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j-cfs.city.hamamatsu.jp\H000325\H000325\統計G\03_人口統計各種\03_年齢別人口表\R7.10.1\04_公表用※常用漢字\02秘匿後\全庁\"/>
    </mc:Choice>
  </mc:AlternateContent>
  <bookViews>
    <workbookView xWindow="10230" yWindow="0" windowWidth="10275" windowHeight="8235" tabRatio="771" activeTab="1"/>
  </bookViews>
  <sheets>
    <sheet name="利用上の注意" sheetId="121" r:id="rId1"/>
    <sheet name="浜名区" sheetId="120" r:id="rId2"/>
    <sheet name="都田地区" sheetId="110" r:id="rId3"/>
    <sheet name="新都田地区" sheetId="111" r:id="rId4"/>
    <sheet name="細江地区" sheetId="112" r:id="rId5"/>
    <sheet name="引佐地区" sheetId="113" r:id="rId6"/>
    <sheet name="三ヶ日地区" sheetId="114" r:id="rId7"/>
    <sheet name="浜名地区" sheetId="115" r:id="rId8"/>
    <sheet name="北浜地区" sheetId="116" r:id="rId9"/>
    <sheet name="中瀬地区" sheetId="117" r:id="rId10"/>
    <sheet name="赤佐地区" sheetId="118" r:id="rId11"/>
    <sheet name="麁玉地区" sheetId="119" r:id="rId12"/>
    <sheet name="Module8" sheetId="37" state="veryHidden" r:id="rId13"/>
    <sheet name="Module1" sheetId="38" state="veryHidden" r:id="rId14"/>
  </sheets>
  <definedNames>
    <definedName name="_xlnm.Print_Area" localSheetId="5">引佐地区!$A$1:$T$45,引佐地区!$A$46:$L$1170</definedName>
    <definedName name="_xlnm.Print_Area" localSheetId="4">細江地区!$A$1:$U$45,細江地区!$A$46:$L$270</definedName>
    <definedName name="_xlnm.Print_Area" localSheetId="6">三ヶ日地区!$A$1:$T$45,三ヶ日地区!$A$46:$L$900</definedName>
    <definedName name="_xlnm.Print_Area" localSheetId="3">新都田地区!$A$1:$L$270</definedName>
    <definedName name="_xlnm.Print_Area" localSheetId="10">赤佐地区!$A$1:$L$180</definedName>
    <definedName name="_xlnm.Print_Area" localSheetId="9">中瀬地区!$A$1:$L$315</definedName>
    <definedName name="_xlnm.Print_Area" localSheetId="2">都田地区!$A$1:$L$180</definedName>
    <definedName name="_xlnm.Print_Area" localSheetId="1">浜名区!$A$1:$AG$45</definedName>
    <definedName name="_xlnm.Print_Area" localSheetId="7">浜名地区!$A$1:$L$630</definedName>
    <definedName name="_xlnm.Print_Area" localSheetId="8">北浜地区!$A$1:$L$945</definedName>
    <definedName name="_xlnm.Print_Area" localSheetId="11">麁玉地区!$A$1:$L$360</definedName>
  </definedNames>
  <calcPr calcId="162913"/>
</workbook>
</file>

<file path=xl/calcChain.xml><?xml version="1.0" encoding="utf-8"?>
<calcChain xmlns="http://schemas.openxmlformats.org/spreadsheetml/2006/main">
  <c r="AG40" i="120" l="1"/>
  <c r="Y36" i="120"/>
  <c r="Y26" i="120"/>
  <c r="AC44" i="120"/>
  <c r="AG35" i="120"/>
  <c r="AG20" i="120"/>
  <c r="AG11" i="120"/>
  <c r="Y44" i="120"/>
  <c r="Y40" i="120"/>
  <c r="AC35" i="120"/>
  <c r="AC25" i="120"/>
  <c r="AC20" i="120"/>
  <c r="AC16" i="120"/>
  <c r="AC11" i="120"/>
  <c r="AG43" i="120"/>
  <c r="AG39" i="120"/>
  <c r="Y35" i="120"/>
  <c r="Y30" i="120"/>
  <c r="Y25" i="120"/>
  <c r="Y20" i="120"/>
  <c r="Y11" i="120"/>
  <c r="AC43" i="120"/>
  <c r="AG34" i="120"/>
  <c r="AG19" i="120"/>
  <c r="AG14" i="120"/>
  <c r="AG10" i="120"/>
  <c r="AG5" i="120"/>
  <c r="Y43" i="120"/>
  <c r="AC38" i="120"/>
  <c r="AC34" i="120"/>
  <c r="AC29" i="120"/>
  <c r="AC24" i="120"/>
  <c r="AC19" i="120"/>
  <c r="AC5" i="120"/>
  <c r="AG42" i="120"/>
  <c r="Y29" i="120"/>
  <c r="Y24" i="120"/>
  <c r="Y19" i="120"/>
  <c r="Y14" i="120"/>
  <c r="Y10" i="120"/>
  <c r="AC42" i="120"/>
  <c r="AG37" i="120"/>
  <c r="AG18" i="120"/>
  <c r="AG13" i="120"/>
  <c r="AG8" i="120"/>
  <c r="AG4" i="120"/>
  <c r="Y42" i="120"/>
  <c r="AC37" i="120"/>
  <c r="AC32" i="120"/>
  <c r="AC23" i="120"/>
  <c r="AC13" i="120"/>
  <c r="AC31" i="120"/>
  <c r="AG26" i="120"/>
  <c r="AG7" i="120"/>
  <c r="AC7" i="120"/>
  <c r="AG41" i="120"/>
  <c r="Y23" i="120"/>
  <c r="AC41" i="120"/>
  <c r="Y13" i="120"/>
  <c r="AC20" i="112"/>
  <c r="AC22" i="120"/>
  <c r="Y32" i="120"/>
  <c r="AG31" i="120"/>
  <c r="Y37" i="120"/>
  <c r="Y18" i="120"/>
  <c r="AG17" i="120"/>
  <c r="AC12" i="120"/>
  <c r="AC30" i="120"/>
  <c r="Y38" i="120"/>
  <c r="AC14" i="120"/>
  <c r="AG25" i="120"/>
  <c r="Y28" i="120"/>
  <c r="Y8" i="120"/>
  <c r="AG24" i="120"/>
  <c r="AC18" i="120"/>
  <c r="AC8" i="120"/>
  <c r="AG32" i="120"/>
  <c r="AG23" i="120"/>
  <c r="Y16" i="120"/>
  <c r="Y6" i="120"/>
  <c r="Y5" i="120"/>
  <c r="AG38" i="120"/>
  <c r="AG29" i="120"/>
  <c r="AC4" i="120"/>
  <c r="AG30" i="120"/>
  <c r="Y11" i="112"/>
  <c r="Y30" i="112" l="1"/>
  <c r="Y14" i="112"/>
  <c r="Y43" i="112"/>
  <c r="Y37" i="112"/>
  <c r="AC24" i="112"/>
  <c r="AG11" i="112"/>
  <c r="AG14" i="112"/>
  <c r="Y11" i="114"/>
  <c r="AG17" i="114"/>
  <c r="AG30" i="114"/>
  <c r="AC7" i="112"/>
  <c r="AG40" i="114"/>
  <c r="AG32" i="112"/>
  <c r="Y18" i="112"/>
  <c r="AC36" i="112"/>
  <c r="AG7" i="112"/>
  <c r="Y20" i="112"/>
  <c r="AC42" i="112"/>
  <c r="AC36" i="114"/>
  <c r="AC30" i="114"/>
  <c r="AC17" i="112"/>
  <c r="AC5" i="114"/>
  <c r="AC20" i="114"/>
  <c r="Y5" i="114"/>
  <c r="AC26" i="112"/>
  <c r="AC17" i="114"/>
  <c r="AC42" i="114"/>
  <c r="AG26" i="114"/>
  <c r="AG11" i="114"/>
  <c r="Y37" i="114"/>
  <c r="Y24" i="112"/>
  <c r="AG5" i="112"/>
  <c r="Y31" i="112"/>
  <c r="Y20" i="114"/>
  <c r="AC14" i="114"/>
  <c r="Y5" i="112"/>
  <c r="AC30" i="112"/>
  <c r="Y8" i="112"/>
  <c r="Y12" i="112"/>
  <c r="AC37" i="112"/>
  <c r="AC26" i="114"/>
  <c r="AC11" i="114"/>
  <c r="AG36" i="114"/>
  <c r="AG20" i="114"/>
  <c r="Y30" i="114"/>
  <c r="Y14" i="114"/>
  <c r="AC24" i="114"/>
  <c r="AC11" i="112"/>
  <c r="AG36" i="112"/>
  <c r="AC14" i="112"/>
  <c r="AC43" i="112"/>
  <c r="AC7" i="114"/>
  <c r="AG32" i="114"/>
  <c r="AG42" i="114"/>
  <c r="AG13" i="112"/>
  <c r="AG39" i="112"/>
  <c r="AG17" i="112"/>
  <c r="AG42" i="112"/>
  <c r="AG20" i="112"/>
  <c r="Y6" i="112"/>
  <c r="AC31" i="112"/>
  <c r="AC16" i="112"/>
  <c r="AC41" i="112"/>
  <c r="Y23" i="112"/>
  <c r="Y26" i="112"/>
  <c r="AG13" i="114"/>
  <c r="AG39" i="114"/>
  <c r="Y24" i="114"/>
  <c r="Y8" i="114"/>
  <c r="AC34" i="114"/>
  <c r="AC18" i="114"/>
  <c r="AC43" i="114"/>
  <c r="AG12" i="114"/>
  <c r="Y38" i="114"/>
  <c r="AC19" i="114"/>
  <c r="AC44" i="114"/>
  <c r="Y26" i="114"/>
  <c r="AC28" i="112"/>
  <c r="AG8" i="112"/>
  <c r="Y35" i="112"/>
  <c r="Y19" i="112"/>
  <c r="Y44" i="112"/>
  <c r="AG25" i="112"/>
  <c r="AC4" i="112"/>
  <c r="AG29" i="112"/>
  <c r="Y22" i="114"/>
  <c r="AG28" i="114"/>
  <c r="AC16" i="114"/>
  <c r="AC41" i="114"/>
  <c r="Y23" i="114"/>
  <c r="AC4" i="114"/>
  <c r="Y28" i="112"/>
  <c r="AC12" i="112"/>
  <c r="AG37" i="112"/>
  <c r="AG22" i="112"/>
  <c r="AC29" i="112"/>
  <c r="Y7" i="112"/>
  <c r="AC32" i="112"/>
  <c r="AC40" i="114"/>
  <c r="AG24" i="114"/>
  <c r="Y6" i="114"/>
  <c r="AC31" i="114"/>
  <c r="Y19" i="114"/>
  <c r="Y44" i="114"/>
  <c r="AG25" i="114"/>
  <c r="Y7" i="114"/>
  <c r="AC32" i="114"/>
  <c r="AG23" i="112"/>
  <c r="AG26" i="112"/>
  <c r="AC5" i="112"/>
  <c r="AG30" i="112"/>
  <c r="AC8" i="112"/>
  <c r="AG34" i="112"/>
  <c r="Y16" i="112"/>
  <c r="Y41" i="112"/>
  <c r="AC25" i="112"/>
  <c r="AG6" i="112"/>
  <c r="Y32" i="112"/>
  <c r="Y36" i="112"/>
  <c r="AG7" i="114"/>
  <c r="Y34" i="114"/>
  <c r="Y18" i="114"/>
  <c r="Y43" i="114"/>
  <c r="AC28" i="114"/>
  <c r="AG8" i="114"/>
  <c r="Y35" i="114"/>
  <c r="AG22" i="114"/>
  <c r="AC29" i="114"/>
  <c r="AG10" i="114"/>
  <c r="Y36" i="114"/>
  <c r="AC34" i="112"/>
  <c r="AG18" i="112"/>
  <c r="AG43" i="112"/>
  <c r="Y29" i="112"/>
  <c r="AC10" i="112"/>
  <c r="AG35" i="112"/>
  <c r="AC13" i="112"/>
  <c r="AG38" i="112"/>
  <c r="AG5" i="114"/>
  <c r="Y31" i="114"/>
  <c r="AC12" i="114"/>
  <c r="AG37" i="114"/>
  <c r="AC25" i="114"/>
  <c r="AG6" i="114"/>
  <c r="Y32" i="114"/>
  <c r="AC13" i="114"/>
  <c r="AG38" i="114"/>
  <c r="AG4" i="112"/>
  <c r="Y34" i="112"/>
  <c r="AG40" i="112"/>
  <c r="AC22" i="112"/>
  <c r="AC6" i="112"/>
  <c r="AG31" i="112"/>
  <c r="Y13" i="112"/>
  <c r="AC38" i="112"/>
  <c r="Y17" i="112"/>
  <c r="Y42" i="112"/>
  <c r="AG4" i="114"/>
  <c r="Y40" i="114"/>
  <c r="AC8" i="114"/>
  <c r="AG34" i="114"/>
  <c r="Y16" i="114"/>
  <c r="Y41" i="114"/>
  <c r="Y29" i="114"/>
  <c r="AC10" i="114"/>
  <c r="AG35" i="114"/>
  <c r="Y17" i="114"/>
  <c r="Y42" i="114"/>
  <c r="AC40" i="112"/>
  <c r="AC18" i="112"/>
  <c r="Y25" i="112"/>
  <c r="Y10" i="112"/>
  <c r="AC35" i="112"/>
  <c r="AG41" i="112"/>
  <c r="AG19" i="112"/>
  <c r="Y28" i="114"/>
  <c r="Y12" i="114"/>
  <c r="AC37" i="114"/>
  <c r="AG18" i="114"/>
  <c r="AG43" i="114"/>
  <c r="AC6" i="114"/>
  <c r="AG31" i="114"/>
  <c r="Y13" i="114"/>
  <c r="AC38" i="114"/>
  <c r="AG19" i="114"/>
  <c r="Y40" i="112"/>
  <c r="Y22" i="112"/>
  <c r="AG28" i="112"/>
  <c r="AG12" i="112"/>
  <c r="Y38" i="112"/>
  <c r="AC19" i="112"/>
  <c r="AC44" i="112"/>
  <c r="AC23" i="112"/>
  <c r="AG14" i="114"/>
  <c r="AC22" i="114"/>
  <c r="Y10" i="114"/>
  <c r="AC35" i="114"/>
  <c r="AG16" i="114"/>
  <c r="AG41" i="114"/>
  <c r="AC23" i="114"/>
  <c r="AG36" i="120"/>
  <c r="AG33" i="120" s="1"/>
  <c r="AC6" i="120"/>
  <c r="AC3" i="120" s="1"/>
  <c r="AC17" i="120"/>
  <c r="AC15" i="120" s="1"/>
  <c r="AC10" i="120"/>
  <c r="AC9" i="120" s="1"/>
  <c r="Y12" i="120"/>
  <c r="Y9" i="120" s="1"/>
  <c r="AC26" i="120"/>
  <c r="AC21" i="120" s="1"/>
  <c r="Y22" i="120"/>
  <c r="Y21" i="120" s="1"/>
  <c r="AG12" i="120"/>
  <c r="AC36" i="120"/>
  <c r="AC33" i="120" s="1"/>
  <c r="AC28" i="120"/>
  <c r="AC27" i="120" s="1"/>
  <c r="Y31" i="120"/>
  <c r="Y27" i="120" s="1"/>
  <c r="AG22" i="120"/>
  <c r="AG21" i="120" s="1"/>
  <c r="Y34" i="120"/>
  <c r="Y33" i="120" s="1"/>
  <c r="AC40" i="120"/>
  <c r="AC39" i="120" s="1"/>
  <c r="Y41" i="120"/>
  <c r="Y39" i="120" s="1"/>
  <c r="Y7" i="120"/>
  <c r="Y3" i="120" s="1"/>
  <c r="AG6" i="120"/>
  <c r="AG3" i="120" s="1"/>
  <c r="Y17" i="120"/>
  <c r="Y15" i="120" s="1"/>
  <c r="AG9" i="120"/>
  <c r="AG16" i="120"/>
  <c r="AG15" i="120" s="1"/>
  <c r="AG28" i="120"/>
  <c r="AG27" i="120" s="1"/>
  <c r="AF8" i="120"/>
  <c r="AF7" i="120"/>
  <c r="AB4" i="120"/>
  <c r="AF38" i="120"/>
  <c r="X42" i="120"/>
  <c r="AF30" i="120"/>
  <c r="AB16" i="120"/>
  <c r="X31" i="120"/>
  <c r="AB7" i="120"/>
  <c r="AF41" i="120"/>
  <c r="AB28" i="120"/>
  <c r="AB22" i="120"/>
  <c r="AB19" i="120"/>
  <c r="X6" i="120"/>
  <c r="AF17" i="120"/>
  <c r="AB13" i="120"/>
  <c r="X26" i="120"/>
  <c r="AB5" i="120"/>
  <c r="AF39" i="120"/>
  <c r="AB25" i="120"/>
  <c r="AB41" i="120"/>
  <c r="AB17" i="120"/>
  <c r="X22" i="120"/>
  <c r="AB37" i="120"/>
  <c r="X11" i="120"/>
  <c r="AB29" i="120"/>
  <c r="X16" i="120"/>
  <c r="AF26" i="120"/>
  <c r="AB23" i="120"/>
  <c r="AF18" i="120"/>
  <c r="AB14" i="120"/>
  <c r="X17" i="120"/>
  <c r="AB35" i="120"/>
  <c r="X10" i="120"/>
  <c r="AB26" i="120"/>
  <c r="AB31" i="120"/>
  <c r="AF5" i="120"/>
  <c r="X20" i="120"/>
  <c r="AB38" i="120"/>
  <c r="X25" i="120"/>
  <c r="AF36" i="120"/>
  <c r="AB32" i="120"/>
  <c r="X8" i="120"/>
  <c r="AB24" i="120"/>
  <c r="AF28" i="120"/>
  <c r="AB44" i="120"/>
  <c r="X19" i="120"/>
  <c r="AB36" i="120"/>
  <c r="X5" i="120"/>
  <c r="AF14" i="120"/>
  <c r="X30" i="120"/>
  <c r="AF6" i="120"/>
  <c r="AB11" i="120"/>
  <c r="X7" i="120"/>
  <c r="AB42" i="120"/>
  <c r="X18" i="120"/>
  <c r="AB34" i="120"/>
  <c r="AF12" i="120"/>
  <c r="X29" i="120"/>
  <c r="AF4" i="120"/>
  <c r="X14" i="120"/>
  <c r="AF24" i="120"/>
  <c r="X35" i="120"/>
  <c r="AF16" i="120"/>
  <c r="AB20" i="120"/>
  <c r="X41" i="120"/>
  <c r="AF10" i="120"/>
  <c r="X28" i="120"/>
  <c r="AB43" i="120"/>
  <c r="X13" i="120"/>
  <c r="AF22" i="120"/>
  <c r="X34" i="120"/>
  <c r="AF13" i="120"/>
  <c r="X24" i="120"/>
  <c r="AF34" i="120"/>
  <c r="X40" i="120"/>
  <c r="AF25" i="120"/>
  <c r="AB30" i="120"/>
  <c r="AB12" i="120"/>
  <c r="AF19" i="120"/>
  <c r="X32" i="120"/>
  <c r="AF11" i="120"/>
  <c r="X23" i="120"/>
  <c r="AF31" i="120"/>
  <c r="X38" i="120"/>
  <c r="AF23" i="120"/>
  <c r="AB8" i="120"/>
  <c r="AF42" i="120"/>
  <c r="X44" i="120"/>
  <c r="AF35" i="120"/>
  <c r="X36" i="120"/>
  <c r="AB40" i="120"/>
  <c r="AF37" i="120"/>
  <c r="AF29" i="120"/>
  <c r="X37" i="120"/>
  <c r="AF20" i="120"/>
  <c r="AB6" i="120"/>
  <c r="AF40" i="120"/>
  <c r="X43" i="120"/>
  <c r="AF32" i="120"/>
  <c r="AB18" i="120"/>
  <c r="X12" i="120"/>
  <c r="AB10" i="120"/>
  <c r="AF43" i="120"/>
  <c r="Y9" i="114" l="1"/>
  <c r="Y3" i="112"/>
  <c r="Y9" i="112"/>
  <c r="Y27" i="114"/>
  <c r="X21" i="120"/>
  <c r="AB33" i="120"/>
  <c r="AB39" i="120"/>
  <c r="Y21" i="112"/>
  <c r="AG3" i="112"/>
  <c r="AC9" i="114"/>
  <c r="AG3" i="114"/>
  <c r="AC39" i="114"/>
  <c r="W12" i="120"/>
  <c r="AE29" i="120"/>
  <c r="AE34" i="120"/>
  <c r="W34" i="120"/>
  <c r="AA42" i="120"/>
  <c r="W5" i="120"/>
  <c r="AE28" i="120"/>
  <c r="W20" i="120"/>
  <c r="AA14" i="120"/>
  <c r="AA37" i="120"/>
  <c r="W26" i="120"/>
  <c r="W31" i="120"/>
  <c r="AE40" i="120"/>
  <c r="AA8" i="120"/>
  <c r="W23" i="120"/>
  <c r="AA12" i="120"/>
  <c r="W28" i="120"/>
  <c r="AA20" i="120"/>
  <c r="W14" i="120"/>
  <c r="AE36" i="120"/>
  <c r="W10" i="120"/>
  <c r="W16" i="120"/>
  <c r="AA25" i="120"/>
  <c r="AE38" i="120"/>
  <c r="AA18" i="120"/>
  <c r="AA6" i="120"/>
  <c r="AE37" i="120"/>
  <c r="AE22" i="120"/>
  <c r="W7" i="120"/>
  <c r="AE6" i="120"/>
  <c r="AA36" i="120"/>
  <c r="AE5" i="120"/>
  <c r="AE18" i="120"/>
  <c r="W22" i="120"/>
  <c r="AA13" i="120"/>
  <c r="AA28" i="120"/>
  <c r="AE38" i="112"/>
  <c r="AE35" i="120"/>
  <c r="AE23" i="120"/>
  <c r="AE11" i="120"/>
  <c r="AE25" i="120"/>
  <c r="W24" i="120"/>
  <c r="AE42" i="112"/>
  <c r="AE16" i="120"/>
  <c r="AE4" i="120"/>
  <c r="AA34" i="120"/>
  <c r="AA24" i="120"/>
  <c r="W25" i="120"/>
  <c r="AE39" i="120"/>
  <c r="AA16" i="120"/>
  <c r="AA4" i="120"/>
  <c r="AE32" i="120"/>
  <c r="AE20" i="120"/>
  <c r="AA40" i="120"/>
  <c r="AA30" i="120"/>
  <c r="AE10" i="120"/>
  <c r="AA11" i="120"/>
  <c r="W30" i="120"/>
  <c r="W19" i="120"/>
  <c r="AA35" i="120"/>
  <c r="AA23" i="120"/>
  <c r="AA29" i="120"/>
  <c r="AE17" i="120"/>
  <c r="AA19" i="120"/>
  <c r="AE41" i="120"/>
  <c r="W44" i="120"/>
  <c r="W38" i="120"/>
  <c r="W32" i="120"/>
  <c r="AE13" i="120"/>
  <c r="W13" i="120"/>
  <c r="W35" i="120"/>
  <c r="W29" i="120"/>
  <c r="W8" i="120"/>
  <c r="AA31" i="120"/>
  <c r="AA17" i="120"/>
  <c r="AA5" i="120"/>
  <c r="AE30" i="120"/>
  <c r="AE7" i="120"/>
  <c r="AA10" i="120"/>
  <c r="W43" i="120"/>
  <c r="W37" i="120"/>
  <c r="W40" i="120"/>
  <c r="W18" i="120"/>
  <c r="AE14" i="120"/>
  <c r="AA44" i="120"/>
  <c r="AA38" i="120"/>
  <c r="W17" i="120"/>
  <c r="AE26" i="120"/>
  <c r="W11" i="120"/>
  <c r="AA22" i="120"/>
  <c r="AA7" i="120"/>
  <c r="AE43" i="120"/>
  <c r="W36" i="120"/>
  <c r="AE42" i="120"/>
  <c r="AE31" i="120"/>
  <c r="AE19" i="120"/>
  <c r="AA6" i="112"/>
  <c r="AA43" i="120"/>
  <c r="W41" i="120"/>
  <c r="AE24" i="120"/>
  <c r="AE12" i="120"/>
  <c r="AA32" i="120"/>
  <c r="AA26" i="120"/>
  <c r="AA41" i="120"/>
  <c r="W6" i="120"/>
  <c r="W42" i="120"/>
  <c r="AE8" i="120"/>
  <c r="AB15" i="120"/>
  <c r="AE14" i="112"/>
  <c r="W6" i="112"/>
  <c r="AA8" i="112"/>
  <c r="AE31" i="112"/>
  <c r="AA36" i="112"/>
  <c r="AA29" i="112"/>
  <c r="AE39" i="112"/>
  <c r="AA11" i="112"/>
  <c r="AE8" i="112"/>
  <c r="AC33" i="112"/>
  <c r="Y15" i="114"/>
  <c r="AC39" i="112"/>
  <c r="AG33" i="112"/>
  <c r="AC21" i="114"/>
  <c r="Y15" i="112"/>
  <c r="Y45" i="112" s="1"/>
  <c r="AG10" i="112"/>
  <c r="AG9" i="112" s="1"/>
  <c r="Y27" i="112"/>
  <c r="AC3" i="114"/>
  <c r="AG27" i="112"/>
  <c r="AG23" i="114"/>
  <c r="AG21" i="114" s="1"/>
  <c r="AC27" i="114"/>
  <c r="AC33" i="114"/>
  <c r="AG24" i="112"/>
  <c r="AG21" i="112" s="1"/>
  <c r="AG16" i="112"/>
  <c r="AG15" i="112" s="1"/>
  <c r="AC9" i="112"/>
  <c r="Y33" i="114"/>
  <c r="Y45" i="120"/>
  <c r="Y39" i="114"/>
  <c r="AC3" i="112"/>
  <c r="AG45" i="120"/>
  <c r="AC15" i="114"/>
  <c r="AC21" i="112"/>
  <c r="AG33" i="114"/>
  <c r="AC27" i="112"/>
  <c r="AC15" i="112"/>
  <c r="AG15" i="114"/>
  <c r="Y3" i="114"/>
  <c r="Y45" i="114" s="1"/>
  <c r="Y25" i="114"/>
  <c r="Y21" i="114" s="1"/>
  <c r="AC45" i="120"/>
  <c r="Y39" i="112"/>
  <c r="Y33" i="112"/>
  <c r="AG9" i="114"/>
  <c r="AG29" i="114"/>
  <c r="AG27" i="114" s="1"/>
  <c r="W44" i="112"/>
  <c r="AF27" i="120"/>
  <c r="AA26" i="114"/>
  <c r="X7" i="114"/>
  <c r="AB19" i="114"/>
  <c r="AF37" i="114"/>
  <c r="AF34" i="114"/>
  <c r="AB36" i="112"/>
  <c r="W12" i="112"/>
  <c r="AE6" i="112"/>
  <c r="W31" i="112"/>
  <c r="AE30" i="114"/>
  <c r="AF22" i="114"/>
  <c r="W11" i="114"/>
  <c r="X22" i="114"/>
  <c r="AB23" i="114"/>
  <c r="AF42" i="112"/>
  <c r="AF13" i="112"/>
  <c r="W17" i="114"/>
  <c r="AA8" i="114"/>
  <c r="AF5" i="114"/>
  <c r="X16" i="112"/>
  <c r="W11" i="112"/>
  <c r="AE20" i="114"/>
  <c r="AF12" i="114"/>
  <c r="AF13" i="114"/>
  <c r="AB43" i="114"/>
  <c r="AF8" i="112"/>
  <c r="AF38" i="112"/>
  <c r="AF34" i="112"/>
  <c r="AA16" i="112"/>
  <c r="AA11" i="114"/>
  <c r="AE34" i="114"/>
  <c r="X5" i="112"/>
  <c r="AB29" i="112"/>
  <c r="X39" i="120"/>
  <c r="X18" i="114"/>
  <c r="AB36" i="114"/>
  <c r="AA23" i="114"/>
  <c r="AE28" i="112"/>
  <c r="AA24" i="112"/>
  <c r="AE13" i="112"/>
  <c r="AB20" i="114"/>
  <c r="AA22" i="114"/>
  <c r="AE5" i="114"/>
  <c r="X30" i="112"/>
  <c r="AF29" i="112"/>
  <c r="AF35" i="112"/>
  <c r="X8" i="114"/>
  <c r="AE12" i="114"/>
  <c r="AA43" i="114"/>
  <c r="AF39" i="112"/>
  <c r="AE34" i="112"/>
  <c r="X8" i="112"/>
  <c r="AA19" i="114"/>
  <c r="AF36" i="114"/>
  <c r="X31" i="114"/>
  <c r="AF5" i="112"/>
  <c r="AF23" i="112"/>
  <c r="AE22" i="114"/>
  <c r="AA36" i="114"/>
  <c r="W22" i="114"/>
  <c r="X43" i="112"/>
  <c r="AF15" i="120"/>
  <c r="AF41" i="114"/>
  <c r="AE16" i="114"/>
  <c r="AA20" i="114"/>
  <c r="AF8" i="114"/>
  <c r="X26" i="114"/>
  <c r="AB30" i="112"/>
  <c r="AE35" i="112"/>
  <c r="X3" i="120"/>
  <c r="W28" i="114"/>
  <c r="X38" i="114"/>
  <c r="AF39" i="114"/>
  <c r="AE13" i="114"/>
  <c r="AF14" i="112"/>
  <c r="X13" i="112"/>
  <c r="AB44" i="114"/>
  <c r="AE36" i="114"/>
  <c r="X25" i="114"/>
  <c r="W31" i="114"/>
  <c r="X36" i="112"/>
  <c r="W5" i="112"/>
  <c r="AE5" i="112"/>
  <c r="W18" i="114"/>
  <c r="AF29" i="114"/>
  <c r="AF32" i="112"/>
  <c r="X41" i="112"/>
  <c r="AB32" i="112"/>
  <c r="X25" i="112"/>
  <c r="X9" i="120"/>
  <c r="AE41" i="114"/>
  <c r="AA30" i="112"/>
  <c r="W30" i="112"/>
  <c r="AF37" i="112"/>
  <c r="AE29" i="112"/>
  <c r="W16" i="112"/>
  <c r="AF24" i="112"/>
  <c r="AB19" i="112"/>
  <c r="AF9" i="120"/>
  <c r="AB34" i="114"/>
  <c r="W8" i="114"/>
  <c r="W13" i="112"/>
  <c r="X7" i="112"/>
  <c r="AB34" i="112"/>
  <c r="W8" i="112"/>
  <c r="AA44" i="114"/>
  <c r="AF6" i="114"/>
  <c r="X24" i="114"/>
  <c r="W25" i="114"/>
  <c r="X42" i="114"/>
  <c r="AF43" i="112"/>
  <c r="AB6" i="112"/>
  <c r="AE23" i="112"/>
  <c r="X43" i="114"/>
  <c r="AB5" i="114"/>
  <c r="X10" i="114"/>
  <c r="AF23" i="114"/>
  <c r="AE29" i="114"/>
  <c r="AB18" i="114"/>
  <c r="AE32" i="112"/>
  <c r="AA32" i="112"/>
  <c r="W25" i="112"/>
  <c r="W43" i="112"/>
  <c r="AF7" i="114"/>
  <c r="X35" i="114"/>
  <c r="AE8" i="114"/>
  <c r="W26" i="114"/>
  <c r="AF10" i="114"/>
  <c r="AB35" i="112"/>
  <c r="AB4" i="112"/>
  <c r="AF41" i="112"/>
  <c r="X12" i="114"/>
  <c r="AE24" i="112"/>
  <c r="AB40" i="114"/>
  <c r="AA34" i="114"/>
  <c r="AB25" i="114"/>
  <c r="X6" i="112"/>
  <c r="X14" i="112"/>
  <c r="AB11" i="112"/>
  <c r="AE6" i="114"/>
  <c r="X36" i="114"/>
  <c r="AE43" i="112"/>
  <c r="W36" i="112"/>
  <c r="AF21" i="120"/>
  <c r="AF33" i="120"/>
  <c r="W43" i="114"/>
  <c r="AB35" i="114"/>
  <c r="AE23" i="114"/>
  <c r="AA18" i="114"/>
  <c r="AB41" i="112"/>
  <c r="W41" i="112"/>
  <c r="AB28" i="112"/>
  <c r="X33" i="120"/>
  <c r="AB29" i="114"/>
  <c r="X34" i="114"/>
  <c r="AE7" i="114"/>
  <c r="W35" i="114"/>
  <c r="AA35" i="112"/>
  <c r="AB37" i="114"/>
  <c r="AE37" i="112"/>
  <c r="AE41" i="112"/>
  <c r="AA19" i="112"/>
  <c r="AA40" i="114"/>
  <c r="AA14" i="114"/>
  <c r="W7" i="112"/>
  <c r="AA34" i="112"/>
  <c r="X32" i="114"/>
  <c r="W24" i="114"/>
  <c r="AB12" i="114"/>
  <c r="W42" i="114"/>
  <c r="W36" i="114"/>
  <c r="AF6" i="112"/>
  <c r="AF30" i="114"/>
  <c r="AA5" i="114"/>
  <c r="AA35" i="114"/>
  <c r="W10" i="114"/>
  <c r="X11" i="114"/>
  <c r="AF38" i="114"/>
  <c r="X44" i="112"/>
  <c r="AA41" i="112"/>
  <c r="AB8" i="112"/>
  <c r="AA28" i="112"/>
  <c r="AA29" i="114"/>
  <c r="AE10" i="114"/>
  <c r="AA4" i="112"/>
  <c r="W12" i="114"/>
  <c r="X11" i="112"/>
  <c r="AF20" i="114"/>
  <c r="AA25" i="114"/>
  <c r="AB26" i="114"/>
  <c r="W14" i="112"/>
  <c r="AB16" i="112"/>
  <c r="W32" i="114"/>
  <c r="AB11" i="114"/>
  <c r="AA12" i="114"/>
  <c r="X12" i="112"/>
  <c r="X31" i="112"/>
  <c r="AE38" i="114"/>
  <c r="AF28" i="112"/>
  <c r="AB24" i="112"/>
  <c r="AF16" i="114"/>
  <c r="AB22" i="114"/>
  <c r="X17" i="114"/>
  <c r="AB8" i="114"/>
  <c r="AF31" i="112"/>
  <c r="X28" i="114"/>
  <c r="AF31" i="114"/>
  <c r="AA6" i="114"/>
  <c r="AB13" i="114"/>
  <c r="AB9" i="120"/>
  <c r="AF25" i="114"/>
  <c r="AB31" i="114"/>
  <c r="W28" i="112"/>
  <c r="AB31" i="112"/>
  <c r="AB23" i="112"/>
  <c r="AA16" i="114"/>
  <c r="AB17" i="114"/>
  <c r="W34" i="112"/>
  <c r="AB13" i="112"/>
  <c r="AA44" i="112"/>
  <c r="W41" i="114"/>
  <c r="W16" i="114"/>
  <c r="AB18" i="112"/>
  <c r="X18" i="112"/>
  <c r="X20" i="114"/>
  <c r="AB38" i="112"/>
  <c r="AE22" i="112"/>
  <c r="AF19" i="112"/>
  <c r="AF11" i="112"/>
  <c r="W32" i="112"/>
  <c r="AE25" i="114"/>
  <c r="AA30" i="114"/>
  <c r="AA31" i="114"/>
  <c r="AF17" i="112"/>
  <c r="AA31" i="112"/>
  <c r="AF30" i="112"/>
  <c r="AA43" i="112"/>
  <c r="AF25" i="112"/>
  <c r="W37" i="114"/>
  <c r="AB41" i="114"/>
  <c r="AA17" i="114"/>
  <c r="AB32" i="114"/>
  <c r="AE16" i="112"/>
  <c r="AB26" i="112"/>
  <c r="AA13" i="112"/>
  <c r="X29" i="112"/>
  <c r="AA10" i="114"/>
  <c r="X40" i="114"/>
  <c r="W14" i="114"/>
  <c r="AF28" i="114"/>
  <c r="X20" i="112"/>
  <c r="AA18" i="112"/>
  <c r="W18" i="112"/>
  <c r="X24" i="112"/>
  <c r="AE31" i="114"/>
  <c r="AB4" i="114"/>
  <c r="AB20" i="112"/>
  <c r="AF4" i="112"/>
  <c r="AE19" i="112"/>
  <c r="X13" i="114"/>
  <c r="AB12" i="112"/>
  <c r="AF24" i="114"/>
  <c r="AA23" i="112"/>
  <c r="AE30" i="112"/>
  <c r="X17" i="112"/>
  <c r="AB24" i="114"/>
  <c r="AA41" i="114"/>
  <c r="AB42" i="114"/>
  <c r="AF4" i="114"/>
  <c r="AA32" i="114"/>
  <c r="AF7" i="112"/>
  <c r="AA26" i="112"/>
  <c r="X23" i="112"/>
  <c r="X38" i="112"/>
  <c r="W29" i="112"/>
  <c r="AF3" i="120"/>
  <c r="AF35" i="114"/>
  <c r="W20" i="112"/>
  <c r="AB42" i="112"/>
  <c r="AB37" i="112"/>
  <c r="W24" i="112"/>
  <c r="AB14" i="112"/>
  <c r="AB14" i="114"/>
  <c r="X19" i="114"/>
  <c r="AA4" i="114"/>
  <c r="AA38" i="112"/>
  <c r="AE11" i="112"/>
  <c r="X15" i="120"/>
  <c r="X45" i="120" s="1"/>
  <c r="AF17" i="114"/>
  <c r="AF18" i="114"/>
  <c r="AE17" i="112"/>
  <c r="AA12" i="112"/>
  <c r="AE25" i="112"/>
  <c r="X29" i="114"/>
  <c r="AA42" i="114"/>
  <c r="AF14" i="114"/>
  <c r="X22" i="112"/>
  <c r="W38" i="112"/>
  <c r="AB27" i="120"/>
  <c r="AE35" i="114"/>
  <c r="W40" i="114"/>
  <c r="AB25" i="112"/>
  <c r="AA37" i="112"/>
  <c r="AB7" i="114"/>
  <c r="AA20" i="112"/>
  <c r="AB22" i="112"/>
  <c r="AE4" i="112"/>
  <c r="W13" i="114"/>
  <c r="AF43" i="114"/>
  <c r="AE18" i="114"/>
  <c r="AE24" i="114"/>
  <c r="X40" i="112"/>
  <c r="W17" i="112"/>
  <c r="AA24" i="114"/>
  <c r="AE7" i="112"/>
  <c r="W23" i="112"/>
  <c r="AB3" i="120"/>
  <c r="AB7" i="112"/>
  <c r="AA42" i="112"/>
  <c r="AA25" i="112"/>
  <c r="AA14" i="112"/>
  <c r="W19" i="114"/>
  <c r="AA7" i="114"/>
  <c r="AF26" i="112"/>
  <c r="X35" i="112"/>
  <c r="X26" i="112"/>
  <c r="X37" i="112"/>
  <c r="AB38" i="114"/>
  <c r="AF42" i="114"/>
  <c r="X6" i="114"/>
  <c r="AB28" i="114"/>
  <c r="X10" i="112"/>
  <c r="AF12" i="112"/>
  <c r="W40" i="112"/>
  <c r="AF36" i="112"/>
  <c r="W29" i="114"/>
  <c r="X30" i="114"/>
  <c r="AE4" i="114"/>
  <c r="AE14" i="114"/>
  <c r="W22" i="112"/>
  <c r="AF40" i="112"/>
  <c r="X27" i="120"/>
  <c r="X23" i="114"/>
  <c r="AF26" i="114"/>
  <c r="X16" i="114"/>
  <c r="AB10" i="112"/>
  <c r="AA7" i="112"/>
  <c r="AB17" i="112"/>
  <c r="X42" i="112"/>
  <c r="AF10" i="112"/>
  <c r="AB40" i="112"/>
  <c r="X19" i="112"/>
  <c r="X44" i="114"/>
  <c r="AF32" i="114"/>
  <c r="AF40" i="114"/>
  <c r="AE26" i="112"/>
  <c r="AA22" i="112"/>
  <c r="W35" i="112"/>
  <c r="W26" i="112"/>
  <c r="W37" i="112"/>
  <c r="AA38" i="114"/>
  <c r="X5" i="114"/>
  <c r="AE43" i="114"/>
  <c r="AA28" i="114"/>
  <c r="X28" i="112"/>
  <c r="AE12" i="112"/>
  <c r="AB5" i="112"/>
  <c r="AE36" i="112"/>
  <c r="AF11" i="114"/>
  <c r="W30" i="114"/>
  <c r="AF16" i="112"/>
  <c r="AF18" i="112"/>
  <c r="X34" i="112"/>
  <c r="AE40" i="112"/>
  <c r="AB44" i="112"/>
  <c r="AF20" i="112"/>
  <c r="W23" i="114"/>
  <c r="AE26" i="114"/>
  <c r="X41" i="114"/>
  <c r="W42" i="112"/>
  <c r="AE10" i="112"/>
  <c r="AB6" i="114"/>
  <c r="AE32" i="114"/>
  <c r="AF22" i="112"/>
  <c r="X32" i="112"/>
  <c r="AB30" i="114"/>
  <c r="W5" i="114"/>
  <c r="W6" i="114"/>
  <c r="W10" i="112"/>
  <c r="AB43" i="112"/>
  <c r="AA5" i="112"/>
  <c r="X37" i="114"/>
  <c r="AE11" i="114"/>
  <c r="AB16" i="114"/>
  <c r="AE18" i="112"/>
  <c r="AE20" i="112"/>
  <c r="AB21" i="120"/>
  <c r="AB10" i="114"/>
  <c r="X14" i="114"/>
  <c r="AF19" i="114"/>
  <c r="AA10" i="112"/>
  <c r="AA17" i="112"/>
  <c r="AA40" i="112"/>
  <c r="W19" i="112"/>
  <c r="AA15" i="120" l="1"/>
  <c r="W39" i="120"/>
  <c r="AA21" i="120"/>
  <c r="AA3" i="120"/>
  <c r="W9" i="120"/>
  <c r="W3" i="120"/>
  <c r="AG45" i="112"/>
  <c r="W27" i="120"/>
  <c r="AE21" i="120"/>
  <c r="AA9" i="120"/>
  <c r="W33" i="120"/>
  <c r="W21" i="120"/>
  <c r="X3" i="114"/>
  <c r="W15" i="120"/>
  <c r="AA9" i="112"/>
  <c r="AE9" i="112"/>
  <c r="AF45" i="120"/>
  <c r="AA27" i="114"/>
  <c r="AE33" i="120"/>
  <c r="AE9" i="120"/>
  <c r="AE27" i="120"/>
  <c r="AA27" i="120"/>
  <c r="AE3" i="120"/>
  <c r="AE15" i="120"/>
  <c r="AA39" i="112"/>
  <c r="AE3" i="114"/>
  <c r="AA39" i="120"/>
  <c r="AA21" i="112"/>
  <c r="AA33" i="120"/>
  <c r="AB9" i="114"/>
  <c r="AF3" i="114"/>
  <c r="AB9" i="112"/>
  <c r="AC45" i="112"/>
  <c r="AG44" i="112" s="1"/>
  <c r="AC45" i="114"/>
  <c r="AG45" i="114"/>
  <c r="AG44" i="120"/>
  <c r="AB39" i="112"/>
  <c r="AB45" i="120"/>
  <c r="W39" i="112"/>
  <c r="AA15" i="114"/>
  <c r="W44" i="114"/>
  <c r="W39" i="114" s="1"/>
  <c r="W34" i="114"/>
  <c r="AA39" i="114"/>
  <c r="W38" i="114"/>
  <c r="AF21" i="112"/>
  <c r="AB33" i="112"/>
  <c r="AE17" i="114"/>
  <c r="AF15" i="112"/>
  <c r="AB15" i="112"/>
  <c r="X21" i="112"/>
  <c r="W27" i="114"/>
  <c r="W21" i="114"/>
  <c r="AA21" i="114"/>
  <c r="AE27" i="112"/>
  <c r="X27" i="112"/>
  <c r="AB27" i="114"/>
  <c r="AA3" i="114"/>
  <c r="AF3" i="112"/>
  <c r="W33" i="112"/>
  <c r="AA3" i="112"/>
  <c r="AA37" i="114"/>
  <c r="AA33" i="114" s="1"/>
  <c r="AE9" i="114"/>
  <c r="W9" i="114"/>
  <c r="AA33" i="112"/>
  <c r="AF33" i="112"/>
  <c r="X33" i="112"/>
  <c r="AE42" i="114"/>
  <c r="W20" i="114"/>
  <c r="W15" i="114" s="1"/>
  <c r="AE15" i="112"/>
  <c r="AF9" i="114"/>
  <c r="X39" i="112"/>
  <c r="X15" i="112"/>
  <c r="X21" i="114"/>
  <c r="AF33" i="114"/>
  <c r="AE19" i="114"/>
  <c r="AF15" i="114"/>
  <c r="X9" i="112"/>
  <c r="AB27" i="112"/>
  <c r="X39" i="114"/>
  <c r="W3" i="112"/>
  <c r="AE33" i="112"/>
  <c r="AF9" i="112"/>
  <c r="X15" i="114"/>
  <c r="AB21" i="112"/>
  <c r="X27" i="114"/>
  <c r="AB21" i="114"/>
  <c r="W9" i="112"/>
  <c r="AA27" i="112"/>
  <c r="X33" i="114"/>
  <c r="AE39" i="114"/>
  <c r="AE21" i="112"/>
  <c r="X9" i="114"/>
  <c r="AB33" i="114"/>
  <c r="AB3" i="114"/>
  <c r="AA13" i="114"/>
  <c r="AA9" i="114" s="1"/>
  <c r="AF27" i="114"/>
  <c r="W27" i="112"/>
  <c r="AF27" i="112"/>
  <c r="AB3" i="112"/>
  <c r="AE21" i="114"/>
  <c r="AE37" i="114"/>
  <c r="AB15" i="114"/>
  <c r="AE40" i="114"/>
  <c r="W21" i="112"/>
  <c r="AE28" i="114"/>
  <c r="AE27" i="114" s="1"/>
  <c r="AE3" i="112"/>
  <c r="AB39" i="114"/>
  <c r="W15" i="112"/>
  <c r="X3" i="112"/>
  <c r="AA15" i="112"/>
  <c r="W7" i="114"/>
  <c r="W3" i="114" s="1"/>
  <c r="AF21" i="114"/>
  <c r="AF44" i="120" l="1"/>
  <c r="W45" i="120"/>
  <c r="AE45" i="120"/>
  <c r="AA45" i="120"/>
  <c r="AE15" i="114"/>
  <c r="AG44" i="114"/>
  <c r="X45" i="114"/>
  <c r="AE33" i="114"/>
  <c r="AE45" i="112"/>
  <c r="AF45" i="112"/>
  <c r="W45" i="114"/>
  <c r="W33" i="114"/>
  <c r="AA45" i="114" s="1"/>
  <c r="AA45" i="112"/>
  <c r="W45" i="112"/>
  <c r="X45" i="112"/>
  <c r="AB45" i="114"/>
  <c r="AB45" i="112"/>
  <c r="AF45" i="114"/>
  <c r="AE44" i="120" l="1"/>
  <c r="AE45" i="114"/>
  <c r="AE44" i="114" s="1"/>
  <c r="AF44" i="114"/>
  <c r="AE44" i="112"/>
  <c r="AF44" i="112"/>
</calcChain>
</file>

<file path=xl/sharedStrings.xml><?xml version="1.0" encoding="utf-8"?>
<sst xmlns="http://schemas.openxmlformats.org/spreadsheetml/2006/main" count="5267" uniqueCount="174">
  <si>
    <t>平均年齢</t>
  </si>
  <si>
    <t xml:space="preserve"> 年齢</t>
  </si>
  <si>
    <t>総　数</t>
  </si>
  <si>
    <t>男</t>
  </si>
  <si>
    <t>女</t>
  </si>
  <si>
    <t>計</t>
  </si>
  <si>
    <t xml:space="preserve">  0- 4</t>
  </si>
  <si>
    <t xml:space="preserve"> 35-39</t>
  </si>
  <si>
    <t xml:space="preserve"> 70-74</t>
  </si>
  <si>
    <t>年齢３階級別人口構成比</t>
  </si>
  <si>
    <t xml:space="preserve">  5- 9</t>
  </si>
  <si>
    <t xml:space="preserve"> 40-44</t>
  </si>
  <si>
    <t xml:space="preserve"> 75-79</t>
  </si>
  <si>
    <t>区　　　 分</t>
  </si>
  <si>
    <t>構成比(％)</t>
  </si>
  <si>
    <t xml:space="preserve"> 0 ～ 14 歳</t>
  </si>
  <si>
    <t>15 ～ 64 歳</t>
  </si>
  <si>
    <t>65 歳 以 上</t>
  </si>
  <si>
    <t>合　　　 計</t>
  </si>
  <si>
    <t xml:space="preserve"> 10-14</t>
  </si>
  <si>
    <t xml:space="preserve"> 45-49</t>
  </si>
  <si>
    <t xml:space="preserve"> 80-84</t>
  </si>
  <si>
    <t xml:space="preserve"> 15-19</t>
  </si>
  <si>
    <t xml:space="preserve"> 50-54</t>
  </si>
  <si>
    <t xml:space="preserve"> 85-89</t>
  </si>
  <si>
    <t xml:space="preserve"> 20-24</t>
  </si>
  <si>
    <t xml:space="preserve"> 55-59</t>
  </si>
  <si>
    <t xml:space="preserve"> 90-94</t>
  </si>
  <si>
    <t xml:space="preserve"> 25-29</t>
  </si>
  <si>
    <t xml:space="preserve"> 60-64</t>
  </si>
  <si>
    <t>95以上</t>
  </si>
  <si>
    <t xml:space="preserve"> 30-34</t>
  </si>
  <si>
    <t xml:space="preserve"> 65-69</t>
  </si>
  <si>
    <t>104以上</t>
  </si>
  <si>
    <t xml:space="preserve">  0-14</t>
  </si>
  <si>
    <t>人　　数</t>
  </si>
  <si>
    <t xml:space="preserve"> 15-64</t>
  </si>
  <si>
    <t>65以上</t>
  </si>
  <si>
    <t>注) 構成比は、小数点以下第３位を四捨五入しているため、年齢３区分の合計が100とならない場合があります。</t>
    <rPh sb="0" eb="1">
      <t>チュウ</t>
    </rPh>
    <rPh sb="3" eb="6">
      <t>コウセイヒ</t>
    </rPh>
    <rPh sb="8" eb="11">
      <t>ショウスウテン</t>
    </rPh>
    <rPh sb="11" eb="13">
      <t>イカ</t>
    </rPh>
    <rPh sb="13" eb="14">
      <t>ダイ</t>
    </rPh>
    <rPh sb="15" eb="16">
      <t>イ</t>
    </rPh>
    <rPh sb="17" eb="21">
      <t>シシャゴニュウ</t>
    </rPh>
    <rPh sb="28" eb="30">
      <t>ネンレイ</t>
    </rPh>
    <rPh sb="31" eb="33">
      <t>クブン</t>
    </rPh>
    <rPh sb="34" eb="36">
      <t>ゴウケイ</t>
    </rPh>
    <rPh sb="45" eb="47">
      <t>バアイ</t>
    </rPh>
    <phoneticPr fontId="13"/>
  </si>
  <si>
    <t>町字別・年齢別人口表</t>
  </si>
  <si>
    <t>町字別・年齢別人口表</t>
    <rPh sb="1" eb="2">
      <t>ジ</t>
    </rPh>
    <phoneticPr fontId="13"/>
  </si>
  <si>
    <t>(都 田 地 区）</t>
  </si>
  <si>
    <t>(都　田　町）</t>
  </si>
  <si>
    <t>(滝　沢　町）</t>
  </si>
  <si>
    <t>(鷲　沢　町）</t>
  </si>
  <si>
    <t>(新都田地区）</t>
    <rPh sb="1" eb="2">
      <t>シン</t>
    </rPh>
    <rPh sb="2" eb="4">
      <t>ミヤコダ</t>
    </rPh>
    <phoneticPr fontId="13"/>
  </si>
  <si>
    <t>(新都田一丁目）</t>
  </si>
  <si>
    <t>(新都田二丁目）</t>
  </si>
  <si>
    <t>(新都田三丁目）</t>
  </si>
  <si>
    <t>(細 江 地 区）</t>
    <rPh sb="1" eb="2">
      <t>ホソ</t>
    </rPh>
    <rPh sb="3" eb="4">
      <t>エ</t>
    </rPh>
    <rPh sb="5" eb="6">
      <t>チ</t>
    </rPh>
    <rPh sb="7" eb="8">
      <t>ク</t>
    </rPh>
    <phoneticPr fontId="13"/>
  </si>
  <si>
    <t>平均年齢(細江地区)</t>
    <rPh sb="5" eb="7">
      <t>ホソエ</t>
    </rPh>
    <rPh sb="7" eb="9">
      <t>チク</t>
    </rPh>
    <phoneticPr fontId="13"/>
  </si>
  <si>
    <t>年齢３階級別人口構成比(細江地区)</t>
    <rPh sb="14" eb="16">
      <t>チク</t>
    </rPh>
    <phoneticPr fontId="13"/>
  </si>
  <si>
    <t>(細江町小野）</t>
    <rPh sb="1" eb="4">
      <t>ホソエチョウ</t>
    </rPh>
    <rPh sb="4" eb="6">
      <t>オノ</t>
    </rPh>
    <phoneticPr fontId="13"/>
  </si>
  <si>
    <t>(細江町気賀）</t>
    <rPh sb="1" eb="4">
      <t>ホソエチョウ</t>
    </rPh>
    <rPh sb="4" eb="6">
      <t>キガ</t>
    </rPh>
    <phoneticPr fontId="13"/>
  </si>
  <si>
    <t>(細江町中川）</t>
    <rPh sb="1" eb="4">
      <t>ホソエチョウ</t>
    </rPh>
    <rPh sb="4" eb="6">
      <t>ナカガワ</t>
    </rPh>
    <phoneticPr fontId="13"/>
  </si>
  <si>
    <t>(細江町広岡）</t>
    <rPh sb="1" eb="4">
      <t>ホソエチョウ</t>
    </rPh>
    <rPh sb="4" eb="6">
      <t>ヒロオカ</t>
    </rPh>
    <phoneticPr fontId="13"/>
  </si>
  <si>
    <t>(細江町三和）</t>
    <rPh sb="1" eb="4">
      <t>ホソエチョウ</t>
    </rPh>
    <rPh sb="4" eb="6">
      <t>サンワ</t>
    </rPh>
    <phoneticPr fontId="13"/>
  </si>
  <si>
    <t>(引 佐 地 区）</t>
    <rPh sb="1" eb="2">
      <t>イン</t>
    </rPh>
    <rPh sb="3" eb="4">
      <t>サ</t>
    </rPh>
    <phoneticPr fontId="13"/>
  </si>
  <si>
    <t>平均年齢(引佐地区)</t>
    <rPh sb="5" eb="7">
      <t>イナサ</t>
    </rPh>
    <rPh sb="7" eb="9">
      <t>チク</t>
    </rPh>
    <phoneticPr fontId="13"/>
  </si>
  <si>
    <t>年齢３階級別人口構成比(引佐地区)</t>
    <rPh sb="14" eb="16">
      <t>チク</t>
    </rPh>
    <phoneticPr fontId="13"/>
  </si>
  <si>
    <t>(引佐町井伊谷）</t>
    <rPh sb="1" eb="4">
      <t>イナサチョウ</t>
    </rPh>
    <rPh sb="4" eb="6">
      <t>イイ</t>
    </rPh>
    <rPh sb="6" eb="7">
      <t>タニ</t>
    </rPh>
    <phoneticPr fontId="13"/>
  </si>
  <si>
    <t>(引佐町伊平）</t>
    <rPh sb="1" eb="4">
      <t>イナサチョウ</t>
    </rPh>
    <rPh sb="4" eb="6">
      <t>イダイラ</t>
    </rPh>
    <phoneticPr fontId="13"/>
  </si>
  <si>
    <t>(引佐町奥山）</t>
    <rPh sb="1" eb="4">
      <t>イナサチョウ</t>
    </rPh>
    <rPh sb="4" eb="6">
      <t>オクヤマ</t>
    </rPh>
    <phoneticPr fontId="13"/>
  </si>
  <si>
    <t>(引佐町金指）</t>
    <rPh sb="1" eb="4">
      <t>イナサチョウ</t>
    </rPh>
    <rPh sb="4" eb="6">
      <t>カナサシ</t>
    </rPh>
    <phoneticPr fontId="13"/>
  </si>
  <si>
    <t>(引佐町狩宿）</t>
    <rPh sb="1" eb="4">
      <t>イナサチョウ</t>
    </rPh>
    <rPh sb="4" eb="5">
      <t>カリ</t>
    </rPh>
    <rPh sb="5" eb="6">
      <t>ヤド</t>
    </rPh>
    <phoneticPr fontId="13"/>
  </si>
  <si>
    <t>(引佐町川名）</t>
    <rPh sb="1" eb="4">
      <t>イナサチョウ</t>
    </rPh>
    <rPh sb="4" eb="6">
      <t>カワナ</t>
    </rPh>
    <phoneticPr fontId="13"/>
  </si>
  <si>
    <t>(引佐町黒渕）</t>
    <rPh sb="1" eb="4">
      <t>イナサチョウ</t>
    </rPh>
    <rPh sb="4" eb="5">
      <t>クロ</t>
    </rPh>
    <rPh sb="5" eb="6">
      <t>フチ</t>
    </rPh>
    <phoneticPr fontId="13"/>
  </si>
  <si>
    <t>(引佐町渋川）</t>
    <rPh sb="1" eb="4">
      <t>イナサチョウ</t>
    </rPh>
    <rPh sb="4" eb="6">
      <t>シブカワ</t>
    </rPh>
    <phoneticPr fontId="13"/>
  </si>
  <si>
    <t>(引佐町四方浄）</t>
    <rPh sb="1" eb="4">
      <t>イナサチョウ</t>
    </rPh>
    <rPh sb="4" eb="7">
      <t>シホウジョウ</t>
    </rPh>
    <phoneticPr fontId="13"/>
  </si>
  <si>
    <t>(引佐町白岩）</t>
    <rPh sb="1" eb="4">
      <t>イナサチョウ</t>
    </rPh>
    <rPh sb="4" eb="6">
      <t>シライワ</t>
    </rPh>
    <phoneticPr fontId="13"/>
  </si>
  <si>
    <t>(引佐町田沢）</t>
    <rPh sb="1" eb="4">
      <t>イナサチョウ</t>
    </rPh>
    <rPh sb="4" eb="6">
      <t>タザワ</t>
    </rPh>
    <phoneticPr fontId="13"/>
  </si>
  <si>
    <t>(引佐町田畑）</t>
    <rPh sb="1" eb="4">
      <t>イナサチョウ</t>
    </rPh>
    <rPh sb="4" eb="6">
      <t>タハタ</t>
    </rPh>
    <phoneticPr fontId="13"/>
  </si>
  <si>
    <t>(引佐町栃窪）</t>
    <rPh sb="1" eb="4">
      <t>イナサチョウ</t>
    </rPh>
    <rPh sb="4" eb="6">
      <t>トチクボ</t>
    </rPh>
    <phoneticPr fontId="13"/>
  </si>
  <si>
    <t>(引佐町西久留女木）</t>
    <rPh sb="1" eb="4">
      <t>イナサチョウ</t>
    </rPh>
    <rPh sb="4" eb="5">
      <t>ニシ</t>
    </rPh>
    <rPh sb="5" eb="7">
      <t>ヒサトメ</t>
    </rPh>
    <rPh sb="7" eb="8">
      <t>オンナ</t>
    </rPh>
    <rPh sb="8" eb="9">
      <t>キ</t>
    </rPh>
    <phoneticPr fontId="13"/>
  </si>
  <si>
    <t>(引佐町西黒田）</t>
    <rPh sb="1" eb="4">
      <t>イナサチョウ</t>
    </rPh>
    <rPh sb="4" eb="7">
      <t>ニシクロダ</t>
    </rPh>
    <phoneticPr fontId="13"/>
  </si>
  <si>
    <t>(引佐町花平）</t>
    <rPh sb="1" eb="4">
      <t>イナサチョウ</t>
    </rPh>
    <rPh sb="4" eb="5">
      <t>ハナ</t>
    </rPh>
    <rPh sb="5" eb="6">
      <t>ダイラ</t>
    </rPh>
    <phoneticPr fontId="13"/>
  </si>
  <si>
    <t>(引佐町東久留女木）</t>
    <rPh sb="1" eb="4">
      <t>イナサチョウ</t>
    </rPh>
    <rPh sb="4" eb="5">
      <t>ヒガシ</t>
    </rPh>
    <rPh sb="5" eb="7">
      <t>ヒサトメ</t>
    </rPh>
    <rPh sb="7" eb="8">
      <t>オンナ</t>
    </rPh>
    <rPh sb="8" eb="9">
      <t>キ</t>
    </rPh>
    <phoneticPr fontId="13"/>
  </si>
  <si>
    <t>(引佐町東黒田）</t>
    <rPh sb="1" eb="4">
      <t>イナサチョウ</t>
    </rPh>
    <rPh sb="4" eb="7">
      <t>ヒガシクロダ</t>
    </rPh>
    <phoneticPr fontId="13"/>
  </si>
  <si>
    <t>(引佐町別所）</t>
    <rPh sb="1" eb="4">
      <t>イナサチョウ</t>
    </rPh>
    <rPh sb="4" eb="6">
      <t>ベッショ</t>
    </rPh>
    <phoneticPr fontId="13"/>
  </si>
  <si>
    <t>(引佐町的場）</t>
    <rPh sb="1" eb="4">
      <t>イナサチョウ</t>
    </rPh>
    <rPh sb="4" eb="6">
      <t>マトバ</t>
    </rPh>
    <phoneticPr fontId="13"/>
  </si>
  <si>
    <t>(引佐町三岳）</t>
    <rPh sb="1" eb="4">
      <t>イナサチョウ</t>
    </rPh>
    <rPh sb="4" eb="5">
      <t>サン</t>
    </rPh>
    <rPh sb="5" eb="6">
      <t>ガク</t>
    </rPh>
    <phoneticPr fontId="13"/>
  </si>
  <si>
    <t>(引佐町谷沢）</t>
    <rPh sb="1" eb="4">
      <t>イナサチョウ</t>
    </rPh>
    <rPh sb="4" eb="6">
      <t>ヤザワ</t>
    </rPh>
    <phoneticPr fontId="13"/>
  </si>
  <si>
    <t>(引佐町横尾）</t>
    <rPh sb="1" eb="4">
      <t>イナサチョウ</t>
    </rPh>
    <rPh sb="4" eb="6">
      <t>ヨコオ</t>
    </rPh>
    <phoneticPr fontId="13"/>
  </si>
  <si>
    <t>(神宮寺町）</t>
    <rPh sb="1" eb="4">
      <t>ジングウジ</t>
    </rPh>
    <rPh sb="4" eb="5">
      <t>チョウ</t>
    </rPh>
    <phoneticPr fontId="13"/>
  </si>
  <si>
    <t>(三ヶ日地区）</t>
    <rPh sb="1" eb="4">
      <t>ミッカビ</t>
    </rPh>
    <rPh sb="4" eb="6">
      <t>チク</t>
    </rPh>
    <phoneticPr fontId="13"/>
  </si>
  <si>
    <t>平均年齢(三ヶ日地区)</t>
    <rPh sb="5" eb="8">
      <t>ミッカビ</t>
    </rPh>
    <rPh sb="8" eb="10">
      <t>チク</t>
    </rPh>
    <phoneticPr fontId="13"/>
  </si>
  <si>
    <t>年齢３階級別人口構成比(三ヶ日地区)</t>
    <rPh sb="15" eb="17">
      <t>チク</t>
    </rPh>
    <phoneticPr fontId="13"/>
  </si>
  <si>
    <t>(三ヶ日町宇志）</t>
    <rPh sb="1" eb="4">
      <t>ミッカビ</t>
    </rPh>
    <rPh sb="4" eb="5">
      <t>チョウ</t>
    </rPh>
    <rPh sb="5" eb="6">
      <t>ウ</t>
    </rPh>
    <rPh sb="6" eb="7">
      <t>シ</t>
    </rPh>
    <phoneticPr fontId="13"/>
  </si>
  <si>
    <t>(三ヶ日町大崎）</t>
    <rPh sb="1" eb="4">
      <t>ミッカビ</t>
    </rPh>
    <rPh sb="4" eb="5">
      <t>チョウ</t>
    </rPh>
    <rPh sb="5" eb="7">
      <t>オオサキ</t>
    </rPh>
    <phoneticPr fontId="13"/>
  </si>
  <si>
    <t>(三ヶ日町大谷）</t>
    <rPh sb="1" eb="4">
      <t>ミッカビ</t>
    </rPh>
    <rPh sb="4" eb="5">
      <t>チョウ</t>
    </rPh>
    <rPh sb="5" eb="7">
      <t>オオタニ</t>
    </rPh>
    <phoneticPr fontId="13"/>
  </si>
  <si>
    <t>(三ヶ日町岡本）</t>
    <rPh sb="1" eb="4">
      <t>ミッカビ</t>
    </rPh>
    <rPh sb="4" eb="5">
      <t>チョウ</t>
    </rPh>
    <rPh sb="5" eb="7">
      <t>オカモト</t>
    </rPh>
    <phoneticPr fontId="13"/>
  </si>
  <si>
    <t>(三ヶ日町上尾奈）</t>
    <rPh sb="1" eb="4">
      <t>ミッカビ</t>
    </rPh>
    <rPh sb="4" eb="5">
      <t>チョウ</t>
    </rPh>
    <rPh sb="5" eb="8">
      <t>カミオナ</t>
    </rPh>
    <phoneticPr fontId="13"/>
  </si>
  <si>
    <t>(三ヶ日町駒場）</t>
    <rPh sb="1" eb="4">
      <t>ミッカビ</t>
    </rPh>
    <rPh sb="4" eb="5">
      <t>チョウ</t>
    </rPh>
    <rPh sb="5" eb="7">
      <t>コマバ</t>
    </rPh>
    <phoneticPr fontId="13"/>
  </si>
  <si>
    <t>(三ヶ日町佐久米）</t>
    <rPh sb="1" eb="4">
      <t>ミッカビ</t>
    </rPh>
    <rPh sb="4" eb="5">
      <t>チョウ</t>
    </rPh>
    <rPh sb="5" eb="6">
      <t>サ</t>
    </rPh>
    <rPh sb="6" eb="8">
      <t>クメ</t>
    </rPh>
    <phoneticPr fontId="13"/>
  </si>
  <si>
    <t>(三ヶ日町下尾奈）</t>
    <rPh sb="1" eb="4">
      <t>ミッカビ</t>
    </rPh>
    <rPh sb="4" eb="5">
      <t>チョウ</t>
    </rPh>
    <rPh sb="5" eb="8">
      <t>シモオナ</t>
    </rPh>
    <phoneticPr fontId="13"/>
  </si>
  <si>
    <t>(三ヶ日町只木）</t>
    <rPh sb="1" eb="4">
      <t>ミッカビ</t>
    </rPh>
    <rPh sb="4" eb="5">
      <t>チョウ</t>
    </rPh>
    <rPh sb="5" eb="7">
      <t>タダキ</t>
    </rPh>
    <phoneticPr fontId="13"/>
  </si>
  <si>
    <t>(三ヶ日町都筑）</t>
    <rPh sb="1" eb="4">
      <t>ミッカビ</t>
    </rPh>
    <rPh sb="4" eb="5">
      <t>チョウ</t>
    </rPh>
    <rPh sb="5" eb="7">
      <t>ツヅキ</t>
    </rPh>
    <phoneticPr fontId="13"/>
  </si>
  <si>
    <t>(三ヶ日町津々崎）</t>
    <rPh sb="1" eb="4">
      <t>ミッカビ</t>
    </rPh>
    <rPh sb="4" eb="5">
      <t>チョウ</t>
    </rPh>
    <rPh sb="5" eb="8">
      <t>ツツサキ</t>
    </rPh>
    <phoneticPr fontId="13"/>
  </si>
  <si>
    <t>(三ヶ日町釣）</t>
    <rPh sb="1" eb="4">
      <t>ミッカビ</t>
    </rPh>
    <rPh sb="4" eb="5">
      <t>チョウ</t>
    </rPh>
    <rPh sb="5" eb="6">
      <t>ツリ</t>
    </rPh>
    <phoneticPr fontId="13"/>
  </si>
  <si>
    <t>(三ヶ日町鵺代）</t>
    <rPh sb="1" eb="4">
      <t>ミッカビ</t>
    </rPh>
    <rPh sb="4" eb="5">
      <t>チョウ</t>
    </rPh>
    <rPh sb="5" eb="7">
      <t>ヌエシロ</t>
    </rPh>
    <phoneticPr fontId="13"/>
  </si>
  <si>
    <t>(三ヶ日町日比沢）</t>
    <rPh sb="1" eb="4">
      <t>ミッカビ</t>
    </rPh>
    <rPh sb="4" eb="5">
      <t>チョウ</t>
    </rPh>
    <rPh sb="5" eb="7">
      <t>ヒビ</t>
    </rPh>
    <rPh sb="7" eb="8">
      <t>サワ</t>
    </rPh>
    <phoneticPr fontId="13"/>
  </si>
  <si>
    <t>(三ヶ日町平山）</t>
    <rPh sb="1" eb="4">
      <t>ミッカビ</t>
    </rPh>
    <rPh sb="4" eb="5">
      <t>チョウ</t>
    </rPh>
    <rPh sb="5" eb="7">
      <t>ヒラヤマ</t>
    </rPh>
    <phoneticPr fontId="13"/>
  </si>
  <si>
    <t>(三ヶ日町福長）</t>
    <rPh sb="1" eb="4">
      <t>ミッカビ</t>
    </rPh>
    <rPh sb="4" eb="5">
      <t>チョウ</t>
    </rPh>
    <rPh sb="5" eb="6">
      <t>フク</t>
    </rPh>
    <rPh sb="6" eb="7">
      <t>ナガ</t>
    </rPh>
    <phoneticPr fontId="13"/>
  </si>
  <si>
    <t>(三ヶ日町本坂）</t>
    <rPh sb="1" eb="4">
      <t>ミッカビ</t>
    </rPh>
    <rPh sb="4" eb="5">
      <t>チョウ</t>
    </rPh>
    <rPh sb="5" eb="6">
      <t>ホン</t>
    </rPh>
    <rPh sb="6" eb="7">
      <t>サカ</t>
    </rPh>
    <phoneticPr fontId="13"/>
  </si>
  <si>
    <t>(三ヶ日町摩訶耶）</t>
    <rPh sb="1" eb="4">
      <t>ミッカビ</t>
    </rPh>
    <rPh sb="4" eb="5">
      <t>チョウ</t>
    </rPh>
    <rPh sb="5" eb="6">
      <t>マ</t>
    </rPh>
    <phoneticPr fontId="13"/>
  </si>
  <si>
    <t>(浜 名 地 区）</t>
    <rPh sb="1" eb="2">
      <t>ハマ</t>
    </rPh>
    <rPh sb="3" eb="4">
      <t>ナ</t>
    </rPh>
    <phoneticPr fontId="13"/>
  </si>
  <si>
    <t>(小　　　松）</t>
    <rPh sb="1" eb="2">
      <t>ショウ</t>
    </rPh>
    <rPh sb="5" eb="6">
      <t>マツ</t>
    </rPh>
    <phoneticPr fontId="13"/>
  </si>
  <si>
    <t>(内　　　野）</t>
    <rPh sb="1" eb="2">
      <t>ウチ</t>
    </rPh>
    <rPh sb="5" eb="6">
      <t>ノ</t>
    </rPh>
    <phoneticPr fontId="13"/>
  </si>
  <si>
    <t>(内野台一丁目）</t>
    <rPh sb="1" eb="3">
      <t>ウチノ</t>
    </rPh>
    <rPh sb="3" eb="4">
      <t>ダイ</t>
    </rPh>
    <rPh sb="4" eb="5">
      <t>1</t>
    </rPh>
    <phoneticPr fontId="13"/>
  </si>
  <si>
    <t>(内野台二丁目）</t>
    <rPh sb="1" eb="3">
      <t>ウチノ</t>
    </rPh>
    <rPh sb="3" eb="4">
      <t>ダイ</t>
    </rPh>
    <rPh sb="4" eb="5">
      <t>2</t>
    </rPh>
    <phoneticPr fontId="13"/>
  </si>
  <si>
    <t>(内野台三丁目）</t>
    <rPh sb="1" eb="3">
      <t>ウチノ</t>
    </rPh>
    <rPh sb="3" eb="4">
      <t>ダイ</t>
    </rPh>
    <rPh sb="4" eb="5">
      <t>3</t>
    </rPh>
    <phoneticPr fontId="13"/>
  </si>
  <si>
    <t>(内野台四丁目）</t>
    <rPh sb="1" eb="3">
      <t>ウチノ</t>
    </rPh>
    <rPh sb="3" eb="4">
      <t>ダイ</t>
    </rPh>
    <rPh sb="4" eb="5">
      <t>4</t>
    </rPh>
    <phoneticPr fontId="13"/>
  </si>
  <si>
    <t>(平　　　口）</t>
    <rPh sb="1" eb="2">
      <t>ヒラ</t>
    </rPh>
    <rPh sb="5" eb="6">
      <t>グチ</t>
    </rPh>
    <phoneticPr fontId="13"/>
  </si>
  <si>
    <t>(染地台一丁目）</t>
    <rPh sb="1" eb="2">
      <t>ソメ</t>
    </rPh>
    <rPh sb="2" eb="3">
      <t>ジ</t>
    </rPh>
    <rPh sb="3" eb="4">
      <t>ダイ</t>
    </rPh>
    <rPh sb="4" eb="7">
      <t>1チョウメ</t>
    </rPh>
    <phoneticPr fontId="13"/>
  </si>
  <si>
    <t>(染地台二丁目）</t>
    <rPh sb="1" eb="2">
      <t>ソメ</t>
    </rPh>
    <rPh sb="2" eb="3">
      <t>ジ</t>
    </rPh>
    <rPh sb="3" eb="4">
      <t>ダイ</t>
    </rPh>
    <rPh sb="4" eb="7">
      <t>2チョウメ</t>
    </rPh>
    <phoneticPr fontId="13"/>
  </si>
  <si>
    <t>(染地台三丁目）</t>
    <rPh sb="1" eb="2">
      <t>ソメ</t>
    </rPh>
    <rPh sb="2" eb="3">
      <t>ジ</t>
    </rPh>
    <rPh sb="3" eb="4">
      <t>ダイ</t>
    </rPh>
    <rPh sb="4" eb="5">
      <t>3</t>
    </rPh>
    <phoneticPr fontId="13"/>
  </si>
  <si>
    <t>(染地台四丁目）</t>
    <rPh sb="1" eb="2">
      <t>ソメ</t>
    </rPh>
    <rPh sb="2" eb="3">
      <t>ジ</t>
    </rPh>
    <rPh sb="3" eb="4">
      <t>ダイ</t>
    </rPh>
    <rPh sb="4" eb="5">
      <t>4</t>
    </rPh>
    <phoneticPr fontId="13"/>
  </si>
  <si>
    <t>(染地台五丁目）</t>
    <rPh sb="1" eb="2">
      <t>ソメ</t>
    </rPh>
    <rPh sb="2" eb="3">
      <t>ジ</t>
    </rPh>
    <rPh sb="3" eb="4">
      <t>ダイ</t>
    </rPh>
    <rPh sb="4" eb="5">
      <t>ゴ</t>
    </rPh>
    <phoneticPr fontId="13"/>
  </si>
  <si>
    <t>(染地台六丁目）</t>
    <rPh sb="1" eb="2">
      <t>ソメ</t>
    </rPh>
    <rPh sb="2" eb="3">
      <t>ジ</t>
    </rPh>
    <rPh sb="3" eb="4">
      <t>ダイ</t>
    </rPh>
    <rPh sb="4" eb="5">
      <t>6</t>
    </rPh>
    <phoneticPr fontId="13"/>
  </si>
  <si>
    <t>(北 浜 地 区）</t>
    <rPh sb="1" eb="2">
      <t>キタ</t>
    </rPh>
    <rPh sb="3" eb="4">
      <t>ハマ</t>
    </rPh>
    <phoneticPr fontId="13"/>
  </si>
  <si>
    <t>(寺　　　島）</t>
    <rPh sb="1" eb="2">
      <t>テラ</t>
    </rPh>
    <rPh sb="5" eb="6">
      <t>シマ</t>
    </rPh>
    <phoneticPr fontId="13"/>
  </si>
  <si>
    <t>(中　　　条）</t>
    <rPh sb="1" eb="2">
      <t>ナカ</t>
    </rPh>
    <rPh sb="5" eb="6">
      <t>ジョウ</t>
    </rPh>
    <phoneticPr fontId="13"/>
  </si>
  <si>
    <t>(横　須　賀）</t>
    <rPh sb="1" eb="2">
      <t>ヨコ</t>
    </rPh>
    <rPh sb="3" eb="4">
      <t>ス</t>
    </rPh>
    <rPh sb="5" eb="6">
      <t>ガ</t>
    </rPh>
    <phoneticPr fontId="13"/>
  </si>
  <si>
    <t>(高　　　畑）</t>
    <rPh sb="1" eb="2">
      <t>タカ</t>
    </rPh>
    <rPh sb="5" eb="6">
      <t>ハタケ</t>
    </rPh>
    <phoneticPr fontId="13"/>
  </si>
  <si>
    <t>(西　美　薗）</t>
    <rPh sb="1" eb="2">
      <t>ニシ</t>
    </rPh>
    <rPh sb="3" eb="4">
      <t>ビ</t>
    </rPh>
    <rPh sb="5" eb="6">
      <t>ソノ</t>
    </rPh>
    <phoneticPr fontId="13"/>
  </si>
  <si>
    <t>(東　美　薗）</t>
    <rPh sb="1" eb="2">
      <t>ヒガシ</t>
    </rPh>
    <rPh sb="3" eb="4">
      <t>ビ</t>
    </rPh>
    <rPh sb="5" eb="6">
      <t>ソノ</t>
    </rPh>
    <phoneticPr fontId="13"/>
  </si>
  <si>
    <t>(油　一　色）</t>
    <rPh sb="1" eb="2">
      <t>アブラ</t>
    </rPh>
    <rPh sb="3" eb="4">
      <t>１</t>
    </rPh>
    <rPh sb="5" eb="6">
      <t>イロ</t>
    </rPh>
    <phoneticPr fontId="13"/>
  </si>
  <si>
    <t>(本　沢　合）</t>
    <rPh sb="1" eb="2">
      <t>ホン</t>
    </rPh>
    <rPh sb="3" eb="4">
      <t>サワ</t>
    </rPh>
    <rPh sb="5" eb="6">
      <t>ア</t>
    </rPh>
    <phoneticPr fontId="13"/>
  </si>
  <si>
    <t>(道　　　本）</t>
    <rPh sb="1" eb="2">
      <t>ドウ</t>
    </rPh>
    <rPh sb="5" eb="6">
      <t>ホン</t>
    </rPh>
    <phoneticPr fontId="13"/>
  </si>
  <si>
    <t>(　　沼　　）</t>
    <rPh sb="3" eb="4">
      <t>ヌマ</t>
    </rPh>
    <phoneticPr fontId="13"/>
  </si>
  <si>
    <t>(貴　布　祢）</t>
    <rPh sb="1" eb="2">
      <t>キ</t>
    </rPh>
    <rPh sb="3" eb="4">
      <t>ヌノ</t>
    </rPh>
    <rPh sb="5" eb="6">
      <t>デイ</t>
    </rPh>
    <phoneticPr fontId="13"/>
  </si>
  <si>
    <t>(小　　　林）</t>
    <rPh sb="1" eb="2">
      <t>ショウ</t>
    </rPh>
    <rPh sb="5" eb="6">
      <t>ハヤシ</t>
    </rPh>
    <phoneticPr fontId="13"/>
  </si>
  <si>
    <t>(善　　　地）</t>
    <rPh sb="1" eb="2">
      <t>ゼン</t>
    </rPh>
    <rPh sb="5" eb="6">
      <t>チ</t>
    </rPh>
    <phoneticPr fontId="13"/>
  </si>
  <si>
    <t>(高　　　薗）</t>
    <rPh sb="1" eb="2">
      <t>タカ</t>
    </rPh>
    <rPh sb="5" eb="6">
      <t>ソノ</t>
    </rPh>
    <phoneticPr fontId="13"/>
  </si>
  <si>
    <t>(竜　　　南）</t>
    <rPh sb="1" eb="2">
      <t>リュウ</t>
    </rPh>
    <rPh sb="5" eb="6">
      <t>ナン</t>
    </rPh>
    <phoneticPr fontId="13"/>
  </si>
  <si>
    <t>(新　　　野）</t>
    <rPh sb="1" eb="2">
      <t>シン</t>
    </rPh>
    <rPh sb="5" eb="6">
      <t>ノ</t>
    </rPh>
    <phoneticPr fontId="13"/>
  </si>
  <si>
    <t>(新　　　堀）</t>
    <rPh sb="1" eb="2">
      <t>シン</t>
    </rPh>
    <rPh sb="5" eb="6">
      <t>ホリ</t>
    </rPh>
    <phoneticPr fontId="13"/>
  </si>
  <si>
    <t>(八　　　幡）</t>
    <rPh sb="1" eb="2">
      <t>ハチ</t>
    </rPh>
    <rPh sb="5" eb="6">
      <t>ハタ</t>
    </rPh>
    <phoneticPr fontId="13"/>
  </si>
  <si>
    <t>(永　　　島）</t>
    <rPh sb="1" eb="2">
      <t>ヒサシ</t>
    </rPh>
    <rPh sb="5" eb="6">
      <t>シマ</t>
    </rPh>
    <phoneticPr fontId="13"/>
  </si>
  <si>
    <t>(上　善　地）</t>
    <rPh sb="1" eb="2">
      <t>カミ</t>
    </rPh>
    <rPh sb="3" eb="4">
      <t>ゼン</t>
    </rPh>
    <rPh sb="5" eb="6">
      <t>チ</t>
    </rPh>
    <phoneticPr fontId="13"/>
  </si>
  <si>
    <t>(中 瀬 地 区）</t>
    <rPh sb="1" eb="2">
      <t>ナカ</t>
    </rPh>
    <rPh sb="3" eb="4">
      <t>セ</t>
    </rPh>
    <phoneticPr fontId="13"/>
  </si>
  <si>
    <t>(上　　　島）</t>
    <rPh sb="1" eb="2">
      <t>ウエ</t>
    </rPh>
    <rPh sb="5" eb="6">
      <t>シマ</t>
    </rPh>
    <phoneticPr fontId="13"/>
  </si>
  <si>
    <t>(中　　　瀬）</t>
    <rPh sb="1" eb="2">
      <t>ナカ</t>
    </rPh>
    <rPh sb="5" eb="6">
      <t>セ</t>
    </rPh>
    <phoneticPr fontId="13"/>
  </si>
  <si>
    <t>(豊　　　保）</t>
    <rPh sb="1" eb="2">
      <t>トヨ</t>
    </rPh>
    <rPh sb="5" eb="6">
      <t>ホ</t>
    </rPh>
    <phoneticPr fontId="13"/>
  </si>
  <si>
    <t>(西中瀬一丁目）</t>
    <rPh sb="1" eb="2">
      <t>ニシ</t>
    </rPh>
    <rPh sb="2" eb="4">
      <t>ナカゼ</t>
    </rPh>
    <rPh sb="4" eb="7">
      <t>イッチョウメ</t>
    </rPh>
    <phoneticPr fontId="13"/>
  </si>
  <si>
    <t>(西中瀬二丁目）</t>
    <rPh sb="1" eb="2">
      <t>ニシ</t>
    </rPh>
    <rPh sb="2" eb="4">
      <t>ナカゼ</t>
    </rPh>
    <rPh sb="4" eb="7">
      <t>ニチョウメ</t>
    </rPh>
    <phoneticPr fontId="13"/>
  </si>
  <si>
    <t>(西中瀬三丁目）</t>
    <rPh sb="1" eb="2">
      <t>ニシ</t>
    </rPh>
    <rPh sb="2" eb="4">
      <t>ナカゼ</t>
    </rPh>
    <rPh sb="4" eb="7">
      <t>サンチョウメ</t>
    </rPh>
    <phoneticPr fontId="13"/>
  </si>
  <si>
    <t>(赤 佐 地 区）</t>
    <rPh sb="1" eb="2">
      <t>アカ</t>
    </rPh>
    <rPh sb="3" eb="4">
      <t>サ</t>
    </rPh>
    <phoneticPr fontId="13"/>
  </si>
  <si>
    <t>(於　　　呂）</t>
    <rPh sb="1" eb="2">
      <t>オ</t>
    </rPh>
    <rPh sb="5" eb="6">
      <t>ロ</t>
    </rPh>
    <phoneticPr fontId="13"/>
  </si>
  <si>
    <t>(根　　　堅）</t>
    <rPh sb="1" eb="2">
      <t>ネ</t>
    </rPh>
    <rPh sb="5" eb="6">
      <t>ガタ</t>
    </rPh>
    <phoneticPr fontId="13"/>
  </si>
  <si>
    <t>(尾　　　野）</t>
    <rPh sb="1" eb="2">
      <t>オ</t>
    </rPh>
    <rPh sb="5" eb="6">
      <t>ノ</t>
    </rPh>
    <phoneticPr fontId="13"/>
  </si>
  <si>
    <t>(麁 玉 地 区）</t>
    <rPh sb="1" eb="2">
      <t>アラ</t>
    </rPh>
    <rPh sb="3" eb="4">
      <t>タマ</t>
    </rPh>
    <phoneticPr fontId="13"/>
  </si>
  <si>
    <t>(宮　　　口）</t>
    <rPh sb="1" eb="2">
      <t>ミヤ</t>
    </rPh>
    <rPh sb="5" eb="6">
      <t>クチ</t>
    </rPh>
    <phoneticPr fontId="13"/>
  </si>
  <si>
    <t>(新　　　原）</t>
    <rPh sb="1" eb="2">
      <t>シン</t>
    </rPh>
    <rPh sb="5" eb="6">
      <t>ハラ</t>
    </rPh>
    <phoneticPr fontId="13"/>
  </si>
  <si>
    <t>(大　　　平）</t>
    <rPh sb="1" eb="2">
      <t>ダイ</t>
    </rPh>
    <rPh sb="5" eb="6">
      <t>ヒラ</t>
    </rPh>
    <phoneticPr fontId="13"/>
  </si>
  <si>
    <t>(堀　　　谷）</t>
    <rPh sb="1" eb="2">
      <t>ホリ</t>
    </rPh>
    <rPh sb="5" eb="6">
      <t>ヤ</t>
    </rPh>
    <phoneticPr fontId="13"/>
  </si>
  <si>
    <t>(灰　　　木）</t>
    <rPh sb="1" eb="2">
      <t>ハイ</t>
    </rPh>
    <rPh sb="5" eb="6">
      <t>キ</t>
    </rPh>
    <phoneticPr fontId="13"/>
  </si>
  <si>
    <t>(三　大　地）</t>
    <rPh sb="1" eb="2">
      <t>サン</t>
    </rPh>
    <rPh sb="3" eb="4">
      <t>ダイ</t>
    </rPh>
    <rPh sb="5" eb="6">
      <t>チ</t>
    </rPh>
    <phoneticPr fontId="13"/>
  </si>
  <si>
    <t>(四　大　地）</t>
    <rPh sb="1" eb="2">
      <t>ヨン</t>
    </rPh>
    <rPh sb="3" eb="4">
      <t>ダイ</t>
    </rPh>
    <rPh sb="5" eb="6">
      <t>チ</t>
    </rPh>
    <phoneticPr fontId="13"/>
  </si>
  <si>
    <t>( 浜 名 区 ）</t>
    <rPh sb="2" eb="3">
      <t>ハマ</t>
    </rPh>
    <rPh sb="4" eb="5">
      <t>ナ</t>
    </rPh>
    <rPh sb="6" eb="7">
      <t>ク</t>
    </rPh>
    <phoneticPr fontId="13"/>
  </si>
  <si>
    <t>男</t>
    <phoneticPr fontId="13"/>
  </si>
  <si>
    <t>(三ヶ日町三ヶ日）</t>
    <rPh sb="1" eb="4">
      <t>ミッカビ</t>
    </rPh>
    <rPh sb="4" eb="5">
      <t>チョウ</t>
    </rPh>
    <rPh sb="5" eb="8">
      <t>ミッカビ</t>
    </rPh>
    <phoneticPr fontId="13"/>
  </si>
  <si>
    <r>
      <t>(引佐町</t>
    </r>
    <r>
      <rPr>
        <sz val="11"/>
        <rFont val="ＭＳ ゴシック"/>
        <family val="3"/>
        <charset val="128"/>
      </rPr>
      <t>兎</t>
    </r>
    <r>
      <rPr>
        <sz val="11"/>
        <rFont val="ＦＡ ゴシック"/>
        <family val="3"/>
        <charset val="128"/>
      </rPr>
      <t>荷）</t>
    </r>
    <rPh sb="1" eb="4">
      <t>イナサチョウ</t>
    </rPh>
    <rPh sb="5" eb="6">
      <t>ニ</t>
    </rPh>
    <phoneticPr fontId="13"/>
  </si>
  <si>
    <t>平均年齢計算用</t>
    <rPh sb="0" eb="4">
      <t>ヘイキンネンレイ</t>
    </rPh>
    <rPh sb="4" eb="7">
      <t>ケイサンヨウ</t>
    </rPh>
    <phoneticPr fontId="13"/>
  </si>
  <si>
    <t>　　令和７年10月１日　現在</t>
    <rPh sb="2" eb="4">
      <t>レイワ</t>
    </rPh>
    <rPh sb="5" eb="6">
      <t>ネン</t>
    </rPh>
    <phoneticPr fontId="13"/>
  </si>
  <si>
    <t>　　令和７年10月１日　現在</t>
  </si>
  <si>
    <t>利用上の注意</t>
    <rPh sb="0" eb="3">
      <t>リヨウジョウ</t>
    </rPh>
    <rPh sb="4" eb="6">
      <t>チュウイ</t>
    </rPh>
    <phoneticPr fontId="13"/>
  </si>
  <si>
    <t xml:space="preserve">　結果数字が著しく小さい町･字については、秘匿措置を行っています。
</t>
    <rPh sb="23" eb="25">
      <t>ソチ</t>
    </rPh>
    <rPh sb="26" eb="27">
      <t>オコナ</t>
    </rPh>
    <phoneticPr fontId="13"/>
  </si>
  <si>
    <t xml:space="preserve">　秘匿した町・字の数字は「x」とし、近隣の町･字に合算しています。
　なお、秘匿した町・字には「＊」を、当該数字を合算した町・字には「＠」を付与し、番号により対応させています。
</t>
    <rPh sb="1" eb="3">
      <t>ヒトク</t>
    </rPh>
    <rPh sb="5" eb="6">
      <t>マチ</t>
    </rPh>
    <rPh sb="7" eb="8">
      <t>アザ</t>
    </rPh>
    <rPh sb="9" eb="11">
      <t>スウジ</t>
    </rPh>
    <rPh sb="25" eb="27">
      <t>ガッサン</t>
    </rPh>
    <rPh sb="55" eb="56">
      <t>ジ</t>
    </rPh>
    <phoneticPr fontId="13"/>
  </si>
  <si>
    <t>　各町字名については常用漢字に変換して表示しています。</t>
    <rPh sb="3" eb="4">
      <t>アザ</t>
    </rPh>
    <phoneticPr fontId="13"/>
  </si>
  <si>
    <t>x</t>
  </si>
  <si>
    <t>(新都田四丁目)*4</t>
    <phoneticPr fontId="13"/>
  </si>
  <si>
    <t>(新都田五丁目)@4</t>
    <phoneticPr fontId="13"/>
  </si>
  <si>
    <t>令和７年10月１日　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</si>
</sst>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General\ "/>
    <numFmt numFmtId="177" formatCode="#,##0\ ;;\-\ "/>
    <numFmt numFmtId="178" formatCode="0.00\ "/>
    <numFmt numFmtId="179" formatCode="#,##0\ \ "/>
    <numFmt numFmtId="180" formatCode="0.00\ \ "/>
  </numFmts>
  <fonts count="22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ＦＡ ゴシック"/>
      <family val="3"/>
      <charset val="128"/>
    </font>
    <font>
      <sz val="9"/>
      <color indexed="8"/>
      <name val="ＦＡ ゴシック"/>
      <family val="3"/>
      <charset val="128"/>
    </font>
    <font>
      <sz val="12"/>
      <color indexed="8"/>
      <name val="ＦＡ 明朝"/>
      <family val="1"/>
      <charset val="128"/>
    </font>
    <font>
      <b/>
      <sz val="9"/>
      <color indexed="12"/>
      <name val="ＦＡ ゴシック"/>
      <family val="3"/>
      <charset val="128"/>
    </font>
    <font>
      <sz val="11"/>
      <color indexed="8"/>
      <name val="ＦＡ ゴシック"/>
      <family val="3"/>
      <charset val="128"/>
    </font>
    <font>
      <sz val="11"/>
      <name val="ＦＡ ゴシック"/>
      <family val="3"/>
      <charset val="128"/>
    </font>
    <font>
      <sz val="9"/>
      <color indexed="12"/>
      <name val="ＦＡ ゴシック"/>
      <family val="3"/>
      <charset val="128"/>
    </font>
    <font>
      <sz val="12"/>
      <color indexed="8"/>
      <name val="ＦＡ ゴシック"/>
      <family val="3"/>
      <charset val="128"/>
    </font>
    <font>
      <b/>
      <sz val="9"/>
      <color indexed="14"/>
      <name val="ＦＡ ゴシック"/>
      <family val="3"/>
      <charset val="128"/>
    </font>
    <font>
      <sz val="9"/>
      <color indexed="14"/>
      <name val="ＦＡ ゴシック"/>
      <family val="3"/>
      <charset val="128"/>
    </font>
    <font>
      <b/>
      <sz val="9"/>
      <color indexed="8"/>
      <name val="ＦＡ ゴシック"/>
      <family val="3"/>
      <charset val="128"/>
    </font>
    <font>
      <sz val="7"/>
      <name val="ＭＳ 明朝"/>
      <family val="1"/>
      <charset val="128"/>
    </font>
    <font>
      <sz val="9"/>
      <name val="ＦＡ ゴシック"/>
      <family val="3"/>
      <charset val="128"/>
    </font>
    <font>
      <sz val="11"/>
      <name val="ＭＳ 明朝"/>
      <family val="1"/>
      <charset val="128"/>
    </font>
    <font>
      <sz val="10.5"/>
      <name val="ＦＡ ゴシック"/>
      <family val="3"/>
      <charset val="128"/>
    </font>
    <font>
      <sz val="9.5"/>
      <name val="ＦＡ ゴシック"/>
      <family val="3"/>
      <charset val="128"/>
    </font>
    <font>
      <b/>
      <sz val="9"/>
      <color indexed="48"/>
      <name val="ＦＡ ゴシック"/>
      <family val="3"/>
      <charset val="128"/>
    </font>
    <font>
      <sz val="11"/>
      <name val="ＭＳ ゴシック"/>
      <family val="3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220">
    <xf numFmtId="0" fontId="0" fillId="0" borderId="0" xfId="0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0" fontId="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6" fontId="5" fillId="0" borderId="2" xfId="1" applyNumberFormat="1" applyFont="1" applyBorder="1" applyAlignment="1" applyProtection="1">
      <alignment vertical="center"/>
    </xf>
    <xf numFmtId="176" fontId="2" fillId="0" borderId="1" xfId="0" applyNumberFormat="1" applyFont="1" applyBorder="1" applyAlignment="1" applyProtection="1">
      <alignment horizontal="left" vertical="center"/>
    </xf>
    <xf numFmtId="176" fontId="3" fillId="0" borderId="2" xfId="1" applyNumberFormat="1" applyFont="1" applyBorder="1" applyAlignment="1" applyProtection="1">
      <alignment horizontal="right" vertical="center"/>
    </xf>
    <xf numFmtId="176" fontId="3" fillId="0" borderId="2" xfId="1" applyNumberFormat="1" applyFont="1" applyBorder="1" applyAlignment="1" applyProtection="1">
      <alignment horizontal="right" vertical="top"/>
    </xf>
    <xf numFmtId="176" fontId="5" fillId="0" borderId="2" xfId="1" applyNumberFormat="1" applyFont="1" applyBorder="1" applyAlignment="1" applyProtection="1">
      <alignment horizontal="center" vertical="center"/>
    </xf>
    <xf numFmtId="176" fontId="3" fillId="0" borderId="3" xfId="1" applyNumberFormat="1" applyFont="1" applyBorder="1" applyAlignment="1" applyProtection="1">
      <alignment horizontal="center" vertical="top"/>
    </xf>
    <xf numFmtId="0" fontId="3" fillId="0" borderId="4" xfId="0" applyFont="1" applyBorder="1" applyAlignment="1" applyProtection="1">
      <alignment horizontal="center" vertical="center"/>
    </xf>
    <xf numFmtId="176" fontId="3" fillId="0" borderId="2" xfId="1" applyNumberFormat="1" applyFont="1" applyBorder="1" applyAlignment="1" applyProtection="1">
      <alignment vertical="top"/>
    </xf>
    <xf numFmtId="0" fontId="3" fillId="0" borderId="0" xfId="0" applyNumberFormat="1" applyFont="1" applyAlignment="1" applyProtection="1">
      <alignment vertical="top"/>
      <protection locked="0"/>
    </xf>
    <xf numFmtId="176" fontId="3" fillId="0" borderId="3" xfId="1" applyNumberFormat="1" applyFont="1" applyBorder="1" applyAlignment="1" applyProtection="1">
      <alignment vertical="top"/>
    </xf>
    <xf numFmtId="176" fontId="3" fillId="0" borderId="3" xfId="1" applyNumberFormat="1" applyFont="1" applyBorder="1" applyAlignment="1" applyProtection="1">
      <alignment horizontal="right" vertical="top"/>
    </xf>
    <xf numFmtId="176" fontId="3" fillId="0" borderId="2" xfId="1" applyNumberFormat="1" applyFont="1" applyBorder="1" applyAlignment="1" applyProtection="1">
      <alignment horizontal="right"/>
    </xf>
    <xf numFmtId="0" fontId="6" fillId="0" borderId="5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49" fontId="0" fillId="0" borderId="5" xfId="0" applyNumberFormat="1" applyBorder="1" applyAlignment="1" applyProtection="1">
      <alignment vertical="top"/>
    </xf>
    <xf numFmtId="0" fontId="9" fillId="0" borderId="5" xfId="0" applyFont="1" applyBorder="1" applyAlignment="1" applyProtection="1">
      <alignment vertical="top"/>
    </xf>
    <xf numFmtId="0" fontId="0" fillId="0" borderId="5" xfId="0" applyBorder="1" applyAlignment="1" applyProtection="1">
      <alignment horizontal="right" vertical="top"/>
    </xf>
    <xf numFmtId="0" fontId="6" fillId="0" borderId="5" xfId="0" applyFont="1" applyBorder="1" applyAlignment="1" applyProtection="1">
      <alignment horizontal="right" vertical="top"/>
    </xf>
    <xf numFmtId="0" fontId="4" fillId="0" borderId="5" xfId="0" applyFont="1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6" fillId="0" borderId="5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176" fontId="3" fillId="0" borderId="6" xfId="1" applyNumberFormat="1" applyFont="1" applyBorder="1" applyAlignment="1" applyProtection="1">
      <alignment vertical="top"/>
    </xf>
    <xf numFmtId="176" fontId="3" fillId="0" borderId="6" xfId="1" applyNumberFormat="1" applyFont="1" applyBorder="1" applyAlignment="1" applyProtection="1">
      <alignment horizontal="right" vertical="top"/>
    </xf>
    <xf numFmtId="176" fontId="3" fillId="0" borderId="6" xfId="1" applyNumberFormat="1" applyFont="1" applyBorder="1" applyAlignment="1" applyProtection="1">
      <alignment horizontal="center" vertical="center"/>
    </xf>
    <xf numFmtId="0" fontId="3" fillId="0" borderId="0" xfId="0" applyNumberFormat="1" applyFont="1" applyAlignment="1" applyProtection="1">
      <alignment vertical="top"/>
    </xf>
    <xf numFmtId="177" fontId="3" fillId="0" borderId="0" xfId="1" applyNumberFormat="1" applyFont="1" applyBorder="1" applyAlignment="1" applyProtection="1">
      <alignment horizontal="right" vertical="top"/>
    </xf>
    <xf numFmtId="177" fontId="3" fillId="0" borderId="0" xfId="1" applyNumberFormat="1" applyFont="1" applyBorder="1" applyAlignment="1" applyProtection="1">
      <alignment horizontal="right" vertical="top"/>
      <protection locked="0"/>
    </xf>
    <xf numFmtId="177" fontId="3" fillId="0" borderId="2" xfId="1" applyNumberFormat="1" applyFont="1" applyBorder="1" applyAlignment="1" applyProtection="1">
      <alignment horizontal="right" vertical="top"/>
      <protection locked="0"/>
    </xf>
    <xf numFmtId="177" fontId="3" fillId="0" borderId="7" xfId="1" applyNumberFormat="1" applyFont="1" applyBorder="1" applyAlignment="1" applyProtection="1">
      <alignment horizontal="right" vertical="top"/>
    </xf>
    <xf numFmtId="177" fontId="3" fillId="0" borderId="7" xfId="1" applyNumberFormat="1" applyFont="1" applyBorder="1" applyAlignment="1" applyProtection="1">
      <alignment horizontal="right" vertical="top"/>
      <protection locked="0"/>
    </xf>
    <xf numFmtId="177" fontId="3" fillId="0" borderId="8" xfId="1" applyNumberFormat="1" applyFont="1" applyBorder="1" applyAlignment="1" applyProtection="1">
      <alignment horizontal="right" vertical="top"/>
    </xf>
    <xf numFmtId="177" fontId="3" fillId="0" borderId="8" xfId="1" applyNumberFormat="1" applyFont="1" applyBorder="1" applyAlignment="1" applyProtection="1">
      <alignment horizontal="right" vertical="top"/>
      <protection locked="0"/>
    </xf>
    <xf numFmtId="177" fontId="3" fillId="0" borderId="6" xfId="1" applyNumberFormat="1" applyFont="1" applyBorder="1" applyAlignment="1" applyProtection="1">
      <alignment horizontal="right" vertical="top"/>
      <protection locked="0"/>
    </xf>
    <xf numFmtId="177" fontId="5" fillId="0" borderId="0" xfId="1" applyNumberFormat="1" applyFont="1" applyBorder="1" applyAlignment="1" applyProtection="1">
      <alignment horizontal="right" vertical="center"/>
    </xf>
    <xf numFmtId="177" fontId="3" fillId="0" borderId="0" xfId="1" applyNumberFormat="1" applyFont="1" applyBorder="1" applyAlignment="1" applyProtection="1">
      <alignment horizontal="right"/>
    </xf>
    <xf numFmtId="177" fontId="3" fillId="0" borderId="0" xfId="1" applyNumberFormat="1" applyFont="1" applyBorder="1" applyAlignment="1" applyProtection="1">
      <alignment horizontal="right"/>
      <protection locked="0"/>
    </xf>
    <xf numFmtId="177" fontId="3" fillId="0" borderId="0" xfId="1" applyNumberFormat="1" applyFont="1" applyBorder="1" applyAlignment="1" applyProtection="1">
      <alignment horizontal="right" vertical="center"/>
    </xf>
    <xf numFmtId="177" fontId="3" fillId="0" borderId="0" xfId="1" applyNumberFormat="1" applyFont="1" applyBorder="1" applyAlignment="1" applyProtection="1">
      <alignment horizontal="right" vertical="center"/>
      <protection locked="0"/>
    </xf>
    <xf numFmtId="177" fontId="3" fillId="0" borderId="8" xfId="1" applyNumberFormat="1" applyFont="1" applyBorder="1" applyAlignment="1" applyProtection="1">
      <alignment horizontal="right" vertical="center"/>
    </xf>
    <xf numFmtId="177" fontId="3" fillId="0" borderId="2" xfId="1" applyNumberFormat="1" applyFont="1" applyBorder="1" applyAlignment="1" applyProtection="1">
      <alignment horizontal="right" vertical="top"/>
    </xf>
    <xf numFmtId="177" fontId="3" fillId="0" borderId="3" xfId="1" applyNumberFormat="1" applyFont="1" applyBorder="1" applyAlignment="1" applyProtection="1">
      <alignment horizontal="right" vertical="top"/>
    </xf>
    <xf numFmtId="177" fontId="3" fillId="0" borderId="6" xfId="1" applyNumberFormat="1" applyFont="1" applyBorder="1" applyAlignment="1" applyProtection="1">
      <alignment horizontal="right" vertical="top"/>
    </xf>
    <xf numFmtId="176" fontId="10" fillId="0" borderId="9" xfId="1" applyNumberFormat="1" applyFont="1" applyBorder="1" applyAlignment="1" applyProtection="1">
      <alignment vertical="center"/>
    </xf>
    <xf numFmtId="176" fontId="10" fillId="0" borderId="9" xfId="1" applyNumberFormat="1" applyFont="1" applyBorder="1" applyAlignment="1" applyProtection="1">
      <alignment horizontal="center" vertical="center"/>
    </xf>
    <xf numFmtId="177" fontId="10" fillId="0" borderId="5" xfId="1" applyNumberFormat="1" applyFont="1" applyBorder="1" applyAlignment="1" applyProtection="1">
      <alignment horizontal="right" vertical="center"/>
    </xf>
    <xf numFmtId="177" fontId="10" fillId="0" borderId="9" xfId="1" applyNumberFormat="1" applyFont="1" applyBorder="1" applyAlignment="1" applyProtection="1">
      <alignment horizontal="right" vertical="center"/>
    </xf>
    <xf numFmtId="0" fontId="11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176" fontId="2" fillId="0" borderId="0" xfId="0" applyNumberFormat="1" applyFont="1" applyBorder="1" applyAlignment="1" applyProtection="1">
      <alignment horizontal="left" vertical="center"/>
    </xf>
    <xf numFmtId="176" fontId="3" fillId="0" borderId="0" xfId="1" applyNumberFormat="1" applyFont="1" applyBorder="1" applyAlignment="1" applyProtection="1">
      <alignment vertical="top"/>
    </xf>
    <xf numFmtId="176" fontId="5" fillId="0" borderId="0" xfId="1" applyNumberFormat="1" applyFont="1" applyBorder="1" applyAlignment="1" applyProtection="1">
      <alignment vertical="center"/>
    </xf>
    <xf numFmtId="176" fontId="10" fillId="0" borderId="0" xfId="1" applyNumberFormat="1" applyFont="1" applyBorder="1" applyAlignment="1" applyProtection="1">
      <alignment vertical="center"/>
    </xf>
    <xf numFmtId="49" fontId="3" fillId="0" borderId="0" xfId="0" applyNumberFormat="1" applyFont="1" applyBorder="1" applyAlignment="1" applyProtection="1">
      <alignment horizontal="left" vertical="center"/>
    </xf>
    <xf numFmtId="49" fontId="0" fillId="0" borderId="0" xfId="0" applyNumberFormat="1" applyBorder="1" applyAlignment="1" applyProtection="1">
      <alignment vertical="top"/>
    </xf>
    <xf numFmtId="49" fontId="7" fillId="0" borderId="5" xfId="0" applyNumberFormat="1" applyFont="1" applyBorder="1" applyAlignment="1" applyProtection="1">
      <alignment vertical="center"/>
    </xf>
    <xf numFmtId="176" fontId="2" fillId="0" borderId="10" xfId="0" applyNumberFormat="1" applyFont="1" applyBorder="1" applyAlignment="1" applyProtection="1">
      <alignment horizontal="left" vertical="center"/>
    </xf>
    <xf numFmtId="176" fontId="6" fillId="0" borderId="1" xfId="0" applyNumberFormat="1" applyFont="1" applyBorder="1" applyAlignment="1" applyProtection="1">
      <alignment horizontal="center" vertical="center"/>
    </xf>
    <xf numFmtId="176" fontId="6" fillId="0" borderId="11" xfId="0" applyNumberFormat="1" applyFont="1" applyBorder="1" applyAlignment="1" applyProtection="1">
      <alignment horizontal="center" vertical="center"/>
    </xf>
    <xf numFmtId="176" fontId="3" fillId="0" borderId="10" xfId="1" applyNumberFormat="1" applyFont="1" applyBorder="1" applyAlignment="1" applyProtection="1">
      <alignment vertical="top"/>
    </xf>
    <xf numFmtId="176" fontId="6" fillId="0" borderId="5" xfId="1" applyNumberFormat="1" applyFont="1" applyBorder="1" applyAlignment="1" applyProtection="1">
      <alignment vertical="top"/>
    </xf>
    <xf numFmtId="176" fontId="3" fillId="0" borderId="1" xfId="1" applyNumberFormat="1" applyFont="1" applyBorder="1" applyAlignment="1" applyProtection="1">
      <alignment horizontal="center" vertical="center"/>
    </xf>
    <xf numFmtId="176" fontId="3" fillId="0" borderId="9" xfId="1" applyNumberFormat="1" applyFont="1" applyBorder="1" applyAlignment="1" applyProtection="1">
      <alignment horizontal="center" vertical="center"/>
    </xf>
    <xf numFmtId="176" fontId="3" fillId="0" borderId="5" xfId="1" applyNumberFormat="1" applyFont="1" applyBorder="1" applyAlignment="1" applyProtection="1">
      <alignment vertical="top"/>
    </xf>
    <xf numFmtId="179" fontId="3" fillId="0" borderId="12" xfId="1" applyNumberFormat="1" applyFont="1" applyBorder="1" applyAlignment="1" applyProtection="1">
      <alignment vertical="center"/>
    </xf>
    <xf numFmtId="179" fontId="3" fillId="0" borderId="13" xfId="1" applyNumberFormat="1" applyFont="1" applyBorder="1" applyAlignment="1" applyProtection="1">
      <alignment vertical="center"/>
    </xf>
    <xf numFmtId="176" fontId="3" fillId="0" borderId="2" xfId="1" applyNumberFormat="1" applyFont="1" applyBorder="1" applyAlignment="1" applyProtection="1">
      <alignment horizontal="center"/>
    </xf>
    <xf numFmtId="176" fontId="3" fillId="0" borderId="4" xfId="1" applyNumberFormat="1" applyFont="1" applyBorder="1" applyAlignment="1" applyProtection="1">
      <alignment horizontal="centerContinuous" vertical="center"/>
    </xf>
    <xf numFmtId="176" fontId="3" fillId="0" borderId="1" xfId="1" applyNumberFormat="1" applyFont="1" applyBorder="1" applyAlignment="1" applyProtection="1">
      <alignment horizontal="centerContinuous" vertical="center"/>
    </xf>
    <xf numFmtId="176" fontId="3" fillId="0" borderId="11" xfId="1" applyNumberFormat="1" applyFont="1" applyBorder="1" applyAlignment="1" applyProtection="1">
      <alignment horizontal="centerContinuous" vertical="center"/>
    </xf>
    <xf numFmtId="176" fontId="3" fillId="0" borderId="12" xfId="1" applyNumberFormat="1" applyFont="1" applyBorder="1" applyAlignment="1" applyProtection="1">
      <alignment horizontal="center" vertical="center"/>
    </xf>
    <xf numFmtId="176" fontId="3" fillId="0" borderId="11" xfId="1" applyNumberFormat="1" applyFont="1" applyBorder="1" applyAlignment="1" applyProtection="1">
      <alignment horizontal="center" vertical="center"/>
    </xf>
    <xf numFmtId="180" fontId="12" fillId="0" borderId="1" xfId="1" applyNumberFormat="1" applyFont="1" applyBorder="1" applyAlignment="1" applyProtection="1">
      <alignment vertical="center"/>
    </xf>
    <xf numFmtId="180" fontId="12" fillId="0" borderId="11" xfId="1" applyNumberFormat="1" applyFont="1" applyBorder="1" applyAlignment="1" applyProtection="1">
      <alignment vertical="center"/>
    </xf>
    <xf numFmtId="180" fontId="12" fillId="0" borderId="9" xfId="1" applyNumberFormat="1" applyFont="1" applyBorder="1" applyAlignment="1" applyProtection="1">
      <alignment vertical="center"/>
    </xf>
    <xf numFmtId="180" fontId="12" fillId="0" borderId="14" xfId="1" applyNumberFormat="1" applyFont="1" applyBorder="1" applyAlignment="1" applyProtection="1">
      <alignment vertical="center"/>
    </xf>
    <xf numFmtId="178" fontId="12" fillId="0" borderId="9" xfId="1" applyNumberFormat="1" applyFont="1" applyBorder="1" applyAlignment="1" applyProtection="1">
      <alignment vertical="center"/>
    </xf>
    <xf numFmtId="178" fontId="12" fillId="0" borderId="14" xfId="1" applyNumberFormat="1" applyFont="1" applyBorder="1" applyAlignment="1" applyProtection="1">
      <alignment vertical="center"/>
    </xf>
    <xf numFmtId="0" fontId="7" fillId="0" borderId="0" xfId="0" applyNumberFormat="1" applyFont="1" applyBorder="1" applyAlignment="1" applyProtection="1">
      <alignment horizontal="right" vertical="center"/>
    </xf>
    <xf numFmtId="176" fontId="3" fillId="0" borderId="15" xfId="1" applyNumberFormat="1" applyFont="1" applyBorder="1" applyAlignment="1" applyProtection="1">
      <alignment horizontal="right" vertical="top"/>
    </xf>
    <xf numFmtId="176" fontId="3" fillId="0" borderId="16" xfId="1" applyNumberFormat="1" applyFont="1" applyBorder="1" applyAlignment="1" applyProtection="1">
      <alignment horizontal="right" vertical="top"/>
    </xf>
    <xf numFmtId="176" fontId="5" fillId="0" borderId="15" xfId="1" applyNumberFormat="1" applyFont="1" applyBorder="1" applyAlignment="1" applyProtection="1">
      <alignment horizontal="center" vertical="center"/>
    </xf>
    <xf numFmtId="176" fontId="3" fillId="0" borderId="15" xfId="1" applyNumberFormat="1" applyFont="1" applyBorder="1" applyAlignment="1" applyProtection="1">
      <alignment horizontal="right"/>
    </xf>
    <xf numFmtId="176" fontId="3" fillId="0" borderId="15" xfId="1" applyNumberFormat="1" applyFont="1" applyBorder="1" applyAlignment="1" applyProtection="1">
      <alignment horizontal="right" vertical="center"/>
    </xf>
    <xf numFmtId="176" fontId="3" fillId="0" borderId="16" xfId="1" applyNumberFormat="1" applyFont="1" applyBorder="1" applyAlignment="1" applyProtection="1">
      <alignment horizontal="center" vertical="top"/>
    </xf>
    <xf numFmtId="176" fontId="3" fillId="0" borderId="17" xfId="1" applyNumberFormat="1" applyFont="1" applyBorder="1" applyAlignment="1" applyProtection="1">
      <alignment horizontal="center" vertical="center"/>
    </xf>
    <xf numFmtId="176" fontId="5" fillId="0" borderId="15" xfId="1" applyNumberFormat="1" applyFont="1" applyBorder="1" applyAlignment="1" applyProtection="1">
      <alignment vertical="center"/>
    </xf>
    <xf numFmtId="176" fontId="3" fillId="0" borderId="17" xfId="1" applyNumberFormat="1" applyFont="1" applyBorder="1" applyAlignment="1" applyProtection="1">
      <alignment horizontal="right" vertical="top"/>
    </xf>
    <xf numFmtId="0" fontId="3" fillId="0" borderId="0" xfId="0" applyNumberFormat="1" applyFont="1" applyBorder="1" applyAlignment="1" applyProtection="1">
      <alignment vertical="top"/>
    </xf>
    <xf numFmtId="176" fontId="2" fillId="0" borderId="18" xfId="0" applyNumberFormat="1" applyFont="1" applyBorder="1" applyAlignment="1" applyProtection="1">
      <alignment horizontal="left" vertical="center"/>
    </xf>
    <xf numFmtId="177" fontId="5" fillId="0" borderId="2" xfId="1" applyNumberFormat="1" applyFont="1" applyBorder="1" applyAlignment="1" applyProtection="1">
      <alignment horizontal="right" vertical="center"/>
    </xf>
    <xf numFmtId="176" fontId="5" fillId="0" borderId="19" xfId="1" applyNumberFormat="1" applyFont="1" applyBorder="1" applyAlignment="1" applyProtection="1">
      <alignment vertical="center"/>
    </xf>
    <xf numFmtId="176" fontId="5" fillId="0" borderId="10" xfId="1" applyNumberFormat="1" applyFont="1" applyBorder="1" applyAlignment="1" applyProtection="1">
      <alignment vertical="center"/>
    </xf>
    <xf numFmtId="177" fontId="3" fillId="0" borderId="21" xfId="1" applyNumberFormat="1" applyFont="1" applyBorder="1" applyAlignment="1" applyProtection="1">
      <alignment horizontal="right" vertical="top"/>
    </xf>
    <xf numFmtId="177" fontId="3" fillId="0" borderId="24" xfId="1" applyNumberFormat="1" applyFont="1" applyBorder="1" applyAlignment="1" applyProtection="1">
      <alignment horizontal="right" vertical="top"/>
      <protection locked="0"/>
    </xf>
    <xf numFmtId="176" fontId="3" fillId="0" borderId="15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vertical="center"/>
    </xf>
    <xf numFmtId="176" fontId="14" fillId="0" borderId="0" xfId="1" applyNumberFormat="1" applyFont="1" applyBorder="1" applyAlignment="1" applyProtection="1">
      <alignment vertical="center"/>
    </xf>
    <xf numFmtId="177" fontId="3" fillId="0" borderId="0" xfId="0" applyNumberFormat="1" applyFont="1" applyAlignment="1" applyProtection="1">
      <alignment vertical="top"/>
    </xf>
    <xf numFmtId="177" fontId="8" fillId="0" borderId="0" xfId="0" applyNumberFormat="1" applyFont="1" applyAlignment="1" applyProtection="1">
      <alignment vertical="center"/>
    </xf>
    <xf numFmtId="177" fontId="10" fillId="0" borderId="22" xfId="0" applyNumberFormat="1" applyFont="1" applyBorder="1" applyAlignment="1" applyProtection="1">
      <alignment vertical="center"/>
    </xf>
    <xf numFmtId="177" fontId="10" fillId="0" borderId="23" xfId="0" applyNumberFormat="1" applyFont="1" applyBorder="1" applyAlignment="1" applyProtection="1">
      <alignment vertical="center"/>
    </xf>
    <xf numFmtId="176" fontId="10" fillId="0" borderId="25" xfId="1" applyNumberFormat="1" applyFont="1" applyBorder="1" applyAlignment="1" applyProtection="1">
      <alignment vertical="center"/>
    </xf>
    <xf numFmtId="176" fontId="10" fillId="0" borderId="25" xfId="1" applyNumberFormat="1" applyFont="1" applyBorder="1" applyAlignment="1" applyProtection="1">
      <alignment horizontal="center" vertical="center"/>
    </xf>
    <xf numFmtId="177" fontId="3" fillId="0" borderId="3" xfId="1" applyNumberFormat="1" applyFont="1" applyBorder="1" applyAlignment="1" applyProtection="1">
      <alignment horizontal="right" vertical="top"/>
      <protection locked="0"/>
    </xf>
    <xf numFmtId="176" fontId="10" fillId="0" borderId="26" xfId="1" applyNumberFormat="1" applyFont="1" applyBorder="1" applyAlignment="1" applyProtection="1">
      <alignment vertical="center"/>
    </xf>
    <xf numFmtId="177" fontId="10" fillId="0" borderId="23" xfId="1" applyNumberFormat="1" applyFont="1" applyBorder="1" applyAlignment="1" applyProtection="1">
      <alignment horizontal="right" vertical="center"/>
    </xf>
    <xf numFmtId="177" fontId="10" fillId="0" borderId="26" xfId="1" applyNumberFormat="1" applyFont="1" applyBorder="1" applyAlignment="1" applyProtection="1">
      <alignment horizontal="right" vertical="center"/>
    </xf>
    <xf numFmtId="176" fontId="10" fillId="0" borderId="26" xfId="1" applyNumberFormat="1" applyFont="1" applyBorder="1" applyAlignment="1" applyProtection="1">
      <alignment horizontal="center" vertical="center"/>
    </xf>
    <xf numFmtId="177" fontId="3" fillId="0" borderId="0" xfId="1" applyNumberFormat="1" applyFont="1" applyAlignment="1" applyProtection="1">
      <alignment horizontal="right"/>
      <protection locked="0"/>
    </xf>
    <xf numFmtId="177" fontId="3" fillId="0" borderId="0" xfId="1" applyNumberFormat="1" applyFont="1" applyAlignment="1" applyProtection="1">
      <alignment horizontal="right" vertical="center"/>
      <protection locked="0"/>
    </xf>
    <xf numFmtId="177" fontId="3" fillId="0" borderId="0" xfId="1" applyNumberFormat="1" applyFont="1" applyAlignment="1" applyProtection="1">
      <alignment horizontal="right" vertical="top"/>
      <protection locked="0"/>
    </xf>
    <xf numFmtId="177" fontId="10" fillId="0" borderId="5" xfId="0" applyNumberFormat="1" applyFont="1" applyBorder="1" applyAlignment="1" applyProtection="1">
      <alignment vertical="center"/>
    </xf>
    <xf numFmtId="177" fontId="10" fillId="0" borderId="9" xfId="0" applyNumberFormat="1" applyFont="1" applyBorder="1" applyAlignment="1" applyProtection="1">
      <alignment vertical="center"/>
    </xf>
    <xf numFmtId="0" fontId="16" fillId="0" borderId="5" xfId="0" applyFont="1" applyBorder="1" applyAlignment="1" applyProtection="1">
      <alignment vertical="center"/>
    </xf>
    <xf numFmtId="177" fontId="5" fillId="0" borderId="2" xfId="1" applyNumberFormat="1" applyFont="1" applyBorder="1" applyAlignment="1" applyProtection="1">
      <alignment vertical="center"/>
    </xf>
    <xf numFmtId="177" fontId="5" fillId="0" borderId="15" xfId="1" applyNumberFormat="1" applyFont="1" applyBorder="1" applyAlignment="1" applyProtection="1">
      <alignment vertical="center"/>
    </xf>
    <xf numFmtId="177" fontId="5" fillId="0" borderId="20" xfId="1" applyNumberFormat="1" applyFont="1" applyBorder="1" applyAlignment="1" applyProtection="1">
      <alignment horizontal="right" vertical="center"/>
    </xf>
    <xf numFmtId="177" fontId="3" fillId="0" borderId="2" xfId="1" applyNumberFormat="1" applyFont="1" applyBorder="1" applyAlignment="1" applyProtection="1">
      <alignment vertical="top"/>
    </xf>
    <xf numFmtId="177" fontId="3" fillId="0" borderId="15" xfId="1" applyNumberFormat="1" applyFont="1" applyBorder="1" applyAlignment="1" applyProtection="1">
      <alignment horizontal="right" vertical="top"/>
    </xf>
    <xf numFmtId="177" fontId="3" fillId="0" borderId="3" xfId="1" applyNumberFormat="1" applyFont="1" applyBorder="1" applyAlignment="1" applyProtection="1">
      <alignment vertical="top"/>
    </xf>
    <xf numFmtId="177" fontId="3" fillId="0" borderId="16" xfId="1" applyNumberFormat="1" applyFont="1" applyBorder="1" applyAlignment="1" applyProtection="1">
      <alignment horizontal="right" vertical="top"/>
    </xf>
    <xf numFmtId="177" fontId="5" fillId="0" borderId="28" xfId="1" applyNumberFormat="1" applyFont="1" applyBorder="1" applyAlignment="1" applyProtection="1">
      <alignment horizontal="right" vertical="center"/>
    </xf>
    <xf numFmtId="177" fontId="5" fillId="0" borderId="15" xfId="1" applyNumberFormat="1" applyFont="1" applyBorder="1" applyAlignment="1" applyProtection="1">
      <alignment horizontal="center" vertical="center"/>
    </xf>
    <xf numFmtId="177" fontId="3" fillId="0" borderId="16" xfId="1" applyNumberFormat="1" applyFont="1" applyBorder="1" applyAlignment="1" applyProtection="1">
      <alignment horizontal="center" vertical="top"/>
    </xf>
    <xf numFmtId="177" fontId="3" fillId="0" borderId="6" xfId="1" applyNumberFormat="1" applyFont="1" applyBorder="1" applyAlignment="1" applyProtection="1">
      <alignment vertical="top"/>
    </xf>
    <xf numFmtId="0" fontId="3" fillId="0" borderId="5" xfId="0" applyFont="1" applyBorder="1" applyAlignment="1" applyProtection="1">
      <alignment vertical="top"/>
    </xf>
    <xf numFmtId="177" fontId="0" fillId="0" borderId="5" xfId="0" applyNumberFormat="1" applyBorder="1" applyAlignment="1" applyProtection="1">
      <alignment vertical="top"/>
    </xf>
    <xf numFmtId="177" fontId="9" fillId="0" borderId="5" xfId="0" applyNumberFormat="1" applyFont="1" applyBorder="1" applyAlignment="1" applyProtection="1">
      <alignment vertical="top"/>
    </xf>
    <xf numFmtId="177" fontId="0" fillId="0" borderId="5" xfId="0" applyNumberFormat="1" applyBorder="1" applyAlignment="1" applyProtection="1">
      <alignment horizontal="right" vertical="top"/>
    </xf>
    <xf numFmtId="177" fontId="6" fillId="0" borderId="5" xfId="0" applyNumberFormat="1" applyFont="1" applyBorder="1" applyAlignment="1" applyProtection="1">
      <alignment horizontal="right" vertical="top"/>
    </xf>
    <xf numFmtId="177" fontId="4" fillId="0" borderId="5" xfId="0" applyNumberFormat="1" applyFont="1" applyBorder="1" applyAlignment="1" applyProtection="1">
      <alignment vertical="top"/>
    </xf>
    <xf numFmtId="177" fontId="6" fillId="0" borderId="5" xfId="0" applyNumberFormat="1" applyFont="1" applyBorder="1" applyAlignment="1" applyProtection="1">
      <alignment vertical="center"/>
    </xf>
    <xf numFmtId="177" fontId="7" fillId="0" borderId="5" xfId="0" applyNumberFormat="1" applyFont="1" applyBorder="1" applyAlignment="1" applyProtection="1">
      <alignment vertical="center"/>
    </xf>
    <xf numFmtId="177" fontId="6" fillId="0" borderId="5" xfId="0" applyNumberFormat="1" applyFont="1" applyBorder="1" applyAlignment="1" applyProtection="1">
      <alignment vertical="top"/>
    </xf>
    <xf numFmtId="177" fontId="2" fillId="0" borderId="1" xfId="0" applyNumberFormat="1" applyFont="1" applyBorder="1" applyAlignment="1" applyProtection="1">
      <alignment horizontal="left" vertical="center"/>
    </xf>
    <xf numFmtId="177" fontId="2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center" vertical="center"/>
    </xf>
    <xf numFmtId="177" fontId="3" fillId="0" borderId="4" xfId="0" applyNumberFormat="1" applyFont="1" applyBorder="1" applyAlignment="1" applyProtection="1">
      <alignment horizontal="center" vertical="center"/>
    </xf>
    <xf numFmtId="177" fontId="2" fillId="0" borderId="0" xfId="0" applyNumberFormat="1" applyFont="1" applyBorder="1" applyAlignment="1" applyProtection="1">
      <alignment vertical="center"/>
    </xf>
    <xf numFmtId="177" fontId="5" fillId="0" borderId="32" xfId="1" applyNumberFormat="1" applyFont="1" applyBorder="1" applyAlignment="1" applyProtection="1">
      <alignment vertical="center"/>
    </xf>
    <xf numFmtId="177" fontId="5" fillId="0" borderId="32" xfId="1" applyNumberFormat="1" applyFont="1" applyBorder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top"/>
    </xf>
    <xf numFmtId="177" fontId="14" fillId="0" borderId="2" xfId="1" applyNumberFormat="1" applyFont="1" applyBorder="1" applyAlignment="1" applyProtection="1">
      <alignment horizontal="right" vertical="top"/>
    </xf>
    <xf numFmtId="177" fontId="14" fillId="0" borderId="7" xfId="1" applyNumberFormat="1" applyFont="1" applyBorder="1" applyAlignment="1" applyProtection="1">
      <alignment horizontal="right" vertical="top"/>
    </xf>
    <xf numFmtId="177" fontId="14" fillId="0" borderId="3" xfId="1" applyNumberFormat="1" applyFont="1" applyBorder="1" applyAlignment="1" applyProtection="1">
      <alignment horizontal="right" vertical="top"/>
    </xf>
    <xf numFmtId="177" fontId="5" fillId="0" borderId="2" xfId="1" applyNumberFormat="1" applyFont="1" applyBorder="1" applyAlignment="1" applyProtection="1">
      <alignment horizontal="center" vertical="center"/>
    </xf>
    <xf numFmtId="177" fontId="14" fillId="0" borderId="2" xfId="1" applyNumberFormat="1" applyFont="1" applyBorder="1" applyAlignment="1" applyProtection="1">
      <alignment horizontal="right"/>
    </xf>
    <xf numFmtId="177" fontId="14" fillId="0" borderId="0" xfId="1" applyNumberFormat="1" applyFont="1" applyBorder="1" applyAlignment="1" applyProtection="1">
      <alignment horizontal="right"/>
    </xf>
    <xf numFmtId="177" fontId="14" fillId="0" borderId="15" xfId="1" applyNumberFormat="1" applyFont="1" applyBorder="1" applyAlignment="1" applyProtection="1">
      <alignment horizontal="right"/>
    </xf>
    <xf numFmtId="177" fontId="3" fillId="0" borderId="2" xfId="1" applyNumberFormat="1" applyFont="1" applyBorder="1" applyAlignment="1" applyProtection="1">
      <alignment horizontal="right" vertical="center"/>
    </xf>
    <xf numFmtId="177" fontId="14" fillId="0" borderId="0" xfId="1" applyNumberFormat="1" applyFont="1" applyBorder="1" applyAlignment="1" applyProtection="1">
      <alignment horizontal="right" vertical="center"/>
    </xf>
    <xf numFmtId="177" fontId="14" fillId="0" borderId="3" xfId="1" applyNumberFormat="1" applyFont="1" applyBorder="1" applyAlignment="1" applyProtection="1">
      <alignment horizontal="center" vertical="top"/>
    </xf>
    <xf numFmtId="177" fontId="14" fillId="0" borderId="8" xfId="1" applyNumberFormat="1" applyFont="1" applyBorder="1" applyAlignment="1" applyProtection="1">
      <alignment horizontal="right" vertical="top"/>
    </xf>
    <xf numFmtId="177" fontId="14" fillId="0" borderId="6" xfId="1" applyNumberFormat="1" applyFont="1" applyBorder="1" applyAlignment="1" applyProtection="1">
      <alignment horizontal="right" vertical="top"/>
    </xf>
    <xf numFmtId="177" fontId="14" fillId="0" borderId="6" xfId="1" applyNumberFormat="1" applyFont="1" applyBorder="1" applyAlignment="1" applyProtection="1">
      <alignment horizontal="center" vertical="center"/>
    </xf>
    <xf numFmtId="177" fontId="14" fillId="0" borderId="30" xfId="1" applyNumberFormat="1" applyFont="1" applyBorder="1" applyAlignment="1" applyProtection="1">
      <alignment horizontal="right" vertical="center"/>
    </xf>
    <xf numFmtId="177" fontId="14" fillId="0" borderId="31" xfId="1" applyNumberFormat="1" applyFont="1" applyBorder="1" applyAlignment="1" applyProtection="1">
      <alignment horizontal="right" vertical="center"/>
    </xf>
    <xf numFmtId="177" fontId="10" fillId="0" borderId="9" xfId="1" applyNumberFormat="1" applyFont="1" applyBorder="1" applyAlignment="1" applyProtection="1">
      <alignment vertical="center"/>
    </xf>
    <xf numFmtId="177" fontId="10" fillId="0" borderId="22" xfId="1" applyNumberFormat="1" applyFont="1" applyBorder="1" applyAlignment="1" applyProtection="1">
      <alignment horizontal="right" vertical="center"/>
    </xf>
    <xf numFmtId="177" fontId="10" fillId="0" borderId="26" xfId="1" applyNumberFormat="1" applyFont="1" applyBorder="1" applyAlignment="1" applyProtection="1">
      <alignment vertical="center"/>
    </xf>
    <xf numFmtId="177" fontId="10" fillId="0" borderId="26" xfId="1" applyNumberFormat="1" applyFont="1" applyBorder="1" applyAlignment="1" applyProtection="1">
      <alignment horizontal="center" vertical="center"/>
    </xf>
    <xf numFmtId="177" fontId="11" fillId="0" borderId="0" xfId="0" applyNumberFormat="1" applyFont="1" applyAlignment="1" applyProtection="1">
      <alignment vertical="center"/>
    </xf>
    <xf numFmtId="177" fontId="3" fillId="0" borderId="15" xfId="1" applyNumberFormat="1" applyFont="1" applyBorder="1" applyAlignment="1" applyProtection="1">
      <alignment horizontal="right" vertical="center"/>
    </xf>
    <xf numFmtId="177" fontId="3" fillId="0" borderId="15" xfId="1" applyNumberFormat="1" applyFont="1" applyBorder="1" applyAlignment="1" applyProtection="1">
      <alignment horizontal="center" vertical="center"/>
    </xf>
    <xf numFmtId="177" fontId="10" fillId="0" borderId="25" xfId="1" applyNumberFormat="1" applyFont="1" applyBorder="1" applyAlignment="1" applyProtection="1">
      <alignment vertical="center"/>
    </xf>
    <xf numFmtId="177" fontId="10" fillId="0" borderId="25" xfId="1" applyNumberFormat="1" applyFont="1" applyBorder="1" applyAlignment="1" applyProtection="1">
      <alignment horizontal="center" vertical="center"/>
    </xf>
    <xf numFmtId="177" fontId="10" fillId="0" borderId="0" xfId="0" applyNumberFormat="1" applyFont="1" applyAlignment="1" applyProtection="1">
      <alignment vertical="center"/>
    </xf>
    <xf numFmtId="177" fontId="7" fillId="0" borderId="5" xfId="0" applyNumberFormat="1" applyFont="1" applyBorder="1" applyAlignment="1" applyProtection="1">
      <alignment vertical="center"/>
      <protection locked="0"/>
    </xf>
    <xf numFmtId="177" fontId="3" fillId="0" borderId="0" xfId="0" applyNumberFormat="1" applyFont="1" applyAlignment="1" applyProtection="1">
      <alignment horizontal="left" vertical="center"/>
    </xf>
    <xf numFmtId="177" fontId="3" fillId="0" borderId="0" xfId="0" applyNumberFormat="1" applyFont="1" applyAlignment="1" applyProtection="1">
      <alignment horizontal="right" vertical="center"/>
    </xf>
    <xf numFmtId="177" fontId="3" fillId="0" borderId="0" xfId="0" applyNumberFormat="1" applyFont="1" applyAlignment="1" applyProtection="1">
      <alignment horizontal="distributed" vertical="center"/>
    </xf>
    <xf numFmtId="177" fontId="3" fillId="0" borderId="0" xfId="0" applyNumberFormat="1" applyFont="1" applyAlignment="1" applyProtection="1">
      <alignment vertical="center"/>
    </xf>
    <xf numFmtId="176" fontId="14" fillId="0" borderId="15" xfId="1" applyNumberFormat="1" applyFont="1" applyBorder="1" applyAlignment="1" applyProtection="1">
      <alignment horizontal="right" vertical="top"/>
    </xf>
    <xf numFmtId="176" fontId="14" fillId="0" borderId="2" xfId="1" applyNumberFormat="1" applyFont="1" applyBorder="1" applyAlignment="1" applyProtection="1">
      <alignment horizontal="right" vertical="top"/>
    </xf>
    <xf numFmtId="176" fontId="14" fillId="0" borderId="16" xfId="1" applyNumberFormat="1" applyFont="1" applyBorder="1" applyAlignment="1" applyProtection="1">
      <alignment horizontal="right" vertical="top"/>
    </xf>
    <xf numFmtId="176" fontId="14" fillId="0" borderId="3" xfId="1" applyNumberFormat="1" applyFont="1" applyBorder="1" applyAlignment="1" applyProtection="1">
      <alignment horizontal="right" vertical="top"/>
    </xf>
    <xf numFmtId="177" fontId="5" fillId="0" borderId="27" xfId="1" applyNumberFormat="1" applyFont="1" applyBorder="1" applyAlignment="1" applyProtection="1">
      <alignment horizontal="right" vertical="center"/>
    </xf>
    <xf numFmtId="176" fontId="14" fillId="0" borderId="2" xfId="1" applyNumberFormat="1" applyFont="1" applyBorder="1" applyAlignment="1" applyProtection="1">
      <alignment horizontal="right"/>
    </xf>
    <xf numFmtId="177" fontId="18" fillId="0" borderId="0" xfId="1" applyNumberFormat="1" applyFont="1" applyBorder="1" applyAlignment="1" applyProtection="1">
      <alignment horizontal="right" vertical="center"/>
    </xf>
    <xf numFmtId="176" fontId="14" fillId="0" borderId="3" xfId="1" applyNumberFormat="1" applyFont="1" applyBorder="1" applyAlignment="1" applyProtection="1">
      <alignment horizontal="center" vertical="top"/>
    </xf>
    <xf numFmtId="176" fontId="14" fillId="0" borderId="2" xfId="1" applyNumberFormat="1" applyFont="1" applyBorder="1" applyAlignment="1" applyProtection="1">
      <alignment horizontal="center" vertical="center"/>
    </xf>
    <xf numFmtId="177" fontId="10" fillId="0" borderId="26" xfId="0" applyNumberFormat="1" applyFont="1" applyBorder="1" applyAlignment="1" applyProtection="1">
      <alignment vertical="center"/>
    </xf>
    <xf numFmtId="176" fontId="10" fillId="0" borderId="33" xfId="1" applyNumberFormat="1" applyFont="1" applyBorder="1" applyAlignment="1" applyProtection="1">
      <alignment vertical="center"/>
    </xf>
    <xf numFmtId="176" fontId="10" fillId="0" borderId="33" xfId="1" applyNumberFormat="1" applyFont="1" applyBorder="1" applyAlignment="1" applyProtection="1">
      <alignment horizontal="center" vertical="center"/>
    </xf>
    <xf numFmtId="176" fontId="5" fillId="0" borderId="32" xfId="1" applyNumberFormat="1" applyFont="1" applyBorder="1" applyAlignment="1" applyProtection="1">
      <alignment vertical="center"/>
    </xf>
    <xf numFmtId="176" fontId="5" fillId="0" borderId="27" xfId="1" applyNumberFormat="1" applyFont="1" applyBorder="1" applyAlignment="1" applyProtection="1">
      <alignment vertical="center"/>
    </xf>
    <xf numFmtId="176" fontId="5" fillId="0" borderId="29" xfId="1" applyNumberFormat="1" applyFont="1" applyBorder="1" applyAlignment="1" applyProtection="1">
      <alignment vertical="center"/>
    </xf>
    <xf numFmtId="176" fontId="5" fillId="0" borderId="27" xfId="1" applyNumberFormat="1" applyFont="1" applyBorder="1" applyAlignment="1" applyProtection="1">
      <alignment horizontal="center" vertical="center"/>
    </xf>
    <xf numFmtId="176" fontId="14" fillId="0" borderId="2" xfId="1" applyNumberFormat="1" applyFont="1" applyBorder="1" applyAlignment="1" applyProtection="1">
      <alignment horizontal="center" vertical="top"/>
    </xf>
    <xf numFmtId="176" fontId="14" fillId="0" borderId="17" xfId="1" applyNumberFormat="1" applyFont="1" applyBorder="1" applyAlignment="1" applyProtection="1">
      <alignment horizontal="right" vertical="top"/>
    </xf>
    <xf numFmtId="176" fontId="14" fillId="0" borderId="34" xfId="1" applyNumberFormat="1" applyFont="1" applyBorder="1" applyAlignment="1" applyProtection="1">
      <alignment horizontal="center" vertical="center"/>
    </xf>
    <xf numFmtId="0" fontId="0" fillId="0" borderId="0" xfId="0" applyAlignment="1"/>
    <xf numFmtId="0" fontId="20" fillId="0" borderId="0" xfId="0" applyFont="1" applyAlignment="1">
      <alignment horizontal="center"/>
    </xf>
    <xf numFmtId="0" fontId="6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top"/>
    </xf>
    <xf numFmtId="0" fontId="4" fillId="0" borderId="5" xfId="0" applyFont="1" applyFill="1" applyBorder="1" applyAlignment="1" applyProtection="1">
      <alignment vertical="top"/>
    </xf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 wrapText="1"/>
    </xf>
    <xf numFmtId="0" fontId="0" fillId="0" borderId="0" xfId="0" applyAlignment="1"/>
    <xf numFmtId="0" fontId="7" fillId="0" borderId="5" xfId="0" applyFont="1" applyBorder="1" applyAlignment="1" applyProtection="1">
      <alignment vertical="center" wrapText="1"/>
    </xf>
    <xf numFmtId="0" fontId="15" fillId="0" borderId="5" xfId="0" applyFont="1" applyBorder="1" applyAlignment="1">
      <alignment wrapText="1"/>
    </xf>
    <xf numFmtId="0" fontId="17" fillId="0" borderId="5" xfId="0" applyFont="1" applyBorder="1" applyAlignment="1" applyProtection="1">
      <alignment horizontal="center" vertical="center"/>
    </xf>
    <xf numFmtId="0" fontId="7" fillId="0" borderId="5" xfId="0" applyFont="1" applyBorder="1" applyAlignment="1">
      <alignment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12"/>
  <sheetViews>
    <sheetView zoomScaleNormal="100" workbookViewId="0">
      <selection activeCell="A11" sqref="A11:G11"/>
    </sheetView>
  </sheetViews>
  <sheetFormatPr defaultRowHeight="17.25"/>
  <cols>
    <col min="1" max="7" width="9.59765625" style="207" customWidth="1"/>
  </cols>
  <sheetData>
    <row r="5" spans="1:7" ht="18.75">
      <c r="A5" s="213" t="s">
        <v>166</v>
      </c>
      <c r="B5" s="213"/>
      <c r="C5" s="213"/>
      <c r="D5" s="213"/>
      <c r="E5" s="213"/>
      <c r="F5" s="213"/>
      <c r="G5" s="213"/>
    </row>
    <row r="6" spans="1:7" ht="18.75">
      <c r="A6" s="208"/>
      <c r="B6" s="208"/>
      <c r="C6" s="208"/>
      <c r="D6" s="208"/>
      <c r="E6" s="208"/>
      <c r="F6" s="208"/>
      <c r="G6" s="208"/>
    </row>
    <row r="7" spans="1:7" ht="18.75">
      <c r="A7" s="208"/>
      <c r="B7" s="208"/>
      <c r="C7" s="208"/>
      <c r="D7" s="208"/>
      <c r="E7" s="208"/>
      <c r="F7" s="208"/>
      <c r="G7" s="208"/>
    </row>
    <row r="8" spans="1:7" ht="33" customHeight="1">
      <c r="A8" s="214" t="s">
        <v>167</v>
      </c>
      <c r="B8" s="215"/>
      <c r="C8" s="215"/>
      <c r="D8" s="215"/>
      <c r="E8" s="215"/>
      <c r="F8" s="215"/>
      <c r="G8" s="215"/>
    </row>
    <row r="9" spans="1:7" ht="60.75" customHeight="1">
      <c r="A9" s="214" t="s">
        <v>168</v>
      </c>
      <c r="B9" s="214"/>
      <c r="C9" s="214"/>
      <c r="D9" s="214"/>
      <c r="E9" s="214"/>
      <c r="F9" s="214"/>
      <c r="G9" s="214"/>
    </row>
    <row r="10" spans="1:7" ht="33" customHeight="1">
      <c r="A10" s="212" t="s">
        <v>169</v>
      </c>
      <c r="B10" s="212"/>
      <c r="C10" s="212"/>
      <c r="D10" s="212"/>
      <c r="E10" s="212"/>
      <c r="F10" s="212"/>
      <c r="G10" s="212"/>
    </row>
    <row r="11" spans="1:7">
      <c r="A11" s="212"/>
      <c r="B11" s="212"/>
      <c r="C11" s="212"/>
      <c r="D11" s="212"/>
      <c r="E11" s="212"/>
      <c r="F11" s="212"/>
      <c r="G11" s="212"/>
    </row>
    <row r="12" spans="1:7">
      <c r="A12" s="212"/>
      <c r="B12" s="212"/>
      <c r="C12" s="212"/>
      <c r="D12" s="212"/>
      <c r="E12" s="212"/>
      <c r="F12" s="212"/>
      <c r="G12" s="212"/>
    </row>
  </sheetData>
  <mergeCells count="6">
    <mergeCell ref="A12:G12"/>
    <mergeCell ref="A5:G5"/>
    <mergeCell ref="A8:G8"/>
    <mergeCell ref="A9:G9"/>
    <mergeCell ref="A10:G10"/>
    <mergeCell ref="A11:G11"/>
  </mergeCells>
  <phoneticPr fontId="1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7">
    <tabColor theme="9" tint="0.79998168889431442"/>
  </sheetPr>
  <dimension ref="A1:M739"/>
  <sheetViews>
    <sheetView zoomScale="70" zoomScaleNormal="70" workbookViewId="0">
      <selection activeCell="J15" sqref="J15"/>
    </sheetView>
  </sheetViews>
  <sheetFormatPr defaultRowHeight="17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4" max="244" width="8.796875" style="1"/>
    <col min="245" max="245" width="5.19921875" style="1" customWidth="1"/>
    <col min="246" max="248" width="6.3984375" style="1" customWidth="1"/>
    <col min="249" max="249" width="5.19921875" style="1" customWidth="1"/>
    <col min="250" max="252" width="6.3984375" style="1" customWidth="1"/>
    <col min="253" max="253" width="5.19921875" style="1" customWidth="1"/>
    <col min="254" max="256" width="6.3984375" style="1" customWidth="1"/>
    <col min="257" max="257" width="8.796875" style="1"/>
    <col min="258" max="258" width="7.69921875" style="1" customWidth="1"/>
    <col min="259" max="259" width="3.69921875" style="1" customWidth="1"/>
    <col min="260" max="260" width="7.69921875" style="1" customWidth="1"/>
    <col min="261" max="261" width="3.69921875" style="1" customWidth="1"/>
    <col min="262" max="262" width="7.69921875" style="1" customWidth="1"/>
    <col min="263" max="263" width="3.69921875" style="1" customWidth="1"/>
    <col min="264" max="500" width="8.796875" style="1"/>
    <col min="501" max="501" width="5.19921875" style="1" customWidth="1"/>
    <col min="502" max="504" width="6.3984375" style="1" customWidth="1"/>
    <col min="505" max="505" width="5.19921875" style="1" customWidth="1"/>
    <col min="506" max="508" width="6.3984375" style="1" customWidth="1"/>
    <col min="509" max="509" width="5.19921875" style="1" customWidth="1"/>
    <col min="510" max="512" width="6.3984375" style="1" customWidth="1"/>
    <col min="513" max="513" width="8.796875" style="1"/>
    <col min="514" max="514" width="7.69921875" style="1" customWidth="1"/>
    <col min="515" max="515" width="3.69921875" style="1" customWidth="1"/>
    <col min="516" max="516" width="7.69921875" style="1" customWidth="1"/>
    <col min="517" max="517" width="3.69921875" style="1" customWidth="1"/>
    <col min="518" max="518" width="7.69921875" style="1" customWidth="1"/>
    <col min="519" max="519" width="3.69921875" style="1" customWidth="1"/>
    <col min="520" max="756" width="8.796875" style="1"/>
    <col min="757" max="757" width="5.19921875" style="1" customWidth="1"/>
    <col min="758" max="760" width="6.3984375" style="1" customWidth="1"/>
    <col min="761" max="761" width="5.19921875" style="1" customWidth="1"/>
    <col min="762" max="764" width="6.3984375" style="1" customWidth="1"/>
    <col min="765" max="765" width="5.19921875" style="1" customWidth="1"/>
    <col min="766" max="768" width="6.3984375" style="1" customWidth="1"/>
    <col min="769" max="769" width="8.796875" style="1"/>
    <col min="770" max="770" width="7.69921875" style="1" customWidth="1"/>
    <col min="771" max="771" width="3.69921875" style="1" customWidth="1"/>
    <col min="772" max="772" width="7.69921875" style="1" customWidth="1"/>
    <col min="773" max="773" width="3.69921875" style="1" customWidth="1"/>
    <col min="774" max="774" width="7.69921875" style="1" customWidth="1"/>
    <col min="775" max="775" width="3.69921875" style="1" customWidth="1"/>
    <col min="776" max="1012" width="8.796875" style="1"/>
    <col min="1013" max="1013" width="5.19921875" style="1" customWidth="1"/>
    <col min="1014" max="1016" width="6.3984375" style="1" customWidth="1"/>
    <col min="1017" max="1017" width="5.19921875" style="1" customWidth="1"/>
    <col min="1018" max="1020" width="6.3984375" style="1" customWidth="1"/>
    <col min="1021" max="1021" width="5.19921875" style="1" customWidth="1"/>
    <col min="1022" max="1024" width="6.3984375" style="1" customWidth="1"/>
    <col min="1025" max="1025" width="8.796875" style="1"/>
    <col min="1026" max="1026" width="7.69921875" style="1" customWidth="1"/>
    <col min="1027" max="1027" width="3.69921875" style="1" customWidth="1"/>
    <col min="1028" max="1028" width="7.69921875" style="1" customWidth="1"/>
    <col min="1029" max="1029" width="3.69921875" style="1" customWidth="1"/>
    <col min="1030" max="1030" width="7.69921875" style="1" customWidth="1"/>
    <col min="1031" max="1031" width="3.69921875" style="1" customWidth="1"/>
    <col min="1032" max="1268" width="8.796875" style="1"/>
    <col min="1269" max="1269" width="5.19921875" style="1" customWidth="1"/>
    <col min="1270" max="1272" width="6.3984375" style="1" customWidth="1"/>
    <col min="1273" max="1273" width="5.19921875" style="1" customWidth="1"/>
    <col min="1274" max="1276" width="6.3984375" style="1" customWidth="1"/>
    <col min="1277" max="1277" width="5.19921875" style="1" customWidth="1"/>
    <col min="1278" max="1280" width="6.3984375" style="1" customWidth="1"/>
    <col min="1281" max="1281" width="8.796875" style="1"/>
    <col min="1282" max="1282" width="7.69921875" style="1" customWidth="1"/>
    <col min="1283" max="1283" width="3.69921875" style="1" customWidth="1"/>
    <col min="1284" max="1284" width="7.69921875" style="1" customWidth="1"/>
    <col min="1285" max="1285" width="3.69921875" style="1" customWidth="1"/>
    <col min="1286" max="1286" width="7.69921875" style="1" customWidth="1"/>
    <col min="1287" max="1287" width="3.69921875" style="1" customWidth="1"/>
    <col min="1288" max="1524" width="8.796875" style="1"/>
    <col min="1525" max="1525" width="5.19921875" style="1" customWidth="1"/>
    <col min="1526" max="1528" width="6.3984375" style="1" customWidth="1"/>
    <col min="1529" max="1529" width="5.19921875" style="1" customWidth="1"/>
    <col min="1530" max="1532" width="6.3984375" style="1" customWidth="1"/>
    <col min="1533" max="1533" width="5.19921875" style="1" customWidth="1"/>
    <col min="1534" max="1536" width="6.3984375" style="1" customWidth="1"/>
    <col min="1537" max="1537" width="8.796875" style="1"/>
    <col min="1538" max="1538" width="7.69921875" style="1" customWidth="1"/>
    <col min="1539" max="1539" width="3.69921875" style="1" customWidth="1"/>
    <col min="1540" max="1540" width="7.69921875" style="1" customWidth="1"/>
    <col min="1541" max="1541" width="3.69921875" style="1" customWidth="1"/>
    <col min="1542" max="1542" width="7.69921875" style="1" customWidth="1"/>
    <col min="1543" max="1543" width="3.69921875" style="1" customWidth="1"/>
    <col min="1544" max="1780" width="8.796875" style="1"/>
    <col min="1781" max="1781" width="5.19921875" style="1" customWidth="1"/>
    <col min="1782" max="1784" width="6.3984375" style="1" customWidth="1"/>
    <col min="1785" max="1785" width="5.19921875" style="1" customWidth="1"/>
    <col min="1786" max="1788" width="6.3984375" style="1" customWidth="1"/>
    <col min="1789" max="1789" width="5.19921875" style="1" customWidth="1"/>
    <col min="1790" max="1792" width="6.3984375" style="1" customWidth="1"/>
    <col min="1793" max="1793" width="8.796875" style="1"/>
    <col min="1794" max="1794" width="7.69921875" style="1" customWidth="1"/>
    <col min="1795" max="1795" width="3.69921875" style="1" customWidth="1"/>
    <col min="1796" max="1796" width="7.69921875" style="1" customWidth="1"/>
    <col min="1797" max="1797" width="3.69921875" style="1" customWidth="1"/>
    <col min="1798" max="1798" width="7.69921875" style="1" customWidth="1"/>
    <col min="1799" max="1799" width="3.69921875" style="1" customWidth="1"/>
    <col min="1800" max="2036" width="8.796875" style="1"/>
    <col min="2037" max="2037" width="5.19921875" style="1" customWidth="1"/>
    <col min="2038" max="2040" width="6.3984375" style="1" customWidth="1"/>
    <col min="2041" max="2041" width="5.19921875" style="1" customWidth="1"/>
    <col min="2042" max="2044" width="6.3984375" style="1" customWidth="1"/>
    <col min="2045" max="2045" width="5.19921875" style="1" customWidth="1"/>
    <col min="2046" max="2048" width="6.3984375" style="1" customWidth="1"/>
    <col min="2049" max="2049" width="8.796875" style="1"/>
    <col min="2050" max="2050" width="7.69921875" style="1" customWidth="1"/>
    <col min="2051" max="2051" width="3.69921875" style="1" customWidth="1"/>
    <col min="2052" max="2052" width="7.69921875" style="1" customWidth="1"/>
    <col min="2053" max="2053" width="3.69921875" style="1" customWidth="1"/>
    <col min="2054" max="2054" width="7.69921875" style="1" customWidth="1"/>
    <col min="2055" max="2055" width="3.69921875" style="1" customWidth="1"/>
    <col min="2056" max="2292" width="8.796875" style="1"/>
    <col min="2293" max="2293" width="5.19921875" style="1" customWidth="1"/>
    <col min="2294" max="2296" width="6.3984375" style="1" customWidth="1"/>
    <col min="2297" max="2297" width="5.19921875" style="1" customWidth="1"/>
    <col min="2298" max="2300" width="6.3984375" style="1" customWidth="1"/>
    <col min="2301" max="2301" width="5.19921875" style="1" customWidth="1"/>
    <col min="2302" max="2304" width="6.3984375" style="1" customWidth="1"/>
    <col min="2305" max="2305" width="8.796875" style="1"/>
    <col min="2306" max="2306" width="7.69921875" style="1" customWidth="1"/>
    <col min="2307" max="2307" width="3.69921875" style="1" customWidth="1"/>
    <col min="2308" max="2308" width="7.69921875" style="1" customWidth="1"/>
    <col min="2309" max="2309" width="3.69921875" style="1" customWidth="1"/>
    <col min="2310" max="2310" width="7.69921875" style="1" customWidth="1"/>
    <col min="2311" max="2311" width="3.69921875" style="1" customWidth="1"/>
    <col min="2312" max="2548" width="8.796875" style="1"/>
    <col min="2549" max="2549" width="5.19921875" style="1" customWidth="1"/>
    <col min="2550" max="2552" width="6.3984375" style="1" customWidth="1"/>
    <col min="2553" max="2553" width="5.19921875" style="1" customWidth="1"/>
    <col min="2554" max="2556" width="6.3984375" style="1" customWidth="1"/>
    <col min="2557" max="2557" width="5.19921875" style="1" customWidth="1"/>
    <col min="2558" max="2560" width="6.3984375" style="1" customWidth="1"/>
    <col min="2561" max="2561" width="8.796875" style="1"/>
    <col min="2562" max="2562" width="7.69921875" style="1" customWidth="1"/>
    <col min="2563" max="2563" width="3.69921875" style="1" customWidth="1"/>
    <col min="2564" max="2564" width="7.69921875" style="1" customWidth="1"/>
    <col min="2565" max="2565" width="3.69921875" style="1" customWidth="1"/>
    <col min="2566" max="2566" width="7.69921875" style="1" customWidth="1"/>
    <col min="2567" max="2567" width="3.69921875" style="1" customWidth="1"/>
    <col min="2568" max="2804" width="8.796875" style="1"/>
    <col min="2805" max="2805" width="5.19921875" style="1" customWidth="1"/>
    <col min="2806" max="2808" width="6.3984375" style="1" customWidth="1"/>
    <col min="2809" max="2809" width="5.19921875" style="1" customWidth="1"/>
    <col min="2810" max="2812" width="6.3984375" style="1" customWidth="1"/>
    <col min="2813" max="2813" width="5.19921875" style="1" customWidth="1"/>
    <col min="2814" max="2816" width="6.3984375" style="1" customWidth="1"/>
    <col min="2817" max="2817" width="8.796875" style="1"/>
    <col min="2818" max="2818" width="7.69921875" style="1" customWidth="1"/>
    <col min="2819" max="2819" width="3.69921875" style="1" customWidth="1"/>
    <col min="2820" max="2820" width="7.69921875" style="1" customWidth="1"/>
    <col min="2821" max="2821" width="3.69921875" style="1" customWidth="1"/>
    <col min="2822" max="2822" width="7.69921875" style="1" customWidth="1"/>
    <col min="2823" max="2823" width="3.69921875" style="1" customWidth="1"/>
    <col min="2824" max="3060" width="8.796875" style="1"/>
    <col min="3061" max="3061" width="5.19921875" style="1" customWidth="1"/>
    <col min="3062" max="3064" width="6.3984375" style="1" customWidth="1"/>
    <col min="3065" max="3065" width="5.19921875" style="1" customWidth="1"/>
    <col min="3066" max="3068" width="6.3984375" style="1" customWidth="1"/>
    <col min="3069" max="3069" width="5.19921875" style="1" customWidth="1"/>
    <col min="3070" max="3072" width="6.3984375" style="1" customWidth="1"/>
    <col min="3073" max="3073" width="8.796875" style="1"/>
    <col min="3074" max="3074" width="7.69921875" style="1" customWidth="1"/>
    <col min="3075" max="3075" width="3.69921875" style="1" customWidth="1"/>
    <col min="3076" max="3076" width="7.69921875" style="1" customWidth="1"/>
    <col min="3077" max="3077" width="3.69921875" style="1" customWidth="1"/>
    <col min="3078" max="3078" width="7.69921875" style="1" customWidth="1"/>
    <col min="3079" max="3079" width="3.69921875" style="1" customWidth="1"/>
    <col min="3080" max="3316" width="8.796875" style="1"/>
    <col min="3317" max="3317" width="5.19921875" style="1" customWidth="1"/>
    <col min="3318" max="3320" width="6.3984375" style="1" customWidth="1"/>
    <col min="3321" max="3321" width="5.19921875" style="1" customWidth="1"/>
    <col min="3322" max="3324" width="6.3984375" style="1" customWidth="1"/>
    <col min="3325" max="3325" width="5.19921875" style="1" customWidth="1"/>
    <col min="3326" max="3328" width="6.3984375" style="1" customWidth="1"/>
    <col min="3329" max="3329" width="8.796875" style="1"/>
    <col min="3330" max="3330" width="7.69921875" style="1" customWidth="1"/>
    <col min="3331" max="3331" width="3.69921875" style="1" customWidth="1"/>
    <col min="3332" max="3332" width="7.69921875" style="1" customWidth="1"/>
    <col min="3333" max="3333" width="3.69921875" style="1" customWidth="1"/>
    <col min="3334" max="3334" width="7.69921875" style="1" customWidth="1"/>
    <col min="3335" max="3335" width="3.69921875" style="1" customWidth="1"/>
    <col min="3336" max="3572" width="8.796875" style="1"/>
    <col min="3573" max="3573" width="5.19921875" style="1" customWidth="1"/>
    <col min="3574" max="3576" width="6.3984375" style="1" customWidth="1"/>
    <col min="3577" max="3577" width="5.19921875" style="1" customWidth="1"/>
    <col min="3578" max="3580" width="6.3984375" style="1" customWidth="1"/>
    <col min="3581" max="3581" width="5.19921875" style="1" customWidth="1"/>
    <col min="3582" max="3584" width="6.3984375" style="1" customWidth="1"/>
    <col min="3585" max="3585" width="8.796875" style="1"/>
    <col min="3586" max="3586" width="7.69921875" style="1" customWidth="1"/>
    <col min="3587" max="3587" width="3.69921875" style="1" customWidth="1"/>
    <col min="3588" max="3588" width="7.69921875" style="1" customWidth="1"/>
    <col min="3589" max="3589" width="3.69921875" style="1" customWidth="1"/>
    <col min="3590" max="3590" width="7.69921875" style="1" customWidth="1"/>
    <col min="3591" max="3591" width="3.69921875" style="1" customWidth="1"/>
    <col min="3592" max="3828" width="8.796875" style="1"/>
    <col min="3829" max="3829" width="5.19921875" style="1" customWidth="1"/>
    <col min="3830" max="3832" width="6.3984375" style="1" customWidth="1"/>
    <col min="3833" max="3833" width="5.19921875" style="1" customWidth="1"/>
    <col min="3834" max="3836" width="6.3984375" style="1" customWidth="1"/>
    <col min="3837" max="3837" width="5.19921875" style="1" customWidth="1"/>
    <col min="3838" max="3840" width="6.3984375" style="1" customWidth="1"/>
    <col min="3841" max="3841" width="8.796875" style="1"/>
    <col min="3842" max="3842" width="7.69921875" style="1" customWidth="1"/>
    <col min="3843" max="3843" width="3.69921875" style="1" customWidth="1"/>
    <col min="3844" max="3844" width="7.69921875" style="1" customWidth="1"/>
    <col min="3845" max="3845" width="3.69921875" style="1" customWidth="1"/>
    <col min="3846" max="3846" width="7.69921875" style="1" customWidth="1"/>
    <col min="3847" max="3847" width="3.69921875" style="1" customWidth="1"/>
    <col min="3848" max="4084" width="8.796875" style="1"/>
    <col min="4085" max="4085" width="5.19921875" style="1" customWidth="1"/>
    <col min="4086" max="4088" width="6.3984375" style="1" customWidth="1"/>
    <col min="4089" max="4089" width="5.19921875" style="1" customWidth="1"/>
    <col min="4090" max="4092" width="6.3984375" style="1" customWidth="1"/>
    <col min="4093" max="4093" width="5.19921875" style="1" customWidth="1"/>
    <col min="4094" max="4096" width="6.3984375" style="1" customWidth="1"/>
    <col min="4097" max="4097" width="8.796875" style="1"/>
    <col min="4098" max="4098" width="7.69921875" style="1" customWidth="1"/>
    <col min="4099" max="4099" width="3.69921875" style="1" customWidth="1"/>
    <col min="4100" max="4100" width="7.69921875" style="1" customWidth="1"/>
    <col min="4101" max="4101" width="3.69921875" style="1" customWidth="1"/>
    <col min="4102" max="4102" width="7.69921875" style="1" customWidth="1"/>
    <col min="4103" max="4103" width="3.69921875" style="1" customWidth="1"/>
    <col min="4104" max="4340" width="8.796875" style="1"/>
    <col min="4341" max="4341" width="5.19921875" style="1" customWidth="1"/>
    <col min="4342" max="4344" width="6.3984375" style="1" customWidth="1"/>
    <col min="4345" max="4345" width="5.19921875" style="1" customWidth="1"/>
    <col min="4346" max="4348" width="6.3984375" style="1" customWidth="1"/>
    <col min="4349" max="4349" width="5.19921875" style="1" customWidth="1"/>
    <col min="4350" max="4352" width="6.3984375" style="1" customWidth="1"/>
    <col min="4353" max="4353" width="8.796875" style="1"/>
    <col min="4354" max="4354" width="7.69921875" style="1" customWidth="1"/>
    <col min="4355" max="4355" width="3.69921875" style="1" customWidth="1"/>
    <col min="4356" max="4356" width="7.69921875" style="1" customWidth="1"/>
    <col min="4357" max="4357" width="3.69921875" style="1" customWidth="1"/>
    <col min="4358" max="4358" width="7.69921875" style="1" customWidth="1"/>
    <col min="4359" max="4359" width="3.69921875" style="1" customWidth="1"/>
    <col min="4360" max="4596" width="8.796875" style="1"/>
    <col min="4597" max="4597" width="5.19921875" style="1" customWidth="1"/>
    <col min="4598" max="4600" width="6.3984375" style="1" customWidth="1"/>
    <col min="4601" max="4601" width="5.19921875" style="1" customWidth="1"/>
    <col min="4602" max="4604" width="6.3984375" style="1" customWidth="1"/>
    <col min="4605" max="4605" width="5.19921875" style="1" customWidth="1"/>
    <col min="4606" max="4608" width="6.3984375" style="1" customWidth="1"/>
    <col min="4609" max="4609" width="8.796875" style="1"/>
    <col min="4610" max="4610" width="7.69921875" style="1" customWidth="1"/>
    <col min="4611" max="4611" width="3.69921875" style="1" customWidth="1"/>
    <col min="4612" max="4612" width="7.69921875" style="1" customWidth="1"/>
    <col min="4613" max="4613" width="3.69921875" style="1" customWidth="1"/>
    <col min="4614" max="4614" width="7.69921875" style="1" customWidth="1"/>
    <col min="4615" max="4615" width="3.69921875" style="1" customWidth="1"/>
    <col min="4616" max="4852" width="8.796875" style="1"/>
    <col min="4853" max="4853" width="5.19921875" style="1" customWidth="1"/>
    <col min="4854" max="4856" width="6.3984375" style="1" customWidth="1"/>
    <col min="4857" max="4857" width="5.19921875" style="1" customWidth="1"/>
    <col min="4858" max="4860" width="6.3984375" style="1" customWidth="1"/>
    <col min="4861" max="4861" width="5.19921875" style="1" customWidth="1"/>
    <col min="4862" max="4864" width="6.3984375" style="1" customWidth="1"/>
    <col min="4865" max="4865" width="8.796875" style="1"/>
    <col min="4866" max="4866" width="7.69921875" style="1" customWidth="1"/>
    <col min="4867" max="4867" width="3.69921875" style="1" customWidth="1"/>
    <col min="4868" max="4868" width="7.69921875" style="1" customWidth="1"/>
    <col min="4869" max="4869" width="3.69921875" style="1" customWidth="1"/>
    <col min="4870" max="4870" width="7.69921875" style="1" customWidth="1"/>
    <col min="4871" max="4871" width="3.69921875" style="1" customWidth="1"/>
    <col min="4872" max="5108" width="8.796875" style="1"/>
    <col min="5109" max="5109" width="5.19921875" style="1" customWidth="1"/>
    <col min="5110" max="5112" width="6.3984375" style="1" customWidth="1"/>
    <col min="5113" max="5113" width="5.19921875" style="1" customWidth="1"/>
    <col min="5114" max="5116" width="6.3984375" style="1" customWidth="1"/>
    <col min="5117" max="5117" width="5.19921875" style="1" customWidth="1"/>
    <col min="5118" max="5120" width="6.3984375" style="1" customWidth="1"/>
    <col min="5121" max="5121" width="8.796875" style="1"/>
    <col min="5122" max="5122" width="7.69921875" style="1" customWidth="1"/>
    <col min="5123" max="5123" width="3.69921875" style="1" customWidth="1"/>
    <col min="5124" max="5124" width="7.69921875" style="1" customWidth="1"/>
    <col min="5125" max="5125" width="3.69921875" style="1" customWidth="1"/>
    <col min="5126" max="5126" width="7.69921875" style="1" customWidth="1"/>
    <col min="5127" max="5127" width="3.69921875" style="1" customWidth="1"/>
    <col min="5128" max="5364" width="8.796875" style="1"/>
    <col min="5365" max="5365" width="5.19921875" style="1" customWidth="1"/>
    <col min="5366" max="5368" width="6.3984375" style="1" customWidth="1"/>
    <col min="5369" max="5369" width="5.19921875" style="1" customWidth="1"/>
    <col min="5370" max="5372" width="6.3984375" style="1" customWidth="1"/>
    <col min="5373" max="5373" width="5.19921875" style="1" customWidth="1"/>
    <col min="5374" max="5376" width="6.3984375" style="1" customWidth="1"/>
    <col min="5377" max="5377" width="8.796875" style="1"/>
    <col min="5378" max="5378" width="7.69921875" style="1" customWidth="1"/>
    <col min="5379" max="5379" width="3.69921875" style="1" customWidth="1"/>
    <col min="5380" max="5380" width="7.69921875" style="1" customWidth="1"/>
    <col min="5381" max="5381" width="3.69921875" style="1" customWidth="1"/>
    <col min="5382" max="5382" width="7.69921875" style="1" customWidth="1"/>
    <col min="5383" max="5383" width="3.69921875" style="1" customWidth="1"/>
    <col min="5384" max="5620" width="8.796875" style="1"/>
    <col min="5621" max="5621" width="5.19921875" style="1" customWidth="1"/>
    <col min="5622" max="5624" width="6.3984375" style="1" customWidth="1"/>
    <col min="5625" max="5625" width="5.19921875" style="1" customWidth="1"/>
    <col min="5626" max="5628" width="6.3984375" style="1" customWidth="1"/>
    <col min="5629" max="5629" width="5.19921875" style="1" customWidth="1"/>
    <col min="5630" max="5632" width="6.3984375" style="1" customWidth="1"/>
    <col min="5633" max="5633" width="8.796875" style="1"/>
    <col min="5634" max="5634" width="7.69921875" style="1" customWidth="1"/>
    <col min="5635" max="5635" width="3.69921875" style="1" customWidth="1"/>
    <col min="5636" max="5636" width="7.69921875" style="1" customWidth="1"/>
    <col min="5637" max="5637" width="3.69921875" style="1" customWidth="1"/>
    <col min="5638" max="5638" width="7.69921875" style="1" customWidth="1"/>
    <col min="5639" max="5639" width="3.69921875" style="1" customWidth="1"/>
    <col min="5640" max="5876" width="8.796875" style="1"/>
    <col min="5877" max="5877" width="5.19921875" style="1" customWidth="1"/>
    <col min="5878" max="5880" width="6.3984375" style="1" customWidth="1"/>
    <col min="5881" max="5881" width="5.19921875" style="1" customWidth="1"/>
    <col min="5882" max="5884" width="6.3984375" style="1" customWidth="1"/>
    <col min="5885" max="5885" width="5.19921875" style="1" customWidth="1"/>
    <col min="5886" max="5888" width="6.3984375" style="1" customWidth="1"/>
    <col min="5889" max="5889" width="8.796875" style="1"/>
    <col min="5890" max="5890" width="7.69921875" style="1" customWidth="1"/>
    <col min="5891" max="5891" width="3.69921875" style="1" customWidth="1"/>
    <col min="5892" max="5892" width="7.69921875" style="1" customWidth="1"/>
    <col min="5893" max="5893" width="3.69921875" style="1" customWidth="1"/>
    <col min="5894" max="5894" width="7.69921875" style="1" customWidth="1"/>
    <col min="5895" max="5895" width="3.69921875" style="1" customWidth="1"/>
    <col min="5896" max="6132" width="8.796875" style="1"/>
    <col min="6133" max="6133" width="5.19921875" style="1" customWidth="1"/>
    <col min="6134" max="6136" width="6.3984375" style="1" customWidth="1"/>
    <col min="6137" max="6137" width="5.19921875" style="1" customWidth="1"/>
    <col min="6138" max="6140" width="6.3984375" style="1" customWidth="1"/>
    <col min="6141" max="6141" width="5.19921875" style="1" customWidth="1"/>
    <col min="6142" max="6144" width="6.3984375" style="1" customWidth="1"/>
    <col min="6145" max="6145" width="8.796875" style="1"/>
    <col min="6146" max="6146" width="7.69921875" style="1" customWidth="1"/>
    <col min="6147" max="6147" width="3.69921875" style="1" customWidth="1"/>
    <col min="6148" max="6148" width="7.69921875" style="1" customWidth="1"/>
    <col min="6149" max="6149" width="3.69921875" style="1" customWidth="1"/>
    <col min="6150" max="6150" width="7.69921875" style="1" customWidth="1"/>
    <col min="6151" max="6151" width="3.69921875" style="1" customWidth="1"/>
    <col min="6152" max="6388" width="8.796875" style="1"/>
    <col min="6389" max="6389" width="5.19921875" style="1" customWidth="1"/>
    <col min="6390" max="6392" width="6.3984375" style="1" customWidth="1"/>
    <col min="6393" max="6393" width="5.19921875" style="1" customWidth="1"/>
    <col min="6394" max="6396" width="6.3984375" style="1" customWidth="1"/>
    <col min="6397" max="6397" width="5.19921875" style="1" customWidth="1"/>
    <col min="6398" max="6400" width="6.3984375" style="1" customWidth="1"/>
    <col min="6401" max="6401" width="8.796875" style="1"/>
    <col min="6402" max="6402" width="7.69921875" style="1" customWidth="1"/>
    <col min="6403" max="6403" width="3.69921875" style="1" customWidth="1"/>
    <col min="6404" max="6404" width="7.69921875" style="1" customWidth="1"/>
    <col min="6405" max="6405" width="3.69921875" style="1" customWidth="1"/>
    <col min="6406" max="6406" width="7.69921875" style="1" customWidth="1"/>
    <col min="6407" max="6407" width="3.69921875" style="1" customWidth="1"/>
    <col min="6408" max="6644" width="8.796875" style="1"/>
    <col min="6645" max="6645" width="5.19921875" style="1" customWidth="1"/>
    <col min="6646" max="6648" width="6.3984375" style="1" customWidth="1"/>
    <col min="6649" max="6649" width="5.19921875" style="1" customWidth="1"/>
    <col min="6650" max="6652" width="6.3984375" style="1" customWidth="1"/>
    <col min="6653" max="6653" width="5.19921875" style="1" customWidth="1"/>
    <col min="6654" max="6656" width="6.3984375" style="1" customWidth="1"/>
    <col min="6657" max="6657" width="8.796875" style="1"/>
    <col min="6658" max="6658" width="7.69921875" style="1" customWidth="1"/>
    <col min="6659" max="6659" width="3.69921875" style="1" customWidth="1"/>
    <col min="6660" max="6660" width="7.69921875" style="1" customWidth="1"/>
    <col min="6661" max="6661" width="3.69921875" style="1" customWidth="1"/>
    <col min="6662" max="6662" width="7.69921875" style="1" customWidth="1"/>
    <col min="6663" max="6663" width="3.69921875" style="1" customWidth="1"/>
    <col min="6664" max="6900" width="8.796875" style="1"/>
    <col min="6901" max="6901" width="5.19921875" style="1" customWidth="1"/>
    <col min="6902" max="6904" width="6.3984375" style="1" customWidth="1"/>
    <col min="6905" max="6905" width="5.19921875" style="1" customWidth="1"/>
    <col min="6906" max="6908" width="6.3984375" style="1" customWidth="1"/>
    <col min="6909" max="6909" width="5.19921875" style="1" customWidth="1"/>
    <col min="6910" max="6912" width="6.3984375" style="1" customWidth="1"/>
    <col min="6913" max="6913" width="8.796875" style="1"/>
    <col min="6914" max="6914" width="7.69921875" style="1" customWidth="1"/>
    <col min="6915" max="6915" width="3.69921875" style="1" customWidth="1"/>
    <col min="6916" max="6916" width="7.69921875" style="1" customWidth="1"/>
    <col min="6917" max="6917" width="3.69921875" style="1" customWidth="1"/>
    <col min="6918" max="6918" width="7.69921875" style="1" customWidth="1"/>
    <col min="6919" max="6919" width="3.69921875" style="1" customWidth="1"/>
    <col min="6920" max="7156" width="8.796875" style="1"/>
    <col min="7157" max="7157" width="5.19921875" style="1" customWidth="1"/>
    <col min="7158" max="7160" width="6.3984375" style="1" customWidth="1"/>
    <col min="7161" max="7161" width="5.19921875" style="1" customWidth="1"/>
    <col min="7162" max="7164" width="6.3984375" style="1" customWidth="1"/>
    <col min="7165" max="7165" width="5.19921875" style="1" customWidth="1"/>
    <col min="7166" max="7168" width="6.3984375" style="1" customWidth="1"/>
    <col min="7169" max="7169" width="8.796875" style="1"/>
    <col min="7170" max="7170" width="7.69921875" style="1" customWidth="1"/>
    <col min="7171" max="7171" width="3.69921875" style="1" customWidth="1"/>
    <col min="7172" max="7172" width="7.69921875" style="1" customWidth="1"/>
    <col min="7173" max="7173" width="3.69921875" style="1" customWidth="1"/>
    <col min="7174" max="7174" width="7.69921875" style="1" customWidth="1"/>
    <col min="7175" max="7175" width="3.69921875" style="1" customWidth="1"/>
    <col min="7176" max="7412" width="8.796875" style="1"/>
    <col min="7413" max="7413" width="5.19921875" style="1" customWidth="1"/>
    <col min="7414" max="7416" width="6.3984375" style="1" customWidth="1"/>
    <col min="7417" max="7417" width="5.19921875" style="1" customWidth="1"/>
    <col min="7418" max="7420" width="6.3984375" style="1" customWidth="1"/>
    <col min="7421" max="7421" width="5.19921875" style="1" customWidth="1"/>
    <col min="7422" max="7424" width="6.3984375" style="1" customWidth="1"/>
    <col min="7425" max="7425" width="8.796875" style="1"/>
    <col min="7426" max="7426" width="7.69921875" style="1" customWidth="1"/>
    <col min="7427" max="7427" width="3.69921875" style="1" customWidth="1"/>
    <col min="7428" max="7428" width="7.69921875" style="1" customWidth="1"/>
    <col min="7429" max="7429" width="3.69921875" style="1" customWidth="1"/>
    <col min="7430" max="7430" width="7.69921875" style="1" customWidth="1"/>
    <col min="7431" max="7431" width="3.69921875" style="1" customWidth="1"/>
    <col min="7432" max="7668" width="8.796875" style="1"/>
    <col min="7669" max="7669" width="5.19921875" style="1" customWidth="1"/>
    <col min="7670" max="7672" width="6.3984375" style="1" customWidth="1"/>
    <col min="7673" max="7673" width="5.19921875" style="1" customWidth="1"/>
    <col min="7674" max="7676" width="6.3984375" style="1" customWidth="1"/>
    <col min="7677" max="7677" width="5.19921875" style="1" customWidth="1"/>
    <col min="7678" max="7680" width="6.3984375" style="1" customWidth="1"/>
    <col min="7681" max="7681" width="8.796875" style="1"/>
    <col min="7682" max="7682" width="7.69921875" style="1" customWidth="1"/>
    <col min="7683" max="7683" width="3.69921875" style="1" customWidth="1"/>
    <col min="7684" max="7684" width="7.69921875" style="1" customWidth="1"/>
    <col min="7685" max="7685" width="3.69921875" style="1" customWidth="1"/>
    <col min="7686" max="7686" width="7.69921875" style="1" customWidth="1"/>
    <col min="7687" max="7687" width="3.69921875" style="1" customWidth="1"/>
    <col min="7688" max="7924" width="8.796875" style="1"/>
    <col min="7925" max="7925" width="5.19921875" style="1" customWidth="1"/>
    <col min="7926" max="7928" width="6.3984375" style="1" customWidth="1"/>
    <col min="7929" max="7929" width="5.19921875" style="1" customWidth="1"/>
    <col min="7930" max="7932" width="6.3984375" style="1" customWidth="1"/>
    <col min="7933" max="7933" width="5.19921875" style="1" customWidth="1"/>
    <col min="7934" max="7936" width="6.3984375" style="1" customWidth="1"/>
    <col min="7937" max="7937" width="8.796875" style="1"/>
    <col min="7938" max="7938" width="7.69921875" style="1" customWidth="1"/>
    <col min="7939" max="7939" width="3.69921875" style="1" customWidth="1"/>
    <col min="7940" max="7940" width="7.69921875" style="1" customWidth="1"/>
    <col min="7941" max="7941" width="3.69921875" style="1" customWidth="1"/>
    <col min="7942" max="7942" width="7.69921875" style="1" customWidth="1"/>
    <col min="7943" max="7943" width="3.69921875" style="1" customWidth="1"/>
    <col min="7944" max="8180" width="8.796875" style="1"/>
    <col min="8181" max="8181" width="5.19921875" style="1" customWidth="1"/>
    <col min="8182" max="8184" width="6.3984375" style="1" customWidth="1"/>
    <col min="8185" max="8185" width="5.19921875" style="1" customWidth="1"/>
    <col min="8186" max="8188" width="6.3984375" style="1" customWidth="1"/>
    <col min="8189" max="8189" width="5.19921875" style="1" customWidth="1"/>
    <col min="8190" max="8192" width="6.3984375" style="1" customWidth="1"/>
    <col min="8193" max="8193" width="8.796875" style="1"/>
    <col min="8194" max="8194" width="7.69921875" style="1" customWidth="1"/>
    <col min="8195" max="8195" width="3.69921875" style="1" customWidth="1"/>
    <col min="8196" max="8196" width="7.69921875" style="1" customWidth="1"/>
    <col min="8197" max="8197" width="3.69921875" style="1" customWidth="1"/>
    <col min="8198" max="8198" width="7.69921875" style="1" customWidth="1"/>
    <col min="8199" max="8199" width="3.69921875" style="1" customWidth="1"/>
    <col min="8200" max="8436" width="8.796875" style="1"/>
    <col min="8437" max="8437" width="5.19921875" style="1" customWidth="1"/>
    <col min="8438" max="8440" width="6.3984375" style="1" customWidth="1"/>
    <col min="8441" max="8441" width="5.19921875" style="1" customWidth="1"/>
    <col min="8442" max="8444" width="6.3984375" style="1" customWidth="1"/>
    <col min="8445" max="8445" width="5.19921875" style="1" customWidth="1"/>
    <col min="8446" max="8448" width="6.3984375" style="1" customWidth="1"/>
    <col min="8449" max="8449" width="8.796875" style="1"/>
    <col min="8450" max="8450" width="7.69921875" style="1" customWidth="1"/>
    <col min="8451" max="8451" width="3.69921875" style="1" customWidth="1"/>
    <col min="8452" max="8452" width="7.69921875" style="1" customWidth="1"/>
    <col min="8453" max="8453" width="3.69921875" style="1" customWidth="1"/>
    <col min="8454" max="8454" width="7.69921875" style="1" customWidth="1"/>
    <col min="8455" max="8455" width="3.69921875" style="1" customWidth="1"/>
    <col min="8456" max="8692" width="8.796875" style="1"/>
    <col min="8693" max="8693" width="5.19921875" style="1" customWidth="1"/>
    <col min="8694" max="8696" width="6.3984375" style="1" customWidth="1"/>
    <col min="8697" max="8697" width="5.19921875" style="1" customWidth="1"/>
    <col min="8698" max="8700" width="6.3984375" style="1" customWidth="1"/>
    <col min="8701" max="8701" width="5.19921875" style="1" customWidth="1"/>
    <col min="8702" max="8704" width="6.3984375" style="1" customWidth="1"/>
    <col min="8705" max="8705" width="8.796875" style="1"/>
    <col min="8706" max="8706" width="7.69921875" style="1" customWidth="1"/>
    <col min="8707" max="8707" width="3.69921875" style="1" customWidth="1"/>
    <col min="8708" max="8708" width="7.69921875" style="1" customWidth="1"/>
    <col min="8709" max="8709" width="3.69921875" style="1" customWidth="1"/>
    <col min="8710" max="8710" width="7.69921875" style="1" customWidth="1"/>
    <col min="8711" max="8711" width="3.69921875" style="1" customWidth="1"/>
    <col min="8712" max="8948" width="8.796875" style="1"/>
    <col min="8949" max="8949" width="5.19921875" style="1" customWidth="1"/>
    <col min="8950" max="8952" width="6.3984375" style="1" customWidth="1"/>
    <col min="8953" max="8953" width="5.19921875" style="1" customWidth="1"/>
    <col min="8954" max="8956" width="6.3984375" style="1" customWidth="1"/>
    <col min="8957" max="8957" width="5.19921875" style="1" customWidth="1"/>
    <col min="8958" max="8960" width="6.3984375" style="1" customWidth="1"/>
    <col min="8961" max="8961" width="8.796875" style="1"/>
    <col min="8962" max="8962" width="7.69921875" style="1" customWidth="1"/>
    <col min="8963" max="8963" width="3.69921875" style="1" customWidth="1"/>
    <col min="8964" max="8964" width="7.69921875" style="1" customWidth="1"/>
    <col min="8965" max="8965" width="3.69921875" style="1" customWidth="1"/>
    <col min="8966" max="8966" width="7.69921875" style="1" customWidth="1"/>
    <col min="8967" max="8967" width="3.69921875" style="1" customWidth="1"/>
    <col min="8968" max="9204" width="8.796875" style="1"/>
    <col min="9205" max="9205" width="5.19921875" style="1" customWidth="1"/>
    <col min="9206" max="9208" width="6.3984375" style="1" customWidth="1"/>
    <col min="9209" max="9209" width="5.19921875" style="1" customWidth="1"/>
    <col min="9210" max="9212" width="6.3984375" style="1" customWidth="1"/>
    <col min="9213" max="9213" width="5.19921875" style="1" customWidth="1"/>
    <col min="9214" max="9216" width="6.3984375" style="1" customWidth="1"/>
    <col min="9217" max="9217" width="8.796875" style="1"/>
    <col min="9218" max="9218" width="7.69921875" style="1" customWidth="1"/>
    <col min="9219" max="9219" width="3.69921875" style="1" customWidth="1"/>
    <col min="9220" max="9220" width="7.69921875" style="1" customWidth="1"/>
    <col min="9221" max="9221" width="3.69921875" style="1" customWidth="1"/>
    <col min="9222" max="9222" width="7.69921875" style="1" customWidth="1"/>
    <col min="9223" max="9223" width="3.69921875" style="1" customWidth="1"/>
    <col min="9224" max="9460" width="8.796875" style="1"/>
    <col min="9461" max="9461" width="5.19921875" style="1" customWidth="1"/>
    <col min="9462" max="9464" width="6.3984375" style="1" customWidth="1"/>
    <col min="9465" max="9465" width="5.19921875" style="1" customWidth="1"/>
    <col min="9466" max="9468" width="6.3984375" style="1" customWidth="1"/>
    <col min="9469" max="9469" width="5.19921875" style="1" customWidth="1"/>
    <col min="9470" max="9472" width="6.3984375" style="1" customWidth="1"/>
    <col min="9473" max="9473" width="8.796875" style="1"/>
    <col min="9474" max="9474" width="7.69921875" style="1" customWidth="1"/>
    <col min="9475" max="9475" width="3.69921875" style="1" customWidth="1"/>
    <col min="9476" max="9476" width="7.69921875" style="1" customWidth="1"/>
    <col min="9477" max="9477" width="3.69921875" style="1" customWidth="1"/>
    <col min="9478" max="9478" width="7.69921875" style="1" customWidth="1"/>
    <col min="9479" max="9479" width="3.69921875" style="1" customWidth="1"/>
    <col min="9480" max="9716" width="8.796875" style="1"/>
    <col min="9717" max="9717" width="5.19921875" style="1" customWidth="1"/>
    <col min="9718" max="9720" width="6.3984375" style="1" customWidth="1"/>
    <col min="9721" max="9721" width="5.19921875" style="1" customWidth="1"/>
    <col min="9722" max="9724" width="6.3984375" style="1" customWidth="1"/>
    <col min="9725" max="9725" width="5.19921875" style="1" customWidth="1"/>
    <col min="9726" max="9728" width="6.3984375" style="1" customWidth="1"/>
    <col min="9729" max="9729" width="8.796875" style="1"/>
    <col min="9730" max="9730" width="7.69921875" style="1" customWidth="1"/>
    <col min="9731" max="9731" width="3.69921875" style="1" customWidth="1"/>
    <col min="9732" max="9732" width="7.69921875" style="1" customWidth="1"/>
    <col min="9733" max="9733" width="3.69921875" style="1" customWidth="1"/>
    <col min="9734" max="9734" width="7.69921875" style="1" customWidth="1"/>
    <col min="9735" max="9735" width="3.69921875" style="1" customWidth="1"/>
    <col min="9736" max="9972" width="8.796875" style="1"/>
    <col min="9973" max="9973" width="5.19921875" style="1" customWidth="1"/>
    <col min="9974" max="9976" width="6.3984375" style="1" customWidth="1"/>
    <col min="9977" max="9977" width="5.19921875" style="1" customWidth="1"/>
    <col min="9978" max="9980" width="6.3984375" style="1" customWidth="1"/>
    <col min="9981" max="9981" width="5.19921875" style="1" customWidth="1"/>
    <col min="9982" max="9984" width="6.3984375" style="1" customWidth="1"/>
    <col min="9985" max="9985" width="8.796875" style="1"/>
    <col min="9986" max="9986" width="7.69921875" style="1" customWidth="1"/>
    <col min="9987" max="9987" width="3.69921875" style="1" customWidth="1"/>
    <col min="9988" max="9988" width="7.69921875" style="1" customWidth="1"/>
    <col min="9989" max="9989" width="3.69921875" style="1" customWidth="1"/>
    <col min="9990" max="9990" width="7.69921875" style="1" customWidth="1"/>
    <col min="9991" max="9991" width="3.69921875" style="1" customWidth="1"/>
    <col min="9992" max="10228" width="8.796875" style="1"/>
    <col min="10229" max="10229" width="5.19921875" style="1" customWidth="1"/>
    <col min="10230" max="10232" width="6.3984375" style="1" customWidth="1"/>
    <col min="10233" max="10233" width="5.19921875" style="1" customWidth="1"/>
    <col min="10234" max="10236" width="6.3984375" style="1" customWidth="1"/>
    <col min="10237" max="10237" width="5.19921875" style="1" customWidth="1"/>
    <col min="10238" max="10240" width="6.3984375" style="1" customWidth="1"/>
    <col min="10241" max="10241" width="8.796875" style="1"/>
    <col min="10242" max="10242" width="7.69921875" style="1" customWidth="1"/>
    <col min="10243" max="10243" width="3.69921875" style="1" customWidth="1"/>
    <col min="10244" max="10244" width="7.69921875" style="1" customWidth="1"/>
    <col min="10245" max="10245" width="3.69921875" style="1" customWidth="1"/>
    <col min="10246" max="10246" width="7.69921875" style="1" customWidth="1"/>
    <col min="10247" max="10247" width="3.69921875" style="1" customWidth="1"/>
    <col min="10248" max="10484" width="8.796875" style="1"/>
    <col min="10485" max="10485" width="5.19921875" style="1" customWidth="1"/>
    <col min="10486" max="10488" width="6.3984375" style="1" customWidth="1"/>
    <col min="10489" max="10489" width="5.19921875" style="1" customWidth="1"/>
    <col min="10490" max="10492" width="6.3984375" style="1" customWidth="1"/>
    <col min="10493" max="10493" width="5.19921875" style="1" customWidth="1"/>
    <col min="10494" max="10496" width="6.3984375" style="1" customWidth="1"/>
    <col min="10497" max="10497" width="8.796875" style="1"/>
    <col min="10498" max="10498" width="7.69921875" style="1" customWidth="1"/>
    <col min="10499" max="10499" width="3.69921875" style="1" customWidth="1"/>
    <col min="10500" max="10500" width="7.69921875" style="1" customWidth="1"/>
    <col min="10501" max="10501" width="3.69921875" style="1" customWidth="1"/>
    <col min="10502" max="10502" width="7.69921875" style="1" customWidth="1"/>
    <col min="10503" max="10503" width="3.69921875" style="1" customWidth="1"/>
    <col min="10504" max="10740" width="8.796875" style="1"/>
    <col min="10741" max="10741" width="5.19921875" style="1" customWidth="1"/>
    <col min="10742" max="10744" width="6.3984375" style="1" customWidth="1"/>
    <col min="10745" max="10745" width="5.19921875" style="1" customWidth="1"/>
    <col min="10746" max="10748" width="6.3984375" style="1" customWidth="1"/>
    <col min="10749" max="10749" width="5.19921875" style="1" customWidth="1"/>
    <col min="10750" max="10752" width="6.3984375" style="1" customWidth="1"/>
    <col min="10753" max="10753" width="8.796875" style="1"/>
    <col min="10754" max="10754" width="7.69921875" style="1" customWidth="1"/>
    <col min="10755" max="10755" width="3.69921875" style="1" customWidth="1"/>
    <col min="10756" max="10756" width="7.69921875" style="1" customWidth="1"/>
    <col min="10757" max="10757" width="3.69921875" style="1" customWidth="1"/>
    <col min="10758" max="10758" width="7.69921875" style="1" customWidth="1"/>
    <col min="10759" max="10759" width="3.69921875" style="1" customWidth="1"/>
    <col min="10760" max="10996" width="8.796875" style="1"/>
    <col min="10997" max="10997" width="5.19921875" style="1" customWidth="1"/>
    <col min="10998" max="11000" width="6.3984375" style="1" customWidth="1"/>
    <col min="11001" max="11001" width="5.19921875" style="1" customWidth="1"/>
    <col min="11002" max="11004" width="6.3984375" style="1" customWidth="1"/>
    <col min="11005" max="11005" width="5.19921875" style="1" customWidth="1"/>
    <col min="11006" max="11008" width="6.3984375" style="1" customWidth="1"/>
    <col min="11009" max="11009" width="8.796875" style="1"/>
    <col min="11010" max="11010" width="7.69921875" style="1" customWidth="1"/>
    <col min="11011" max="11011" width="3.69921875" style="1" customWidth="1"/>
    <col min="11012" max="11012" width="7.69921875" style="1" customWidth="1"/>
    <col min="11013" max="11013" width="3.69921875" style="1" customWidth="1"/>
    <col min="11014" max="11014" width="7.69921875" style="1" customWidth="1"/>
    <col min="11015" max="11015" width="3.69921875" style="1" customWidth="1"/>
    <col min="11016" max="11252" width="8.796875" style="1"/>
    <col min="11253" max="11253" width="5.19921875" style="1" customWidth="1"/>
    <col min="11254" max="11256" width="6.3984375" style="1" customWidth="1"/>
    <col min="11257" max="11257" width="5.19921875" style="1" customWidth="1"/>
    <col min="11258" max="11260" width="6.3984375" style="1" customWidth="1"/>
    <col min="11261" max="11261" width="5.19921875" style="1" customWidth="1"/>
    <col min="11262" max="11264" width="6.3984375" style="1" customWidth="1"/>
    <col min="11265" max="11265" width="8.796875" style="1"/>
    <col min="11266" max="11266" width="7.69921875" style="1" customWidth="1"/>
    <col min="11267" max="11267" width="3.69921875" style="1" customWidth="1"/>
    <col min="11268" max="11268" width="7.69921875" style="1" customWidth="1"/>
    <col min="11269" max="11269" width="3.69921875" style="1" customWidth="1"/>
    <col min="11270" max="11270" width="7.69921875" style="1" customWidth="1"/>
    <col min="11271" max="11271" width="3.69921875" style="1" customWidth="1"/>
    <col min="11272" max="11508" width="8.796875" style="1"/>
    <col min="11509" max="11509" width="5.19921875" style="1" customWidth="1"/>
    <col min="11510" max="11512" width="6.3984375" style="1" customWidth="1"/>
    <col min="11513" max="11513" width="5.19921875" style="1" customWidth="1"/>
    <col min="11514" max="11516" width="6.3984375" style="1" customWidth="1"/>
    <col min="11517" max="11517" width="5.19921875" style="1" customWidth="1"/>
    <col min="11518" max="11520" width="6.3984375" style="1" customWidth="1"/>
    <col min="11521" max="11521" width="8.796875" style="1"/>
    <col min="11522" max="11522" width="7.69921875" style="1" customWidth="1"/>
    <col min="11523" max="11523" width="3.69921875" style="1" customWidth="1"/>
    <col min="11524" max="11524" width="7.69921875" style="1" customWidth="1"/>
    <col min="11525" max="11525" width="3.69921875" style="1" customWidth="1"/>
    <col min="11526" max="11526" width="7.69921875" style="1" customWidth="1"/>
    <col min="11527" max="11527" width="3.69921875" style="1" customWidth="1"/>
    <col min="11528" max="11764" width="8.796875" style="1"/>
    <col min="11765" max="11765" width="5.19921875" style="1" customWidth="1"/>
    <col min="11766" max="11768" width="6.3984375" style="1" customWidth="1"/>
    <col min="11769" max="11769" width="5.19921875" style="1" customWidth="1"/>
    <col min="11770" max="11772" width="6.3984375" style="1" customWidth="1"/>
    <col min="11773" max="11773" width="5.19921875" style="1" customWidth="1"/>
    <col min="11774" max="11776" width="6.3984375" style="1" customWidth="1"/>
    <col min="11777" max="11777" width="8.796875" style="1"/>
    <col min="11778" max="11778" width="7.69921875" style="1" customWidth="1"/>
    <col min="11779" max="11779" width="3.69921875" style="1" customWidth="1"/>
    <col min="11780" max="11780" width="7.69921875" style="1" customWidth="1"/>
    <col min="11781" max="11781" width="3.69921875" style="1" customWidth="1"/>
    <col min="11782" max="11782" width="7.69921875" style="1" customWidth="1"/>
    <col min="11783" max="11783" width="3.69921875" style="1" customWidth="1"/>
    <col min="11784" max="12020" width="8.796875" style="1"/>
    <col min="12021" max="12021" width="5.19921875" style="1" customWidth="1"/>
    <col min="12022" max="12024" width="6.3984375" style="1" customWidth="1"/>
    <col min="12025" max="12025" width="5.19921875" style="1" customWidth="1"/>
    <col min="12026" max="12028" width="6.3984375" style="1" customWidth="1"/>
    <col min="12029" max="12029" width="5.19921875" style="1" customWidth="1"/>
    <col min="12030" max="12032" width="6.3984375" style="1" customWidth="1"/>
    <col min="12033" max="12033" width="8.796875" style="1"/>
    <col min="12034" max="12034" width="7.69921875" style="1" customWidth="1"/>
    <col min="12035" max="12035" width="3.69921875" style="1" customWidth="1"/>
    <col min="12036" max="12036" width="7.69921875" style="1" customWidth="1"/>
    <col min="12037" max="12037" width="3.69921875" style="1" customWidth="1"/>
    <col min="12038" max="12038" width="7.69921875" style="1" customWidth="1"/>
    <col min="12039" max="12039" width="3.69921875" style="1" customWidth="1"/>
    <col min="12040" max="12276" width="8.796875" style="1"/>
    <col min="12277" max="12277" width="5.19921875" style="1" customWidth="1"/>
    <col min="12278" max="12280" width="6.3984375" style="1" customWidth="1"/>
    <col min="12281" max="12281" width="5.19921875" style="1" customWidth="1"/>
    <col min="12282" max="12284" width="6.3984375" style="1" customWidth="1"/>
    <col min="12285" max="12285" width="5.19921875" style="1" customWidth="1"/>
    <col min="12286" max="12288" width="6.3984375" style="1" customWidth="1"/>
    <col min="12289" max="12289" width="8.796875" style="1"/>
    <col min="12290" max="12290" width="7.69921875" style="1" customWidth="1"/>
    <col min="12291" max="12291" width="3.69921875" style="1" customWidth="1"/>
    <col min="12292" max="12292" width="7.69921875" style="1" customWidth="1"/>
    <col min="12293" max="12293" width="3.69921875" style="1" customWidth="1"/>
    <col min="12294" max="12294" width="7.69921875" style="1" customWidth="1"/>
    <col min="12295" max="12295" width="3.69921875" style="1" customWidth="1"/>
    <col min="12296" max="12532" width="8.796875" style="1"/>
    <col min="12533" max="12533" width="5.19921875" style="1" customWidth="1"/>
    <col min="12534" max="12536" width="6.3984375" style="1" customWidth="1"/>
    <col min="12537" max="12537" width="5.19921875" style="1" customWidth="1"/>
    <col min="12538" max="12540" width="6.3984375" style="1" customWidth="1"/>
    <col min="12541" max="12541" width="5.19921875" style="1" customWidth="1"/>
    <col min="12542" max="12544" width="6.3984375" style="1" customWidth="1"/>
    <col min="12545" max="12545" width="8.796875" style="1"/>
    <col min="12546" max="12546" width="7.69921875" style="1" customWidth="1"/>
    <col min="12547" max="12547" width="3.69921875" style="1" customWidth="1"/>
    <col min="12548" max="12548" width="7.69921875" style="1" customWidth="1"/>
    <col min="12549" max="12549" width="3.69921875" style="1" customWidth="1"/>
    <col min="12550" max="12550" width="7.69921875" style="1" customWidth="1"/>
    <col min="12551" max="12551" width="3.69921875" style="1" customWidth="1"/>
    <col min="12552" max="12788" width="8.796875" style="1"/>
    <col min="12789" max="12789" width="5.19921875" style="1" customWidth="1"/>
    <col min="12790" max="12792" width="6.3984375" style="1" customWidth="1"/>
    <col min="12793" max="12793" width="5.19921875" style="1" customWidth="1"/>
    <col min="12794" max="12796" width="6.3984375" style="1" customWidth="1"/>
    <col min="12797" max="12797" width="5.19921875" style="1" customWidth="1"/>
    <col min="12798" max="12800" width="6.3984375" style="1" customWidth="1"/>
    <col min="12801" max="12801" width="8.796875" style="1"/>
    <col min="12802" max="12802" width="7.69921875" style="1" customWidth="1"/>
    <col min="12803" max="12803" width="3.69921875" style="1" customWidth="1"/>
    <col min="12804" max="12804" width="7.69921875" style="1" customWidth="1"/>
    <col min="12805" max="12805" width="3.69921875" style="1" customWidth="1"/>
    <col min="12806" max="12806" width="7.69921875" style="1" customWidth="1"/>
    <col min="12807" max="12807" width="3.69921875" style="1" customWidth="1"/>
    <col min="12808" max="13044" width="8.796875" style="1"/>
    <col min="13045" max="13045" width="5.19921875" style="1" customWidth="1"/>
    <col min="13046" max="13048" width="6.3984375" style="1" customWidth="1"/>
    <col min="13049" max="13049" width="5.19921875" style="1" customWidth="1"/>
    <col min="13050" max="13052" width="6.3984375" style="1" customWidth="1"/>
    <col min="13053" max="13053" width="5.19921875" style="1" customWidth="1"/>
    <col min="13054" max="13056" width="6.3984375" style="1" customWidth="1"/>
    <col min="13057" max="13057" width="8.796875" style="1"/>
    <col min="13058" max="13058" width="7.69921875" style="1" customWidth="1"/>
    <col min="13059" max="13059" width="3.69921875" style="1" customWidth="1"/>
    <col min="13060" max="13060" width="7.69921875" style="1" customWidth="1"/>
    <col min="13061" max="13061" width="3.69921875" style="1" customWidth="1"/>
    <col min="13062" max="13062" width="7.69921875" style="1" customWidth="1"/>
    <col min="13063" max="13063" width="3.69921875" style="1" customWidth="1"/>
    <col min="13064" max="13300" width="8.796875" style="1"/>
    <col min="13301" max="13301" width="5.19921875" style="1" customWidth="1"/>
    <col min="13302" max="13304" width="6.3984375" style="1" customWidth="1"/>
    <col min="13305" max="13305" width="5.19921875" style="1" customWidth="1"/>
    <col min="13306" max="13308" width="6.3984375" style="1" customWidth="1"/>
    <col min="13309" max="13309" width="5.19921875" style="1" customWidth="1"/>
    <col min="13310" max="13312" width="6.3984375" style="1" customWidth="1"/>
    <col min="13313" max="13313" width="8.796875" style="1"/>
    <col min="13314" max="13314" width="7.69921875" style="1" customWidth="1"/>
    <col min="13315" max="13315" width="3.69921875" style="1" customWidth="1"/>
    <col min="13316" max="13316" width="7.69921875" style="1" customWidth="1"/>
    <col min="13317" max="13317" width="3.69921875" style="1" customWidth="1"/>
    <col min="13318" max="13318" width="7.69921875" style="1" customWidth="1"/>
    <col min="13319" max="13319" width="3.69921875" style="1" customWidth="1"/>
    <col min="13320" max="13556" width="8.796875" style="1"/>
    <col min="13557" max="13557" width="5.19921875" style="1" customWidth="1"/>
    <col min="13558" max="13560" width="6.3984375" style="1" customWidth="1"/>
    <col min="13561" max="13561" width="5.19921875" style="1" customWidth="1"/>
    <col min="13562" max="13564" width="6.3984375" style="1" customWidth="1"/>
    <col min="13565" max="13565" width="5.19921875" style="1" customWidth="1"/>
    <col min="13566" max="13568" width="6.3984375" style="1" customWidth="1"/>
    <col min="13569" max="13569" width="8.796875" style="1"/>
    <col min="13570" max="13570" width="7.69921875" style="1" customWidth="1"/>
    <col min="13571" max="13571" width="3.69921875" style="1" customWidth="1"/>
    <col min="13572" max="13572" width="7.69921875" style="1" customWidth="1"/>
    <col min="13573" max="13573" width="3.69921875" style="1" customWidth="1"/>
    <col min="13574" max="13574" width="7.69921875" style="1" customWidth="1"/>
    <col min="13575" max="13575" width="3.69921875" style="1" customWidth="1"/>
    <col min="13576" max="13812" width="8.796875" style="1"/>
    <col min="13813" max="13813" width="5.19921875" style="1" customWidth="1"/>
    <col min="13814" max="13816" width="6.3984375" style="1" customWidth="1"/>
    <col min="13817" max="13817" width="5.19921875" style="1" customWidth="1"/>
    <col min="13818" max="13820" width="6.3984375" style="1" customWidth="1"/>
    <col min="13821" max="13821" width="5.19921875" style="1" customWidth="1"/>
    <col min="13822" max="13824" width="6.3984375" style="1" customWidth="1"/>
    <col min="13825" max="13825" width="8.796875" style="1"/>
    <col min="13826" max="13826" width="7.69921875" style="1" customWidth="1"/>
    <col min="13827" max="13827" width="3.69921875" style="1" customWidth="1"/>
    <col min="13828" max="13828" width="7.69921875" style="1" customWidth="1"/>
    <col min="13829" max="13829" width="3.69921875" style="1" customWidth="1"/>
    <col min="13830" max="13830" width="7.69921875" style="1" customWidth="1"/>
    <col min="13831" max="13831" width="3.69921875" style="1" customWidth="1"/>
    <col min="13832" max="14068" width="8.796875" style="1"/>
    <col min="14069" max="14069" width="5.19921875" style="1" customWidth="1"/>
    <col min="14070" max="14072" width="6.3984375" style="1" customWidth="1"/>
    <col min="14073" max="14073" width="5.19921875" style="1" customWidth="1"/>
    <col min="14074" max="14076" width="6.3984375" style="1" customWidth="1"/>
    <col min="14077" max="14077" width="5.19921875" style="1" customWidth="1"/>
    <col min="14078" max="14080" width="6.3984375" style="1" customWidth="1"/>
    <col min="14081" max="14081" width="8.796875" style="1"/>
    <col min="14082" max="14082" width="7.69921875" style="1" customWidth="1"/>
    <col min="14083" max="14083" width="3.69921875" style="1" customWidth="1"/>
    <col min="14084" max="14084" width="7.69921875" style="1" customWidth="1"/>
    <col min="14085" max="14085" width="3.69921875" style="1" customWidth="1"/>
    <col min="14086" max="14086" width="7.69921875" style="1" customWidth="1"/>
    <col min="14087" max="14087" width="3.69921875" style="1" customWidth="1"/>
    <col min="14088" max="14324" width="8.796875" style="1"/>
    <col min="14325" max="14325" width="5.19921875" style="1" customWidth="1"/>
    <col min="14326" max="14328" width="6.3984375" style="1" customWidth="1"/>
    <col min="14329" max="14329" width="5.19921875" style="1" customWidth="1"/>
    <col min="14330" max="14332" width="6.3984375" style="1" customWidth="1"/>
    <col min="14333" max="14333" width="5.19921875" style="1" customWidth="1"/>
    <col min="14334" max="14336" width="6.3984375" style="1" customWidth="1"/>
    <col min="14337" max="14337" width="8.796875" style="1"/>
    <col min="14338" max="14338" width="7.69921875" style="1" customWidth="1"/>
    <col min="14339" max="14339" width="3.69921875" style="1" customWidth="1"/>
    <col min="14340" max="14340" width="7.69921875" style="1" customWidth="1"/>
    <col min="14341" max="14341" width="3.69921875" style="1" customWidth="1"/>
    <col min="14342" max="14342" width="7.69921875" style="1" customWidth="1"/>
    <col min="14343" max="14343" width="3.69921875" style="1" customWidth="1"/>
    <col min="14344" max="14580" width="8.796875" style="1"/>
    <col min="14581" max="14581" width="5.19921875" style="1" customWidth="1"/>
    <col min="14582" max="14584" width="6.3984375" style="1" customWidth="1"/>
    <col min="14585" max="14585" width="5.19921875" style="1" customWidth="1"/>
    <col min="14586" max="14588" width="6.3984375" style="1" customWidth="1"/>
    <col min="14589" max="14589" width="5.19921875" style="1" customWidth="1"/>
    <col min="14590" max="14592" width="6.3984375" style="1" customWidth="1"/>
    <col min="14593" max="14593" width="8.796875" style="1"/>
    <col min="14594" max="14594" width="7.69921875" style="1" customWidth="1"/>
    <col min="14595" max="14595" width="3.69921875" style="1" customWidth="1"/>
    <col min="14596" max="14596" width="7.69921875" style="1" customWidth="1"/>
    <col min="14597" max="14597" width="3.69921875" style="1" customWidth="1"/>
    <col min="14598" max="14598" width="7.69921875" style="1" customWidth="1"/>
    <col min="14599" max="14599" width="3.69921875" style="1" customWidth="1"/>
    <col min="14600" max="14836" width="8.796875" style="1"/>
    <col min="14837" max="14837" width="5.19921875" style="1" customWidth="1"/>
    <col min="14838" max="14840" width="6.3984375" style="1" customWidth="1"/>
    <col min="14841" max="14841" width="5.19921875" style="1" customWidth="1"/>
    <col min="14842" max="14844" width="6.3984375" style="1" customWidth="1"/>
    <col min="14845" max="14845" width="5.19921875" style="1" customWidth="1"/>
    <col min="14846" max="14848" width="6.3984375" style="1" customWidth="1"/>
    <col min="14849" max="14849" width="8.796875" style="1"/>
    <col min="14850" max="14850" width="7.69921875" style="1" customWidth="1"/>
    <col min="14851" max="14851" width="3.69921875" style="1" customWidth="1"/>
    <col min="14852" max="14852" width="7.69921875" style="1" customWidth="1"/>
    <col min="14853" max="14853" width="3.69921875" style="1" customWidth="1"/>
    <col min="14854" max="14854" width="7.69921875" style="1" customWidth="1"/>
    <col min="14855" max="14855" width="3.69921875" style="1" customWidth="1"/>
    <col min="14856" max="15092" width="8.796875" style="1"/>
    <col min="15093" max="15093" width="5.19921875" style="1" customWidth="1"/>
    <col min="15094" max="15096" width="6.3984375" style="1" customWidth="1"/>
    <col min="15097" max="15097" width="5.19921875" style="1" customWidth="1"/>
    <col min="15098" max="15100" width="6.3984375" style="1" customWidth="1"/>
    <col min="15101" max="15101" width="5.19921875" style="1" customWidth="1"/>
    <col min="15102" max="15104" width="6.3984375" style="1" customWidth="1"/>
    <col min="15105" max="15105" width="8.796875" style="1"/>
    <col min="15106" max="15106" width="7.69921875" style="1" customWidth="1"/>
    <col min="15107" max="15107" width="3.69921875" style="1" customWidth="1"/>
    <col min="15108" max="15108" width="7.69921875" style="1" customWidth="1"/>
    <col min="15109" max="15109" width="3.69921875" style="1" customWidth="1"/>
    <col min="15110" max="15110" width="7.69921875" style="1" customWidth="1"/>
    <col min="15111" max="15111" width="3.69921875" style="1" customWidth="1"/>
    <col min="15112" max="15348" width="8.796875" style="1"/>
    <col min="15349" max="15349" width="5.19921875" style="1" customWidth="1"/>
    <col min="15350" max="15352" width="6.3984375" style="1" customWidth="1"/>
    <col min="15353" max="15353" width="5.19921875" style="1" customWidth="1"/>
    <col min="15354" max="15356" width="6.3984375" style="1" customWidth="1"/>
    <col min="15357" max="15357" width="5.19921875" style="1" customWidth="1"/>
    <col min="15358" max="15360" width="6.3984375" style="1" customWidth="1"/>
    <col min="15361" max="15361" width="8.796875" style="1"/>
    <col min="15362" max="15362" width="7.69921875" style="1" customWidth="1"/>
    <col min="15363" max="15363" width="3.69921875" style="1" customWidth="1"/>
    <col min="15364" max="15364" width="7.69921875" style="1" customWidth="1"/>
    <col min="15365" max="15365" width="3.69921875" style="1" customWidth="1"/>
    <col min="15366" max="15366" width="7.69921875" style="1" customWidth="1"/>
    <col min="15367" max="15367" width="3.69921875" style="1" customWidth="1"/>
    <col min="15368" max="15604" width="8.796875" style="1"/>
    <col min="15605" max="15605" width="5.19921875" style="1" customWidth="1"/>
    <col min="15606" max="15608" width="6.3984375" style="1" customWidth="1"/>
    <col min="15609" max="15609" width="5.19921875" style="1" customWidth="1"/>
    <col min="15610" max="15612" width="6.3984375" style="1" customWidth="1"/>
    <col min="15613" max="15613" width="5.19921875" style="1" customWidth="1"/>
    <col min="15614" max="15616" width="6.3984375" style="1" customWidth="1"/>
    <col min="15617" max="15617" width="8.796875" style="1"/>
    <col min="15618" max="15618" width="7.69921875" style="1" customWidth="1"/>
    <col min="15619" max="15619" width="3.69921875" style="1" customWidth="1"/>
    <col min="15620" max="15620" width="7.69921875" style="1" customWidth="1"/>
    <col min="15621" max="15621" width="3.69921875" style="1" customWidth="1"/>
    <col min="15622" max="15622" width="7.69921875" style="1" customWidth="1"/>
    <col min="15623" max="15623" width="3.69921875" style="1" customWidth="1"/>
    <col min="15624" max="15860" width="8.796875" style="1"/>
    <col min="15861" max="15861" width="5.19921875" style="1" customWidth="1"/>
    <col min="15862" max="15864" width="6.3984375" style="1" customWidth="1"/>
    <col min="15865" max="15865" width="5.19921875" style="1" customWidth="1"/>
    <col min="15866" max="15868" width="6.3984375" style="1" customWidth="1"/>
    <col min="15869" max="15869" width="5.19921875" style="1" customWidth="1"/>
    <col min="15870" max="15872" width="6.3984375" style="1" customWidth="1"/>
    <col min="15873" max="15873" width="8.796875" style="1"/>
    <col min="15874" max="15874" width="7.69921875" style="1" customWidth="1"/>
    <col min="15875" max="15875" width="3.69921875" style="1" customWidth="1"/>
    <col min="15876" max="15876" width="7.69921875" style="1" customWidth="1"/>
    <col min="15877" max="15877" width="3.69921875" style="1" customWidth="1"/>
    <col min="15878" max="15878" width="7.69921875" style="1" customWidth="1"/>
    <col min="15879" max="15879" width="3.69921875" style="1" customWidth="1"/>
    <col min="15880" max="16116" width="8.796875" style="1"/>
    <col min="16117" max="16117" width="5.19921875" style="1" customWidth="1"/>
    <col min="16118" max="16120" width="6.3984375" style="1" customWidth="1"/>
    <col min="16121" max="16121" width="5.19921875" style="1" customWidth="1"/>
    <col min="16122" max="16124" width="6.3984375" style="1" customWidth="1"/>
    <col min="16125" max="16125" width="5.19921875" style="1" customWidth="1"/>
    <col min="16126" max="16128" width="6.3984375" style="1" customWidth="1"/>
    <col min="16129" max="16129" width="8.796875" style="1"/>
    <col min="16130" max="16130" width="7.69921875" style="1" customWidth="1"/>
    <col min="16131" max="16131" width="3.69921875" style="1" customWidth="1"/>
    <col min="16132" max="16132" width="7.69921875" style="1" customWidth="1"/>
    <col min="16133" max="16133" width="3.69921875" style="1" customWidth="1"/>
    <col min="16134" max="16134" width="7.69921875" style="1" customWidth="1"/>
    <col min="16135" max="16135" width="3.69921875" style="1" customWidth="1"/>
    <col min="16136" max="16384" width="8.796875" style="1"/>
  </cols>
  <sheetData>
    <row r="1" spans="1:12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9"/>
      <c r="I1" s="28"/>
      <c r="J1" s="29"/>
      <c r="K1" s="60" t="s">
        <v>140</v>
      </c>
      <c r="L1" s="30"/>
    </row>
    <row r="2" spans="1:12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</row>
    <row r="3" spans="1:12" s="6" customFormat="1" ht="25.5" customHeight="1">
      <c r="A3" s="200" t="s">
        <v>6</v>
      </c>
      <c r="B3" s="132">
        <v>455</v>
      </c>
      <c r="C3" s="132">
        <v>220</v>
      </c>
      <c r="D3" s="132">
        <v>235</v>
      </c>
      <c r="E3" s="103" t="s">
        <v>7</v>
      </c>
      <c r="F3" s="132">
        <v>813</v>
      </c>
      <c r="G3" s="132">
        <v>424</v>
      </c>
      <c r="H3" s="156">
        <v>389</v>
      </c>
      <c r="I3" s="200" t="s">
        <v>8</v>
      </c>
      <c r="J3" s="132">
        <v>765</v>
      </c>
      <c r="K3" s="132">
        <v>362</v>
      </c>
      <c r="L3" s="132">
        <v>403</v>
      </c>
    </row>
    <row r="4" spans="1:12" s="35" customFormat="1" ht="15.75" customHeight="1">
      <c r="A4" s="17">
        <v>0</v>
      </c>
      <c r="B4" s="157">
        <v>84</v>
      </c>
      <c r="C4" s="157">
        <v>36</v>
      </c>
      <c r="D4" s="157">
        <v>48</v>
      </c>
      <c r="E4" s="188">
        <v>35</v>
      </c>
      <c r="F4" s="157">
        <v>162</v>
      </c>
      <c r="G4" s="157">
        <v>80</v>
      </c>
      <c r="H4" s="158">
        <v>82</v>
      </c>
      <c r="I4" s="189">
        <v>70</v>
      </c>
      <c r="J4" s="157">
        <v>136</v>
      </c>
      <c r="K4" s="157">
        <v>70</v>
      </c>
      <c r="L4" s="157">
        <v>66</v>
      </c>
    </row>
    <row r="5" spans="1:12" s="35" customFormat="1" ht="15.75" customHeight="1">
      <c r="A5" s="17">
        <v>1</v>
      </c>
      <c r="B5" s="157">
        <v>82</v>
      </c>
      <c r="C5" s="157">
        <v>38</v>
      </c>
      <c r="D5" s="157">
        <v>44</v>
      </c>
      <c r="E5" s="188">
        <v>36</v>
      </c>
      <c r="F5" s="157">
        <v>156</v>
      </c>
      <c r="G5" s="157">
        <v>75</v>
      </c>
      <c r="H5" s="158">
        <v>81</v>
      </c>
      <c r="I5" s="189">
        <v>71</v>
      </c>
      <c r="J5" s="157">
        <v>129</v>
      </c>
      <c r="K5" s="157">
        <v>52</v>
      </c>
      <c r="L5" s="157">
        <v>77</v>
      </c>
    </row>
    <row r="6" spans="1:12" s="35" customFormat="1" ht="15.75" customHeight="1">
      <c r="A6" s="17">
        <v>2</v>
      </c>
      <c r="B6" s="157">
        <v>96</v>
      </c>
      <c r="C6" s="157">
        <v>38</v>
      </c>
      <c r="D6" s="157">
        <v>58</v>
      </c>
      <c r="E6" s="188">
        <v>37</v>
      </c>
      <c r="F6" s="157">
        <v>163</v>
      </c>
      <c r="G6" s="157">
        <v>79</v>
      </c>
      <c r="H6" s="158">
        <v>84</v>
      </c>
      <c r="I6" s="189">
        <v>72</v>
      </c>
      <c r="J6" s="157">
        <v>154</v>
      </c>
      <c r="K6" s="157">
        <v>76</v>
      </c>
      <c r="L6" s="157">
        <v>78</v>
      </c>
    </row>
    <row r="7" spans="1:12" s="35" customFormat="1" ht="15.75" customHeight="1">
      <c r="A7" s="17">
        <v>3</v>
      </c>
      <c r="B7" s="157">
        <v>84</v>
      </c>
      <c r="C7" s="157">
        <v>49</v>
      </c>
      <c r="D7" s="157">
        <v>35</v>
      </c>
      <c r="E7" s="188">
        <v>38</v>
      </c>
      <c r="F7" s="157">
        <v>177</v>
      </c>
      <c r="G7" s="157">
        <v>107</v>
      </c>
      <c r="H7" s="158">
        <v>70</v>
      </c>
      <c r="I7" s="189">
        <v>73</v>
      </c>
      <c r="J7" s="157">
        <v>179</v>
      </c>
      <c r="K7" s="157">
        <v>82</v>
      </c>
      <c r="L7" s="157">
        <v>97</v>
      </c>
    </row>
    <row r="8" spans="1:12" s="35" customFormat="1" ht="18" customHeight="1">
      <c r="A8" s="17">
        <v>4</v>
      </c>
      <c r="B8" s="157">
        <v>109</v>
      </c>
      <c r="C8" s="157">
        <v>59</v>
      </c>
      <c r="D8" s="157">
        <v>50</v>
      </c>
      <c r="E8" s="188">
        <v>39</v>
      </c>
      <c r="F8" s="157">
        <v>155</v>
      </c>
      <c r="G8" s="157">
        <v>83</v>
      </c>
      <c r="H8" s="158">
        <v>72</v>
      </c>
      <c r="I8" s="189">
        <v>74</v>
      </c>
      <c r="J8" s="157">
        <v>167</v>
      </c>
      <c r="K8" s="157">
        <v>82</v>
      </c>
      <c r="L8" s="157">
        <v>85</v>
      </c>
    </row>
    <row r="9" spans="1:12" s="6" customFormat="1" ht="25.5" customHeight="1">
      <c r="A9" s="201" t="s">
        <v>10</v>
      </c>
      <c r="B9" s="137">
        <v>612</v>
      </c>
      <c r="C9" s="137">
        <v>324</v>
      </c>
      <c r="D9" s="137">
        <v>288</v>
      </c>
      <c r="E9" s="202" t="s">
        <v>11</v>
      </c>
      <c r="F9" s="137">
        <v>765</v>
      </c>
      <c r="G9" s="137">
        <v>407</v>
      </c>
      <c r="H9" s="192">
        <v>358</v>
      </c>
      <c r="I9" s="201" t="s">
        <v>12</v>
      </c>
      <c r="J9" s="137">
        <v>817</v>
      </c>
      <c r="K9" s="137">
        <v>397</v>
      </c>
      <c r="L9" s="137">
        <v>420</v>
      </c>
    </row>
    <row r="10" spans="1:12" s="35" customFormat="1" ht="15.75" customHeight="1">
      <c r="A10" s="17">
        <v>5</v>
      </c>
      <c r="B10" s="157">
        <v>132</v>
      </c>
      <c r="C10" s="157">
        <v>62</v>
      </c>
      <c r="D10" s="157">
        <v>70</v>
      </c>
      <c r="E10" s="188">
        <v>40</v>
      </c>
      <c r="F10" s="157">
        <v>168</v>
      </c>
      <c r="G10" s="157">
        <v>80</v>
      </c>
      <c r="H10" s="158">
        <v>88</v>
      </c>
      <c r="I10" s="189">
        <v>75</v>
      </c>
      <c r="J10" s="157">
        <v>200</v>
      </c>
      <c r="K10" s="157">
        <v>112</v>
      </c>
      <c r="L10" s="157">
        <v>88</v>
      </c>
    </row>
    <row r="11" spans="1:12" s="35" customFormat="1" ht="15.75" customHeight="1">
      <c r="A11" s="17">
        <v>6</v>
      </c>
      <c r="B11" s="157">
        <v>107</v>
      </c>
      <c r="C11" s="157">
        <v>52</v>
      </c>
      <c r="D11" s="157">
        <v>55</v>
      </c>
      <c r="E11" s="188">
        <v>41</v>
      </c>
      <c r="F11" s="157">
        <v>167</v>
      </c>
      <c r="G11" s="157">
        <v>94</v>
      </c>
      <c r="H11" s="158">
        <v>73</v>
      </c>
      <c r="I11" s="189">
        <v>76</v>
      </c>
      <c r="J11" s="157">
        <v>181</v>
      </c>
      <c r="K11" s="157">
        <v>82</v>
      </c>
      <c r="L11" s="157">
        <v>99</v>
      </c>
    </row>
    <row r="12" spans="1:12" s="35" customFormat="1" ht="15.75" customHeight="1">
      <c r="A12" s="17">
        <v>7</v>
      </c>
      <c r="B12" s="157">
        <v>117</v>
      </c>
      <c r="C12" s="157">
        <v>64</v>
      </c>
      <c r="D12" s="157">
        <v>53</v>
      </c>
      <c r="E12" s="188">
        <v>42</v>
      </c>
      <c r="F12" s="157">
        <v>125</v>
      </c>
      <c r="G12" s="157">
        <v>67</v>
      </c>
      <c r="H12" s="158">
        <v>58</v>
      </c>
      <c r="I12" s="189">
        <v>77</v>
      </c>
      <c r="J12" s="157">
        <v>166</v>
      </c>
      <c r="K12" s="157">
        <v>77</v>
      </c>
      <c r="L12" s="157">
        <v>89</v>
      </c>
    </row>
    <row r="13" spans="1:12" s="35" customFormat="1" ht="15.75" customHeight="1">
      <c r="A13" s="17">
        <v>8</v>
      </c>
      <c r="B13" s="157">
        <v>127</v>
      </c>
      <c r="C13" s="157">
        <v>68</v>
      </c>
      <c r="D13" s="157">
        <v>59</v>
      </c>
      <c r="E13" s="188">
        <v>43</v>
      </c>
      <c r="F13" s="157">
        <v>153</v>
      </c>
      <c r="G13" s="157">
        <v>82</v>
      </c>
      <c r="H13" s="158">
        <v>71</v>
      </c>
      <c r="I13" s="189">
        <v>78</v>
      </c>
      <c r="J13" s="157">
        <v>170</v>
      </c>
      <c r="K13" s="157">
        <v>86</v>
      </c>
      <c r="L13" s="157">
        <v>84</v>
      </c>
    </row>
    <row r="14" spans="1:12" s="35" customFormat="1" ht="18" customHeight="1">
      <c r="A14" s="19">
        <v>9</v>
      </c>
      <c r="B14" s="159">
        <v>129</v>
      </c>
      <c r="C14" s="159">
        <v>78</v>
      </c>
      <c r="D14" s="159">
        <v>51</v>
      </c>
      <c r="E14" s="190">
        <v>44</v>
      </c>
      <c r="F14" s="159">
        <v>152</v>
      </c>
      <c r="G14" s="159">
        <v>84</v>
      </c>
      <c r="H14" s="160">
        <v>68</v>
      </c>
      <c r="I14" s="191">
        <v>79</v>
      </c>
      <c r="J14" s="159">
        <v>100</v>
      </c>
      <c r="K14" s="159">
        <v>40</v>
      </c>
      <c r="L14" s="159">
        <v>60</v>
      </c>
    </row>
    <row r="15" spans="1:12" s="6" customFormat="1" ht="25.5" customHeight="1">
      <c r="A15" s="201" t="s">
        <v>19</v>
      </c>
      <c r="B15" s="137">
        <v>634</v>
      </c>
      <c r="C15" s="137">
        <v>312</v>
      </c>
      <c r="D15" s="137">
        <v>322</v>
      </c>
      <c r="E15" s="202" t="s">
        <v>20</v>
      </c>
      <c r="F15" s="137">
        <v>811</v>
      </c>
      <c r="G15" s="137">
        <v>399</v>
      </c>
      <c r="H15" s="192">
        <v>412</v>
      </c>
      <c r="I15" s="201" t="s">
        <v>21</v>
      </c>
      <c r="J15" s="137">
        <v>504</v>
      </c>
      <c r="K15" s="137">
        <v>233</v>
      </c>
      <c r="L15" s="137">
        <v>271</v>
      </c>
    </row>
    <row r="16" spans="1:12" s="35" customFormat="1" ht="15.75" customHeight="1">
      <c r="A16" s="17">
        <v>10</v>
      </c>
      <c r="B16" s="157">
        <v>124</v>
      </c>
      <c r="C16" s="157">
        <v>54</v>
      </c>
      <c r="D16" s="157">
        <v>70</v>
      </c>
      <c r="E16" s="188">
        <v>45</v>
      </c>
      <c r="F16" s="157">
        <v>143</v>
      </c>
      <c r="G16" s="157">
        <v>70</v>
      </c>
      <c r="H16" s="158">
        <v>73</v>
      </c>
      <c r="I16" s="189">
        <v>80</v>
      </c>
      <c r="J16" s="157">
        <v>88</v>
      </c>
      <c r="K16" s="157">
        <v>37</v>
      </c>
      <c r="L16" s="157">
        <v>51</v>
      </c>
    </row>
    <row r="17" spans="1:12" s="35" customFormat="1" ht="15.75" customHeight="1">
      <c r="A17" s="17">
        <v>11</v>
      </c>
      <c r="B17" s="157">
        <v>109</v>
      </c>
      <c r="C17" s="157">
        <v>56</v>
      </c>
      <c r="D17" s="157">
        <v>53</v>
      </c>
      <c r="E17" s="188">
        <v>46</v>
      </c>
      <c r="F17" s="157">
        <v>157</v>
      </c>
      <c r="G17" s="157">
        <v>80</v>
      </c>
      <c r="H17" s="158">
        <v>77</v>
      </c>
      <c r="I17" s="189">
        <v>81</v>
      </c>
      <c r="J17" s="157">
        <v>108</v>
      </c>
      <c r="K17" s="157">
        <v>50</v>
      </c>
      <c r="L17" s="157">
        <v>58</v>
      </c>
    </row>
    <row r="18" spans="1:12" s="35" customFormat="1" ht="15.75" customHeight="1">
      <c r="A18" s="17">
        <v>12</v>
      </c>
      <c r="B18" s="157">
        <v>155</v>
      </c>
      <c r="C18" s="157">
        <v>88</v>
      </c>
      <c r="D18" s="157">
        <v>67</v>
      </c>
      <c r="E18" s="188">
        <v>47</v>
      </c>
      <c r="F18" s="157">
        <v>162</v>
      </c>
      <c r="G18" s="157">
        <v>82</v>
      </c>
      <c r="H18" s="158">
        <v>80</v>
      </c>
      <c r="I18" s="189">
        <v>82</v>
      </c>
      <c r="J18" s="157">
        <v>103</v>
      </c>
      <c r="K18" s="157">
        <v>52</v>
      </c>
      <c r="L18" s="157">
        <v>51</v>
      </c>
    </row>
    <row r="19" spans="1:12" s="35" customFormat="1" ht="15.75" customHeight="1">
      <c r="A19" s="17">
        <v>13</v>
      </c>
      <c r="B19" s="157">
        <v>119</v>
      </c>
      <c r="C19" s="157">
        <v>50</v>
      </c>
      <c r="D19" s="157">
        <v>69</v>
      </c>
      <c r="E19" s="188">
        <v>48</v>
      </c>
      <c r="F19" s="157">
        <v>177</v>
      </c>
      <c r="G19" s="157">
        <v>83</v>
      </c>
      <c r="H19" s="158">
        <v>94</v>
      </c>
      <c r="I19" s="189">
        <v>83</v>
      </c>
      <c r="J19" s="157">
        <v>116</v>
      </c>
      <c r="K19" s="157">
        <v>57</v>
      </c>
      <c r="L19" s="157">
        <v>59</v>
      </c>
    </row>
    <row r="20" spans="1:12" s="35" customFormat="1" ht="18" customHeight="1">
      <c r="A20" s="19">
        <v>14</v>
      </c>
      <c r="B20" s="159">
        <v>127</v>
      </c>
      <c r="C20" s="159">
        <v>64</v>
      </c>
      <c r="D20" s="159">
        <v>63</v>
      </c>
      <c r="E20" s="190">
        <v>49</v>
      </c>
      <c r="F20" s="159">
        <v>172</v>
      </c>
      <c r="G20" s="159">
        <v>84</v>
      </c>
      <c r="H20" s="160">
        <v>88</v>
      </c>
      <c r="I20" s="191">
        <v>84</v>
      </c>
      <c r="J20" s="159">
        <v>89</v>
      </c>
      <c r="K20" s="159">
        <v>37</v>
      </c>
      <c r="L20" s="159">
        <v>52</v>
      </c>
    </row>
    <row r="21" spans="1:12" s="6" customFormat="1" ht="25.5" customHeight="1">
      <c r="A21" s="201" t="s">
        <v>22</v>
      </c>
      <c r="B21" s="137">
        <v>545</v>
      </c>
      <c r="C21" s="137">
        <v>271</v>
      </c>
      <c r="D21" s="137">
        <v>274</v>
      </c>
      <c r="E21" s="202" t="s">
        <v>23</v>
      </c>
      <c r="F21" s="137">
        <v>868</v>
      </c>
      <c r="G21" s="137">
        <v>435</v>
      </c>
      <c r="H21" s="192">
        <v>433</v>
      </c>
      <c r="I21" s="201" t="s">
        <v>24</v>
      </c>
      <c r="J21" s="137">
        <v>323</v>
      </c>
      <c r="K21" s="137">
        <v>151</v>
      </c>
      <c r="L21" s="137">
        <v>172</v>
      </c>
    </row>
    <row r="22" spans="1:12" s="35" customFormat="1" ht="15.75" customHeight="1">
      <c r="A22" s="17">
        <v>15</v>
      </c>
      <c r="B22" s="157">
        <v>108</v>
      </c>
      <c r="C22" s="157">
        <v>52</v>
      </c>
      <c r="D22" s="157">
        <v>56</v>
      </c>
      <c r="E22" s="188">
        <v>50</v>
      </c>
      <c r="F22" s="157">
        <v>154</v>
      </c>
      <c r="G22" s="157">
        <v>79</v>
      </c>
      <c r="H22" s="158">
        <v>75</v>
      </c>
      <c r="I22" s="189">
        <v>85</v>
      </c>
      <c r="J22" s="157">
        <v>92</v>
      </c>
      <c r="K22" s="157">
        <v>45</v>
      </c>
      <c r="L22" s="157">
        <v>47</v>
      </c>
    </row>
    <row r="23" spans="1:12" s="35" customFormat="1" ht="15.75" customHeight="1">
      <c r="A23" s="17">
        <v>16</v>
      </c>
      <c r="B23" s="157">
        <v>116</v>
      </c>
      <c r="C23" s="157">
        <v>52</v>
      </c>
      <c r="D23" s="157">
        <v>64</v>
      </c>
      <c r="E23" s="188">
        <v>51</v>
      </c>
      <c r="F23" s="157">
        <v>170</v>
      </c>
      <c r="G23" s="157">
        <v>86</v>
      </c>
      <c r="H23" s="158">
        <v>84</v>
      </c>
      <c r="I23" s="189">
        <v>86</v>
      </c>
      <c r="J23" s="157">
        <v>69</v>
      </c>
      <c r="K23" s="157">
        <v>30</v>
      </c>
      <c r="L23" s="157">
        <v>39</v>
      </c>
    </row>
    <row r="24" spans="1:12" s="35" customFormat="1" ht="15.75" customHeight="1">
      <c r="A24" s="17">
        <v>17</v>
      </c>
      <c r="B24" s="157">
        <v>110</v>
      </c>
      <c r="C24" s="157">
        <v>57</v>
      </c>
      <c r="D24" s="157">
        <v>53</v>
      </c>
      <c r="E24" s="188">
        <v>52</v>
      </c>
      <c r="F24" s="157">
        <v>187</v>
      </c>
      <c r="G24" s="157">
        <v>93</v>
      </c>
      <c r="H24" s="158">
        <v>94</v>
      </c>
      <c r="I24" s="189">
        <v>87</v>
      </c>
      <c r="J24" s="157">
        <v>57</v>
      </c>
      <c r="K24" s="157">
        <v>28</v>
      </c>
      <c r="L24" s="157">
        <v>29</v>
      </c>
    </row>
    <row r="25" spans="1:12" s="35" customFormat="1" ht="15.75" customHeight="1">
      <c r="A25" s="17">
        <v>18</v>
      </c>
      <c r="B25" s="157">
        <v>111</v>
      </c>
      <c r="C25" s="157">
        <v>58</v>
      </c>
      <c r="D25" s="157">
        <v>53</v>
      </c>
      <c r="E25" s="188">
        <v>53</v>
      </c>
      <c r="F25" s="157">
        <v>163</v>
      </c>
      <c r="G25" s="157">
        <v>80</v>
      </c>
      <c r="H25" s="158">
        <v>83</v>
      </c>
      <c r="I25" s="189">
        <v>88</v>
      </c>
      <c r="J25" s="157">
        <v>52</v>
      </c>
      <c r="K25" s="157">
        <v>23</v>
      </c>
      <c r="L25" s="157">
        <v>29</v>
      </c>
    </row>
    <row r="26" spans="1:12" s="35" customFormat="1" ht="18" customHeight="1">
      <c r="A26" s="19">
        <v>19</v>
      </c>
      <c r="B26" s="159">
        <v>100</v>
      </c>
      <c r="C26" s="159">
        <v>52</v>
      </c>
      <c r="D26" s="159">
        <v>48</v>
      </c>
      <c r="E26" s="190">
        <v>54</v>
      </c>
      <c r="F26" s="159">
        <v>194</v>
      </c>
      <c r="G26" s="159">
        <v>97</v>
      </c>
      <c r="H26" s="160">
        <v>97</v>
      </c>
      <c r="I26" s="191">
        <v>89</v>
      </c>
      <c r="J26" s="159">
        <v>53</v>
      </c>
      <c r="K26" s="159">
        <v>25</v>
      </c>
      <c r="L26" s="159">
        <v>28</v>
      </c>
    </row>
    <row r="27" spans="1:12" s="6" customFormat="1" ht="25.5" customHeight="1">
      <c r="A27" s="201" t="s">
        <v>25</v>
      </c>
      <c r="B27" s="137">
        <v>632</v>
      </c>
      <c r="C27" s="137">
        <v>329</v>
      </c>
      <c r="D27" s="137">
        <v>303</v>
      </c>
      <c r="E27" s="202" t="s">
        <v>26</v>
      </c>
      <c r="F27" s="137">
        <v>730</v>
      </c>
      <c r="G27" s="137">
        <v>378</v>
      </c>
      <c r="H27" s="192">
        <v>352</v>
      </c>
      <c r="I27" s="201" t="s">
        <v>27</v>
      </c>
      <c r="J27" s="137">
        <v>164</v>
      </c>
      <c r="K27" s="137">
        <v>56</v>
      </c>
      <c r="L27" s="137">
        <v>108</v>
      </c>
    </row>
    <row r="28" spans="1:12" s="35" customFormat="1" ht="15.75" customHeight="1">
      <c r="A28" s="17">
        <v>20</v>
      </c>
      <c r="B28" s="157">
        <v>116</v>
      </c>
      <c r="C28" s="157">
        <v>64</v>
      </c>
      <c r="D28" s="157">
        <v>52</v>
      </c>
      <c r="E28" s="188">
        <v>55</v>
      </c>
      <c r="F28" s="157">
        <v>141</v>
      </c>
      <c r="G28" s="157">
        <v>76</v>
      </c>
      <c r="H28" s="158">
        <v>65</v>
      </c>
      <c r="I28" s="189">
        <v>90</v>
      </c>
      <c r="J28" s="157">
        <v>48</v>
      </c>
      <c r="K28" s="157">
        <v>22</v>
      </c>
      <c r="L28" s="157">
        <v>26</v>
      </c>
    </row>
    <row r="29" spans="1:12" s="35" customFormat="1" ht="15.75" customHeight="1">
      <c r="A29" s="17">
        <v>21</v>
      </c>
      <c r="B29" s="157">
        <v>116</v>
      </c>
      <c r="C29" s="157">
        <v>59</v>
      </c>
      <c r="D29" s="157">
        <v>57</v>
      </c>
      <c r="E29" s="188">
        <v>56</v>
      </c>
      <c r="F29" s="157">
        <v>167</v>
      </c>
      <c r="G29" s="157">
        <v>86</v>
      </c>
      <c r="H29" s="158">
        <v>81</v>
      </c>
      <c r="I29" s="189">
        <v>91</v>
      </c>
      <c r="J29" s="157">
        <v>42</v>
      </c>
      <c r="K29" s="157">
        <v>8</v>
      </c>
      <c r="L29" s="157">
        <v>34</v>
      </c>
    </row>
    <row r="30" spans="1:12" s="35" customFormat="1" ht="15.75" customHeight="1">
      <c r="A30" s="17">
        <v>22</v>
      </c>
      <c r="B30" s="157">
        <v>135</v>
      </c>
      <c r="C30" s="157">
        <v>61</v>
      </c>
      <c r="D30" s="157">
        <v>74</v>
      </c>
      <c r="E30" s="188">
        <v>57</v>
      </c>
      <c r="F30" s="157">
        <v>173</v>
      </c>
      <c r="G30" s="157">
        <v>86</v>
      </c>
      <c r="H30" s="158">
        <v>87</v>
      </c>
      <c r="I30" s="189">
        <v>92</v>
      </c>
      <c r="J30" s="157">
        <v>36</v>
      </c>
      <c r="K30" s="157">
        <v>9</v>
      </c>
      <c r="L30" s="157">
        <v>27</v>
      </c>
    </row>
    <row r="31" spans="1:12" s="35" customFormat="1" ht="15.75" customHeight="1">
      <c r="A31" s="17">
        <v>23</v>
      </c>
      <c r="B31" s="157">
        <v>134</v>
      </c>
      <c r="C31" s="157">
        <v>72</v>
      </c>
      <c r="D31" s="157">
        <v>62</v>
      </c>
      <c r="E31" s="188">
        <v>58</v>
      </c>
      <c r="F31" s="157">
        <v>159</v>
      </c>
      <c r="G31" s="157">
        <v>82</v>
      </c>
      <c r="H31" s="158">
        <v>77</v>
      </c>
      <c r="I31" s="189">
        <v>93</v>
      </c>
      <c r="J31" s="157">
        <v>21</v>
      </c>
      <c r="K31" s="157">
        <v>12</v>
      </c>
      <c r="L31" s="157">
        <v>9</v>
      </c>
    </row>
    <row r="32" spans="1:12" s="35" customFormat="1" ht="18" customHeight="1">
      <c r="A32" s="19">
        <v>24</v>
      </c>
      <c r="B32" s="159">
        <v>131</v>
      </c>
      <c r="C32" s="159">
        <v>73</v>
      </c>
      <c r="D32" s="159">
        <v>58</v>
      </c>
      <c r="E32" s="190">
        <v>59</v>
      </c>
      <c r="F32" s="159">
        <v>90</v>
      </c>
      <c r="G32" s="159">
        <v>48</v>
      </c>
      <c r="H32" s="160">
        <v>42</v>
      </c>
      <c r="I32" s="191">
        <v>94</v>
      </c>
      <c r="J32" s="159">
        <v>17</v>
      </c>
      <c r="K32" s="159">
        <v>5</v>
      </c>
      <c r="L32" s="159">
        <v>12</v>
      </c>
    </row>
    <row r="33" spans="1:13" s="6" customFormat="1" ht="25.5" customHeight="1">
      <c r="A33" s="201" t="s">
        <v>28</v>
      </c>
      <c r="B33" s="137">
        <v>662</v>
      </c>
      <c r="C33" s="137">
        <v>385</v>
      </c>
      <c r="D33" s="137">
        <v>277</v>
      </c>
      <c r="E33" s="202" t="s">
        <v>29</v>
      </c>
      <c r="F33" s="137">
        <v>667</v>
      </c>
      <c r="G33" s="137">
        <v>331</v>
      </c>
      <c r="H33" s="192">
        <v>336</v>
      </c>
      <c r="I33" s="203" t="s">
        <v>30</v>
      </c>
      <c r="J33" s="137">
        <v>82</v>
      </c>
      <c r="K33" s="137">
        <v>14</v>
      </c>
      <c r="L33" s="137">
        <v>68</v>
      </c>
    </row>
    <row r="34" spans="1:13" s="35" customFormat="1" ht="15.75" customHeight="1">
      <c r="A34" s="17">
        <v>25</v>
      </c>
      <c r="B34" s="157">
        <v>135</v>
      </c>
      <c r="C34" s="157">
        <v>80</v>
      </c>
      <c r="D34" s="157">
        <v>55</v>
      </c>
      <c r="E34" s="188">
        <v>60</v>
      </c>
      <c r="F34" s="157">
        <v>125</v>
      </c>
      <c r="G34" s="157">
        <v>62</v>
      </c>
      <c r="H34" s="158">
        <v>63</v>
      </c>
      <c r="I34" s="21">
        <v>95</v>
      </c>
      <c r="J34" s="163">
        <v>17</v>
      </c>
      <c r="K34" s="163">
        <v>1</v>
      </c>
      <c r="L34" s="163">
        <v>16</v>
      </c>
    </row>
    <row r="35" spans="1:13" s="35" customFormat="1" ht="15.75" customHeight="1">
      <c r="A35" s="17">
        <v>26</v>
      </c>
      <c r="B35" s="157">
        <v>149</v>
      </c>
      <c r="C35" s="157">
        <v>101</v>
      </c>
      <c r="D35" s="157">
        <v>48</v>
      </c>
      <c r="E35" s="188">
        <v>61</v>
      </c>
      <c r="F35" s="157">
        <v>137</v>
      </c>
      <c r="G35" s="157">
        <v>72</v>
      </c>
      <c r="H35" s="158">
        <v>65</v>
      </c>
      <c r="I35" s="21">
        <v>96</v>
      </c>
      <c r="J35" s="163">
        <v>19</v>
      </c>
      <c r="K35" s="163">
        <v>3</v>
      </c>
      <c r="L35" s="163">
        <v>16</v>
      </c>
    </row>
    <row r="36" spans="1:13" s="35" customFormat="1" ht="15.75" customHeight="1">
      <c r="A36" s="17">
        <v>27</v>
      </c>
      <c r="B36" s="157">
        <v>142</v>
      </c>
      <c r="C36" s="157">
        <v>76</v>
      </c>
      <c r="D36" s="157">
        <v>66</v>
      </c>
      <c r="E36" s="188">
        <v>62</v>
      </c>
      <c r="F36" s="157">
        <v>138</v>
      </c>
      <c r="G36" s="157">
        <v>63</v>
      </c>
      <c r="H36" s="158">
        <v>75</v>
      </c>
      <c r="I36" s="21">
        <v>97</v>
      </c>
      <c r="J36" s="163">
        <v>11</v>
      </c>
      <c r="K36" s="163">
        <v>6</v>
      </c>
      <c r="L36" s="163">
        <v>5</v>
      </c>
    </row>
    <row r="37" spans="1:13" s="35" customFormat="1" ht="15.75" customHeight="1">
      <c r="A37" s="17">
        <v>28</v>
      </c>
      <c r="B37" s="157">
        <v>116</v>
      </c>
      <c r="C37" s="157">
        <v>69</v>
      </c>
      <c r="D37" s="157">
        <v>47</v>
      </c>
      <c r="E37" s="188">
        <v>63</v>
      </c>
      <c r="F37" s="157">
        <v>124</v>
      </c>
      <c r="G37" s="157">
        <v>70</v>
      </c>
      <c r="H37" s="158">
        <v>54</v>
      </c>
      <c r="I37" s="21">
        <v>98</v>
      </c>
      <c r="J37" s="163">
        <v>9</v>
      </c>
      <c r="K37" s="163">
        <v>2</v>
      </c>
      <c r="L37" s="163">
        <v>7</v>
      </c>
    </row>
    <row r="38" spans="1:13" s="35" customFormat="1" ht="18" customHeight="1">
      <c r="A38" s="19">
        <v>29</v>
      </c>
      <c r="B38" s="159">
        <v>120</v>
      </c>
      <c r="C38" s="159">
        <v>59</v>
      </c>
      <c r="D38" s="159">
        <v>61</v>
      </c>
      <c r="E38" s="190">
        <v>64</v>
      </c>
      <c r="F38" s="159">
        <v>143</v>
      </c>
      <c r="G38" s="159">
        <v>64</v>
      </c>
      <c r="H38" s="160">
        <v>79</v>
      </c>
      <c r="I38" s="21">
        <v>99</v>
      </c>
      <c r="J38" s="163">
        <v>11</v>
      </c>
      <c r="K38" s="163">
        <v>1</v>
      </c>
      <c r="L38" s="163">
        <v>10</v>
      </c>
    </row>
    <row r="39" spans="1:13" s="6" customFormat="1" ht="25.5" customHeight="1">
      <c r="A39" s="10" t="s">
        <v>31</v>
      </c>
      <c r="B39" s="44">
        <v>625</v>
      </c>
      <c r="C39" s="44">
        <v>314</v>
      </c>
      <c r="D39" s="44">
        <v>311</v>
      </c>
      <c r="E39" s="98" t="s">
        <v>32</v>
      </c>
      <c r="F39" s="44">
        <v>712</v>
      </c>
      <c r="G39" s="44">
        <v>352</v>
      </c>
      <c r="H39" s="102">
        <v>360</v>
      </c>
      <c r="I39" s="12">
        <v>100</v>
      </c>
      <c r="J39" s="166">
        <v>6</v>
      </c>
      <c r="K39" s="166">
        <v>0</v>
      </c>
      <c r="L39" s="166">
        <v>6</v>
      </c>
    </row>
    <row r="40" spans="1:13" s="35" customFormat="1" ht="15.75" customHeight="1">
      <c r="A40" s="17">
        <v>30</v>
      </c>
      <c r="B40" s="157">
        <v>124</v>
      </c>
      <c r="C40" s="157">
        <v>65</v>
      </c>
      <c r="D40" s="157">
        <v>59</v>
      </c>
      <c r="E40" s="188">
        <v>65</v>
      </c>
      <c r="F40" s="157">
        <v>149</v>
      </c>
      <c r="G40" s="157">
        <v>67</v>
      </c>
      <c r="H40" s="158">
        <v>82</v>
      </c>
      <c r="I40" s="189">
        <v>101</v>
      </c>
      <c r="J40" s="157">
        <v>4</v>
      </c>
      <c r="K40" s="157">
        <v>1</v>
      </c>
      <c r="L40" s="157">
        <v>3</v>
      </c>
    </row>
    <row r="41" spans="1:13" s="35" customFormat="1" ht="15.75" customHeight="1">
      <c r="A41" s="17">
        <v>31</v>
      </c>
      <c r="B41" s="157">
        <v>89</v>
      </c>
      <c r="C41" s="157">
        <v>42</v>
      </c>
      <c r="D41" s="157">
        <v>47</v>
      </c>
      <c r="E41" s="188">
        <v>66</v>
      </c>
      <c r="F41" s="157">
        <v>137</v>
      </c>
      <c r="G41" s="157">
        <v>69</v>
      </c>
      <c r="H41" s="158">
        <v>68</v>
      </c>
      <c r="I41" s="189">
        <v>102</v>
      </c>
      <c r="J41" s="157">
        <v>0</v>
      </c>
      <c r="K41" s="157">
        <v>0</v>
      </c>
      <c r="L41" s="157">
        <v>0</v>
      </c>
    </row>
    <row r="42" spans="1:13" s="35" customFormat="1" ht="15.75" customHeight="1">
      <c r="A42" s="17">
        <v>32</v>
      </c>
      <c r="B42" s="157">
        <v>116</v>
      </c>
      <c r="C42" s="157">
        <v>63</v>
      </c>
      <c r="D42" s="157">
        <v>53</v>
      </c>
      <c r="E42" s="188">
        <v>67</v>
      </c>
      <c r="F42" s="157">
        <v>142</v>
      </c>
      <c r="G42" s="157">
        <v>69</v>
      </c>
      <c r="H42" s="158">
        <v>73</v>
      </c>
      <c r="I42" s="189">
        <v>103</v>
      </c>
      <c r="J42" s="157">
        <v>3</v>
      </c>
      <c r="K42" s="157">
        <v>0</v>
      </c>
      <c r="L42" s="157">
        <v>3</v>
      </c>
    </row>
    <row r="43" spans="1:13" s="35" customFormat="1" ht="15.75" customHeight="1">
      <c r="A43" s="17">
        <v>33</v>
      </c>
      <c r="B43" s="157">
        <v>140</v>
      </c>
      <c r="C43" s="157">
        <v>68</v>
      </c>
      <c r="D43" s="157">
        <v>72</v>
      </c>
      <c r="E43" s="188">
        <v>68</v>
      </c>
      <c r="F43" s="157">
        <v>134</v>
      </c>
      <c r="G43" s="157">
        <v>78</v>
      </c>
      <c r="H43" s="158">
        <v>56</v>
      </c>
      <c r="I43" s="204" t="s">
        <v>33</v>
      </c>
      <c r="J43" s="157">
        <v>2</v>
      </c>
      <c r="K43" s="157">
        <v>0</v>
      </c>
      <c r="L43" s="157">
        <v>2</v>
      </c>
    </row>
    <row r="44" spans="1:13" s="35" customFormat="1" ht="21" customHeight="1" thickBot="1">
      <c r="A44" s="32">
        <v>34</v>
      </c>
      <c r="B44" s="168">
        <v>156</v>
      </c>
      <c r="C44" s="168">
        <v>76</v>
      </c>
      <c r="D44" s="168">
        <v>80</v>
      </c>
      <c r="E44" s="205">
        <v>69</v>
      </c>
      <c r="F44" s="168">
        <v>150</v>
      </c>
      <c r="G44" s="168">
        <v>69</v>
      </c>
      <c r="H44" s="169">
        <v>81</v>
      </c>
      <c r="I44" s="206" t="s">
        <v>5</v>
      </c>
      <c r="J44" s="172">
        <v>12186</v>
      </c>
      <c r="K44" s="172">
        <v>6094</v>
      </c>
      <c r="L44" s="172">
        <v>6092</v>
      </c>
    </row>
    <row r="45" spans="1:13" s="57" customFormat="1" ht="24" customHeight="1" thickTop="1" thickBot="1">
      <c r="A45" s="120" t="s">
        <v>34</v>
      </c>
      <c r="B45" s="121">
        <v>1701</v>
      </c>
      <c r="C45" s="121">
        <v>856</v>
      </c>
      <c r="D45" s="121">
        <v>845</v>
      </c>
      <c r="E45" s="117" t="s">
        <v>36</v>
      </c>
      <c r="F45" s="121">
        <v>7118</v>
      </c>
      <c r="G45" s="121">
        <v>3673</v>
      </c>
      <c r="H45" s="122">
        <v>3445</v>
      </c>
      <c r="I45" s="123" t="s">
        <v>37</v>
      </c>
      <c r="J45" s="121">
        <v>3367</v>
      </c>
      <c r="K45" s="121">
        <v>1565</v>
      </c>
      <c r="L45" s="121">
        <v>1802</v>
      </c>
    </row>
    <row r="46" spans="1:13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141</v>
      </c>
      <c r="L46" s="30"/>
      <c r="M46" s="35"/>
    </row>
    <row r="47" spans="1:13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</row>
    <row r="48" spans="1:13" s="6" customFormat="1" ht="25.5" customHeight="1">
      <c r="A48" s="10" t="s">
        <v>6</v>
      </c>
      <c r="B48" s="44">
        <v>35</v>
      </c>
      <c r="C48" s="44">
        <v>10</v>
      </c>
      <c r="D48" s="44">
        <v>25</v>
      </c>
      <c r="E48" s="98" t="s">
        <v>7</v>
      </c>
      <c r="F48" s="44">
        <v>65</v>
      </c>
      <c r="G48" s="44">
        <v>39</v>
      </c>
      <c r="H48" s="44">
        <v>26</v>
      </c>
      <c r="I48" s="98" t="s">
        <v>8</v>
      </c>
      <c r="J48" s="44">
        <v>134</v>
      </c>
      <c r="K48" s="44">
        <v>61</v>
      </c>
      <c r="L48" s="44">
        <v>73</v>
      </c>
    </row>
    <row r="49" spans="1:12" s="35" customFormat="1" ht="15.75" customHeight="1">
      <c r="A49" s="17">
        <v>0</v>
      </c>
      <c r="B49" s="36">
        <v>6</v>
      </c>
      <c r="C49" s="37">
        <v>0</v>
      </c>
      <c r="D49" s="37">
        <v>6</v>
      </c>
      <c r="E49" s="91">
        <v>35</v>
      </c>
      <c r="F49" s="36">
        <v>11</v>
      </c>
      <c r="G49" s="37">
        <v>7</v>
      </c>
      <c r="H49" s="37">
        <v>4</v>
      </c>
      <c r="I49" s="91">
        <v>70</v>
      </c>
      <c r="J49" s="36">
        <v>20</v>
      </c>
      <c r="K49" s="37">
        <v>8</v>
      </c>
      <c r="L49" s="37">
        <v>12</v>
      </c>
    </row>
    <row r="50" spans="1:12" s="35" customFormat="1" ht="15.75" customHeight="1">
      <c r="A50" s="17">
        <v>1</v>
      </c>
      <c r="B50" s="36">
        <v>8</v>
      </c>
      <c r="C50" s="37">
        <v>4</v>
      </c>
      <c r="D50" s="37">
        <v>4</v>
      </c>
      <c r="E50" s="91">
        <v>36</v>
      </c>
      <c r="F50" s="36">
        <v>18</v>
      </c>
      <c r="G50" s="37">
        <v>8</v>
      </c>
      <c r="H50" s="37">
        <v>10</v>
      </c>
      <c r="I50" s="91">
        <v>71</v>
      </c>
      <c r="J50" s="36">
        <v>24</v>
      </c>
      <c r="K50" s="37">
        <v>13</v>
      </c>
      <c r="L50" s="37">
        <v>11</v>
      </c>
    </row>
    <row r="51" spans="1:12" s="35" customFormat="1" ht="15.75" customHeight="1">
      <c r="A51" s="17">
        <v>2</v>
      </c>
      <c r="B51" s="36">
        <v>8</v>
      </c>
      <c r="C51" s="37">
        <v>3</v>
      </c>
      <c r="D51" s="37">
        <v>5</v>
      </c>
      <c r="E51" s="91">
        <v>37</v>
      </c>
      <c r="F51" s="36">
        <v>11</v>
      </c>
      <c r="G51" s="37">
        <v>9</v>
      </c>
      <c r="H51" s="37">
        <v>2</v>
      </c>
      <c r="I51" s="91">
        <v>72</v>
      </c>
      <c r="J51" s="36">
        <v>23</v>
      </c>
      <c r="K51" s="37">
        <v>8</v>
      </c>
      <c r="L51" s="37">
        <v>15</v>
      </c>
    </row>
    <row r="52" spans="1:12" s="35" customFormat="1" ht="15.75" customHeight="1">
      <c r="A52" s="17">
        <v>3</v>
      </c>
      <c r="B52" s="36">
        <v>7</v>
      </c>
      <c r="C52" s="37">
        <v>1</v>
      </c>
      <c r="D52" s="37">
        <v>6</v>
      </c>
      <c r="E52" s="91">
        <v>38</v>
      </c>
      <c r="F52" s="36">
        <v>11</v>
      </c>
      <c r="G52" s="37">
        <v>7</v>
      </c>
      <c r="H52" s="37">
        <v>4</v>
      </c>
      <c r="I52" s="91">
        <v>73</v>
      </c>
      <c r="J52" s="36">
        <v>33</v>
      </c>
      <c r="K52" s="37">
        <v>14</v>
      </c>
      <c r="L52" s="37">
        <v>19</v>
      </c>
    </row>
    <row r="53" spans="1:12" s="35" customFormat="1" ht="18" customHeight="1">
      <c r="A53" s="19">
        <v>4</v>
      </c>
      <c r="B53" s="105">
        <v>6</v>
      </c>
      <c r="C53" s="40">
        <v>2</v>
      </c>
      <c r="D53" s="40">
        <v>4</v>
      </c>
      <c r="E53" s="92">
        <v>39</v>
      </c>
      <c r="F53" s="39">
        <v>14</v>
      </c>
      <c r="G53" s="40">
        <v>8</v>
      </c>
      <c r="H53" s="40">
        <v>6</v>
      </c>
      <c r="I53" s="92">
        <v>74</v>
      </c>
      <c r="J53" s="39">
        <v>34</v>
      </c>
      <c r="K53" s="40">
        <v>18</v>
      </c>
      <c r="L53" s="40">
        <v>16</v>
      </c>
    </row>
    <row r="54" spans="1:12" s="6" customFormat="1" ht="25.5" customHeight="1">
      <c r="A54" s="10" t="s">
        <v>10</v>
      </c>
      <c r="B54" s="44">
        <v>52</v>
      </c>
      <c r="C54" s="44">
        <v>25</v>
      </c>
      <c r="D54" s="44">
        <v>27</v>
      </c>
      <c r="E54" s="98" t="s">
        <v>11</v>
      </c>
      <c r="F54" s="44">
        <v>94</v>
      </c>
      <c r="G54" s="44">
        <v>51</v>
      </c>
      <c r="H54" s="44">
        <v>43</v>
      </c>
      <c r="I54" s="98" t="s">
        <v>12</v>
      </c>
      <c r="J54" s="44">
        <v>124</v>
      </c>
      <c r="K54" s="44">
        <v>70</v>
      </c>
      <c r="L54" s="44">
        <v>54</v>
      </c>
    </row>
    <row r="55" spans="1:12" s="35" customFormat="1" ht="15.75" customHeight="1">
      <c r="A55" s="17">
        <v>5</v>
      </c>
      <c r="B55" s="36">
        <v>12</v>
      </c>
      <c r="C55" s="37">
        <v>4</v>
      </c>
      <c r="D55" s="37">
        <v>8</v>
      </c>
      <c r="E55" s="91">
        <v>40</v>
      </c>
      <c r="F55" s="36">
        <v>16</v>
      </c>
      <c r="G55" s="37">
        <v>7</v>
      </c>
      <c r="H55" s="37">
        <v>9</v>
      </c>
      <c r="I55" s="91">
        <v>75</v>
      </c>
      <c r="J55" s="36">
        <v>31</v>
      </c>
      <c r="K55" s="37">
        <v>22</v>
      </c>
      <c r="L55" s="37">
        <v>9</v>
      </c>
    </row>
    <row r="56" spans="1:12" s="35" customFormat="1" ht="15.75" customHeight="1">
      <c r="A56" s="17">
        <v>6</v>
      </c>
      <c r="B56" s="36">
        <v>7</v>
      </c>
      <c r="C56" s="37">
        <v>2</v>
      </c>
      <c r="D56" s="37">
        <v>5</v>
      </c>
      <c r="E56" s="91">
        <v>41</v>
      </c>
      <c r="F56" s="36">
        <v>15</v>
      </c>
      <c r="G56" s="37">
        <v>7</v>
      </c>
      <c r="H56" s="37">
        <v>8</v>
      </c>
      <c r="I56" s="91">
        <v>76</v>
      </c>
      <c r="J56" s="36">
        <v>24</v>
      </c>
      <c r="K56" s="37">
        <v>12</v>
      </c>
      <c r="L56" s="37">
        <v>12</v>
      </c>
    </row>
    <row r="57" spans="1:12" s="35" customFormat="1" ht="15.75" customHeight="1">
      <c r="A57" s="17">
        <v>7</v>
      </c>
      <c r="B57" s="36">
        <v>8</v>
      </c>
      <c r="C57" s="37">
        <v>5</v>
      </c>
      <c r="D57" s="37">
        <v>3</v>
      </c>
      <c r="E57" s="91">
        <v>42</v>
      </c>
      <c r="F57" s="36">
        <v>20</v>
      </c>
      <c r="G57" s="37">
        <v>13</v>
      </c>
      <c r="H57" s="37">
        <v>7</v>
      </c>
      <c r="I57" s="91">
        <v>77</v>
      </c>
      <c r="J57" s="36">
        <v>26</v>
      </c>
      <c r="K57" s="37">
        <v>13</v>
      </c>
      <c r="L57" s="37">
        <v>13</v>
      </c>
    </row>
    <row r="58" spans="1:12" s="35" customFormat="1" ht="15.75" customHeight="1">
      <c r="A58" s="17">
        <v>8</v>
      </c>
      <c r="B58" s="36">
        <v>10</v>
      </c>
      <c r="C58" s="37">
        <v>7</v>
      </c>
      <c r="D58" s="37">
        <v>3</v>
      </c>
      <c r="E58" s="91">
        <v>43</v>
      </c>
      <c r="F58" s="36">
        <v>21</v>
      </c>
      <c r="G58" s="37">
        <v>12</v>
      </c>
      <c r="H58" s="37">
        <v>9</v>
      </c>
      <c r="I58" s="91">
        <v>78</v>
      </c>
      <c r="J58" s="36">
        <v>31</v>
      </c>
      <c r="K58" s="37">
        <v>18</v>
      </c>
      <c r="L58" s="37">
        <v>13</v>
      </c>
    </row>
    <row r="59" spans="1:12" s="35" customFormat="1" ht="18" customHeight="1">
      <c r="A59" s="19">
        <v>9</v>
      </c>
      <c r="B59" s="39">
        <v>15</v>
      </c>
      <c r="C59" s="40">
        <v>7</v>
      </c>
      <c r="D59" s="40">
        <v>8</v>
      </c>
      <c r="E59" s="92">
        <v>44</v>
      </c>
      <c r="F59" s="39">
        <v>22</v>
      </c>
      <c r="G59" s="40">
        <v>12</v>
      </c>
      <c r="H59" s="40">
        <v>10</v>
      </c>
      <c r="I59" s="92">
        <v>79</v>
      </c>
      <c r="J59" s="39">
        <v>12</v>
      </c>
      <c r="K59" s="40">
        <v>5</v>
      </c>
      <c r="L59" s="40">
        <v>7</v>
      </c>
    </row>
    <row r="60" spans="1:12" s="6" customFormat="1" ht="25.5" customHeight="1">
      <c r="A60" s="10" t="s">
        <v>19</v>
      </c>
      <c r="B60" s="44">
        <v>73</v>
      </c>
      <c r="C60" s="44">
        <v>39</v>
      </c>
      <c r="D60" s="44">
        <v>34</v>
      </c>
      <c r="E60" s="98" t="s">
        <v>20</v>
      </c>
      <c r="F60" s="44">
        <v>92</v>
      </c>
      <c r="G60" s="44">
        <v>38</v>
      </c>
      <c r="H60" s="44">
        <v>54</v>
      </c>
      <c r="I60" s="98" t="s">
        <v>21</v>
      </c>
      <c r="J60" s="44">
        <v>84</v>
      </c>
      <c r="K60" s="44">
        <v>35</v>
      </c>
      <c r="L60" s="44">
        <v>49</v>
      </c>
    </row>
    <row r="61" spans="1:12" s="35" customFormat="1" ht="15.75" customHeight="1">
      <c r="A61" s="17">
        <v>10</v>
      </c>
      <c r="B61" s="36">
        <v>11</v>
      </c>
      <c r="C61" s="37">
        <v>7</v>
      </c>
      <c r="D61" s="37">
        <v>4</v>
      </c>
      <c r="E61" s="91">
        <v>45</v>
      </c>
      <c r="F61" s="36">
        <v>17</v>
      </c>
      <c r="G61" s="37">
        <v>8</v>
      </c>
      <c r="H61" s="37">
        <v>9</v>
      </c>
      <c r="I61" s="91">
        <v>80</v>
      </c>
      <c r="J61" s="36">
        <v>17</v>
      </c>
      <c r="K61" s="37">
        <v>7</v>
      </c>
      <c r="L61" s="37">
        <v>10</v>
      </c>
    </row>
    <row r="62" spans="1:12" s="35" customFormat="1" ht="15.75" customHeight="1">
      <c r="A62" s="17">
        <v>11</v>
      </c>
      <c r="B62" s="36">
        <v>14</v>
      </c>
      <c r="C62" s="37">
        <v>6</v>
      </c>
      <c r="D62" s="37">
        <v>8</v>
      </c>
      <c r="E62" s="91">
        <v>46</v>
      </c>
      <c r="F62" s="36">
        <v>22</v>
      </c>
      <c r="G62" s="37">
        <v>7</v>
      </c>
      <c r="H62" s="37">
        <v>15</v>
      </c>
      <c r="I62" s="91">
        <v>81</v>
      </c>
      <c r="J62" s="36">
        <v>16</v>
      </c>
      <c r="K62" s="37">
        <v>4</v>
      </c>
      <c r="L62" s="37">
        <v>12</v>
      </c>
    </row>
    <row r="63" spans="1:12" s="35" customFormat="1" ht="15.75" customHeight="1">
      <c r="A63" s="17">
        <v>12</v>
      </c>
      <c r="B63" s="36">
        <v>16</v>
      </c>
      <c r="C63" s="37">
        <v>8</v>
      </c>
      <c r="D63" s="37">
        <v>8</v>
      </c>
      <c r="E63" s="91">
        <v>47</v>
      </c>
      <c r="F63" s="36">
        <v>20</v>
      </c>
      <c r="G63" s="37">
        <v>9</v>
      </c>
      <c r="H63" s="37">
        <v>11</v>
      </c>
      <c r="I63" s="91">
        <v>82</v>
      </c>
      <c r="J63" s="36">
        <v>15</v>
      </c>
      <c r="K63" s="37">
        <v>4</v>
      </c>
      <c r="L63" s="37">
        <v>11</v>
      </c>
    </row>
    <row r="64" spans="1:12" s="35" customFormat="1" ht="15.75" customHeight="1">
      <c r="A64" s="17">
        <v>13</v>
      </c>
      <c r="B64" s="36">
        <v>21</v>
      </c>
      <c r="C64" s="37">
        <v>10</v>
      </c>
      <c r="D64" s="37">
        <v>11</v>
      </c>
      <c r="E64" s="91">
        <v>48</v>
      </c>
      <c r="F64" s="36">
        <v>15</v>
      </c>
      <c r="G64" s="37">
        <v>4</v>
      </c>
      <c r="H64" s="37">
        <v>11</v>
      </c>
      <c r="I64" s="91">
        <v>83</v>
      </c>
      <c r="J64" s="36">
        <v>19</v>
      </c>
      <c r="K64" s="37">
        <v>10</v>
      </c>
      <c r="L64" s="37">
        <v>9</v>
      </c>
    </row>
    <row r="65" spans="1:12" s="35" customFormat="1" ht="18" customHeight="1">
      <c r="A65" s="19">
        <v>14</v>
      </c>
      <c r="B65" s="39">
        <v>11</v>
      </c>
      <c r="C65" s="40">
        <v>8</v>
      </c>
      <c r="D65" s="40">
        <v>3</v>
      </c>
      <c r="E65" s="92">
        <v>49</v>
      </c>
      <c r="F65" s="39">
        <v>18</v>
      </c>
      <c r="G65" s="40">
        <v>10</v>
      </c>
      <c r="H65" s="40">
        <v>8</v>
      </c>
      <c r="I65" s="92">
        <v>84</v>
      </c>
      <c r="J65" s="39">
        <v>17</v>
      </c>
      <c r="K65" s="40">
        <v>10</v>
      </c>
      <c r="L65" s="40">
        <v>7</v>
      </c>
    </row>
    <row r="66" spans="1:12" s="6" customFormat="1" ht="25.5" customHeight="1">
      <c r="A66" s="10" t="s">
        <v>22</v>
      </c>
      <c r="B66" s="44">
        <v>73</v>
      </c>
      <c r="C66" s="44">
        <v>37</v>
      </c>
      <c r="D66" s="44">
        <v>36</v>
      </c>
      <c r="E66" s="98" t="s">
        <v>23</v>
      </c>
      <c r="F66" s="44">
        <v>129</v>
      </c>
      <c r="G66" s="44">
        <v>68</v>
      </c>
      <c r="H66" s="44">
        <v>61</v>
      </c>
      <c r="I66" s="98" t="s">
        <v>24</v>
      </c>
      <c r="J66" s="44">
        <v>49</v>
      </c>
      <c r="K66" s="44">
        <v>20</v>
      </c>
      <c r="L66" s="44">
        <v>29</v>
      </c>
    </row>
    <row r="67" spans="1:12" s="35" customFormat="1" ht="15.75" customHeight="1">
      <c r="A67" s="17">
        <v>15</v>
      </c>
      <c r="B67" s="36">
        <v>18</v>
      </c>
      <c r="C67" s="37">
        <v>6</v>
      </c>
      <c r="D67" s="37">
        <v>12</v>
      </c>
      <c r="E67" s="91">
        <v>50</v>
      </c>
      <c r="F67" s="36">
        <v>21</v>
      </c>
      <c r="G67" s="37">
        <v>12</v>
      </c>
      <c r="H67" s="37">
        <v>9</v>
      </c>
      <c r="I67" s="91">
        <v>85</v>
      </c>
      <c r="J67" s="36">
        <v>22</v>
      </c>
      <c r="K67" s="37">
        <v>10</v>
      </c>
      <c r="L67" s="37">
        <v>12</v>
      </c>
    </row>
    <row r="68" spans="1:12" s="35" customFormat="1" ht="15.75" customHeight="1">
      <c r="A68" s="17">
        <v>16</v>
      </c>
      <c r="B68" s="36">
        <v>14</v>
      </c>
      <c r="C68" s="37">
        <v>7</v>
      </c>
      <c r="D68" s="37">
        <v>7</v>
      </c>
      <c r="E68" s="91">
        <v>51</v>
      </c>
      <c r="F68" s="36">
        <v>28</v>
      </c>
      <c r="G68" s="37">
        <v>18</v>
      </c>
      <c r="H68" s="37">
        <v>10</v>
      </c>
      <c r="I68" s="91">
        <v>86</v>
      </c>
      <c r="J68" s="36">
        <v>5</v>
      </c>
      <c r="K68" s="37">
        <v>1</v>
      </c>
      <c r="L68" s="37">
        <v>4</v>
      </c>
    </row>
    <row r="69" spans="1:12" s="35" customFormat="1" ht="15.75" customHeight="1">
      <c r="A69" s="17">
        <v>17</v>
      </c>
      <c r="B69" s="36">
        <v>13</v>
      </c>
      <c r="C69" s="37">
        <v>8</v>
      </c>
      <c r="D69" s="37">
        <v>5</v>
      </c>
      <c r="E69" s="91">
        <v>52</v>
      </c>
      <c r="F69" s="36">
        <v>22</v>
      </c>
      <c r="G69" s="37">
        <v>10</v>
      </c>
      <c r="H69" s="37">
        <v>12</v>
      </c>
      <c r="I69" s="91">
        <v>87</v>
      </c>
      <c r="J69" s="36">
        <v>6</v>
      </c>
      <c r="K69" s="37">
        <v>2</v>
      </c>
      <c r="L69" s="37">
        <v>4</v>
      </c>
    </row>
    <row r="70" spans="1:12" s="35" customFormat="1" ht="15.75" customHeight="1">
      <c r="A70" s="17">
        <v>18</v>
      </c>
      <c r="B70" s="36">
        <v>12</v>
      </c>
      <c r="C70" s="37">
        <v>4</v>
      </c>
      <c r="D70" s="37">
        <v>8</v>
      </c>
      <c r="E70" s="91">
        <v>53</v>
      </c>
      <c r="F70" s="36">
        <v>29</v>
      </c>
      <c r="G70" s="37">
        <v>17</v>
      </c>
      <c r="H70" s="37">
        <v>12</v>
      </c>
      <c r="I70" s="91">
        <v>88</v>
      </c>
      <c r="J70" s="36">
        <v>9</v>
      </c>
      <c r="K70" s="37">
        <v>4</v>
      </c>
      <c r="L70" s="37">
        <v>5</v>
      </c>
    </row>
    <row r="71" spans="1:12" s="35" customFormat="1" ht="18" customHeight="1">
      <c r="A71" s="19">
        <v>19</v>
      </c>
      <c r="B71" s="39">
        <v>16</v>
      </c>
      <c r="C71" s="40">
        <v>12</v>
      </c>
      <c r="D71" s="40">
        <v>4</v>
      </c>
      <c r="E71" s="92">
        <v>54</v>
      </c>
      <c r="F71" s="39">
        <v>29</v>
      </c>
      <c r="G71" s="40">
        <v>11</v>
      </c>
      <c r="H71" s="40">
        <v>18</v>
      </c>
      <c r="I71" s="92">
        <v>89</v>
      </c>
      <c r="J71" s="39">
        <v>7</v>
      </c>
      <c r="K71" s="40">
        <v>3</v>
      </c>
      <c r="L71" s="40">
        <v>4</v>
      </c>
    </row>
    <row r="72" spans="1:12" s="6" customFormat="1" ht="25.5" customHeight="1">
      <c r="A72" s="10" t="s">
        <v>25</v>
      </c>
      <c r="B72" s="44">
        <v>85</v>
      </c>
      <c r="C72" s="44">
        <v>44</v>
      </c>
      <c r="D72" s="44">
        <v>41</v>
      </c>
      <c r="E72" s="98" t="s">
        <v>26</v>
      </c>
      <c r="F72" s="44">
        <v>119</v>
      </c>
      <c r="G72" s="44">
        <v>64</v>
      </c>
      <c r="H72" s="44">
        <v>55</v>
      </c>
      <c r="I72" s="98" t="s">
        <v>27</v>
      </c>
      <c r="J72" s="44">
        <v>24</v>
      </c>
      <c r="K72" s="44">
        <v>8</v>
      </c>
      <c r="L72" s="44">
        <v>16</v>
      </c>
    </row>
    <row r="73" spans="1:12" s="35" customFormat="1" ht="15.75" customHeight="1">
      <c r="A73" s="17">
        <v>20</v>
      </c>
      <c r="B73" s="36">
        <v>18</v>
      </c>
      <c r="C73" s="37">
        <v>11</v>
      </c>
      <c r="D73" s="37">
        <v>7</v>
      </c>
      <c r="E73" s="91">
        <v>55</v>
      </c>
      <c r="F73" s="36">
        <v>22</v>
      </c>
      <c r="G73" s="37">
        <v>14</v>
      </c>
      <c r="H73" s="37">
        <v>8</v>
      </c>
      <c r="I73" s="91">
        <v>90</v>
      </c>
      <c r="J73" s="36">
        <v>5</v>
      </c>
      <c r="K73" s="37">
        <v>2</v>
      </c>
      <c r="L73" s="37">
        <v>3</v>
      </c>
    </row>
    <row r="74" spans="1:12" s="35" customFormat="1" ht="15.75" customHeight="1">
      <c r="A74" s="17">
        <v>21</v>
      </c>
      <c r="B74" s="36">
        <v>16</v>
      </c>
      <c r="C74" s="37">
        <v>8</v>
      </c>
      <c r="D74" s="37">
        <v>8</v>
      </c>
      <c r="E74" s="91">
        <v>56</v>
      </c>
      <c r="F74" s="36">
        <v>36</v>
      </c>
      <c r="G74" s="37">
        <v>21</v>
      </c>
      <c r="H74" s="37">
        <v>15</v>
      </c>
      <c r="I74" s="91">
        <v>91</v>
      </c>
      <c r="J74" s="36">
        <v>4</v>
      </c>
      <c r="K74" s="37">
        <v>1</v>
      </c>
      <c r="L74" s="37">
        <v>3</v>
      </c>
    </row>
    <row r="75" spans="1:12" s="35" customFormat="1" ht="15.75" customHeight="1">
      <c r="A75" s="17">
        <v>22</v>
      </c>
      <c r="B75" s="36">
        <v>19</v>
      </c>
      <c r="C75" s="37">
        <v>11</v>
      </c>
      <c r="D75" s="37">
        <v>8</v>
      </c>
      <c r="E75" s="91">
        <v>57</v>
      </c>
      <c r="F75" s="36">
        <v>33</v>
      </c>
      <c r="G75" s="37">
        <v>15</v>
      </c>
      <c r="H75" s="37">
        <v>18</v>
      </c>
      <c r="I75" s="91">
        <v>92</v>
      </c>
      <c r="J75" s="36">
        <v>10</v>
      </c>
      <c r="K75" s="37">
        <v>3</v>
      </c>
      <c r="L75" s="37">
        <v>7</v>
      </c>
    </row>
    <row r="76" spans="1:12" s="35" customFormat="1" ht="15.75" customHeight="1">
      <c r="A76" s="17">
        <v>23</v>
      </c>
      <c r="B76" s="36">
        <v>18</v>
      </c>
      <c r="C76" s="37">
        <v>8</v>
      </c>
      <c r="D76" s="37">
        <v>10</v>
      </c>
      <c r="E76" s="91">
        <v>58</v>
      </c>
      <c r="F76" s="36">
        <v>18</v>
      </c>
      <c r="G76" s="37">
        <v>8</v>
      </c>
      <c r="H76" s="37">
        <v>10</v>
      </c>
      <c r="I76" s="91">
        <v>93</v>
      </c>
      <c r="J76" s="36">
        <v>2</v>
      </c>
      <c r="K76" s="37">
        <v>2</v>
      </c>
      <c r="L76" s="37">
        <v>0</v>
      </c>
    </row>
    <row r="77" spans="1:12" s="35" customFormat="1" ht="18" customHeight="1">
      <c r="A77" s="19">
        <v>24</v>
      </c>
      <c r="B77" s="39">
        <v>14</v>
      </c>
      <c r="C77" s="40">
        <v>6</v>
      </c>
      <c r="D77" s="40">
        <v>8</v>
      </c>
      <c r="E77" s="92">
        <v>59</v>
      </c>
      <c r="F77" s="39">
        <v>10</v>
      </c>
      <c r="G77" s="40">
        <v>6</v>
      </c>
      <c r="H77" s="40">
        <v>4</v>
      </c>
      <c r="I77" s="92">
        <v>94</v>
      </c>
      <c r="J77" s="39">
        <v>3</v>
      </c>
      <c r="K77" s="40">
        <v>0</v>
      </c>
      <c r="L77" s="40">
        <v>3</v>
      </c>
    </row>
    <row r="78" spans="1:12" s="6" customFormat="1" ht="25.5" customHeight="1">
      <c r="A78" s="10" t="s">
        <v>28</v>
      </c>
      <c r="B78" s="44">
        <v>71</v>
      </c>
      <c r="C78" s="44">
        <v>41</v>
      </c>
      <c r="D78" s="44">
        <v>30</v>
      </c>
      <c r="E78" s="98" t="s">
        <v>29</v>
      </c>
      <c r="F78" s="44">
        <v>108</v>
      </c>
      <c r="G78" s="44">
        <v>49</v>
      </c>
      <c r="H78" s="44">
        <v>59</v>
      </c>
      <c r="I78" s="93" t="s">
        <v>30</v>
      </c>
      <c r="J78" s="44">
        <v>9</v>
      </c>
      <c r="K78" s="44">
        <v>1</v>
      </c>
      <c r="L78" s="44">
        <v>8</v>
      </c>
    </row>
    <row r="79" spans="1:12" s="35" customFormat="1" ht="15.75" customHeight="1">
      <c r="A79" s="17">
        <v>25</v>
      </c>
      <c r="B79" s="36">
        <v>12</v>
      </c>
      <c r="C79" s="37">
        <v>7</v>
      </c>
      <c r="D79" s="37">
        <v>5</v>
      </c>
      <c r="E79" s="91">
        <v>60</v>
      </c>
      <c r="F79" s="36">
        <v>18</v>
      </c>
      <c r="G79" s="37">
        <v>10</v>
      </c>
      <c r="H79" s="37">
        <v>8</v>
      </c>
      <c r="I79" s="91">
        <v>95</v>
      </c>
      <c r="J79" s="36">
        <v>2</v>
      </c>
      <c r="K79" s="37">
        <v>0</v>
      </c>
      <c r="L79" s="37">
        <v>2</v>
      </c>
    </row>
    <row r="80" spans="1:12" s="35" customFormat="1" ht="15.75" customHeight="1">
      <c r="A80" s="17">
        <v>26</v>
      </c>
      <c r="B80" s="36">
        <v>14</v>
      </c>
      <c r="C80" s="37">
        <v>8</v>
      </c>
      <c r="D80" s="37">
        <v>6</v>
      </c>
      <c r="E80" s="91">
        <v>61</v>
      </c>
      <c r="F80" s="36">
        <v>15</v>
      </c>
      <c r="G80" s="37">
        <v>7</v>
      </c>
      <c r="H80" s="37">
        <v>8</v>
      </c>
      <c r="I80" s="91">
        <v>96</v>
      </c>
      <c r="J80" s="36">
        <v>1</v>
      </c>
      <c r="K80" s="37">
        <v>0</v>
      </c>
      <c r="L80" s="37">
        <v>1</v>
      </c>
    </row>
    <row r="81" spans="1:13" s="35" customFormat="1" ht="15.75" customHeight="1">
      <c r="A81" s="17">
        <v>27</v>
      </c>
      <c r="B81" s="36">
        <v>16</v>
      </c>
      <c r="C81" s="37">
        <v>9</v>
      </c>
      <c r="D81" s="37">
        <v>7</v>
      </c>
      <c r="E81" s="91">
        <v>62</v>
      </c>
      <c r="F81" s="36">
        <v>24</v>
      </c>
      <c r="G81" s="37">
        <v>5</v>
      </c>
      <c r="H81" s="37">
        <v>19</v>
      </c>
      <c r="I81" s="91">
        <v>97</v>
      </c>
      <c r="J81" s="36">
        <v>1</v>
      </c>
      <c r="K81" s="37">
        <v>1</v>
      </c>
      <c r="L81" s="37">
        <v>0</v>
      </c>
    </row>
    <row r="82" spans="1:13" s="35" customFormat="1" ht="15.75" customHeight="1">
      <c r="A82" s="17">
        <v>28</v>
      </c>
      <c r="B82" s="36">
        <v>12</v>
      </c>
      <c r="C82" s="37">
        <v>8</v>
      </c>
      <c r="D82" s="37">
        <v>4</v>
      </c>
      <c r="E82" s="91">
        <v>63</v>
      </c>
      <c r="F82" s="36">
        <v>19</v>
      </c>
      <c r="G82" s="37">
        <v>12</v>
      </c>
      <c r="H82" s="37">
        <v>7</v>
      </c>
      <c r="I82" s="91">
        <v>98</v>
      </c>
      <c r="J82" s="36">
        <v>2</v>
      </c>
      <c r="K82" s="37">
        <v>0</v>
      </c>
      <c r="L82" s="37">
        <v>2</v>
      </c>
    </row>
    <row r="83" spans="1:13" s="35" customFormat="1" ht="18" customHeight="1">
      <c r="A83" s="19">
        <v>29</v>
      </c>
      <c r="B83" s="39">
        <v>17</v>
      </c>
      <c r="C83" s="40">
        <v>9</v>
      </c>
      <c r="D83" s="40">
        <v>8</v>
      </c>
      <c r="E83" s="92">
        <v>64</v>
      </c>
      <c r="F83" s="39">
        <v>32</v>
      </c>
      <c r="G83" s="40">
        <v>15</v>
      </c>
      <c r="H83" s="40">
        <v>17</v>
      </c>
      <c r="I83" s="91">
        <v>99</v>
      </c>
      <c r="J83" s="36">
        <v>1</v>
      </c>
      <c r="K83" s="37">
        <v>0</v>
      </c>
      <c r="L83" s="37">
        <v>1</v>
      </c>
    </row>
    <row r="84" spans="1:13" s="6" customFormat="1" ht="25.5" customHeight="1">
      <c r="A84" s="10" t="s">
        <v>31</v>
      </c>
      <c r="B84" s="44">
        <v>71</v>
      </c>
      <c r="C84" s="44">
        <v>38</v>
      </c>
      <c r="D84" s="44">
        <v>33</v>
      </c>
      <c r="E84" s="98" t="s">
        <v>32</v>
      </c>
      <c r="F84" s="44">
        <v>123</v>
      </c>
      <c r="G84" s="44">
        <v>62</v>
      </c>
      <c r="H84" s="44">
        <v>61</v>
      </c>
      <c r="I84" s="95">
        <v>100</v>
      </c>
      <c r="J84" s="47">
        <v>0</v>
      </c>
      <c r="K84" s="48">
        <v>0</v>
      </c>
      <c r="L84" s="48">
        <v>0</v>
      </c>
    </row>
    <row r="85" spans="1:13" s="35" customFormat="1" ht="15.75" customHeight="1">
      <c r="A85" s="17">
        <v>30</v>
      </c>
      <c r="B85" s="36">
        <v>21</v>
      </c>
      <c r="C85" s="37">
        <v>13</v>
      </c>
      <c r="D85" s="37">
        <v>8</v>
      </c>
      <c r="E85" s="91">
        <v>65</v>
      </c>
      <c r="F85" s="36">
        <v>29</v>
      </c>
      <c r="G85" s="37">
        <v>13</v>
      </c>
      <c r="H85" s="37">
        <v>16</v>
      </c>
      <c r="I85" s="91">
        <v>101</v>
      </c>
      <c r="J85" s="36">
        <v>1</v>
      </c>
      <c r="K85" s="37">
        <v>0</v>
      </c>
      <c r="L85" s="37">
        <v>1</v>
      </c>
    </row>
    <row r="86" spans="1:13" s="35" customFormat="1" ht="15.75" customHeight="1">
      <c r="A86" s="17">
        <v>31</v>
      </c>
      <c r="B86" s="36">
        <v>12</v>
      </c>
      <c r="C86" s="37">
        <v>5</v>
      </c>
      <c r="D86" s="37">
        <v>7</v>
      </c>
      <c r="E86" s="91">
        <v>66</v>
      </c>
      <c r="F86" s="36">
        <v>18</v>
      </c>
      <c r="G86" s="37">
        <v>8</v>
      </c>
      <c r="H86" s="37">
        <v>10</v>
      </c>
      <c r="I86" s="91">
        <v>102</v>
      </c>
      <c r="J86" s="36">
        <v>0</v>
      </c>
      <c r="K86" s="37">
        <v>0</v>
      </c>
      <c r="L86" s="37">
        <v>0</v>
      </c>
    </row>
    <row r="87" spans="1:13" s="35" customFormat="1" ht="15.75" customHeight="1">
      <c r="A87" s="17">
        <v>32</v>
      </c>
      <c r="B87" s="36">
        <v>10</v>
      </c>
      <c r="C87" s="37">
        <v>6</v>
      </c>
      <c r="D87" s="37">
        <v>4</v>
      </c>
      <c r="E87" s="91">
        <v>67</v>
      </c>
      <c r="F87" s="36">
        <v>30</v>
      </c>
      <c r="G87" s="37">
        <v>16</v>
      </c>
      <c r="H87" s="37">
        <v>14</v>
      </c>
      <c r="I87" s="91">
        <v>103</v>
      </c>
      <c r="J87" s="36">
        <v>0</v>
      </c>
      <c r="K87" s="37">
        <v>0</v>
      </c>
      <c r="L87" s="37">
        <v>0</v>
      </c>
    </row>
    <row r="88" spans="1:13" s="35" customFormat="1" ht="15.75" customHeight="1">
      <c r="A88" s="17">
        <v>33</v>
      </c>
      <c r="B88" s="36">
        <v>17</v>
      </c>
      <c r="C88" s="37">
        <v>8</v>
      </c>
      <c r="D88" s="37">
        <v>9</v>
      </c>
      <c r="E88" s="91">
        <v>68</v>
      </c>
      <c r="F88" s="36">
        <v>24</v>
      </c>
      <c r="G88" s="37">
        <v>13</v>
      </c>
      <c r="H88" s="37">
        <v>11</v>
      </c>
      <c r="I88" s="96" t="s">
        <v>33</v>
      </c>
      <c r="J88" s="39">
        <v>1</v>
      </c>
      <c r="K88" s="40">
        <v>0</v>
      </c>
      <c r="L88" s="40">
        <v>1</v>
      </c>
    </row>
    <row r="89" spans="1:13" s="35" customFormat="1" ht="21" customHeight="1" thickBot="1">
      <c r="A89" s="32">
        <v>34</v>
      </c>
      <c r="B89" s="36">
        <v>11</v>
      </c>
      <c r="C89" s="37">
        <v>6</v>
      </c>
      <c r="D89" s="37">
        <v>5</v>
      </c>
      <c r="E89" s="91">
        <v>69</v>
      </c>
      <c r="F89" s="36">
        <v>22</v>
      </c>
      <c r="G89" s="37">
        <v>12</v>
      </c>
      <c r="H89" s="37">
        <v>10</v>
      </c>
      <c r="I89" s="107" t="s">
        <v>5</v>
      </c>
      <c r="J89" s="47">
        <v>1614</v>
      </c>
      <c r="K89" s="47">
        <v>800</v>
      </c>
      <c r="L89" s="47">
        <v>814</v>
      </c>
    </row>
    <row r="90" spans="1:13" s="58" customFormat="1" ht="24" customHeight="1" thickTop="1" thickBot="1">
      <c r="A90" s="53" t="s">
        <v>34</v>
      </c>
      <c r="B90" s="115">
        <v>160</v>
      </c>
      <c r="C90" s="116">
        <v>74</v>
      </c>
      <c r="D90" s="197">
        <v>86</v>
      </c>
      <c r="E90" s="120" t="s">
        <v>36</v>
      </c>
      <c r="F90" s="116">
        <v>907</v>
      </c>
      <c r="G90" s="116">
        <v>469</v>
      </c>
      <c r="H90" s="197">
        <v>438</v>
      </c>
      <c r="I90" s="123" t="s">
        <v>37</v>
      </c>
      <c r="J90" s="116">
        <v>547</v>
      </c>
      <c r="K90" s="116">
        <v>257</v>
      </c>
      <c r="L90" s="116">
        <v>290</v>
      </c>
    </row>
    <row r="91" spans="1:13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23" t="s">
        <v>142</v>
      </c>
      <c r="L91" s="30"/>
      <c r="M91" s="35"/>
    </row>
    <row r="92" spans="1:13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</row>
    <row r="93" spans="1:13" s="6" customFormat="1" ht="25.5" customHeight="1">
      <c r="A93" s="10" t="s">
        <v>6</v>
      </c>
      <c r="B93" s="44">
        <v>195</v>
      </c>
      <c r="C93" s="44">
        <v>108</v>
      </c>
      <c r="D93" s="44">
        <v>87</v>
      </c>
      <c r="E93" s="98" t="s">
        <v>7</v>
      </c>
      <c r="F93" s="44">
        <v>429</v>
      </c>
      <c r="G93" s="44">
        <v>220</v>
      </c>
      <c r="H93" s="44">
        <v>209</v>
      </c>
      <c r="I93" s="98" t="s">
        <v>8</v>
      </c>
      <c r="J93" s="44">
        <v>455</v>
      </c>
      <c r="K93" s="44">
        <v>222</v>
      </c>
      <c r="L93" s="44">
        <v>233</v>
      </c>
    </row>
    <row r="94" spans="1:13" s="35" customFormat="1" ht="15.75" customHeight="1">
      <c r="A94" s="17">
        <v>0</v>
      </c>
      <c r="B94" s="36">
        <v>33</v>
      </c>
      <c r="C94" s="37">
        <v>16</v>
      </c>
      <c r="D94" s="37">
        <v>17</v>
      </c>
      <c r="E94" s="91">
        <v>35</v>
      </c>
      <c r="F94" s="36">
        <v>80</v>
      </c>
      <c r="G94" s="37">
        <v>38</v>
      </c>
      <c r="H94" s="37">
        <v>42</v>
      </c>
      <c r="I94" s="91">
        <v>70</v>
      </c>
      <c r="J94" s="36">
        <v>87</v>
      </c>
      <c r="K94" s="37">
        <v>47</v>
      </c>
      <c r="L94" s="37">
        <v>40</v>
      </c>
    </row>
    <row r="95" spans="1:13" s="35" customFormat="1" ht="15.75" customHeight="1">
      <c r="A95" s="17">
        <v>1</v>
      </c>
      <c r="B95" s="36">
        <v>33</v>
      </c>
      <c r="C95" s="37">
        <v>14</v>
      </c>
      <c r="D95" s="37">
        <v>19</v>
      </c>
      <c r="E95" s="91">
        <v>36</v>
      </c>
      <c r="F95" s="36">
        <v>69</v>
      </c>
      <c r="G95" s="37">
        <v>37</v>
      </c>
      <c r="H95" s="37">
        <v>32</v>
      </c>
      <c r="I95" s="91">
        <v>71</v>
      </c>
      <c r="J95" s="36">
        <v>74</v>
      </c>
      <c r="K95" s="37">
        <v>27</v>
      </c>
      <c r="L95" s="37">
        <v>47</v>
      </c>
    </row>
    <row r="96" spans="1:13" s="35" customFormat="1" ht="15.75" customHeight="1">
      <c r="A96" s="17">
        <v>2</v>
      </c>
      <c r="B96" s="36">
        <v>40</v>
      </c>
      <c r="C96" s="37">
        <v>18</v>
      </c>
      <c r="D96" s="37">
        <v>22</v>
      </c>
      <c r="E96" s="91">
        <v>37</v>
      </c>
      <c r="F96" s="36">
        <v>89</v>
      </c>
      <c r="G96" s="37">
        <v>37</v>
      </c>
      <c r="H96" s="37">
        <v>52</v>
      </c>
      <c r="I96" s="91">
        <v>72</v>
      </c>
      <c r="J96" s="36">
        <v>90</v>
      </c>
      <c r="K96" s="37">
        <v>48</v>
      </c>
      <c r="L96" s="37">
        <v>42</v>
      </c>
    </row>
    <row r="97" spans="1:12" s="35" customFormat="1" ht="15.75" customHeight="1">
      <c r="A97" s="17">
        <v>3</v>
      </c>
      <c r="B97" s="36">
        <v>40</v>
      </c>
      <c r="C97" s="37">
        <v>30</v>
      </c>
      <c r="D97" s="37">
        <v>10</v>
      </c>
      <c r="E97" s="91">
        <v>38</v>
      </c>
      <c r="F97" s="36">
        <v>106</v>
      </c>
      <c r="G97" s="37">
        <v>62</v>
      </c>
      <c r="H97" s="37">
        <v>44</v>
      </c>
      <c r="I97" s="91">
        <v>73</v>
      </c>
      <c r="J97" s="36">
        <v>105</v>
      </c>
      <c r="K97" s="37">
        <v>53</v>
      </c>
      <c r="L97" s="37">
        <v>52</v>
      </c>
    </row>
    <row r="98" spans="1:12" s="35" customFormat="1" ht="18" customHeight="1">
      <c r="A98" s="19">
        <v>4</v>
      </c>
      <c r="B98" s="105">
        <v>49</v>
      </c>
      <c r="C98" s="40">
        <v>30</v>
      </c>
      <c r="D98" s="40">
        <v>19</v>
      </c>
      <c r="E98" s="92">
        <v>39</v>
      </c>
      <c r="F98" s="39">
        <v>85</v>
      </c>
      <c r="G98" s="40">
        <v>46</v>
      </c>
      <c r="H98" s="40">
        <v>39</v>
      </c>
      <c r="I98" s="92">
        <v>74</v>
      </c>
      <c r="J98" s="39">
        <v>99</v>
      </c>
      <c r="K98" s="40">
        <v>47</v>
      </c>
      <c r="L98" s="40">
        <v>52</v>
      </c>
    </row>
    <row r="99" spans="1:12" s="6" customFormat="1" ht="25.5" customHeight="1">
      <c r="A99" s="10" t="s">
        <v>10</v>
      </c>
      <c r="B99" s="44">
        <v>307</v>
      </c>
      <c r="C99" s="44">
        <v>166</v>
      </c>
      <c r="D99" s="44">
        <v>141</v>
      </c>
      <c r="E99" s="98" t="s">
        <v>11</v>
      </c>
      <c r="F99" s="44">
        <v>435</v>
      </c>
      <c r="G99" s="44">
        <v>232</v>
      </c>
      <c r="H99" s="44">
        <v>203</v>
      </c>
      <c r="I99" s="98" t="s">
        <v>12</v>
      </c>
      <c r="J99" s="44">
        <v>483</v>
      </c>
      <c r="K99" s="44">
        <v>240</v>
      </c>
      <c r="L99" s="44">
        <v>243</v>
      </c>
    </row>
    <row r="100" spans="1:12" s="35" customFormat="1" ht="15.75" customHeight="1">
      <c r="A100" s="17">
        <v>5</v>
      </c>
      <c r="B100" s="36">
        <v>55</v>
      </c>
      <c r="C100" s="37">
        <v>29</v>
      </c>
      <c r="D100" s="37">
        <v>26</v>
      </c>
      <c r="E100" s="91">
        <v>40</v>
      </c>
      <c r="F100" s="36">
        <v>99</v>
      </c>
      <c r="G100" s="37">
        <v>48</v>
      </c>
      <c r="H100" s="37">
        <v>51</v>
      </c>
      <c r="I100" s="91">
        <v>75</v>
      </c>
      <c r="J100" s="36">
        <v>121</v>
      </c>
      <c r="K100" s="37">
        <v>64</v>
      </c>
      <c r="L100" s="37">
        <v>57</v>
      </c>
    </row>
    <row r="101" spans="1:12" s="35" customFormat="1" ht="15.75" customHeight="1">
      <c r="A101" s="17">
        <v>6</v>
      </c>
      <c r="B101" s="36">
        <v>56</v>
      </c>
      <c r="C101" s="37">
        <v>26</v>
      </c>
      <c r="D101" s="37">
        <v>30</v>
      </c>
      <c r="E101" s="91">
        <v>41</v>
      </c>
      <c r="F101" s="36">
        <v>94</v>
      </c>
      <c r="G101" s="37">
        <v>57</v>
      </c>
      <c r="H101" s="37">
        <v>37</v>
      </c>
      <c r="I101" s="91">
        <v>76</v>
      </c>
      <c r="J101" s="36">
        <v>108</v>
      </c>
      <c r="K101" s="37">
        <v>50</v>
      </c>
      <c r="L101" s="37">
        <v>58</v>
      </c>
    </row>
    <row r="102" spans="1:12" s="35" customFormat="1" ht="15.75" customHeight="1">
      <c r="A102" s="17">
        <v>7</v>
      </c>
      <c r="B102" s="36">
        <v>55</v>
      </c>
      <c r="C102" s="37">
        <v>32</v>
      </c>
      <c r="D102" s="37">
        <v>23</v>
      </c>
      <c r="E102" s="91">
        <v>42</v>
      </c>
      <c r="F102" s="36">
        <v>68</v>
      </c>
      <c r="G102" s="37">
        <v>35</v>
      </c>
      <c r="H102" s="37">
        <v>33</v>
      </c>
      <c r="I102" s="91">
        <v>77</v>
      </c>
      <c r="J102" s="36">
        <v>99</v>
      </c>
      <c r="K102" s="37">
        <v>47</v>
      </c>
      <c r="L102" s="37">
        <v>52</v>
      </c>
    </row>
    <row r="103" spans="1:12" s="35" customFormat="1" ht="15.75" customHeight="1">
      <c r="A103" s="17">
        <v>8</v>
      </c>
      <c r="B103" s="36">
        <v>70</v>
      </c>
      <c r="C103" s="37">
        <v>37</v>
      </c>
      <c r="D103" s="37">
        <v>33</v>
      </c>
      <c r="E103" s="91">
        <v>43</v>
      </c>
      <c r="F103" s="36">
        <v>87</v>
      </c>
      <c r="G103" s="37">
        <v>45</v>
      </c>
      <c r="H103" s="37">
        <v>42</v>
      </c>
      <c r="I103" s="91">
        <v>78</v>
      </c>
      <c r="J103" s="36">
        <v>102</v>
      </c>
      <c r="K103" s="37">
        <v>57</v>
      </c>
      <c r="L103" s="37">
        <v>45</v>
      </c>
    </row>
    <row r="104" spans="1:12" s="35" customFormat="1" ht="18" customHeight="1">
      <c r="A104" s="19">
        <v>9</v>
      </c>
      <c r="B104" s="39">
        <v>71</v>
      </c>
      <c r="C104" s="40">
        <v>42</v>
      </c>
      <c r="D104" s="40">
        <v>29</v>
      </c>
      <c r="E104" s="92">
        <v>44</v>
      </c>
      <c r="F104" s="39">
        <v>87</v>
      </c>
      <c r="G104" s="40">
        <v>47</v>
      </c>
      <c r="H104" s="40">
        <v>40</v>
      </c>
      <c r="I104" s="92">
        <v>79</v>
      </c>
      <c r="J104" s="39">
        <v>53</v>
      </c>
      <c r="K104" s="40">
        <v>22</v>
      </c>
      <c r="L104" s="40">
        <v>31</v>
      </c>
    </row>
    <row r="105" spans="1:12" s="6" customFormat="1" ht="25.5" customHeight="1">
      <c r="A105" s="10" t="s">
        <v>19</v>
      </c>
      <c r="B105" s="44">
        <v>386</v>
      </c>
      <c r="C105" s="44">
        <v>190</v>
      </c>
      <c r="D105" s="44">
        <v>196</v>
      </c>
      <c r="E105" s="98" t="s">
        <v>20</v>
      </c>
      <c r="F105" s="44">
        <v>488</v>
      </c>
      <c r="G105" s="44">
        <v>246</v>
      </c>
      <c r="H105" s="44">
        <v>242</v>
      </c>
      <c r="I105" s="98" t="s">
        <v>21</v>
      </c>
      <c r="J105" s="44">
        <v>281</v>
      </c>
      <c r="K105" s="44">
        <v>131</v>
      </c>
      <c r="L105" s="44">
        <v>150</v>
      </c>
    </row>
    <row r="106" spans="1:12" s="35" customFormat="1" ht="15.75" customHeight="1">
      <c r="A106" s="17">
        <v>10</v>
      </c>
      <c r="B106" s="36">
        <v>69</v>
      </c>
      <c r="C106" s="37">
        <v>33</v>
      </c>
      <c r="D106" s="37">
        <v>36</v>
      </c>
      <c r="E106" s="91">
        <v>45</v>
      </c>
      <c r="F106" s="36">
        <v>78</v>
      </c>
      <c r="G106" s="37">
        <v>42</v>
      </c>
      <c r="H106" s="37">
        <v>36</v>
      </c>
      <c r="I106" s="91">
        <v>80</v>
      </c>
      <c r="J106" s="36">
        <v>45</v>
      </c>
      <c r="K106" s="37">
        <v>19</v>
      </c>
      <c r="L106" s="37">
        <v>26</v>
      </c>
    </row>
    <row r="107" spans="1:12" s="35" customFormat="1" ht="15.75" customHeight="1">
      <c r="A107" s="17">
        <v>11</v>
      </c>
      <c r="B107" s="36">
        <v>65</v>
      </c>
      <c r="C107" s="37">
        <v>34</v>
      </c>
      <c r="D107" s="37">
        <v>31</v>
      </c>
      <c r="E107" s="91">
        <v>46</v>
      </c>
      <c r="F107" s="36">
        <v>87</v>
      </c>
      <c r="G107" s="37">
        <v>41</v>
      </c>
      <c r="H107" s="37">
        <v>46</v>
      </c>
      <c r="I107" s="91">
        <v>81</v>
      </c>
      <c r="J107" s="36">
        <v>60</v>
      </c>
      <c r="K107" s="37">
        <v>31</v>
      </c>
      <c r="L107" s="37">
        <v>29</v>
      </c>
    </row>
    <row r="108" spans="1:12" s="35" customFormat="1" ht="15.75" customHeight="1">
      <c r="A108" s="17">
        <v>12</v>
      </c>
      <c r="B108" s="36">
        <v>87</v>
      </c>
      <c r="C108" s="37">
        <v>49</v>
      </c>
      <c r="D108" s="37">
        <v>38</v>
      </c>
      <c r="E108" s="91">
        <v>47</v>
      </c>
      <c r="F108" s="36">
        <v>101</v>
      </c>
      <c r="G108" s="37">
        <v>54</v>
      </c>
      <c r="H108" s="37">
        <v>47</v>
      </c>
      <c r="I108" s="91">
        <v>82</v>
      </c>
      <c r="J108" s="36">
        <v>64</v>
      </c>
      <c r="K108" s="37">
        <v>34</v>
      </c>
      <c r="L108" s="37">
        <v>30</v>
      </c>
    </row>
    <row r="109" spans="1:12" s="35" customFormat="1" ht="15.75" customHeight="1">
      <c r="A109" s="17">
        <v>13</v>
      </c>
      <c r="B109" s="36">
        <v>75</v>
      </c>
      <c r="C109" s="37">
        <v>32</v>
      </c>
      <c r="D109" s="37">
        <v>43</v>
      </c>
      <c r="E109" s="91">
        <v>48</v>
      </c>
      <c r="F109" s="36">
        <v>112</v>
      </c>
      <c r="G109" s="37">
        <v>54</v>
      </c>
      <c r="H109" s="37">
        <v>58</v>
      </c>
      <c r="I109" s="91">
        <v>83</v>
      </c>
      <c r="J109" s="36">
        <v>64</v>
      </c>
      <c r="K109" s="37">
        <v>30</v>
      </c>
      <c r="L109" s="37">
        <v>34</v>
      </c>
    </row>
    <row r="110" spans="1:12" s="35" customFormat="1" ht="18" customHeight="1">
      <c r="A110" s="19">
        <v>14</v>
      </c>
      <c r="B110" s="39">
        <v>90</v>
      </c>
      <c r="C110" s="40">
        <v>42</v>
      </c>
      <c r="D110" s="40">
        <v>48</v>
      </c>
      <c r="E110" s="92">
        <v>49</v>
      </c>
      <c r="F110" s="39">
        <v>110</v>
      </c>
      <c r="G110" s="40">
        <v>55</v>
      </c>
      <c r="H110" s="40">
        <v>55</v>
      </c>
      <c r="I110" s="92">
        <v>84</v>
      </c>
      <c r="J110" s="39">
        <v>48</v>
      </c>
      <c r="K110" s="40">
        <v>17</v>
      </c>
      <c r="L110" s="40">
        <v>31</v>
      </c>
    </row>
    <row r="111" spans="1:12" s="6" customFormat="1" ht="25.5" customHeight="1">
      <c r="A111" s="10" t="s">
        <v>22</v>
      </c>
      <c r="B111" s="44">
        <v>319</v>
      </c>
      <c r="C111" s="44">
        <v>148</v>
      </c>
      <c r="D111" s="44">
        <v>171</v>
      </c>
      <c r="E111" s="98" t="s">
        <v>23</v>
      </c>
      <c r="F111" s="44">
        <v>460</v>
      </c>
      <c r="G111" s="44">
        <v>236</v>
      </c>
      <c r="H111" s="44">
        <v>224</v>
      </c>
      <c r="I111" s="98" t="s">
        <v>24</v>
      </c>
      <c r="J111" s="44">
        <v>179</v>
      </c>
      <c r="K111" s="44">
        <v>83</v>
      </c>
      <c r="L111" s="44">
        <v>96</v>
      </c>
    </row>
    <row r="112" spans="1:12" s="35" customFormat="1" ht="15.75" customHeight="1">
      <c r="A112" s="17">
        <v>15</v>
      </c>
      <c r="B112" s="36">
        <v>65</v>
      </c>
      <c r="C112" s="37">
        <v>31</v>
      </c>
      <c r="D112" s="37">
        <v>34</v>
      </c>
      <c r="E112" s="91">
        <v>50</v>
      </c>
      <c r="F112" s="36">
        <v>87</v>
      </c>
      <c r="G112" s="37">
        <v>48</v>
      </c>
      <c r="H112" s="37">
        <v>39</v>
      </c>
      <c r="I112" s="91">
        <v>85</v>
      </c>
      <c r="J112" s="36">
        <v>43</v>
      </c>
      <c r="K112" s="37">
        <v>23</v>
      </c>
      <c r="L112" s="37">
        <v>20</v>
      </c>
    </row>
    <row r="113" spans="1:12" s="35" customFormat="1" ht="15.75" customHeight="1">
      <c r="A113" s="17">
        <v>16</v>
      </c>
      <c r="B113" s="36">
        <v>73</v>
      </c>
      <c r="C113" s="37">
        <v>31</v>
      </c>
      <c r="D113" s="37">
        <v>42</v>
      </c>
      <c r="E113" s="91">
        <v>51</v>
      </c>
      <c r="F113" s="36">
        <v>85</v>
      </c>
      <c r="G113" s="37">
        <v>41</v>
      </c>
      <c r="H113" s="37">
        <v>44</v>
      </c>
      <c r="I113" s="91">
        <v>86</v>
      </c>
      <c r="J113" s="36">
        <v>42</v>
      </c>
      <c r="K113" s="37">
        <v>18</v>
      </c>
      <c r="L113" s="37">
        <v>24</v>
      </c>
    </row>
    <row r="114" spans="1:12" s="35" customFormat="1" ht="15.75" customHeight="1">
      <c r="A114" s="17">
        <v>17</v>
      </c>
      <c r="B114" s="36">
        <v>63</v>
      </c>
      <c r="C114" s="37">
        <v>29</v>
      </c>
      <c r="D114" s="37">
        <v>34</v>
      </c>
      <c r="E114" s="91">
        <v>52</v>
      </c>
      <c r="F114" s="36">
        <v>105</v>
      </c>
      <c r="G114" s="37">
        <v>54</v>
      </c>
      <c r="H114" s="37">
        <v>51</v>
      </c>
      <c r="I114" s="91">
        <v>87</v>
      </c>
      <c r="J114" s="36">
        <v>35</v>
      </c>
      <c r="K114" s="37">
        <v>17</v>
      </c>
      <c r="L114" s="37">
        <v>18</v>
      </c>
    </row>
    <row r="115" spans="1:12" s="35" customFormat="1" ht="15.75" customHeight="1">
      <c r="A115" s="17">
        <v>18</v>
      </c>
      <c r="B115" s="36">
        <v>65</v>
      </c>
      <c r="C115" s="37">
        <v>32</v>
      </c>
      <c r="D115" s="37">
        <v>33</v>
      </c>
      <c r="E115" s="91">
        <v>53</v>
      </c>
      <c r="F115" s="36">
        <v>79</v>
      </c>
      <c r="G115" s="37">
        <v>40</v>
      </c>
      <c r="H115" s="37">
        <v>39</v>
      </c>
      <c r="I115" s="91">
        <v>88</v>
      </c>
      <c r="J115" s="36">
        <v>32</v>
      </c>
      <c r="K115" s="37">
        <v>15</v>
      </c>
      <c r="L115" s="37">
        <v>17</v>
      </c>
    </row>
    <row r="116" spans="1:12" s="35" customFormat="1" ht="18" customHeight="1">
      <c r="A116" s="19">
        <v>19</v>
      </c>
      <c r="B116" s="39">
        <v>53</v>
      </c>
      <c r="C116" s="40">
        <v>25</v>
      </c>
      <c r="D116" s="40">
        <v>28</v>
      </c>
      <c r="E116" s="92">
        <v>54</v>
      </c>
      <c r="F116" s="39">
        <v>104</v>
      </c>
      <c r="G116" s="40">
        <v>53</v>
      </c>
      <c r="H116" s="40">
        <v>51</v>
      </c>
      <c r="I116" s="92">
        <v>89</v>
      </c>
      <c r="J116" s="39">
        <v>27</v>
      </c>
      <c r="K116" s="40">
        <v>10</v>
      </c>
      <c r="L116" s="40">
        <v>17</v>
      </c>
    </row>
    <row r="117" spans="1:12" s="6" customFormat="1" ht="25.5" customHeight="1">
      <c r="A117" s="10" t="s">
        <v>25</v>
      </c>
      <c r="B117" s="44">
        <v>376</v>
      </c>
      <c r="C117" s="44">
        <v>196</v>
      </c>
      <c r="D117" s="44">
        <v>180</v>
      </c>
      <c r="E117" s="98" t="s">
        <v>26</v>
      </c>
      <c r="F117" s="44">
        <v>382</v>
      </c>
      <c r="G117" s="44">
        <v>193</v>
      </c>
      <c r="H117" s="44">
        <v>189</v>
      </c>
      <c r="I117" s="98" t="s">
        <v>27</v>
      </c>
      <c r="J117" s="44">
        <v>86</v>
      </c>
      <c r="K117" s="44">
        <v>28</v>
      </c>
      <c r="L117" s="44">
        <v>58</v>
      </c>
    </row>
    <row r="118" spans="1:12" s="35" customFormat="1" ht="15.75" customHeight="1">
      <c r="A118" s="17">
        <v>20</v>
      </c>
      <c r="B118" s="36">
        <v>62</v>
      </c>
      <c r="C118" s="37">
        <v>35</v>
      </c>
      <c r="D118" s="37">
        <v>27</v>
      </c>
      <c r="E118" s="91">
        <v>55</v>
      </c>
      <c r="F118" s="36">
        <v>69</v>
      </c>
      <c r="G118" s="37">
        <v>36</v>
      </c>
      <c r="H118" s="37">
        <v>33</v>
      </c>
      <c r="I118" s="91">
        <v>90</v>
      </c>
      <c r="J118" s="36">
        <v>29</v>
      </c>
      <c r="K118" s="37">
        <v>13</v>
      </c>
      <c r="L118" s="37">
        <v>16</v>
      </c>
    </row>
    <row r="119" spans="1:12" s="35" customFormat="1" ht="15.75" customHeight="1">
      <c r="A119" s="17">
        <v>21</v>
      </c>
      <c r="B119" s="36">
        <v>76</v>
      </c>
      <c r="C119" s="37">
        <v>38</v>
      </c>
      <c r="D119" s="37">
        <v>38</v>
      </c>
      <c r="E119" s="91">
        <v>56</v>
      </c>
      <c r="F119" s="36">
        <v>91</v>
      </c>
      <c r="G119" s="37">
        <v>44</v>
      </c>
      <c r="H119" s="37">
        <v>47</v>
      </c>
      <c r="I119" s="91">
        <v>91</v>
      </c>
      <c r="J119" s="36">
        <v>21</v>
      </c>
      <c r="K119" s="37">
        <v>4</v>
      </c>
      <c r="L119" s="37">
        <v>17</v>
      </c>
    </row>
    <row r="120" spans="1:12" s="35" customFormat="1" ht="15.75" customHeight="1">
      <c r="A120" s="17">
        <v>22</v>
      </c>
      <c r="B120" s="36">
        <v>82</v>
      </c>
      <c r="C120" s="37">
        <v>35</v>
      </c>
      <c r="D120" s="37">
        <v>47</v>
      </c>
      <c r="E120" s="91">
        <v>57</v>
      </c>
      <c r="F120" s="36">
        <v>83</v>
      </c>
      <c r="G120" s="37">
        <v>43</v>
      </c>
      <c r="H120" s="37">
        <v>40</v>
      </c>
      <c r="I120" s="91">
        <v>92</v>
      </c>
      <c r="J120" s="36">
        <v>15</v>
      </c>
      <c r="K120" s="37">
        <v>4</v>
      </c>
      <c r="L120" s="37">
        <v>11</v>
      </c>
    </row>
    <row r="121" spans="1:12" s="35" customFormat="1" ht="15.75" customHeight="1">
      <c r="A121" s="17">
        <v>23</v>
      </c>
      <c r="B121" s="36">
        <v>78</v>
      </c>
      <c r="C121" s="37">
        <v>45</v>
      </c>
      <c r="D121" s="37">
        <v>33</v>
      </c>
      <c r="E121" s="91">
        <v>58</v>
      </c>
      <c r="F121" s="36">
        <v>89</v>
      </c>
      <c r="G121" s="37">
        <v>44</v>
      </c>
      <c r="H121" s="37">
        <v>45</v>
      </c>
      <c r="I121" s="91">
        <v>93</v>
      </c>
      <c r="J121" s="36">
        <v>11</v>
      </c>
      <c r="K121" s="37">
        <v>5</v>
      </c>
      <c r="L121" s="37">
        <v>6</v>
      </c>
    </row>
    <row r="122" spans="1:12" s="35" customFormat="1" ht="18" customHeight="1">
      <c r="A122" s="19">
        <v>24</v>
      </c>
      <c r="B122" s="39">
        <v>78</v>
      </c>
      <c r="C122" s="40">
        <v>43</v>
      </c>
      <c r="D122" s="40">
        <v>35</v>
      </c>
      <c r="E122" s="92">
        <v>59</v>
      </c>
      <c r="F122" s="39">
        <v>50</v>
      </c>
      <c r="G122" s="40">
        <v>26</v>
      </c>
      <c r="H122" s="40">
        <v>24</v>
      </c>
      <c r="I122" s="92">
        <v>94</v>
      </c>
      <c r="J122" s="39">
        <v>10</v>
      </c>
      <c r="K122" s="40">
        <v>2</v>
      </c>
      <c r="L122" s="40">
        <v>8</v>
      </c>
    </row>
    <row r="123" spans="1:12" s="6" customFormat="1" ht="25.5" customHeight="1">
      <c r="A123" s="10" t="s">
        <v>28</v>
      </c>
      <c r="B123" s="44">
        <v>371</v>
      </c>
      <c r="C123" s="44">
        <v>240</v>
      </c>
      <c r="D123" s="44">
        <v>131</v>
      </c>
      <c r="E123" s="98" t="s">
        <v>29</v>
      </c>
      <c r="F123" s="44">
        <v>383</v>
      </c>
      <c r="G123" s="44">
        <v>190</v>
      </c>
      <c r="H123" s="44">
        <v>193</v>
      </c>
      <c r="I123" s="93" t="s">
        <v>30</v>
      </c>
      <c r="J123" s="44">
        <v>51</v>
      </c>
      <c r="K123" s="44">
        <v>12</v>
      </c>
      <c r="L123" s="44">
        <v>39</v>
      </c>
    </row>
    <row r="124" spans="1:12" s="35" customFormat="1" ht="15.75" customHeight="1">
      <c r="A124" s="17">
        <v>25</v>
      </c>
      <c r="B124" s="36">
        <v>89</v>
      </c>
      <c r="C124" s="37">
        <v>58</v>
      </c>
      <c r="D124" s="37">
        <v>31</v>
      </c>
      <c r="E124" s="91">
        <v>60</v>
      </c>
      <c r="F124" s="36">
        <v>80</v>
      </c>
      <c r="G124" s="37">
        <v>38</v>
      </c>
      <c r="H124" s="37">
        <v>42</v>
      </c>
      <c r="I124" s="91">
        <v>95</v>
      </c>
      <c r="J124" s="36">
        <v>14</v>
      </c>
      <c r="K124" s="37">
        <v>1</v>
      </c>
      <c r="L124" s="37">
        <v>13</v>
      </c>
    </row>
    <row r="125" spans="1:12" s="35" customFormat="1" ht="15.75" customHeight="1">
      <c r="A125" s="17">
        <v>26</v>
      </c>
      <c r="B125" s="36">
        <v>92</v>
      </c>
      <c r="C125" s="37">
        <v>66</v>
      </c>
      <c r="D125" s="37">
        <v>26</v>
      </c>
      <c r="E125" s="91">
        <v>61</v>
      </c>
      <c r="F125" s="36">
        <v>81</v>
      </c>
      <c r="G125" s="37">
        <v>43</v>
      </c>
      <c r="H125" s="37">
        <v>38</v>
      </c>
      <c r="I125" s="91">
        <v>96</v>
      </c>
      <c r="J125" s="36">
        <v>11</v>
      </c>
      <c r="K125" s="37">
        <v>2</v>
      </c>
      <c r="L125" s="37">
        <v>9</v>
      </c>
    </row>
    <row r="126" spans="1:12" s="35" customFormat="1" ht="15.75" customHeight="1">
      <c r="A126" s="17">
        <v>27</v>
      </c>
      <c r="B126" s="36">
        <v>81</v>
      </c>
      <c r="C126" s="37">
        <v>50</v>
      </c>
      <c r="D126" s="37">
        <v>31</v>
      </c>
      <c r="E126" s="91">
        <v>62</v>
      </c>
      <c r="F126" s="36">
        <v>80</v>
      </c>
      <c r="G126" s="37">
        <v>39</v>
      </c>
      <c r="H126" s="37">
        <v>41</v>
      </c>
      <c r="I126" s="91">
        <v>97</v>
      </c>
      <c r="J126" s="36">
        <v>6</v>
      </c>
      <c r="K126" s="37">
        <v>5</v>
      </c>
      <c r="L126" s="37">
        <v>1</v>
      </c>
    </row>
    <row r="127" spans="1:12" s="35" customFormat="1" ht="15.75" customHeight="1">
      <c r="A127" s="17">
        <v>28</v>
      </c>
      <c r="B127" s="36">
        <v>51</v>
      </c>
      <c r="C127" s="37">
        <v>33</v>
      </c>
      <c r="D127" s="37">
        <v>18</v>
      </c>
      <c r="E127" s="91">
        <v>63</v>
      </c>
      <c r="F127" s="36">
        <v>66</v>
      </c>
      <c r="G127" s="37">
        <v>33</v>
      </c>
      <c r="H127" s="37">
        <v>33</v>
      </c>
      <c r="I127" s="91">
        <v>98</v>
      </c>
      <c r="J127" s="36">
        <v>5</v>
      </c>
      <c r="K127" s="37">
        <v>2</v>
      </c>
      <c r="L127" s="37">
        <v>3</v>
      </c>
    </row>
    <row r="128" spans="1:12" s="35" customFormat="1" ht="18" customHeight="1">
      <c r="A128" s="19">
        <v>29</v>
      </c>
      <c r="B128" s="39">
        <v>58</v>
      </c>
      <c r="C128" s="40">
        <v>33</v>
      </c>
      <c r="D128" s="40">
        <v>25</v>
      </c>
      <c r="E128" s="92">
        <v>64</v>
      </c>
      <c r="F128" s="39">
        <v>76</v>
      </c>
      <c r="G128" s="40">
        <v>37</v>
      </c>
      <c r="H128" s="40">
        <v>39</v>
      </c>
      <c r="I128" s="91">
        <v>99</v>
      </c>
      <c r="J128" s="36">
        <v>8</v>
      </c>
      <c r="K128" s="37">
        <v>1</v>
      </c>
      <c r="L128" s="37">
        <v>7</v>
      </c>
    </row>
    <row r="129" spans="1:13" s="6" customFormat="1" ht="25.5" customHeight="1">
      <c r="A129" s="10" t="s">
        <v>31</v>
      </c>
      <c r="B129" s="44">
        <v>298</v>
      </c>
      <c r="C129" s="44">
        <v>148</v>
      </c>
      <c r="D129" s="44">
        <v>150</v>
      </c>
      <c r="E129" s="98" t="s">
        <v>32</v>
      </c>
      <c r="F129" s="44">
        <v>429</v>
      </c>
      <c r="G129" s="44">
        <v>212</v>
      </c>
      <c r="H129" s="44">
        <v>217</v>
      </c>
      <c r="I129" s="95">
        <v>100</v>
      </c>
      <c r="J129" s="47">
        <v>5</v>
      </c>
      <c r="K129" s="48">
        <v>0</v>
      </c>
      <c r="L129" s="48">
        <v>5</v>
      </c>
    </row>
    <row r="130" spans="1:13" s="35" customFormat="1" ht="15.75" customHeight="1">
      <c r="A130" s="17">
        <v>30</v>
      </c>
      <c r="B130" s="36">
        <v>56</v>
      </c>
      <c r="C130" s="37">
        <v>29</v>
      </c>
      <c r="D130" s="37">
        <v>27</v>
      </c>
      <c r="E130" s="91">
        <v>65</v>
      </c>
      <c r="F130" s="36">
        <v>89</v>
      </c>
      <c r="G130" s="37">
        <v>39</v>
      </c>
      <c r="H130" s="37">
        <v>50</v>
      </c>
      <c r="I130" s="91">
        <v>101</v>
      </c>
      <c r="J130" s="36">
        <v>2</v>
      </c>
      <c r="K130" s="37">
        <v>1</v>
      </c>
      <c r="L130" s="37">
        <v>1</v>
      </c>
    </row>
    <row r="131" spans="1:13" s="35" customFormat="1" ht="15.75" customHeight="1">
      <c r="A131" s="17">
        <v>31</v>
      </c>
      <c r="B131" s="36">
        <v>43</v>
      </c>
      <c r="C131" s="37">
        <v>19</v>
      </c>
      <c r="D131" s="37">
        <v>24</v>
      </c>
      <c r="E131" s="91">
        <v>66</v>
      </c>
      <c r="F131" s="36">
        <v>89</v>
      </c>
      <c r="G131" s="37">
        <v>46</v>
      </c>
      <c r="H131" s="37">
        <v>43</v>
      </c>
      <c r="I131" s="91">
        <v>102</v>
      </c>
      <c r="J131" s="36">
        <v>0</v>
      </c>
      <c r="K131" s="37">
        <v>0</v>
      </c>
      <c r="L131" s="37">
        <v>0</v>
      </c>
    </row>
    <row r="132" spans="1:13" s="35" customFormat="1" ht="15.75" customHeight="1">
      <c r="A132" s="17">
        <v>32</v>
      </c>
      <c r="B132" s="36">
        <v>53</v>
      </c>
      <c r="C132" s="37">
        <v>30</v>
      </c>
      <c r="D132" s="37">
        <v>23</v>
      </c>
      <c r="E132" s="91">
        <v>67</v>
      </c>
      <c r="F132" s="36">
        <v>79</v>
      </c>
      <c r="G132" s="37">
        <v>39</v>
      </c>
      <c r="H132" s="37">
        <v>40</v>
      </c>
      <c r="I132" s="91">
        <v>103</v>
      </c>
      <c r="J132" s="36">
        <v>0</v>
      </c>
      <c r="K132" s="37">
        <v>0</v>
      </c>
      <c r="L132" s="37">
        <v>0</v>
      </c>
    </row>
    <row r="133" spans="1:13" s="35" customFormat="1" ht="15.75" customHeight="1">
      <c r="A133" s="17">
        <v>33</v>
      </c>
      <c r="B133" s="36">
        <v>68</v>
      </c>
      <c r="C133" s="37">
        <v>33</v>
      </c>
      <c r="D133" s="37">
        <v>35</v>
      </c>
      <c r="E133" s="91">
        <v>68</v>
      </c>
      <c r="F133" s="36">
        <v>80</v>
      </c>
      <c r="G133" s="37">
        <v>45</v>
      </c>
      <c r="H133" s="37">
        <v>35</v>
      </c>
      <c r="I133" s="96" t="s">
        <v>33</v>
      </c>
      <c r="J133" s="39">
        <v>0</v>
      </c>
      <c r="K133" s="40">
        <v>0</v>
      </c>
      <c r="L133" s="40">
        <v>0</v>
      </c>
    </row>
    <row r="134" spans="1:13" s="35" customFormat="1" ht="21" customHeight="1" thickBot="1">
      <c r="A134" s="32">
        <v>34</v>
      </c>
      <c r="B134" s="36">
        <v>78</v>
      </c>
      <c r="C134" s="37">
        <v>37</v>
      </c>
      <c r="D134" s="37">
        <v>41</v>
      </c>
      <c r="E134" s="91">
        <v>69</v>
      </c>
      <c r="F134" s="36">
        <v>92</v>
      </c>
      <c r="G134" s="37">
        <v>43</v>
      </c>
      <c r="H134" s="37">
        <v>49</v>
      </c>
      <c r="I134" s="107" t="s">
        <v>5</v>
      </c>
      <c r="J134" s="47">
        <v>6793</v>
      </c>
      <c r="K134" s="47">
        <v>3441</v>
      </c>
      <c r="L134" s="47">
        <v>3352</v>
      </c>
    </row>
    <row r="135" spans="1:13" s="58" customFormat="1" ht="24" customHeight="1" thickTop="1" thickBot="1">
      <c r="A135" s="53" t="s">
        <v>34</v>
      </c>
      <c r="B135" s="115">
        <v>888</v>
      </c>
      <c r="C135" s="116">
        <v>464</v>
      </c>
      <c r="D135" s="197">
        <v>424</v>
      </c>
      <c r="E135" s="120" t="s">
        <v>36</v>
      </c>
      <c r="F135" s="116">
        <v>3941</v>
      </c>
      <c r="G135" s="116">
        <v>2049</v>
      </c>
      <c r="H135" s="197">
        <v>1892</v>
      </c>
      <c r="I135" s="123" t="s">
        <v>37</v>
      </c>
      <c r="J135" s="116">
        <v>1964</v>
      </c>
      <c r="K135" s="116">
        <v>928</v>
      </c>
      <c r="L135" s="116">
        <v>1036</v>
      </c>
    </row>
    <row r="136" spans="1:13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23" t="s">
        <v>143</v>
      </c>
      <c r="L136" s="30"/>
      <c r="M136" s="35"/>
    </row>
    <row r="137" spans="1:13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</row>
    <row r="138" spans="1:13" s="6" customFormat="1" ht="25.5" customHeight="1">
      <c r="A138" s="10" t="s">
        <v>6</v>
      </c>
      <c r="B138" s="44">
        <v>69</v>
      </c>
      <c r="C138" s="44">
        <v>26</v>
      </c>
      <c r="D138" s="44">
        <v>43</v>
      </c>
      <c r="E138" s="98" t="s">
        <v>7</v>
      </c>
      <c r="F138" s="44">
        <v>107</v>
      </c>
      <c r="G138" s="44">
        <v>56</v>
      </c>
      <c r="H138" s="44">
        <v>51</v>
      </c>
      <c r="I138" s="98" t="s">
        <v>8</v>
      </c>
      <c r="J138" s="44">
        <v>121</v>
      </c>
      <c r="K138" s="44">
        <v>55</v>
      </c>
      <c r="L138" s="44">
        <v>66</v>
      </c>
    </row>
    <row r="139" spans="1:13" s="35" customFormat="1" ht="15.75" customHeight="1">
      <c r="A139" s="17">
        <v>0</v>
      </c>
      <c r="B139" s="36">
        <v>14</v>
      </c>
      <c r="C139" s="37">
        <v>7</v>
      </c>
      <c r="D139" s="37">
        <v>7</v>
      </c>
      <c r="E139" s="91">
        <v>35</v>
      </c>
      <c r="F139" s="36">
        <v>20</v>
      </c>
      <c r="G139" s="37">
        <v>9</v>
      </c>
      <c r="H139" s="37">
        <v>11</v>
      </c>
      <c r="I139" s="91">
        <v>70</v>
      </c>
      <c r="J139" s="36">
        <v>19</v>
      </c>
      <c r="K139" s="37">
        <v>9</v>
      </c>
      <c r="L139" s="37">
        <v>10</v>
      </c>
    </row>
    <row r="140" spans="1:13" s="35" customFormat="1" ht="15.75" customHeight="1">
      <c r="A140" s="17">
        <v>1</v>
      </c>
      <c r="B140" s="36">
        <v>5</v>
      </c>
      <c r="C140" s="37">
        <v>3</v>
      </c>
      <c r="D140" s="37">
        <v>2</v>
      </c>
      <c r="E140" s="91">
        <v>36</v>
      </c>
      <c r="F140" s="36">
        <v>23</v>
      </c>
      <c r="G140" s="37">
        <v>10</v>
      </c>
      <c r="H140" s="37">
        <v>13</v>
      </c>
      <c r="I140" s="91">
        <v>71</v>
      </c>
      <c r="J140" s="36">
        <v>23</v>
      </c>
      <c r="K140" s="37">
        <v>9</v>
      </c>
      <c r="L140" s="37">
        <v>14</v>
      </c>
    </row>
    <row r="141" spans="1:13" s="35" customFormat="1" ht="15.75" customHeight="1">
      <c r="A141" s="17">
        <v>2</v>
      </c>
      <c r="B141" s="36">
        <v>17</v>
      </c>
      <c r="C141" s="37">
        <v>5</v>
      </c>
      <c r="D141" s="37">
        <v>12</v>
      </c>
      <c r="E141" s="91">
        <v>37</v>
      </c>
      <c r="F141" s="36">
        <v>19</v>
      </c>
      <c r="G141" s="37">
        <v>11</v>
      </c>
      <c r="H141" s="37">
        <v>8</v>
      </c>
      <c r="I141" s="91">
        <v>72</v>
      </c>
      <c r="J141" s="36">
        <v>26</v>
      </c>
      <c r="K141" s="37">
        <v>13</v>
      </c>
      <c r="L141" s="37">
        <v>13</v>
      </c>
    </row>
    <row r="142" spans="1:13" s="35" customFormat="1" ht="15.75" customHeight="1">
      <c r="A142" s="17">
        <v>3</v>
      </c>
      <c r="B142" s="36">
        <v>11</v>
      </c>
      <c r="C142" s="37">
        <v>5</v>
      </c>
      <c r="D142" s="37">
        <v>6</v>
      </c>
      <c r="E142" s="91">
        <v>38</v>
      </c>
      <c r="F142" s="36">
        <v>24</v>
      </c>
      <c r="G142" s="37">
        <v>15</v>
      </c>
      <c r="H142" s="37">
        <v>9</v>
      </c>
      <c r="I142" s="91">
        <v>73</v>
      </c>
      <c r="J142" s="36">
        <v>28</v>
      </c>
      <c r="K142" s="37">
        <v>11</v>
      </c>
      <c r="L142" s="37">
        <v>17</v>
      </c>
    </row>
    <row r="143" spans="1:13" s="35" customFormat="1" ht="18" customHeight="1">
      <c r="A143" s="19">
        <v>4</v>
      </c>
      <c r="B143" s="105">
        <v>22</v>
      </c>
      <c r="C143" s="40">
        <v>6</v>
      </c>
      <c r="D143" s="40">
        <v>16</v>
      </c>
      <c r="E143" s="92">
        <v>39</v>
      </c>
      <c r="F143" s="39">
        <v>21</v>
      </c>
      <c r="G143" s="40">
        <v>11</v>
      </c>
      <c r="H143" s="40">
        <v>10</v>
      </c>
      <c r="I143" s="92">
        <v>74</v>
      </c>
      <c r="J143" s="39">
        <v>25</v>
      </c>
      <c r="K143" s="40">
        <v>13</v>
      </c>
      <c r="L143" s="40">
        <v>12</v>
      </c>
    </row>
    <row r="144" spans="1:13" s="6" customFormat="1" ht="25.5" customHeight="1">
      <c r="A144" s="10" t="s">
        <v>10</v>
      </c>
      <c r="B144" s="44">
        <v>86</v>
      </c>
      <c r="C144" s="44">
        <v>42</v>
      </c>
      <c r="D144" s="44">
        <v>44</v>
      </c>
      <c r="E144" s="98" t="s">
        <v>11</v>
      </c>
      <c r="F144" s="44">
        <v>106</v>
      </c>
      <c r="G144" s="44">
        <v>61</v>
      </c>
      <c r="H144" s="44">
        <v>45</v>
      </c>
      <c r="I144" s="98" t="s">
        <v>12</v>
      </c>
      <c r="J144" s="44">
        <v>151</v>
      </c>
      <c r="K144" s="44">
        <v>61</v>
      </c>
      <c r="L144" s="44">
        <v>90</v>
      </c>
    </row>
    <row r="145" spans="1:12" s="35" customFormat="1" ht="15.75" customHeight="1">
      <c r="A145" s="17">
        <v>5</v>
      </c>
      <c r="B145" s="36">
        <v>23</v>
      </c>
      <c r="C145" s="37">
        <v>10</v>
      </c>
      <c r="D145" s="37">
        <v>13</v>
      </c>
      <c r="E145" s="91">
        <v>40</v>
      </c>
      <c r="F145" s="36">
        <v>23</v>
      </c>
      <c r="G145" s="37">
        <v>12</v>
      </c>
      <c r="H145" s="37">
        <v>11</v>
      </c>
      <c r="I145" s="91">
        <v>75</v>
      </c>
      <c r="J145" s="36">
        <v>36</v>
      </c>
      <c r="K145" s="37">
        <v>20</v>
      </c>
      <c r="L145" s="37">
        <v>16</v>
      </c>
    </row>
    <row r="146" spans="1:12" s="35" customFormat="1" ht="15.75" customHeight="1">
      <c r="A146" s="17">
        <v>6</v>
      </c>
      <c r="B146" s="36">
        <v>12</v>
      </c>
      <c r="C146" s="37">
        <v>5</v>
      </c>
      <c r="D146" s="37">
        <v>7</v>
      </c>
      <c r="E146" s="91">
        <v>41</v>
      </c>
      <c r="F146" s="36">
        <v>29</v>
      </c>
      <c r="G146" s="37">
        <v>18</v>
      </c>
      <c r="H146" s="37">
        <v>11</v>
      </c>
      <c r="I146" s="91">
        <v>76</v>
      </c>
      <c r="J146" s="36">
        <v>31</v>
      </c>
      <c r="K146" s="37">
        <v>12</v>
      </c>
      <c r="L146" s="37">
        <v>19</v>
      </c>
    </row>
    <row r="147" spans="1:12" s="35" customFormat="1" ht="15.75" customHeight="1">
      <c r="A147" s="17">
        <v>7</v>
      </c>
      <c r="B147" s="36">
        <v>21</v>
      </c>
      <c r="C147" s="37">
        <v>11</v>
      </c>
      <c r="D147" s="37">
        <v>10</v>
      </c>
      <c r="E147" s="91">
        <v>42</v>
      </c>
      <c r="F147" s="36">
        <v>9</v>
      </c>
      <c r="G147" s="37">
        <v>5</v>
      </c>
      <c r="H147" s="37">
        <v>4</v>
      </c>
      <c r="I147" s="91">
        <v>77</v>
      </c>
      <c r="J147" s="36">
        <v>28</v>
      </c>
      <c r="K147" s="37">
        <v>13</v>
      </c>
      <c r="L147" s="37">
        <v>15</v>
      </c>
    </row>
    <row r="148" spans="1:12" s="35" customFormat="1" ht="15.75" customHeight="1">
      <c r="A148" s="17">
        <v>8</v>
      </c>
      <c r="B148" s="36">
        <v>17</v>
      </c>
      <c r="C148" s="37">
        <v>7</v>
      </c>
      <c r="D148" s="37">
        <v>10</v>
      </c>
      <c r="E148" s="91">
        <v>43</v>
      </c>
      <c r="F148" s="36">
        <v>23</v>
      </c>
      <c r="G148" s="37">
        <v>14</v>
      </c>
      <c r="H148" s="37">
        <v>9</v>
      </c>
      <c r="I148" s="91">
        <v>78</v>
      </c>
      <c r="J148" s="36">
        <v>28</v>
      </c>
      <c r="K148" s="37">
        <v>7</v>
      </c>
      <c r="L148" s="37">
        <v>21</v>
      </c>
    </row>
    <row r="149" spans="1:12" s="35" customFormat="1" ht="18" customHeight="1">
      <c r="A149" s="19">
        <v>9</v>
      </c>
      <c r="B149" s="39">
        <v>13</v>
      </c>
      <c r="C149" s="40">
        <v>9</v>
      </c>
      <c r="D149" s="40">
        <v>4</v>
      </c>
      <c r="E149" s="92">
        <v>44</v>
      </c>
      <c r="F149" s="39">
        <v>22</v>
      </c>
      <c r="G149" s="40">
        <v>12</v>
      </c>
      <c r="H149" s="40">
        <v>10</v>
      </c>
      <c r="I149" s="92">
        <v>79</v>
      </c>
      <c r="J149" s="39">
        <v>28</v>
      </c>
      <c r="K149" s="40">
        <v>9</v>
      </c>
      <c r="L149" s="40">
        <v>19</v>
      </c>
    </row>
    <row r="150" spans="1:12" s="6" customFormat="1" ht="25.5" customHeight="1">
      <c r="A150" s="10" t="s">
        <v>19</v>
      </c>
      <c r="B150" s="44">
        <v>80</v>
      </c>
      <c r="C150" s="44">
        <v>34</v>
      </c>
      <c r="D150" s="44">
        <v>46</v>
      </c>
      <c r="E150" s="98" t="s">
        <v>20</v>
      </c>
      <c r="F150" s="44">
        <v>120</v>
      </c>
      <c r="G150" s="44">
        <v>60</v>
      </c>
      <c r="H150" s="44">
        <v>60</v>
      </c>
      <c r="I150" s="98" t="s">
        <v>21</v>
      </c>
      <c r="J150" s="44">
        <v>100</v>
      </c>
      <c r="K150" s="44">
        <v>51</v>
      </c>
      <c r="L150" s="44">
        <v>49</v>
      </c>
    </row>
    <row r="151" spans="1:12" s="35" customFormat="1" ht="15.75" customHeight="1">
      <c r="A151" s="17">
        <v>10</v>
      </c>
      <c r="B151" s="36">
        <v>20</v>
      </c>
      <c r="C151" s="37">
        <v>3</v>
      </c>
      <c r="D151" s="37">
        <v>17</v>
      </c>
      <c r="E151" s="91">
        <v>45</v>
      </c>
      <c r="F151" s="36">
        <v>18</v>
      </c>
      <c r="G151" s="37">
        <v>9</v>
      </c>
      <c r="H151" s="37">
        <v>9</v>
      </c>
      <c r="I151" s="91">
        <v>80</v>
      </c>
      <c r="J151" s="36">
        <v>20</v>
      </c>
      <c r="K151" s="37">
        <v>10</v>
      </c>
      <c r="L151" s="37">
        <v>10</v>
      </c>
    </row>
    <row r="152" spans="1:12" s="35" customFormat="1" ht="15.75" customHeight="1">
      <c r="A152" s="17">
        <v>11</v>
      </c>
      <c r="B152" s="36">
        <v>11</v>
      </c>
      <c r="C152" s="37">
        <v>6</v>
      </c>
      <c r="D152" s="37">
        <v>5</v>
      </c>
      <c r="E152" s="91">
        <v>46</v>
      </c>
      <c r="F152" s="36">
        <v>23</v>
      </c>
      <c r="G152" s="37">
        <v>16</v>
      </c>
      <c r="H152" s="37">
        <v>7</v>
      </c>
      <c r="I152" s="91">
        <v>81</v>
      </c>
      <c r="J152" s="36">
        <v>22</v>
      </c>
      <c r="K152" s="37">
        <v>9</v>
      </c>
      <c r="L152" s="37">
        <v>13</v>
      </c>
    </row>
    <row r="153" spans="1:12" s="35" customFormat="1" ht="15.75" customHeight="1">
      <c r="A153" s="17">
        <v>12</v>
      </c>
      <c r="B153" s="36">
        <v>25</v>
      </c>
      <c r="C153" s="37">
        <v>16</v>
      </c>
      <c r="D153" s="37">
        <v>9</v>
      </c>
      <c r="E153" s="91">
        <v>47</v>
      </c>
      <c r="F153" s="36">
        <v>20</v>
      </c>
      <c r="G153" s="37">
        <v>8</v>
      </c>
      <c r="H153" s="37">
        <v>12</v>
      </c>
      <c r="I153" s="91">
        <v>82</v>
      </c>
      <c r="J153" s="36">
        <v>18</v>
      </c>
      <c r="K153" s="37">
        <v>10</v>
      </c>
      <c r="L153" s="37">
        <v>8</v>
      </c>
    </row>
    <row r="154" spans="1:12" s="35" customFormat="1" ht="15.75" customHeight="1">
      <c r="A154" s="17">
        <v>13</v>
      </c>
      <c r="B154" s="36">
        <v>10</v>
      </c>
      <c r="C154" s="37">
        <v>2</v>
      </c>
      <c r="D154" s="37">
        <v>8</v>
      </c>
      <c r="E154" s="91">
        <v>48</v>
      </c>
      <c r="F154" s="36">
        <v>31</v>
      </c>
      <c r="G154" s="37">
        <v>15</v>
      </c>
      <c r="H154" s="37">
        <v>16</v>
      </c>
      <c r="I154" s="91">
        <v>83</v>
      </c>
      <c r="J154" s="36">
        <v>21</v>
      </c>
      <c r="K154" s="37">
        <v>13</v>
      </c>
      <c r="L154" s="37">
        <v>8</v>
      </c>
    </row>
    <row r="155" spans="1:12" s="35" customFormat="1" ht="18" customHeight="1">
      <c r="A155" s="19">
        <v>14</v>
      </c>
      <c r="B155" s="39">
        <v>14</v>
      </c>
      <c r="C155" s="40">
        <v>7</v>
      </c>
      <c r="D155" s="40">
        <v>7</v>
      </c>
      <c r="E155" s="92">
        <v>49</v>
      </c>
      <c r="F155" s="39">
        <v>28</v>
      </c>
      <c r="G155" s="40">
        <v>12</v>
      </c>
      <c r="H155" s="40">
        <v>16</v>
      </c>
      <c r="I155" s="92">
        <v>84</v>
      </c>
      <c r="J155" s="39">
        <v>19</v>
      </c>
      <c r="K155" s="40">
        <v>9</v>
      </c>
      <c r="L155" s="40">
        <v>10</v>
      </c>
    </row>
    <row r="156" spans="1:12" s="6" customFormat="1" ht="25.5" customHeight="1">
      <c r="A156" s="10" t="s">
        <v>22</v>
      </c>
      <c r="B156" s="44">
        <v>91</v>
      </c>
      <c r="C156" s="44">
        <v>50</v>
      </c>
      <c r="D156" s="44">
        <v>41</v>
      </c>
      <c r="E156" s="98" t="s">
        <v>23</v>
      </c>
      <c r="F156" s="44">
        <v>164</v>
      </c>
      <c r="G156" s="44">
        <v>79</v>
      </c>
      <c r="H156" s="44">
        <v>85</v>
      </c>
      <c r="I156" s="98" t="s">
        <v>24</v>
      </c>
      <c r="J156" s="44">
        <v>60</v>
      </c>
      <c r="K156" s="44">
        <v>27</v>
      </c>
      <c r="L156" s="44">
        <v>33</v>
      </c>
    </row>
    <row r="157" spans="1:12" s="35" customFormat="1" ht="15.75" customHeight="1">
      <c r="A157" s="17">
        <v>15</v>
      </c>
      <c r="B157" s="36">
        <v>12</v>
      </c>
      <c r="C157" s="37">
        <v>8</v>
      </c>
      <c r="D157" s="37">
        <v>4</v>
      </c>
      <c r="E157" s="91">
        <v>50</v>
      </c>
      <c r="F157" s="36">
        <v>22</v>
      </c>
      <c r="G157" s="37">
        <v>10</v>
      </c>
      <c r="H157" s="37">
        <v>12</v>
      </c>
      <c r="I157" s="91">
        <v>85</v>
      </c>
      <c r="J157" s="36">
        <v>13</v>
      </c>
      <c r="K157" s="37">
        <v>4</v>
      </c>
      <c r="L157" s="37">
        <v>9</v>
      </c>
    </row>
    <row r="158" spans="1:12" s="35" customFormat="1" ht="15.75" customHeight="1">
      <c r="A158" s="17">
        <v>16</v>
      </c>
      <c r="B158" s="36">
        <v>16</v>
      </c>
      <c r="C158" s="37">
        <v>7</v>
      </c>
      <c r="D158" s="37">
        <v>9</v>
      </c>
      <c r="E158" s="91">
        <v>51</v>
      </c>
      <c r="F158" s="36">
        <v>32</v>
      </c>
      <c r="G158" s="37">
        <v>14</v>
      </c>
      <c r="H158" s="37">
        <v>18</v>
      </c>
      <c r="I158" s="91">
        <v>86</v>
      </c>
      <c r="J158" s="36">
        <v>15</v>
      </c>
      <c r="K158" s="37">
        <v>8</v>
      </c>
      <c r="L158" s="37">
        <v>7</v>
      </c>
    </row>
    <row r="159" spans="1:12" s="35" customFormat="1" ht="15.75" customHeight="1">
      <c r="A159" s="17">
        <v>17</v>
      </c>
      <c r="B159" s="36">
        <v>21</v>
      </c>
      <c r="C159" s="37">
        <v>10</v>
      </c>
      <c r="D159" s="37">
        <v>11</v>
      </c>
      <c r="E159" s="91">
        <v>52</v>
      </c>
      <c r="F159" s="36">
        <v>43</v>
      </c>
      <c r="G159" s="37">
        <v>22</v>
      </c>
      <c r="H159" s="37">
        <v>21</v>
      </c>
      <c r="I159" s="91">
        <v>87</v>
      </c>
      <c r="J159" s="36">
        <v>11</v>
      </c>
      <c r="K159" s="37">
        <v>6</v>
      </c>
      <c r="L159" s="37">
        <v>5</v>
      </c>
    </row>
    <row r="160" spans="1:12" s="35" customFormat="1" ht="15.75" customHeight="1">
      <c r="A160" s="17">
        <v>18</v>
      </c>
      <c r="B160" s="36">
        <v>18</v>
      </c>
      <c r="C160" s="37">
        <v>13</v>
      </c>
      <c r="D160" s="37">
        <v>5</v>
      </c>
      <c r="E160" s="91">
        <v>53</v>
      </c>
      <c r="F160" s="36">
        <v>27</v>
      </c>
      <c r="G160" s="37">
        <v>10</v>
      </c>
      <c r="H160" s="37">
        <v>17</v>
      </c>
      <c r="I160" s="91">
        <v>88</v>
      </c>
      <c r="J160" s="36">
        <v>7</v>
      </c>
      <c r="K160" s="37">
        <v>1</v>
      </c>
      <c r="L160" s="37">
        <v>6</v>
      </c>
    </row>
    <row r="161" spans="1:12" s="35" customFormat="1" ht="18" customHeight="1">
      <c r="A161" s="19">
        <v>19</v>
      </c>
      <c r="B161" s="39">
        <v>24</v>
      </c>
      <c r="C161" s="40">
        <v>12</v>
      </c>
      <c r="D161" s="40">
        <v>12</v>
      </c>
      <c r="E161" s="92">
        <v>54</v>
      </c>
      <c r="F161" s="39">
        <v>40</v>
      </c>
      <c r="G161" s="40">
        <v>23</v>
      </c>
      <c r="H161" s="40">
        <v>17</v>
      </c>
      <c r="I161" s="92">
        <v>89</v>
      </c>
      <c r="J161" s="39">
        <v>14</v>
      </c>
      <c r="K161" s="40">
        <v>8</v>
      </c>
      <c r="L161" s="40">
        <v>6</v>
      </c>
    </row>
    <row r="162" spans="1:12" s="6" customFormat="1" ht="25.5" customHeight="1">
      <c r="A162" s="10" t="s">
        <v>25</v>
      </c>
      <c r="B162" s="44">
        <v>105</v>
      </c>
      <c r="C162" s="44">
        <v>54</v>
      </c>
      <c r="D162" s="44">
        <v>51</v>
      </c>
      <c r="E162" s="98" t="s">
        <v>26</v>
      </c>
      <c r="F162" s="44">
        <v>146</v>
      </c>
      <c r="G162" s="44">
        <v>79</v>
      </c>
      <c r="H162" s="44">
        <v>67</v>
      </c>
      <c r="I162" s="98" t="s">
        <v>27</v>
      </c>
      <c r="J162" s="44">
        <v>45</v>
      </c>
      <c r="K162" s="44">
        <v>16</v>
      </c>
      <c r="L162" s="44">
        <v>29</v>
      </c>
    </row>
    <row r="163" spans="1:12" s="35" customFormat="1" ht="15.75" customHeight="1">
      <c r="A163" s="17">
        <v>20</v>
      </c>
      <c r="B163" s="36">
        <v>25</v>
      </c>
      <c r="C163" s="37">
        <v>14</v>
      </c>
      <c r="D163" s="37">
        <v>11</v>
      </c>
      <c r="E163" s="91">
        <v>55</v>
      </c>
      <c r="F163" s="36">
        <v>36</v>
      </c>
      <c r="G163" s="37">
        <v>21</v>
      </c>
      <c r="H163" s="37">
        <v>15</v>
      </c>
      <c r="I163" s="91">
        <v>90</v>
      </c>
      <c r="J163" s="36">
        <v>14</v>
      </c>
      <c r="K163" s="37">
        <v>7</v>
      </c>
      <c r="L163" s="37">
        <v>7</v>
      </c>
    </row>
    <row r="164" spans="1:12" s="35" customFormat="1" ht="15.75" customHeight="1">
      <c r="A164" s="17">
        <v>21</v>
      </c>
      <c r="B164" s="36">
        <v>16</v>
      </c>
      <c r="C164" s="37">
        <v>8</v>
      </c>
      <c r="D164" s="37">
        <v>8</v>
      </c>
      <c r="E164" s="91">
        <v>56</v>
      </c>
      <c r="F164" s="36">
        <v>27</v>
      </c>
      <c r="G164" s="37">
        <v>13</v>
      </c>
      <c r="H164" s="37">
        <v>14</v>
      </c>
      <c r="I164" s="91">
        <v>91</v>
      </c>
      <c r="J164" s="36">
        <v>15</v>
      </c>
      <c r="K164" s="37">
        <v>3</v>
      </c>
      <c r="L164" s="37">
        <v>12</v>
      </c>
    </row>
    <row r="165" spans="1:12" s="35" customFormat="1" ht="15.75" customHeight="1">
      <c r="A165" s="17">
        <v>22</v>
      </c>
      <c r="B165" s="36">
        <v>16</v>
      </c>
      <c r="C165" s="37">
        <v>7</v>
      </c>
      <c r="D165" s="37">
        <v>9</v>
      </c>
      <c r="E165" s="91">
        <v>57</v>
      </c>
      <c r="F165" s="36">
        <v>34</v>
      </c>
      <c r="G165" s="37">
        <v>17</v>
      </c>
      <c r="H165" s="37">
        <v>17</v>
      </c>
      <c r="I165" s="91">
        <v>92</v>
      </c>
      <c r="J165" s="36">
        <v>9</v>
      </c>
      <c r="K165" s="37">
        <v>1</v>
      </c>
      <c r="L165" s="37">
        <v>8</v>
      </c>
    </row>
    <row r="166" spans="1:12" s="35" customFormat="1" ht="15.75" customHeight="1">
      <c r="A166" s="17">
        <v>23</v>
      </c>
      <c r="B166" s="36">
        <v>19</v>
      </c>
      <c r="C166" s="37">
        <v>7</v>
      </c>
      <c r="D166" s="37">
        <v>12</v>
      </c>
      <c r="E166" s="91">
        <v>58</v>
      </c>
      <c r="F166" s="36">
        <v>32</v>
      </c>
      <c r="G166" s="37">
        <v>19</v>
      </c>
      <c r="H166" s="37">
        <v>13</v>
      </c>
      <c r="I166" s="91">
        <v>93</v>
      </c>
      <c r="J166" s="36">
        <v>6</v>
      </c>
      <c r="K166" s="37">
        <v>4</v>
      </c>
      <c r="L166" s="37">
        <v>2</v>
      </c>
    </row>
    <row r="167" spans="1:12" s="35" customFormat="1" ht="18" customHeight="1">
      <c r="A167" s="19">
        <v>24</v>
      </c>
      <c r="B167" s="39">
        <v>29</v>
      </c>
      <c r="C167" s="40">
        <v>18</v>
      </c>
      <c r="D167" s="40">
        <v>11</v>
      </c>
      <c r="E167" s="92">
        <v>59</v>
      </c>
      <c r="F167" s="39">
        <v>17</v>
      </c>
      <c r="G167" s="40">
        <v>9</v>
      </c>
      <c r="H167" s="40">
        <v>8</v>
      </c>
      <c r="I167" s="92">
        <v>94</v>
      </c>
      <c r="J167" s="39">
        <v>1</v>
      </c>
      <c r="K167" s="40">
        <v>1</v>
      </c>
      <c r="L167" s="40">
        <v>0</v>
      </c>
    </row>
    <row r="168" spans="1:12" s="6" customFormat="1" ht="25.5" customHeight="1">
      <c r="A168" s="10" t="s">
        <v>28</v>
      </c>
      <c r="B168" s="44">
        <v>75</v>
      </c>
      <c r="C168" s="44">
        <v>39</v>
      </c>
      <c r="D168" s="44">
        <v>36</v>
      </c>
      <c r="E168" s="98" t="s">
        <v>29</v>
      </c>
      <c r="F168" s="44">
        <v>117</v>
      </c>
      <c r="G168" s="44">
        <v>61</v>
      </c>
      <c r="H168" s="44">
        <v>56</v>
      </c>
      <c r="I168" s="93" t="s">
        <v>30</v>
      </c>
      <c r="J168" s="44">
        <v>15</v>
      </c>
      <c r="K168" s="44">
        <v>1</v>
      </c>
      <c r="L168" s="44">
        <v>14</v>
      </c>
    </row>
    <row r="169" spans="1:12" s="35" customFormat="1" ht="15.75" customHeight="1">
      <c r="A169" s="17">
        <v>25</v>
      </c>
      <c r="B169" s="36">
        <v>15</v>
      </c>
      <c r="C169" s="37">
        <v>6</v>
      </c>
      <c r="D169" s="37">
        <v>9</v>
      </c>
      <c r="E169" s="91">
        <v>60</v>
      </c>
      <c r="F169" s="36">
        <v>18</v>
      </c>
      <c r="G169" s="37">
        <v>9</v>
      </c>
      <c r="H169" s="37">
        <v>9</v>
      </c>
      <c r="I169" s="91">
        <v>95</v>
      </c>
      <c r="J169" s="36">
        <v>0</v>
      </c>
      <c r="K169" s="37">
        <v>0</v>
      </c>
      <c r="L169" s="37">
        <v>0</v>
      </c>
    </row>
    <row r="170" spans="1:12" s="35" customFormat="1" ht="15.75" customHeight="1">
      <c r="A170" s="17">
        <v>26</v>
      </c>
      <c r="B170" s="36">
        <v>20</v>
      </c>
      <c r="C170" s="37">
        <v>11</v>
      </c>
      <c r="D170" s="37">
        <v>9</v>
      </c>
      <c r="E170" s="91">
        <v>61</v>
      </c>
      <c r="F170" s="36">
        <v>29</v>
      </c>
      <c r="G170" s="37">
        <v>17</v>
      </c>
      <c r="H170" s="37">
        <v>12</v>
      </c>
      <c r="I170" s="91">
        <v>96</v>
      </c>
      <c r="J170" s="36">
        <v>4</v>
      </c>
      <c r="K170" s="37">
        <v>1</v>
      </c>
      <c r="L170" s="37">
        <v>3</v>
      </c>
    </row>
    <row r="171" spans="1:12" s="35" customFormat="1" ht="15.75" customHeight="1">
      <c r="A171" s="17">
        <v>27</v>
      </c>
      <c r="B171" s="36">
        <v>8</v>
      </c>
      <c r="C171" s="37">
        <v>6</v>
      </c>
      <c r="D171" s="37">
        <v>2</v>
      </c>
      <c r="E171" s="91">
        <v>62</v>
      </c>
      <c r="F171" s="36">
        <v>24</v>
      </c>
      <c r="G171" s="37">
        <v>12</v>
      </c>
      <c r="H171" s="37">
        <v>12</v>
      </c>
      <c r="I171" s="91">
        <v>97</v>
      </c>
      <c r="J171" s="36">
        <v>3</v>
      </c>
      <c r="K171" s="37">
        <v>0</v>
      </c>
      <c r="L171" s="37">
        <v>3</v>
      </c>
    </row>
    <row r="172" spans="1:12" s="35" customFormat="1" ht="15.75" customHeight="1">
      <c r="A172" s="17">
        <v>28</v>
      </c>
      <c r="B172" s="36">
        <v>16</v>
      </c>
      <c r="C172" s="37">
        <v>9</v>
      </c>
      <c r="D172" s="37">
        <v>7</v>
      </c>
      <c r="E172" s="91">
        <v>63</v>
      </c>
      <c r="F172" s="36">
        <v>27</v>
      </c>
      <c r="G172" s="37">
        <v>18</v>
      </c>
      <c r="H172" s="37">
        <v>9</v>
      </c>
      <c r="I172" s="91">
        <v>98</v>
      </c>
      <c r="J172" s="36">
        <v>2</v>
      </c>
      <c r="K172" s="37">
        <v>0</v>
      </c>
      <c r="L172" s="37">
        <v>2</v>
      </c>
    </row>
    <row r="173" spans="1:12" s="35" customFormat="1" ht="18" customHeight="1">
      <c r="A173" s="19">
        <v>29</v>
      </c>
      <c r="B173" s="39">
        <v>16</v>
      </c>
      <c r="C173" s="40">
        <v>7</v>
      </c>
      <c r="D173" s="40">
        <v>9</v>
      </c>
      <c r="E173" s="92">
        <v>64</v>
      </c>
      <c r="F173" s="39">
        <v>19</v>
      </c>
      <c r="G173" s="40">
        <v>5</v>
      </c>
      <c r="H173" s="40">
        <v>14</v>
      </c>
      <c r="I173" s="91">
        <v>99</v>
      </c>
      <c r="J173" s="36">
        <v>1</v>
      </c>
      <c r="K173" s="37">
        <v>0</v>
      </c>
      <c r="L173" s="37">
        <v>1</v>
      </c>
    </row>
    <row r="174" spans="1:12" s="6" customFormat="1" ht="25.5" customHeight="1">
      <c r="A174" s="10" t="s">
        <v>31</v>
      </c>
      <c r="B174" s="44">
        <v>90</v>
      </c>
      <c r="C174" s="44">
        <v>45</v>
      </c>
      <c r="D174" s="44">
        <v>45</v>
      </c>
      <c r="E174" s="98" t="s">
        <v>32</v>
      </c>
      <c r="F174" s="44">
        <v>113</v>
      </c>
      <c r="G174" s="44">
        <v>50</v>
      </c>
      <c r="H174" s="44">
        <v>63</v>
      </c>
      <c r="I174" s="95">
        <v>100</v>
      </c>
      <c r="J174" s="47">
        <v>0</v>
      </c>
      <c r="K174" s="48">
        <v>0</v>
      </c>
      <c r="L174" s="48">
        <v>0</v>
      </c>
    </row>
    <row r="175" spans="1:12" s="35" customFormat="1" ht="15.75" customHeight="1">
      <c r="A175" s="17">
        <v>30</v>
      </c>
      <c r="B175" s="36">
        <v>15</v>
      </c>
      <c r="C175" s="37">
        <v>8</v>
      </c>
      <c r="D175" s="37">
        <v>7</v>
      </c>
      <c r="E175" s="91">
        <v>65</v>
      </c>
      <c r="F175" s="36">
        <v>27</v>
      </c>
      <c r="G175" s="37">
        <v>13</v>
      </c>
      <c r="H175" s="37">
        <v>14</v>
      </c>
      <c r="I175" s="91">
        <v>101</v>
      </c>
      <c r="J175" s="36">
        <v>1</v>
      </c>
      <c r="K175" s="37">
        <v>0</v>
      </c>
      <c r="L175" s="37">
        <v>1</v>
      </c>
    </row>
    <row r="176" spans="1:12" s="35" customFormat="1" ht="15.75" customHeight="1">
      <c r="A176" s="17">
        <v>31</v>
      </c>
      <c r="B176" s="36">
        <v>16</v>
      </c>
      <c r="C176" s="37">
        <v>7</v>
      </c>
      <c r="D176" s="37">
        <v>9</v>
      </c>
      <c r="E176" s="91">
        <v>66</v>
      </c>
      <c r="F176" s="36">
        <v>21</v>
      </c>
      <c r="G176" s="37">
        <v>8</v>
      </c>
      <c r="H176" s="37">
        <v>13</v>
      </c>
      <c r="I176" s="91">
        <v>102</v>
      </c>
      <c r="J176" s="36">
        <v>0</v>
      </c>
      <c r="K176" s="37">
        <v>0</v>
      </c>
      <c r="L176" s="37">
        <v>0</v>
      </c>
    </row>
    <row r="177" spans="1:13" s="35" customFormat="1" ht="15.75" customHeight="1">
      <c r="A177" s="17">
        <v>32</v>
      </c>
      <c r="B177" s="36">
        <v>21</v>
      </c>
      <c r="C177" s="37">
        <v>12</v>
      </c>
      <c r="D177" s="37">
        <v>9</v>
      </c>
      <c r="E177" s="91">
        <v>67</v>
      </c>
      <c r="F177" s="36">
        <v>23</v>
      </c>
      <c r="G177" s="37">
        <v>10</v>
      </c>
      <c r="H177" s="37">
        <v>13</v>
      </c>
      <c r="I177" s="91">
        <v>103</v>
      </c>
      <c r="J177" s="36">
        <v>3</v>
      </c>
      <c r="K177" s="37">
        <v>0</v>
      </c>
      <c r="L177" s="37">
        <v>3</v>
      </c>
    </row>
    <row r="178" spans="1:13" s="35" customFormat="1" ht="15.75" customHeight="1">
      <c r="A178" s="17">
        <v>33</v>
      </c>
      <c r="B178" s="36">
        <v>18</v>
      </c>
      <c r="C178" s="37">
        <v>9</v>
      </c>
      <c r="D178" s="37">
        <v>9</v>
      </c>
      <c r="E178" s="91">
        <v>68</v>
      </c>
      <c r="F178" s="36">
        <v>13</v>
      </c>
      <c r="G178" s="37">
        <v>8</v>
      </c>
      <c r="H178" s="37">
        <v>5</v>
      </c>
      <c r="I178" s="96" t="s">
        <v>33</v>
      </c>
      <c r="J178" s="39">
        <v>1</v>
      </c>
      <c r="K178" s="40">
        <v>0</v>
      </c>
      <c r="L178" s="40">
        <v>1</v>
      </c>
    </row>
    <row r="179" spans="1:13" s="35" customFormat="1" ht="21" customHeight="1" thickBot="1">
      <c r="A179" s="32">
        <v>34</v>
      </c>
      <c r="B179" s="36">
        <v>20</v>
      </c>
      <c r="C179" s="37">
        <v>9</v>
      </c>
      <c r="D179" s="37">
        <v>11</v>
      </c>
      <c r="E179" s="91">
        <v>69</v>
      </c>
      <c r="F179" s="36">
        <v>29</v>
      </c>
      <c r="G179" s="37">
        <v>11</v>
      </c>
      <c r="H179" s="37">
        <v>18</v>
      </c>
      <c r="I179" s="107" t="s">
        <v>5</v>
      </c>
      <c r="J179" s="47">
        <v>1961</v>
      </c>
      <c r="K179" s="47">
        <v>947</v>
      </c>
      <c r="L179" s="47">
        <v>1014</v>
      </c>
    </row>
    <row r="180" spans="1:13" s="58" customFormat="1" ht="24" customHeight="1" thickTop="1" thickBot="1">
      <c r="A180" s="53" t="s">
        <v>34</v>
      </c>
      <c r="B180" s="115">
        <v>235</v>
      </c>
      <c r="C180" s="116">
        <v>102</v>
      </c>
      <c r="D180" s="197">
        <v>133</v>
      </c>
      <c r="E180" s="120" t="s">
        <v>36</v>
      </c>
      <c r="F180" s="116">
        <v>1121</v>
      </c>
      <c r="G180" s="116">
        <v>584</v>
      </c>
      <c r="H180" s="197">
        <v>537</v>
      </c>
      <c r="I180" s="123" t="s">
        <v>37</v>
      </c>
      <c r="J180" s="116">
        <v>605</v>
      </c>
      <c r="K180" s="116">
        <v>261</v>
      </c>
      <c r="L180" s="116">
        <v>344</v>
      </c>
    </row>
    <row r="181" spans="1:13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23" t="s">
        <v>144</v>
      </c>
      <c r="L181" s="30"/>
      <c r="M181" s="35"/>
    </row>
    <row r="182" spans="1:13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</row>
    <row r="183" spans="1:13" s="6" customFormat="1" ht="25.5" customHeight="1">
      <c r="A183" s="10" t="s">
        <v>6</v>
      </c>
      <c r="B183" s="44">
        <v>105</v>
      </c>
      <c r="C183" s="44">
        <v>52</v>
      </c>
      <c r="D183" s="44">
        <v>53</v>
      </c>
      <c r="E183" s="98" t="s">
        <v>7</v>
      </c>
      <c r="F183" s="44">
        <v>135</v>
      </c>
      <c r="G183" s="44">
        <v>70</v>
      </c>
      <c r="H183" s="44">
        <v>65</v>
      </c>
      <c r="I183" s="98" t="s">
        <v>8</v>
      </c>
      <c r="J183" s="44">
        <v>24</v>
      </c>
      <c r="K183" s="44">
        <v>11</v>
      </c>
      <c r="L183" s="44">
        <v>13</v>
      </c>
    </row>
    <row r="184" spans="1:13" s="35" customFormat="1" ht="15.75" customHeight="1">
      <c r="A184" s="17">
        <v>0</v>
      </c>
      <c r="B184" s="36">
        <v>19</v>
      </c>
      <c r="C184" s="37">
        <v>9</v>
      </c>
      <c r="D184" s="37">
        <v>10</v>
      </c>
      <c r="E184" s="91">
        <v>35</v>
      </c>
      <c r="F184" s="36">
        <v>32</v>
      </c>
      <c r="G184" s="37">
        <v>18</v>
      </c>
      <c r="H184" s="37">
        <v>14</v>
      </c>
      <c r="I184" s="91">
        <v>70</v>
      </c>
      <c r="J184" s="36">
        <v>8</v>
      </c>
      <c r="K184" s="37">
        <v>5</v>
      </c>
      <c r="L184" s="37">
        <v>3</v>
      </c>
    </row>
    <row r="185" spans="1:13" s="35" customFormat="1" ht="15.75" customHeight="1">
      <c r="A185" s="17">
        <v>1</v>
      </c>
      <c r="B185" s="36">
        <v>24</v>
      </c>
      <c r="C185" s="37">
        <v>11</v>
      </c>
      <c r="D185" s="37">
        <v>13</v>
      </c>
      <c r="E185" s="91">
        <v>36</v>
      </c>
      <c r="F185" s="36">
        <v>29</v>
      </c>
      <c r="G185" s="37">
        <v>9</v>
      </c>
      <c r="H185" s="37">
        <v>20</v>
      </c>
      <c r="I185" s="91">
        <v>71</v>
      </c>
      <c r="J185" s="36">
        <v>1</v>
      </c>
      <c r="K185" s="37">
        <v>0</v>
      </c>
      <c r="L185" s="37">
        <v>1</v>
      </c>
    </row>
    <row r="186" spans="1:13" s="35" customFormat="1" ht="15.75" customHeight="1">
      <c r="A186" s="17">
        <v>2</v>
      </c>
      <c r="B186" s="36">
        <v>20</v>
      </c>
      <c r="C186" s="37">
        <v>10</v>
      </c>
      <c r="D186" s="37">
        <v>10</v>
      </c>
      <c r="E186" s="91">
        <v>37</v>
      </c>
      <c r="F186" s="36">
        <v>25</v>
      </c>
      <c r="G186" s="37">
        <v>12</v>
      </c>
      <c r="H186" s="37">
        <v>13</v>
      </c>
      <c r="I186" s="91">
        <v>72</v>
      </c>
      <c r="J186" s="36">
        <v>5</v>
      </c>
      <c r="K186" s="37">
        <v>3</v>
      </c>
      <c r="L186" s="37">
        <v>2</v>
      </c>
    </row>
    <row r="187" spans="1:13" s="35" customFormat="1" ht="15.75" customHeight="1">
      <c r="A187" s="17">
        <v>3</v>
      </c>
      <c r="B187" s="36">
        <v>16</v>
      </c>
      <c r="C187" s="37">
        <v>6</v>
      </c>
      <c r="D187" s="37">
        <v>10</v>
      </c>
      <c r="E187" s="91">
        <v>38</v>
      </c>
      <c r="F187" s="36">
        <v>26</v>
      </c>
      <c r="G187" s="37">
        <v>18</v>
      </c>
      <c r="H187" s="37">
        <v>8</v>
      </c>
      <c r="I187" s="91">
        <v>73</v>
      </c>
      <c r="J187" s="36">
        <v>9</v>
      </c>
      <c r="K187" s="37">
        <v>2</v>
      </c>
      <c r="L187" s="37">
        <v>7</v>
      </c>
    </row>
    <row r="188" spans="1:13" s="35" customFormat="1" ht="18" customHeight="1">
      <c r="A188" s="19">
        <v>4</v>
      </c>
      <c r="B188" s="105">
        <v>26</v>
      </c>
      <c r="C188" s="40">
        <v>16</v>
      </c>
      <c r="D188" s="40">
        <v>10</v>
      </c>
      <c r="E188" s="92">
        <v>39</v>
      </c>
      <c r="F188" s="39">
        <v>23</v>
      </c>
      <c r="G188" s="40">
        <v>13</v>
      </c>
      <c r="H188" s="40">
        <v>10</v>
      </c>
      <c r="I188" s="92">
        <v>74</v>
      </c>
      <c r="J188" s="39">
        <v>1</v>
      </c>
      <c r="K188" s="40">
        <v>1</v>
      </c>
      <c r="L188" s="40">
        <v>0</v>
      </c>
    </row>
    <row r="189" spans="1:13" s="6" customFormat="1" ht="25.5" customHeight="1">
      <c r="A189" s="10" t="s">
        <v>10</v>
      </c>
      <c r="B189" s="44">
        <v>111</v>
      </c>
      <c r="C189" s="44">
        <v>62</v>
      </c>
      <c r="D189" s="44">
        <v>49</v>
      </c>
      <c r="E189" s="98" t="s">
        <v>11</v>
      </c>
      <c r="F189" s="44">
        <v>80</v>
      </c>
      <c r="G189" s="44">
        <v>39</v>
      </c>
      <c r="H189" s="44">
        <v>41</v>
      </c>
      <c r="I189" s="98" t="s">
        <v>12</v>
      </c>
      <c r="J189" s="44">
        <v>28</v>
      </c>
      <c r="K189" s="44">
        <v>14</v>
      </c>
      <c r="L189" s="44">
        <v>14</v>
      </c>
    </row>
    <row r="190" spans="1:13" s="35" customFormat="1" ht="15.75" customHeight="1">
      <c r="A190" s="17">
        <v>5</v>
      </c>
      <c r="B190" s="36">
        <v>29</v>
      </c>
      <c r="C190" s="37">
        <v>13</v>
      </c>
      <c r="D190" s="37">
        <v>16</v>
      </c>
      <c r="E190" s="91">
        <v>40</v>
      </c>
      <c r="F190" s="36">
        <v>18</v>
      </c>
      <c r="G190" s="37">
        <v>8</v>
      </c>
      <c r="H190" s="37">
        <v>10</v>
      </c>
      <c r="I190" s="91">
        <v>75</v>
      </c>
      <c r="J190" s="36">
        <v>7</v>
      </c>
      <c r="K190" s="37">
        <v>4</v>
      </c>
      <c r="L190" s="37">
        <v>3</v>
      </c>
    </row>
    <row r="191" spans="1:13" s="35" customFormat="1" ht="15.75" customHeight="1">
      <c r="A191" s="17">
        <v>6</v>
      </c>
      <c r="B191" s="36">
        <v>23</v>
      </c>
      <c r="C191" s="37">
        <v>16</v>
      </c>
      <c r="D191" s="37">
        <v>7</v>
      </c>
      <c r="E191" s="91">
        <v>41</v>
      </c>
      <c r="F191" s="36">
        <v>20</v>
      </c>
      <c r="G191" s="37">
        <v>9</v>
      </c>
      <c r="H191" s="37">
        <v>11</v>
      </c>
      <c r="I191" s="91">
        <v>76</v>
      </c>
      <c r="J191" s="36">
        <v>11</v>
      </c>
      <c r="K191" s="37">
        <v>5</v>
      </c>
      <c r="L191" s="37">
        <v>6</v>
      </c>
    </row>
    <row r="192" spans="1:13" s="35" customFormat="1" ht="15.75" customHeight="1">
      <c r="A192" s="17">
        <v>7</v>
      </c>
      <c r="B192" s="36">
        <v>22</v>
      </c>
      <c r="C192" s="37">
        <v>10</v>
      </c>
      <c r="D192" s="37">
        <v>12</v>
      </c>
      <c r="E192" s="91">
        <v>42</v>
      </c>
      <c r="F192" s="36">
        <v>12</v>
      </c>
      <c r="G192" s="37">
        <v>6</v>
      </c>
      <c r="H192" s="37">
        <v>6</v>
      </c>
      <c r="I192" s="91">
        <v>77</v>
      </c>
      <c r="J192" s="36">
        <v>7</v>
      </c>
      <c r="K192" s="37">
        <v>3</v>
      </c>
      <c r="L192" s="37">
        <v>4</v>
      </c>
    </row>
    <row r="193" spans="1:12" s="35" customFormat="1" ht="15.75" customHeight="1">
      <c r="A193" s="17">
        <v>8</v>
      </c>
      <c r="B193" s="36">
        <v>21</v>
      </c>
      <c r="C193" s="37">
        <v>13</v>
      </c>
      <c r="D193" s="37">
        <v>8</v>
      </c>
      <c r="E193" s="91">
        <v>43</v>
      </c>
      <c r="F193" s="36">
        <v>17</v>
      </c>
      <c r="G193" s="37">
        <v>8</v>
      </c>
      <c r="H193" s="37">
        <v>9</v>
      </c>
      <c r="I193" s="91">
        <v>78</v>
      </c>
      <c r="J193" s="36">
        <v>1</v>
      </c>
      <c r="K193" s="37">
        <v>0</v>
      </c>
      <c r="L193" s="37">
        <v>1</v>
      </c>
    </row>
    <row r="194" spans="1:12" s="35" customFormat="1" ht="18" customHeight="1">
      <c r="A194" s="19">
        <v>9</v>
      </c>
      <c r="B194" s="39">
        <v>16</v>
      </c>
      <c r="C194" s="40">
        <v>10</v>
      </c>
      <c r="D194" s="40">
        <v>6</v>
      </c>
      <c r="E194" s="92">
        <v>44</v>
      </c>
      <c r="F194" s="39">
        <v>13</v>
      </c>
      <c r="G194" s="40">
        <v>8</v>
      </c>
      <c r="H194" s="40">
        <v>5</v>
      </c>
      <c r="I194" s="92">
        <v>79</v>
      </c>
      <c r="J194" s="39">
        <v>2</v>
      </c>
      <c r="K194" s="40">
        <v>2</v>
      </c>
      <c r="L194" s="40">
        <v>0</v>
      </c>
    </row>
    <row r="195" spans="1:12" s="6" customFormat="1" ht="25.5" customHeight="1">
      <c r="A195" s="10" t="s">
        <v>19</v>
      </c>
      <c r="B195" s="44">
        <v>55</v>
      </c>
      <c r="C195" s="44">
        <v>27</v>
      </c>
      <c r="D195" s="44">
        <v>28</v>
      </c>
      <c r="E195" s="98" t="s">
        <v>20</v>
      </c>
      <c r="F195" s="44">
        <v>58</v>
      </c>
      <c r="G195" s="44">
        <v>26</v>
      </c>
      <c r="H195" s="44">
        <v>32</v>
      </c>
      <c r="I195" s="98" t="s">
        <v>21</v>
      </c>
      <c r="J195" s="44">
        <v>17</v>
      </c>
      <c r="K195" s="44">
        <v>3</v>
      </c>
      <c r="L195" s="44">
        <v>14</v>
      </c>
    </row>
    <row r="196" spans="1:12" s="35" customFormat="1" ht="15.75" customHeight="1">
      <c r="A196" s="17">
        <v>10</v>
      </c>
      <c r="B196" s="36">
        <v>13</v>
      </c>
      <c r="C196" s="37">
        <v>5</v>
      </c>
      <c r="D196" s="37">
        <v>8</v>
      </c>
      <c r="E196" s="91">
        <v>45</v>
      </c>
      <c r="F196" s="36">
        <v>14</v>
      </c>
      <c r="G196" s="37">
        <v>5</v>
      </c>
      <c r="H196" s="37">
        <v>9</v>
      </c>
      <c r="I196" s="91">
        <v>80</v>
      </c>
      <c r="J196" s="36">
        <v>4</v>
      </c>
      <c r="K196" s="37">
        <v>0</v>
      </c>
      <c r="L196" s="37">
        <v>4</v>
      </c>
    </row>
    <row r="197" spans="1:12" s="35" customFormat="1" ht="15.75" customHeight="1">
      <c r="A197" s="17">
        <v>11</v>
      </c>
      <c r="B197" s="36">
        <v>14</v>
      </c>
      <c r="C197" s="37">
        <v>7</v>
      </c>
      <c r="D197" s="37">
        <v>7</v>
      </c>
      <c r="E197" s="91">
        <v>46</v>
      </c>
      <c r="F197" s="36">
        <v>14</v>
      </c>
      <c r="G197" s="37">
        <v>8</v>
      </c>
      <c r="H197" s="37">
        <v>6</v>
      </c>
      <c r="I197" s="91">
        <v>81</v>
      </c>
      <c r="J197" s="36">
        <v>3</v>
      </c>
      <c r="K197" s="37">
        <v>1</v>
      </c>
      <c r="L197" s="37">
        <v>2</v>
      </c>
    </row>
    <row r="198" spans="1:12" s="35" customFormat="1" ht="15.75" customHeight="1">
      <c r="A198" s="17">
        <v>12</v>
      </c>
      <c r="B198" s="36">
        <v>15</v>
      </c>
      <c r="C198" s="37">
        <v>10</v>
      </c>
      <c r="D198" s="37">
        <v>5</v>
      </c>
      <c r="E198" s="91">
        <v>47</v>
      </c>
      <c r="F198" s="36">
        <v>12</v>
      </c>
      <c r="G198" s="37">
        <v>6</v>
      </c>
      <c r="H198" s="37">
        <v>6</v>
      </c>
      <c r="I198" s="91">
        <v>82</v>
      </c>
      <c r="J198" s="36">
        <v>2</v>
      </c>
      <c r="K198" s="37">
        <v>1</v>
      </c>
      <c r="L198" s="37">
        <v>1</v>
      </c>
    </row>
    <row r="199" spans="1:12" s="35" customFormat="1" ht="15.75" customHeight="1">
      <c r="A199" s="17">
        <v>13</v>
      </c>
      <c r="B199" s="36">
        <v>9</v>
      </c>
      <c r="C199" s="37">
        <v>4</v>
      </c>
      <c r="D199" s="37">
        <v>5</v>
      </c>
      <c r="E199" s="91">
        <v>48</v>
      </c>
      <c r="F199" s="36">
        <v>10</v>
      </c>
      <c r="G199" s="37">
        <v>3</v>
      </c>
      <c r="H199" s="37">
        <v>7</v>
      </c>
      <c r="I199" s="91">
        <v>83</v>
      </c>
      <c r="J199" s="36">
        <v>6</v>
      </c>
      <c r="K199" s="37">
        <v>1</v>
      </c>
      <c r="L199" s="37">
        <v>5</v>
      </c>
    </row>
    <row r="200" spans="1:12" s="35" customFormat="1" ht="18" customHeight="1">
      <c r="A200" s="19">
        <v>14</v>
      </c>
      <c r="B200" s="39">
        <v>4</v>
      </c>
      <c r="C200" s="40">
        <v>1</v>
      </c>
      <c r="D200" s="40">
        <v>3</v>
      </c>
      <c r="E200" s="92">
        <v>49</v>
      </c>
      <c r="F200" s="39">
        <v>8</v>
      </c>
      <c r="G200" s="40">
        <v>4</v>
      </c>
      <c r="H200" s="40">
        <v>4</v>
      </c>
      <c r="I200" s="92">
        <v>84</v>
      </c>
      <c r="J200" s="39">
        <v>2</v>
      </c>
      <c r="K200" s="40">
        <v>0</v>
      </c>
      <c r="L200" s="40">
        <v>2</v>
      </c>
    </row>
    <row r="201" spans="1:12" s="6" customFormat="1" ht="25.5" customHeight="1">
      <c r="A201" s="10" t="s">
        <v>22</v>
      </c>
      <c r="B201" s="44">
        <v>31</v>
      </c>
      <c r="C201" s="44">
        <v>20</v>
      </c>
      <c r="D201" s="44">
        <v>11</v>
      </c>
      <c r="E201" s="98" t="s">
        <v>23</v>
      </c>
      <c r="F201" s="44">
        <v>60</v>
      </c>
      <c r="G201" s="44">
        <v>25</v>
      </c>
      <c r="H201" s="44">
        <v>35</v>
      </c>
      <c r="I201" s="98" t="s">
        <v>24</v>
      </c>
      <c r="J201" s="44">
        <v>11</v>
      </c>
      <c r="K201" s="44">
        <v>9</v>
      </c>
      <c r="L201" s="44">
        <v>2</v>
      </c>
    </row>
    <row r="202" spans="1:12" s="35" customFormat="1" ht="15.75" customHeight="1">
      <c r="A202" s="17">
        <v>15</v>
      </c>
      <c r="B202" s="36">
        <v>7</v>
      </c>
      <c r="C202" s="37">
        <v>4</v>
      </c>
      <c r="D202" s="37">
        <v>3</v>
      </c>
      <c r="E202" s="91">
        <v>50</v>
      </c>
      <c r="F202" s="36">
        <v>14</v>
      </c>
      <c r="G202" s="37">
        <v>4</v>
      </c>
      <c r="H202" s="37">
        <v>10</v>
      </c>
      <c r="I202" s="91">
        <v>85</v>
      </c>
      <c r="J202" s="36">
        <v>5</v>
      </c>
      <c r="K202" s="37">
        <v>3</v>
      </c>
      <c r="L202" s="37">
        <v>2</v>
      </c>
    </row>
    <row r="203" spans="1:12" s="35" customFormat="1" ht="15.75" customHeight="1">
      <c r="A203" s="17">
        <v>16</v>
      </c>
      <c r="B203" s="36">
        <v>4</v>
      </c>
      <c r="C203" s="37">
        <v>3</v>
      </c>
      <c r="D203" s="37">
        <v>1</v>
      </c>
      <c r="E203" s="91">
        <v>51</v>
      </c>
      <c r="F203" s="36">
        <v>12</v>
      </c>
      <c r="G203" s="37">
        <v>6</v>
      </c>
      <c r="H203" s="37">
        <v>6</v>
      </c>
      <c r="I203" s="91">
        <v>86</v>
      </c>
      <c r="J203" s="36">
        <v>0</v>
      </c>
      <c r="K203" s="37">
        <v>0</v>
      </c>
      <c r="L203" s="37">
        <v>0</v>
      </c>
    </row>
    <row r="204" spans="1:12" s="35" customFormat="1" ht="15.75" customHeight="1">
      <c r="A204" s="17">
        <v>17</v>
      </c>
      <c r="B204" s="36">
        <v>7</v>
      </c>
      <c r="C204" s="37">
        <v>6</v>
      </c>
      <c r="D204" s="37">
        <v>1</v>
      </c>
      <c r="E204" s="91">
        <v>52</v>
      </c>
      <c r="F204" s="36">
        <v>9</v>
      </c>
      <c r="G204" s="37">
        <v>4</v>
      </c>
      <c r="H204" s="37">
        <v>5</v>
      </c>
      <c r="I204" s="91">
        <v>87</v>
      </c>
      <c r="J204" s="36">
        <v>2</v>
      </c>
      <c r="K204" s="37">
        <v>2</v>
      </c>
      <c r="L204" s="37">
        <v>0</v>
      </c>
    </row>
    <row r="205" spans="1:12" s="35" customFormat="1" ht="15.75" customHeight="1">
      <c r="A205" s="17">
        <v>18</v>
      </c>
      <c r="B205" s="36">
        <v>10</v>
      </c>
      <c r="C205" s="37">
        <v>6</v>
      </c>
      <c r="D205" s="37">
        <v>4</v>
      </c>
      <c r="E205" s="91">
        <v>53</v>
      </c>
      <c r="F205" s="36">
        <v>15</v>
      </c>
      <c r="G205" s="37">
        <v>7</v>
      </c>
      <c r="H205" s="37">
        <v>8</v>
      </c>
      <c r="I205" s="91">
        <v>88</v>
      </c>
      <c r="J205" s="36">
        <v>2</v>
      </c>
      <c r="K205" s="37">
        <v>2</v>
      </c>
      <c r="L205" s="37">
        <v>0</v>
      </c>
    </row>
    <row r="206" spans="1:12" s="35" customFormat="1" ht="18" customHeight="1">
      <c r="A206" s="19">
        <v>19</v>
      </c>
      <c r="B206" s="39">
        <v>3</v>
      </c>
      <c r="C206" s="40">
        <v>1</v>
      </c>
      <c r="D206" s="40">
        <v>2</v>
      </c>
      <c r="E206" s="92">
        <v>54</v>
      </c>
      <c r="F206" s="39">
        <v>10</v>
      </c>
      <c r="G206" s="40">
        <v>4</v>
      </c>
      <c r="H206" s="40">
        <v>6</v>
      </c>
      <c r="I206" s="92">
        <v>89</v>
      </c>
      <c r="J206" s="39">
        <v>2</v>
      </c>
      <c r="K206" s="40">
        <v>2</v>
      </c>
      <c r="L206" s="40">
        <v>0</v>
      </c>
    </row>
    <row r="207" spans="1:12" s="6" customFormat="1" ht="25.5" customHeight="1">
      <c r="A207" s="10" t="s">
        <v>25</v>
      </c>
      <c r="B207" s="44">
        <v>35</v>
      </c>
      <c r="C207" s="44">
        <v>22</v>
      </c>
      <c r="D207" s="44">
        <v>13</v>
      </c>
      <c r="E207" s="98" t="s">
        <v>26</v>
      </c>
      <c r="F207" s="44">
        <v>36</v>
      </c>
      <c r="G207" s="44">
        <v>19</v>
      </c>
      <c r="H207" s="44">
        <v>17</v>
      </c>
      <c r="I207" s="98" t="s">
        <v>27</v>
      </c>
      <c r="J207" s="44">
        <v>2</v>
      </c>
      <c r="K207" s="44">
        <v>1</v>
      </c>
      <c r="L207" s="44">
        <v>1</v>
      </c>
    </row>
    <row r="208" spans="1:12" s="35" customFormat="1" ht="15.75" customHeight="1">
      <c r="A208" s="17">
        <v>20</v>
      </c>
      <c r="B208" s="36">
        <v>5</v>
      </c>
      <c r="C208" s="37">
        <v>3</v>
      </c>
      <c r="D208" s="37">
        <v>2</v>
      </c>
      <c r="E208" s="91">
        <v>55</v>
      </c>
      <c r="F208" s="36">
        <v>6</v>
      </c>
      <c r="G208" s="37">
        <v>3</v>
      </c>
      <c r="H208" s="37">
        <v>3</v>
      </c>
      <c r="I208" s="91">
        <v>90</v>
      </c>
      <c r="J208" s="36">
        <v>0</v>
      </c>
      <c r="K208" s="37">
        <v>0</v>
      </c>
      <c r="L208" s="37">
        <v>0</v>
      </c>
    </row>
    <row r="209" spans="1:12" s="35" customFormat="1" ht="15.75" customHeight="1">
      <c r="A209" s="17">
        <v>21</v>
      </c>
      <c r="B209" s="36">
        <v>4</v>
      </c>
      <c r="C209" s="37">
        <v>3</v>
      </c>
      <c r="D209" s="37">
        <v>1</v>
      </c>
      <c r="E209" s="91">
        <v>56</v>
      </c>
      <c r="F209" s="36">
        <v>6</v>
      </c>
      <c r="G209" s="37">
        <v>3</v>
      </c>
      <c r="H209" s="37">
        <v>3</v>
      </c>
      <c r="I209" s="91">
        <v>91</v>
      </c>
      <c r="J209" s="36">
        <v>0</v>
      </c>
      <c r="K209" s="37">
        <v>0</v>
      </c>
      <c r="L209" s="37">
        <v>0</v>
      </c>
    </row>
    <row r="210" spans="1:12" s="35" customFormat="1" ht="15.75" customHeight="1">
      <c r="A210" s="17">
        <v>22</v>
      </c>
      <c r="B210" s="36">
        <v>11</v>
      </c>
      <c r="C210" s="37">
        <v>5</v>
      </c>
      <c r="D210" s="37">
        <v>6</v>
      </c>
      <c r="E210" s="91">
        <v>57</v>
      </c>
      <c r="F210" s="36">
        <v>9</v>
      </c>
      <c r="G210" s="37">
        <v>4</v>
      </c>
      <c r="H210" s="37">
        <v>5</v>
      </c>
      <c r="I210" s="91">
        <v>92</v>
      </c>
      <c r="J210" s="36">
        <v>0</v>
      </c>
      <c r="K210" s="37">
        <v>0</v>
      </c>
      <c r="L210" s="37">
        <v>0</v>
      </c>
    </row>
    <row r="211" spans="1:12" s="35" customFormat="1" ht="15.75" customHeight="1">
      <c r="A211" s="17">
        <v>23</v>
      </c>
      <c r="B211" s="36">
        <v>10</v>
      </c>
      <c r="C211" s="37">
        <v>8</v>
      </c>
      <c r="D211" s="37">
        <v>2</v>
      </c>
      <c r="E211" s="91">
        <v>58</v>
      </c>
      <c r="F211" s="36">
        <v>8</v>
      </c>
      <c r="G211" s="37">
        <v>4</v>
      </c>
      <c r="H211" s="37">
        <v>4</v>
      </c>
      <c r="I211" s="91">
        <v>93</v>
      </c>
      <c r="J211" s="36">
        <v>0</v>
      </c>
      <c r="K211" s="37">
        <v>0</v>
      </c>
      <c r="L211" s="37">
        <v>0</v>
      </c>
    </row>
    <row r="212" spans="1:12" s="35" customFormat="1" ht="18" customHeight="1">
      <c r="A212" s="19">
        <v>24</v>
      </c>
      <c r="B212" s="39">
        <v>5</v>
      </c>
      <c r="C212" s="40">
        <v>3</v>
      </c>
      <c r="D212" s="40">
        <v>2</v>
      </c>
      <c r="E212" s="92">
        <v>59</v>
      </c>
      <c r="F212" s="39">
        <v>7</v>
      </c>
      <c r="G212" s="40">
        <v>5</v>
      </c>
      <c r="H212" s="40">
        <v>2</v>
      </c>
      <c r="I212" s="92">
        <v>94</v>
      </c>
      <c r="J212" s="39">
        <v>2</v>
      </c>
      <c r="K212" s="40">
        <v>1</v>
      </c>
      <c r="L212" s="40">
        <v>1</v>
      </c>
    </row>
    <row r="213" spans="1:12" s="6" customFormat="1" ht="25.5" customHeight="1">
      <c r="A213" s="10" t="s">
        <v>28</v>
      </c>
      <c r="B213" s="44">
        <v>76</v>
      </c>
      <c r="C213" s="44">
        <v>33</v>
      </c>
      <c r="D213" s="44">
        <v>43</v>
      </c>
      <c r="E213" s="98" t="s">
        <v>29</v>
      </c>
      <c r="F213" s="44">
        <v>27</v>
      </c>
      <c r="G213" s="44">
        <v>14</v>
      </c>
      <c r="H213" s="44">
        <v>13</v>
      </c>
      <c r="I213" s="93" t="s">
        <v>30</v>
      </c>
      <c r="J213" s="44">
        <v>3</v>
      </c>
      <c r="K213" s="44">
        <v>0</v>
      </c>
      <c r="L213" s="44">
        <v>3</v>
      </c>
    </row>
    <row r="214" spans="1:12" s="35" customFormat="1" ht="15.75" customHeight="1">
      <c r="A214" s="17">
        <v>25</v>
      </c>
      <c r="B214" s="36">
        <v>10</v>
      </c>
      <c r="C214" s="37">
        <v>5</v>
      </c>
      <c r="D214" s="37">
        <v>5</v>
      </c>
      <c r="E214" s="91">
        <v>60</v>
      </c>
      <c r="F214" s="36">
        <v>5</v>
      </c>
      <c r="G214" s="37">
        <v>3</v>
      </c>
      <c r="H214" s="37">
        <v>2</v>
      </c>
      <c r="I214" s="91">
        <v>95</v>
      </c>
      <c r="J214" s="36">
        <v>0</v>
      </c>
      <c r="K214" s="37">
        <v>0</v>
      </c>
      <c r="L214" s="37">
        <v>0</v>
      </c>
    </row>
    <row r="215" spans="1:12" s="35" customFormat="1" ht="15.75" customHeight="1">
      <c r="A215" s="17">
        <v>26</v>
      </c>
      <c r="B215" s="36">
        <v>13</v>
      </c>
      <c r="C215" s="37">
        <v>8</v>
      </c>
      <c r="D215" s="37">
        <v>5</v>
      </c>
      <c r="E215" s="91">
        <v>61</v>
      </c>
      <c r="F215" s="36">
        <v>4</v>
      </c>
      <c r="G215" s="37">
        <v>1</v>
      </c>
      <c r="H215" s="37">
        <v>3</v>
      </c>
      <c r="I215" s="91">
        <v>96</v>
      </c>
      <c r="J215" s="36">
        <v>1</v>
      </c>
      <c r="K215" s="37">
        <v>0</v>
      </c>
      <c r="L215" s="37">
        <v>1</v>
      </c>
    </row>
    <row r="216" spans="1:12" s="35" customFormat="1" ht="15.75" customHeight="1">
      <c r="A216" s="17">
        <v>27</v>
      </c>
      <c r="B216" s="36">
        <v>21</v>
      </c>
      <c r="C216" s="37">
        <v>6</v>
      </c>
      <c r="D216" s="37">
        <v>15</v>
      </c>
      <c r="E216" s="91">
        <v>62</v>
      </c>
      <c r="F216" s="36">
        <v>4</v>
      </c>
      <c r="G216" s="37">
        <v>4</v>
      </c>
      <c r="H216" s="37">
        <v>0</v>
      </c>
      <c r="I216" s="91">
        <v>97</v>
      </c>
      <c r="J216" s="36">
        <v>1</v>
      </c>
      <c r="K216" s="37">
        <v>0</v>
      </c>
      <c r="L216" s="37">
        <v>1</v>
      </c>
    </row>
    <row r="217" spans="1:12" s="35" customFormat="1" ht="15.75" customHeight="1">
      <c r="A217" s="17">
        <v>28</v>
      </c>
      <c r="B217" s="36">
        <v>15</v>
      </c>
      <c r="C217" s="37">
        <v>8</v>
      </c>
      <c r="D217" s="37">
        <v>7</v>
      </c>
      <c r="E217" s="91">
        <v>63</v>
      </c>
      <c r="F217" s="36">
        <v>7</v>
      </c>
      <c r="G217" s="37">
        <v>4</v>
      </c>
      <c r="H217" s="37">
        <v>3</v>
      </c>
      <c r="I217" s="91">
        <v>98</v>
      </c>
      <c r="J217" s="36">
        <v>0</v>
      </c>
      <c r="K217" s="37">
        <v>0</v>
      </c>
      <c r="L217" s="37">
        <v>0</v>
      </c>
    </row>
    <row r="218" spans="1:12" s="35" customFormat="1" ht="18" customHeight="1">
      <c r="A218" s="19">
        <v>29</v>
      </c>
      <c r="B218" s="39">
        <v>17</v>
      </c>
      <c r="C218" s="40">
        <v>6</v>
      </c>
      <c r="D218" s="40">
        <v>11</v>
      </c>
      <c r="E218" s="92">
        <v>64</v>
      </c>
      <c r="F218" s="39">
        <v>7</v>
      </c>
      <c r="G218" s="40">
        <v>2</v>
      </c>
      <c r="H218" s="40">
        <v>5</v>
      </c>
      <c r="I218" s="91">
        <v>99</v>
      </c>
      <c r="J218" s="36">
        <v>0</v>
      </c>
      <c r="K218" s="37">
        <v>0</v>
      </c>
      <c r="L218" s="37">
        <v>0</v>
      </c>
    </row>
    <row r="219" spans="1:12" s="6" customFormat="1" ht="25.5" customHeight="1">
      <c r="A219" s="10" t="s">
        <v>31</v>
      </c>
      <c r="B219" s="44">
        <v>97</v>
      </c>
      <c r="C219" s="44">
        <v>50</v>
      </c>
      <c r="D219" s="44">
        <v>47</v>
      </c>
      <c r="E219" s="98" t="s">
        <v>32</v>
      </c>
      <c r="F219" s="44">
        <v>26</v>
      </c>
      <c r="G219" s="44">
        <v>15</v>
      </c>
      <c r="H219" s="44">
        <v>11</v>
      </c>
      <c r="I219" s="95">
        <v>100</v>
      </c>
      <c r="J219" s="47">
        <v>1</v>
      </c>
      <c r="K219" s="48">
        <v>0</v>
      </c>
      <c r="L219" s="48">
        <v>1</v>
      </c>
    </row>
    <row r="220" spans="1:12" s="35" customFormat="1" ht="15.75" customHeight="1">
      <c r="A220" s="17">
        <v>30</v>
      </c>
      <c r="B220" s="36">
        <v>16</v>
      </c>
      <c r="C220" s="37">
        <v>8</v>
      </c>
      <c r="D220" s="37">
        <v>8</v>
      </c>
      <c r="E220" s="91">
        <v>65</v>
      </c>
      <c r="F220" s="36">
        <v>2</v>
      </c>
      <c r="G220" s="37">
        <v>1</v>
      </c>
      <c r="H220" s="37">
        <v>1</v>
      </c>
      <c r="I220" s="91">
        <v>101</v>
      </c>
      <c r="J220" s="36">
        <v>0</v>
      </c>
      <c r="K220" s="37">
        <v>0</v>
      </c>
      <c r="L220" s="37">
        <v>0</v>
      </c>
    </row>
    <row r="221" spans="1:12" s="35" customFormat="1" ht="15.75" customHeight="1">
      <c r="A221" s="17">
        <v>31</v>
      </c>
      <c r="B221" s="36">
        <v>11</v>
      </c>
      <c r="C221" s="37">
        <v>5</v>
      </c>
      <c r="D221" s="37">
        <v>6</v>
      </c>
      <c r="E221" s="91">
        <v>66</v>
      </c>
      <c r="F221" s="36">
        <v>6</v>
      </c>
      <c r="G221" s="37">
        <v>4</v>
      </c>
      <c r="H221" s="37">
        <v>2</v>
      </c>
      <c r="I221" s="91">
        <v>102</v>
      </c>
      <c r="J221" s="36">
        <v>0</v>
      </c>
      <c r="K221" s="37">
        <v>0</v>
      </c>
      <c r="L221" s="37">
        <v>0</v>
      </c>
    </row>
    <row r="222" spans="1:12" s="35" customFormat="1" ht="15.75" customHeight="1">
      <c r="A222" s="17">
        <v>32</v>
      </c>
      <c r="B222" s="36">
        <v>19</v>
      </c>
      <c r="C222" s="37">
        <v>9</v>
      </c>
      <c r="D222" s="37">
        <v>10</v>
      </c>
      <c r="E222" s="91">
        <v>67</v>
      </c>
      <c r="F222" s="36">
        <v>7</v>
      </c>
      <c r="G222" s="37">
        <v>2</v>
      </c>
      <c r="H222" s="37">
        <v>5</v>
      </c>
      <c r="I222" s="91">
        <v>103</v>
      </c>
      <c r="J222" s="36">
        <v>0</v>
      </c>
      <c r="K222" s="37">
        <v>0</v>
      </c>
      <c r="L222" s="37">
        <v>0</v>
      </c>
    </row>
    <row r="223" spans="1:12" s="35" customFormat="1" ht="15.75" customHeight="1">
      <c r="A223" s="17">
        <v>33</v>
      </c>
      <c r="B223" s="36">
        <v>22</v>
      </c>
      <c r="C223" s="37">
        <v>12</v>
      </c>
      <c r="D223" s="37">
        <v>10</v>
      </c>
      <c r="E223" s="91">
        <v>68</v>
      </c>
      <c r="F223" s="36">
        <v>8</v>
      </c>
      <c r="G223" s="37">
        <v>7</v>
      </c>
      <c r="H223" s="37">
        <v>1</v>
      </c>
      <c r="I223" s="96" t="s">
        <v>33</v>
      </c>
      <c r="J223" s="39">
        <v>0</v>
      </c>
      <c r="K223" s="40">
        <v>0</v>
      </c>
      <c r="L223" s="40">
        <v>0</v>
      </c>
    </row>
    <row r="224" spans="1:12" s="35" customFormat="1" ht="21" customHeight="1" thickBot="1">
      <c r="A224" s="32">
        <v>34</v>
      </c>
      <c r="B224" s="36">
        <v>29</v>
      </c>
      <c r="C224" s="37">
        <v>16</v>
      </c>
      <c r="D224" s="37">
        <v>13</v>
      </c>
      <c r="E224" s="91">
        <v>69</v>
      </c>
      <c r="F224" s="36">
        <v>3</v>
      </c>
      <c r="G224" s="37">
        <v>1</v>
      </c>
      <c r="H224" s="37">
        <v>2</v>
      </c>
      <c r="I224" s="107" t="s">
        <v>5</v>
      </c>
      <c r="J224" s="47">
        <v>1017</v>
      </c>
      <c r="K224" s="47">
        <v>512</v>
      </c>
      <c r="L224" s="47">
        <v>505</v>
      </c>
    </row>
    <row r="225" spans="1:13" s="58" customFormat="1" ht="24" customHeight="1" thickTop="1" thickBot="1">
      <c r="A225" s="53" t="s">
        <v>34</v>
      </c>
      <c r="B225" s="115">
        <v>271</v>
      </c>
      <c r="C225" s="116">
        <v>141</v>
      </c>
      <c r="D225" s="197">
        <v>130</v>
      </c>
      <c r="E225" s="120" t="s">
        <v>36</v>
      </c>
      <c r="F225" s="116">
        <v>635</v>
      </c>
      <c r="G225" s="116">
        <v>318</v>
      </c>
      <c r="H225" s="197">
        <v>317</v>
      </c>
      <c r="I225" s="123" t="s">
        <v>37</v>
      </c>
      <c r="J225" s="116">
        <v>111</v>
      </c>
      <c r="K225" s="116">
        <v>53</v>
      </c>
      <c r="L225" s="116">
        <v>58</v>
      </c>
    </row>
    <row r="226" spans="1:13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23" t="s">
        <v>145</v>
      </c>
      <c r="L226" s="30"/>
      <c r="M226" s="35"/>
    </row>
    <row r="227" spans="1:13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</row>
    <row r="228" spans="1:13" s="6" customFormat="1" ht="25.5" customHeight="1">
      <c r="A228" s="10" t="s">
        <v>6</v>
      </c>
      <c r="B228" s="44">
        <v>22</v>
      </c>
      <c r="C228" s="44">
        <v>9</v>
      </c>
      <c r="D228" s="44">
        <v>13</v>
      </c>
      <c r="E228" s="98" t="s">
        <v>7</v>
      </c>
      <c r="F228" s="44">
        <v>36</v>
      </c>
      <c r="G228" s="44">
        <v>17</v>
      </c>
      <c r="H228" s="44">
        <v>19</v>
      </c>
      <c r="I228" s="98" t="s">
        <v>8</v>
      </c>
      <c r="J228" s="44">
        <v>16</v>
      </c>
      <c r="K228" s="44">
        <v>8</v>
      </c>
      <c r="L228" s="44">
        <v>8</v>
      </c>
    </row>
    <row r="229" spans="1:13" s="35" customFormat="1" ht="15.75" customHeight="1">
      <c r="A229" s="17">
        <v>0</v>
      </c>
      <c r="B229" s="36">
        <v>7</v>
      </c>
      <c r="C229" s="37">
        <v>2</v>
      </c>
      <c r="D229" s="37">
        <v>5</v>
      </c>
      <c r="E229" s="91">
        <v>35</v>
      </c>
      <c r="F229" s="36">
        <v>11</v>
      </c>
      <c r="G229" s="37">
        <v>5</v>
      </c>
      <c r="H229" s="37">
        <v>6</v>
      </c>
      <c r="I229" s="91">
        <v>70</v>
      </c>
      <c r="J229" s="36">
        <v>1</v>
      </c>
      <c r="K229" s="37">
        <v>0</v>
      </c>
      <c r="L229" s="37">
        <v>1</v>
      </c>
    </row>
    <row r="230" spans="1:13" s="35" customFormat="1" ht="15.75" customHeight="1">
      <c r="A230" s="17">
        <v>1</v>
      </c>
      <c r="B230" s="36">
        <v>5</v>
      </c>
      <c r="C230" s="37">
        <v>1</v>
      </c>
      <c r="D230" s="37">
        <v>4</v>
      </c>
      <c r="E230" s="91">
        <v>36</v>
      </c>
      <c r="F230" s="36">
        <v>6</v>
      </c>
      <c r="G230" s="37">
        <v>4</v>
      </c>
      <c r="H230" s="37">
        <v>2</v>
      </c>
      <c r="I230" s="91">
        <v>71</v>
      </c>
      <c r="J230" s="36">
        <v>2</v>
      </c>
      <c r="K230" s="37">
        <v>1</v>
      </c>
      <c r="L230" s="37">
        <v>1</v>
      </c>
    </row>
    <row r="231" spans="1:13" s="35" customFormat="1" ht="15.75" customHeight="1">
      <c r="A231" s="17">
        <v>2</v>
      </c>
      <c r="B231" s="36">
        <v>3</v>
      </c>
      <c r="C231" s="37">
        <v>1</v>
      </c>
      <c r="D231" s="37">
        <v>2</v>
      </c>
      <c r="E231" s="91">
        <v>37</v>
      </c>
      <c r="F231" s="36">
        <v>8</v>
      </c>
      <c r="G231" s="37">
        <v>4</v>
      </c>
      <c r="H231" s="37">
        <v>4</v>
      </c>
      <c r="I231" s="91">
        <v>72</v>
      </c>
      <c r="J231" s="36">
        <v>6</v>
      </c>
      <c r="K231" s="37">
        <v>3</v>
      </c>
      <c r="L231" s="37">
        <v>3</v>
      </c>
    </row>
    <row r="232" spans="1:13" s="35" customFormat="1" ht="15.75" customHeight="1">
      <c r="A232" s="17">
        <v>3</v>
      </c>
      <c r="B232" s="36">
        <v>5</v>
      </c>
      <c r="C232" s="37">
        <v>3</v>
      </c>
      <c r="D232" s="37">
        <v>2</v>
      </c>
      <c r="E232" s="91">
        <v>38</v>
      </c>
      <c r="F232" s="36">
        <v>5</v>
      </c>
      <c r="G232" s="37">
        <v>2</v>
      </c>
      <c r="H232" s="37">
        <v>3</v>
      </c>
      <c r="I232" s="91">
        <v>73</v>
      </c>
      <c r="J232" s="36">
        <v>3</v>
      </c>
      <c r="K232" s="37">
        <v>2</v>
      </c>
      <c r="L232" s="37">
        <v>1</v>
      </c>
    </row>
    <row r="233" spans="1:13" s="35" customFormat="1" ht="18" customHeight="1">
      <c r="A233" s="19">
        <v>4</v>
      </c>
      <c r="B233" s="105">
        <v>2</v>
      </c>
      <c r="C233" s="40">
        <v>2</v>
      </c>
      <c r="D233" s="40">
        <v>0</v>
      </c>
      <c r="E233" s="92">
        <v>39</v>
      </c>
      <c r="F233" s="39">
        <v>6</v>
      </c>
      <c r="G233" s="40">
        <v>2</v>
      </c>
      <c r="H233" s="40">
        <v>4</v>
      </c>
      <c r="I233" s="92">
        <v>74</v>
      </c>
      <c r="J233" s="39">
        <v>4</v>
      </c>
      <c r="K233" s="40">
        <v>2</v>
      </c>
      <c r="L233" s="40">
        <v>2</v>
      </c>
    </row>
    <row r="234" spans="1:13" s="6" customFormat="1" ht="25.5" customHeight="1">
      <c r="A234" s="10" t="s">
        <v>10</v>
      </c>
      <c r="B234" s="44">
        <v>30</v>
      </c>
      <c r="C234" s="44">
        <v>16</v>
      </c>
      <c r="D234" s="44">
        <v>14</v>
      </c>
      <c r="E234" s="98" t="s">
        <v>11</v>
      </c>
      <c r="F234" s="44">
        <v>25</v>
      </c>
      <c r="G234" s="44">
        <v>10</v>
      </c>
      <c r="H234" s="44">
        <v>15</v>
      </c>
      <c r="I234" s="98" t="s">
        <v>12</v>
      </c>
      <c r="J234" s="44">
        <v>15</v>
      </c>
      <c r="K234" s="44">
        <v>5</v>
      </c>
      <c r="L234" s="44">
        <v>10</v>
      </c>
    </row>
    <row r="235" spans="1:13" s="35" customFormat="1" ht="15.75" customHeight="1">
      <c r="A235" s="17">
        <v>5</v>
      </c>
      <c r="B235" s="36">
        <v>8</v>
      </c>
      <c r="C235" s="37">
        <v>3</v>
      </c>
      <c r="D235" s="37">
        <v>5</v>
      </c>
      <c r="E235" s="91">
        <v>40</v>
      </c>
      <c r="F235" s="36">
        <v>5</v>
      </c>
      <c r="G235" s="37">
        <v>2</v>
      </c>
      <c r="H235" s="37">
        <v>3</v>
      </c>
      <c r="I235" s="91">
        <v>75</v>
      </c>
      <c r="J235" s="36">
        <v>4</v>
      </c>
      <c r="K235" s="37">
        <v>2</v>
      </c>
      <c r="L235" s="37">
        <v>2</v>
      </c>
    </row>
    <row r="236" spans="1:13" s="35" customFormat="1" ht="15.75" customHeight="1">
      <c r="A236" s="17">
        <v>6</v>
      </c>
      <c r="B236" s="36">
        <v>5</v>
      </c>
      <c r="C236" s="37">
        <v>2</v>
      </c>
      <c r="D236" s="37">
        <v>3</v>
      </c>
      <c r="E236" s="91">
        <v>41</v>
      </c>
      <c r="F236" s="36">
        <v>6</v>
      </c>
      <c r="G236" s="37">
        <v>1</v>
      </c>
      <c r="H236" s="37">
        <v>5</v>
      </c>
      <c r="I236" s="91">
        <v>76</v>
      </c>
      <c r="J236" s="36">
        <v>2</v>
      </c>
      <c r="K236" s="37">
        <v>0</v>
      </c>
      <c r="L236" s="37">
        <v>2</v>
      </c>
    </row>
    <row r="237" spans="1:13" s="35" customFormat="1" ht="15.75" customHeight="1">
      <c r="A237" s="17">
        <v>7</v>
      </c>
      <c r="B237" s="36">
        <v>5</v>
      </c>
      <c r="C237" s="37">
        <v>2</v>
      </c>
      <c r="D237" s="37">
        <v>3</v>
      </c>
      <c r="E237" s="91">
        <v>42</v>
      </c>
      <c r="F237" s="36">
        <v>8</v>
      </c>
      <c r="G237" s="37">
        <v>4</v>
      </c>
      <c r="H237" s="37">
        <v>4</v>
      </c>
      <c r="I237" s="91">
        <v>77</v>
      </c>
      <c r="J237" s="36">
        <v>4</v>
      </c>
      <c r="K237" s="37">
        <v>1</v>
      </c>
      <c r="L237" s="37">
        <v>3</v>
      </c>
    </row>
    <row r="238" spans="1:13" s="35" customFormat="1" ht="15.75" customHeight="1">
      <c r="A238" s="17">
        <v>8</v>
      </c>
      <c r="B238" s="36">
        <v>3</v>
      </c>
      <c r="C238" s="37">
        <v>2</v>
      </c>
      <c r="D238" s="37">
        <v>1</v>
      </c>
      <c r="E238" s="91">
        <v>43</v>
      </c>
      <c r="F238" s="36">
        <v>2</v>
      </c>
      <c r="G238" s="37">
        <v>1</v>
      </c>
      <c r="H238" s="37">
        <v>1</v>
      </c>
      <c r="I238" s="91">
        <v>78</v>
      </c>
      <c r="J238" s="36">
        <v>2</v>
      </c>
      <c r="K238" s="37">
        <v>1</v>
      </c>
      <c r="L238" s="37">
        <v>1</v>
      </c>
    </row>
    <row r="239" spans="1:13" s="35" customFormat="1" ht="18" customHeight="1">
      <c r="A239" s="19">
        <v>9</v>
      </c>
      <c r="B239" s="39">
        <v>9</v>
      </c>
      <c r="C239" s="40">
        <v>7</v>
      </c>
      <c r="D239" s="40">
        <v>2</v>
      </c>
      <c r="E239" s="92">
        <v>44</v>
      </c>
      <c r="F239" s="39">
        <v>4</v>
      </c>
      <c r="G239" s="40">
        <v>2</v>
      </c>
      <c r="H239" s="40">
        <v>2</v>
      </c>
      <c r="I239" s="92">
        <v>79</v>
      </c>
      <c r="J239" s="39">
        <v>3</v>
      </c>
      <c r="K239" s="40">
        <v>1</v>
      </c>
      <c r="L239" s="40">
        <v>2</v>
      </c>
    </row>
    <row r="240" spans="1:13" s="6" customFormat="1" ht="25.5" customHeight="1">
      <c r="A240" s="10" t="s">
        <v>19</v>
      </c>
      <c r="B240" s="44">
        <v>20</v>
      </c>
      <c r="C240" s="44">
        <v>12</v>
      </c>
      <c r="D240" s="44">
        <v>8</v>
      </c>
      <c r="E240" s="98" t="s">
        <v>20</v>
      </c>
      <c r="F240" s="44">
        <v>27</v>
      </c>
      <c r="G240" s="44">
        <v>13</v>
      </c>
      <c r="H240" s="44">
        <v>14</v>
      </c>
      <c r="I240" s="98" t="s">
        <v>21</v>
      </c>
      <c r="J240" s="44">
        <v>15</v>
      </c>
      <c r="K240" s="44">
        <v>10</v>
      </c>
      <c r="L240" s="44">
        <v>5</v>
      </c>
    </row>
    <row r="241" spans="1:12" s="35" customFormat="1" ht="15.75" customHeight="1">
      <c r="A241" s="17">
        <v>10</v>
      </c>
      <c r="B241" s="36">
        <v>7</v>
      </c>
      <c r="C241" s="37">
        <v>4</v>
      </c>
      <c r="D241" s="37">
        <v>3</v>
      </c>
      <c r="E241" s="91">
        <v>45</v>
      </c>
      <c r="F241" s="36">
        <v>10</v>
      </c>
      <c r="G241" s="37">
        <v>3</v>
      </c>
      <c r="H241" s="37">
        <v>7</v>
      </c>
      <c r="I241" s="91">
        <v>80</v>
      </c>
      <c r="J241" s="36">
        <v>1</v>
      </c>
      <c r="K241" s="37">
        <v>0</v>
      </c>
      <c r="L241" s="37">
        <v>1</v>
      </c>
    </row>
    <row r="242" spans="1:12" s="35" customFormat="1" ht="15.75" customHeight="1">
      <c r="A242" s="17">
        <v>11</v>
      </c>
      <c r="B242" s="36">
        <v>4</v>
      </c>
      <c r="C242" s="37">
        <v>2</v>
      </c>
      <c r="D242" s="37">
        <v>2</v>
      </c>
      <c r="E242" s="91">
        <v>46</v>
      </c>
      <c r="F242" s="36">
        <v>6</v>
      </c>
      <c r="G242" s="37">
        <v>5</v>
      </c>
      <c r="H242" s="37">
        <v>1</v>
      </c>
      <c r="I242" s="91">
        <v>81</v>
      </c>
      <c r="J242" s="36">
        <v>6</v>
      </c>
      <c r="K242" s="37">
        <v>5</v>
      </c>
      <c r="L242" s="37">
        <v>1</v>
      </c>
    </row>
    <row r="243" spans="1:12" s="35" customFormat="1" ht="15.75" customHeight="1">
      <c r="A243" s="17">
        <v>12</v>
      </c>
      <c r="B243" s="36">
        <v>2</v>
      </c>
      <c r="C243" s="37">
        <v>1</v>
      </c>
      <c r="D243" s="37">
        <v>1</v>
      </c>
      <c r="E243" s="91">
        <v>47</v>
      </c>
      <c r="F243" s="36">
        <v>4</v>
      </c>
      <c r="G243" s="37">
        <v>1</v>
      </c>
      <c r="H243" s="37">
        <v>3</v>
      </c>
      <c r="I243" s="91">
        <v>82</v>
      </c>
      <c r="J243" s="36">
        <v>3</v>
      </c>
      <c r="K243" s="37">
        <v>2</v>
      </c>
      <c r="L243" s="37">
        <v>1</v>
      </c>
    </row>
    <row r="244" spans="1:12" s="35" customFormat="1" ht="15.75" customHeight="1">
      <c r="A244" s="17">
        <v>13</v>
      </c>
      <c r="B244" s="36">
        <v>2</v>
      </c>
      <c r="C244" s="37">
        <v>1</v>
      </c>
      <c r="D244" s="37">
        <v>1</v>
      </c>
      <c r="E244" s="91">
        <v>48</v>
      </c>
      <c r="F244" s="36">
        <v>2</v>
      </c>
      <c r="G244" s="37">
        <v>2</v>
      </c>
      <c r="H244" s="37">
        <v>0</v>
      </c>
      <c r="I244" s="91">
        <v>83</v>
      </c>
      <c r="J244" s="36">
        <v>4</v>
      </c>
      <c r="K244" s="37">
        <v>3</v>
      </c>
      <c r="L244" s="37">
        <v>1</v>
      </c>
    </row>
    <row r="245" spans="1:12" s="35" customFormat="1" ht="18" customHeight="1">
      <c r="A245" s="19">
        <v>14</v>
      </c>
      <c r="B245" s="39">
        <v>5</v>
      </c>
      <c r="C245" s="40">
        <v>4</v>
      </c>
      <c r="D245" s="40">
        <v>1</v>
      </c>
      <c r="E245" s="92">
        <v>49</v>
      </c>
      <c r="F245" s="39">
        <v>5</v>
      </c>
      <c r="G245" s="40">
        <v>2</v>
      </c>
      <c r="H245" s="40">
        <v>3</v>
      </c>
      <c r="I245" s="92">
        <v>84</v>
      </c>
      <c r="J245" s="39">
        <v>1</v>
      </c>
      <c r="K245" s="40">
        <v>0</v>
      </c>
      <c r="L245" s="40">
        <v>1</v>
      </c>
    </row>
    <row r="246" spans="1:12" s="6" customFormat="1" ht="25.5" customHeight="1">
      <c r="A246" s="10" t="s">
        <v>22</v>
      </c>
      <c r="B246" s="44">
        <v>24</v>
      </c>
      <c r="C246" s="44">
        <v>13</v>
      </c>
      <c r="D246" s="44">
        <v>11</v>
      </c>
      <c r="E246" s="98" t="s">
        <v>23</v>
      </c>
      <c r="F246" s="44">
        <v>34</v>
      </c>
      <c r="G246" s="44">
        <v>17</v>
      </c>
      <c r="H246" s="44">
        <v>17</v>
      </c>
      <c r="I246" s="98" t="s">
        <v>24</v>
      </c>
      <c r="J246" s="44">
        <v>14</v>
      </c>
      <c r="K246" s="44">
        <v>6</v>
      </c>
      <c r="L246" s="44">
        <v>8</v>
      </c>
    </row>
    <row r="247" spans="1:12" s="35" customFormat="1" ht="15.75" customHeight="1">
      <c r="A247" s="17">
        <v>15</v>
      </c>
      <c r="B247" s="36">
        <v>2</v>
      </c>
      <c r="C247" s="37">
        <v>1</v>
      </c>
      <c r="D247" s="37">
        <v>1</v>
      </c>
      <c r="E247" s="91">
        <v>50</v>
      </c>
      <c r="F247" s="36">
        <v>5</v>
      </c>
      <c r="G247" s="37">
        <v>3</v>
      </c>
      <c r="H247" s="37">
        <v>2</v>
      </c>
      <c r="I247" s="91">
        <v>85</v>
      </c>
      <c r="J247" s="36">
        <v>5</v>
      </c>
      <c r="K247" s="37">
        <v>2</v>
      </c>
      <c r="L247" s="37">
        <v>3</v>
      </c>
    </row>
    <row r="248" spans="1:12" s="35" customFormat="1" ht="15.75" customHeight="1">
      <c r="A248" s="17">
        <v>16</v>
      </c>
      <c r="B248" s="36">
        <v>6</v>
      </c>
      <c r="C248" s="37">
        <v>3</v>
      </c>
      <c r="D248" s="37">
        <v>3</v>
      </c>
      <c r="E248" s="91">
        <v>51</v>
      </c>
      <c r="F248" s="36">
        <v>7</v>
      </c>
      <c r="G248" s="37">
        <v>3</v>
      </c>
      <c r="H248" s="37">
        <v>4</v>
      </c>
      <c r="I248" s="91">
        <v>86</v>
      </c>
      <c r="J248" s="36">
        <v>3</v>
      </c>
      <c r="K248" s="37">
        <v>1</v>
      </c>
      <c r="L248" s="37">
        <v>2</v>
      </c>
    </row>
    <row r="249" spans="1:12" s="35" customFormat="1" ht="15.75" customHeight="1">
      <c r="A249" s="17">
        <v>17</v>
      </c>
      <c r="B249" s="36">
        <v>6</v>
      </c>
      <c r="C249" s="37">
        <v>4</v>
      </c>
      <c r="D249" s="37">
        <v>2</v>
      </c>
      <c r="E249" s="91">
        <v>52</v>
      </c>
      <c r="F249" s="36">
        <v>5</v>
      </c>
      <c r="G249" s="37">
        <v>2</v>
      </c>
      <c r="H249" s="37">
        <v>3</v>
      </c>
      <c r="I249" s="91">
        <v>87</v>
      </c>
      <c r="J249" s="36">
        <v>2</v>
      </c>
      <c r="K249" s="37">
        <v>0</v>
      </c>
      <c r="L249" s="37">
        <v>2</v>
      </c>
    </row>
    <row r="250" spans="1:12" s="35" customFormat="1" ht="15.75" customHeight="1">
      <c r="A250" s="17">
        <v>18</v>
      </c>
      <c r="B250" s="36">
        <v>6</v>
      </c>
      <c r="C250" s="37">
        <v>3</v>
      </c>
      <c r="D250" s="37">
        <v>3</v>
      </c>
      <c r="E250" s="91">
        <v>53</v>
      </c>
      <c r="F250" s="36">
        <v>7</v>
      </c>
      <c r="G250" s="37">
        <v>4</v>
      </c>
      <c r="H250" s="37">
        <v>3</v>
      </c>
      <c r="I250" s="91">
        <v>88</v>
      </c>
      <c r="J250" s="36">
        <v>1</v>
      </c>
      <c r="K250" s="37">
        <v>1</v>
      </c>
      <c r="L250" s="37">
        <v>0</v>
      </c>
    </row>
    <row r="251" spans="1:12" s="35" customFormat="1" ht="18" customHeight="1">
      <c r="A251" s="19">
        <v>19</v>
      </c>
      <c r="B251" s="39">
        <v>4</v>
      </c>
      <c r="C251" s="40">
        <v>2</v>
      </c>
      <c r="D251" s="40">
        <v>2</v>
      </c>
      <c r="E251" s="92">
        <v>54</v>
      </c>
      <c r="F251" s="39">
        <v>10</v>
      </c>
      <c r="G251" s="40">
        <v>5</v>
      </c>
      <c r="H251" s="40">
        <v>5</v>
      </c>
      <c r="I251" s="92">
        <v>89</v>
      </c>
      <c r="J251" s="39">
        <v>3</v>
      </c>
      <c r="K251" s="40">
        <v>2</v>
      </c>
      <c r="L251" s="40">
        <v>1</v>
      </c>
    </row>
    <row r="252" spans="1:12" s="6" customFormat="1" ht="25.5" customHeight="1">
      <c r="A252" s="10" t="s">
        <v>25</v>
      </c>
      <c r="B252" s="44">
        <v>16</v>
      </c>
      <c r="C252" s="44">
        <v>5</v>
      </c>
      <c r="D252" s="44">
        <v>11</v>
      </c>
      <c r="E252" s="98" t="s">
        <v>26</v>
      </c>
      <c r="F252" s="44">
        <v>26</v>
      </c>
      <c r="G252" s="44">
        <v>14</v>
      </c>
      <c r="H252" s="44">
        <v>12</v>
      </c>
      <c r="I252" s="98" t="s">
        <v>27</v>
      </c>
      <c r="J252" s="44">
        <v>4</v>
      </c>
      <c r="K252" s="44">
        <v>2</v>
      </c>
      <c r="L252" s="44">
        <v>2</v>
      </c>
    </row>
    <row r="253" spans="1:12" s="35" customFormat="1" ht="15.75" customHeight="1">
      <c r="A253" s="17">
        <v>20</v>
      </c>
      <c r="B253" s="36">
        <v>3</v>
      </c>
      <c r="C253" s="37">
        <v>0</v>
      </c>
      <c r="D253" s="37">
        <v>3</v>
      </c>
      <c r="E253" s="91">
        <v>55</v>
      </c>
      <c r="F253" s="36">
        <v>6</v>
      </c>
      <c r="G253" s="37">
        <v>2</v>
      </c>
      <c r="H253" s="37">
        <v>4</v>
      </c>
      <c r="I253" s="91">
        <v>90</v>
      </c>
      <c r="J253" s="36">
        <v>0</v>
      </c>
      <c r="K253" s="37">
        <v>0</v>
      </c>
      <c r="L253" s="37">
        <v>0</v>
      </c>
    </row>
    <row r="254" spans="1:12" s="35" customFormat="1" ht="15.75" customHeight="1">
      <c r="A254" s="17">
        <v>21</v>
      </c>
      <c r="B254" s="36">
        <v>2</v>
      </c>
      <c r="C254" s="37">
        <v>1</v>
      </c>
      <c r="D254" s="37">
        <v>1</v>
      </c>
      <c r="E254" s="91">
        <v>56</v>
      </c>
      <c r="F254" s="36">
        <v>4</v>
      </c>
      <c r="G254" s="37">
        <v>3</v>
      </c>
      <c r="H254" s="37">
        <v>1</v>
      </c>
      <c r="I254" s="91">
        <v>91</v>
      </c>
      <c r="J254" s="36">
        <v>1</v>
      </c>
      <c r="K254" s="37">
        <v>0</v>
      </c>
      <c r="L254" s="37">
        <v>1</v>
      </c>
    </row>
    <row r="255" spans="1:12" s="35" customFormat="1" ht="15.75" customHeight="1">
      <c r="A255" s="17">
        <v>22</v>
      </c>
      <c r="B255" s="36">
        <v>4</v>
      </c>
      <c r="C255" s="37">
        <v>1</v>
      </c>
      <c r="D255" s="37">
        <v>3</v>
      </c>
      <c r="E255" s="91">
        <v>57</v>
      </c>
      <c r="F255" s="36">
        <v>6</v>
      </c>
      <c r="G255" s="37">
        <v>4</v>
      </c>
      <c r="H255" s="37">
        <v>2</v>
      </c>
      <c r="I255" s="91">
        <v>92</v>
      </c>
      <c r="J255" s="36">
        <v>1</v>
      </c>
      <c r="K255" s="37">
        <v>1</v>
      </c>
      <c r="L255" s="37">
        <v>0</v>
      </c>
    </row>
    <row r="256" spans="1:12" s="35" customFormat="1" ht="15.75" customHeight="1">
      <c r="A256" s="17">
        <v>23</v>
      </c>
      <c r="B256" s="36">
        <v>6</v>
      </c>
      <c r="C256" s="37">
        <v>2</v>
      </c>
      <c r="D256" s="37">
        <v>4</v>
      </c>
      <c r="E256" s="91">
        <v>58</v>
      </c>
      <c r="F256" s="36">
        <v>8</v>
      </c>
      <c r="G256" s="37">
        <v>5</v>
      </c>
      <c r="H256" s="37">
        <v>3</v>
      </c>
      <c r="I256" s="91">
        <v>93</v>
      </c>
      <c r="J256" s="36">
        <v>2</v>
      </c>
      <c r="K256" s="37">
        <v>1</v>
      </c>
      <c r="L256" s="37">
        <v>1</v>
      </c>
    </row>
    <row r="257" spans="1:13" s="35" customFormat="1" ht="18" customHeight="1">
      <c r="A257" s="19">
        <v>24</v>
      </c>
      <c r="B257" s="39">
        <v>1</v>
      </c>
      <c r="C257" s="40">
        <v>1</v>
      </c>
      <c r="D257" s="40">
        <v>0</v>
      </c>
      <c r="E257" s="92">
        <v>59</v>
      </c>
      <c r="F257" s="39">
        <v>2</v>
      </c>
      <c r="G257" s="40">
        <v>0</v>
      </c>
      <c r="H257" s="40">
        <v>2</v>
      </c>
      <c r="I257" s="92">
        <v>94</v>
      </c>
      <c r="J257" s="39">
        <v>0</v>
      </c>
      <c r="K257" s="40">
        <v>0</v>
      </c>
      <c r="L257" s="40">
        <v>0</v>
      </c>
    </row>
    <row r="258" spans="1:13" s="6" customFormat="1" ht="25.5" customHeight="1">
      <c r="A258" s="10" t="s">
        <v>28</v>
      </c>
      <c r="B258" s="44">
        <v>29</v>
      </c>
      <c r="C258" s="44">
        <v>14</v>
      </c>
      <c r="D258" s="44">
        <v>15</v>
      </c>
      <c r="E258" s="98" t="s">
        <v>29</v>
      </c>
      <c r="F258" s="44">
        <v>14</v>
      </c>
      <c r="G258" s="44">
        <v>8</v>
      </c>
      <c r="H258" s="44">
        <v>6</v>
      </c>
      <c r="I258" s="93" t="s">
        <v>30</v>
      </c>
      <c r="J258" s="44">
        <v>2</v>
      </c>
      <c r="K258" s="44">
        <v>0</v>
      </c>
      <c r="L258" s="44">
        <v>2</v>
      </c>
    </row>
    <row r="259" spans="1:13" s="35" customFormat="1" ht="15.75" customHeight="1">
      <c r="A259" s="17">
        <v>25</v>
      </c>
      <c r="B259" s="36">
        <v>3</v>
      </c>
      <c r="C259" s="37">
        <v>1</v>
      </c>
      <c r="D259" s="37">
        <v>2</v>
      </c>
      <c r="E259" s="91">
        <v>60</v>
      </c>
      <c r="F259" s="36">
        <v>2</v>
      </c>
      <c r="G259" s="37">
        <v>1</v>
      </c>
      <c r="H259" s="37">
        <v>1</v>
      </c>
      <c r="I259" s="91">
        <v>95</v>
      </c>
      <c r="J259" s="36">
        <v>0</v>
      </c>
      <c r="K259" s="37">
        <v>0</v>
      </c>
      <c r="L259" s="37">
        <v>0</v>
      </c>
    </row>
    <row r="260" spans="1:13" s="35" customFormat="1" ht="15.75" customHeight="1">
      <c r="A260" s="17">
        <v>26</v>
      </c>
      <c r="B260" s="36">
        <v>5</v>
      </c>
      <c r="C260" s="37">
        <v>4</v>
      </c>
      <c r="D260" s="37">
        <v>1</v>
      </c>
      <c r="E260" s="91">
        <v>61</v>
      </c>
      <c r="F260" s="36">
        <v>4</v>
      </c>
      <c r="G260" s="37">
        <v>3</v>
      </c>
      <c r="H260" s="37">
        <v>1</v>
      </c>
      <c r="I260" s="91">
        <v>96</v>
      </c>
      <c r="J260" s="36">
        <v>2</v>
      </c>
      <c r="K260" s="37">
        <v>0</v>
      </c>
      <c r="L260" s="37">
        <v>2</v>
      </c>
    </row>
    <row r="261" spans="1:13" s="35" customFormat="1" ht="15.75" customHeight="1">
      <c r="A261" s="17">
        <v>27</v>
      </c>
      <c r="B261" s="36">
        <v>6</v>
      </c>
      <c r="C261" s="37">
        <v>4</v>
      </c>
      <c r="D261" s="37">
        <v>2</v>
      </c>
      <c r="E261" s="91">
        <v>62</v>
      </c>
      <c r="F261" s="36">
        <v>3</v>
      </c>
      <c r="G261" s="37">
        <v>1</v>
      </c>
      <c r="H261" s="37">
        <v>2</v>
      </c>
      <c r="I261" s="91">
        <v>97</v>
      </c>
      <c r="J261" s="36">
        <v>0</v>
      </c>
      <c r="K261" s="37">
        <v>0</v>
      </c>
      <c r="L261" s="37">
        <v>0</v>
      </c>
    </row>
    <row r="262" spans="1:13" s="35" customFormat="1" ht="15.75" customHeight="1">
      <c r="A262" s="17">
        <v>28</v>
      </c>
      <c r="B262" s="36">
        <v>10</v>
      </c>
      <c r="C262" s="37">
        <v>4</v>
      </c>
      <c r="D262" s="37">
        <v>6</v>
      </c>
      <c r="E262" s="91">
        <v>63</v>
      </c>
      <c r="F262" s="36">
        <v>1</v>
      </c>
      <c r="G262" s="37">
        <v>1</v>
      </c>
      <c r="H262" s="37">
        <v>0</v>
      </c>
      <c r="I262" s="91">
        <v>98</v>
      </c>
      <c r="J262" s="36">
        <v>0</v>
      </c>
      <c r="K262" s="37">
        <v>0</v>
      </c>
      <c r="L262" s="37">
        <v>0</v>
      </c>
    </row>
    <row r="263" spans="1:13" s="35" customFormat="1" ht="18" customHeight="1">
      <c r="A263" s="19">
        <v>29</v>
      </c>
      <c r="B263" s="39">
        <v>5</v>
      </c>
      <c r="C263" s="40">
        <v>1</v>
      </c>
      <c r="D263" s="40">
        <v>4</v>
      </c>
      <c r="E263" s="92">
        <v>64</v>
      </c>
      <c r="F263" s="39">
        <v>4</v>
      </c>
      <c r="G263" s="40">
        <v>2</v>
      </c>
      <c r="H263" s="40">
        <v>2</v>
      </c>
      <c r="I263" s="91">
        <v>99</v>
      </c>
      <c r="J263" s="36">
        <v>0</v>
      </c>
      <c r="K263" s="37">
        <v>0</v>
      </c>
      <c r="L263" s="37">
        <v>0</v>
      </c>
    </row>
    <row r="264" spans="1:13" s="6" customFormat="1" ht="25.5" customHeight="1">
      <c r="A264" s="10" t="s">
        <v>31</v>
      </c>
      <c r="B264" s="44">
        <v>35</v>
      </c>
      <c r="C264" s="44">
        <v>17</v>
      </c>
      <c r="D264" s="44">
        <v>18</v>
      </c>
      <c r="E264" s="98" t="s">
        <v>32</v>
      </c>
      <c r="F264" s="44">
        <v>17</v>
      </c>
      <c r="G264" s="44">
        <v>10</v>
      </c>
      <c r="H264" s="44">
        <v>7</v>
      </c>
      <c r="I264" s="95">
        <v>100</v>
      </c>
      <c r="J264" s="47">
        <v>0</v>
      </c>
      <c r="K264" s="48">
        <v>0</v>
      </c>
      <c r="L264" s="48">
        <v>0</v>
      </c>
    </row>
    <row r="265" spans="1:13" s="35" customFormat="1" ht="15.75" customHeight="1">
      <c r="A265" s="17">
        <v>30</v>
      </c>
      <c r="B265" s="36">
        <v>8</v>
      </c>
      <c r="C265" s="37">
        <v>4</v>
      </c>
      <c r="D265" s="37">
        <v>4</v>
      </c>
      <c r="E265" s="91">
        <v>65</v>
      </c>
      <c r="F265" s="36">
        <v>2</v>
      </c>
      <c r="G265" s="37">
        <v>1</v>
      </c>
      <c r="H265" s="37">
        <v>1</v>
      </c>
      <c r="I265" s="91">
        <v>101</v>
      </c>
      <c r="J265" s="36">
        <v>0</v>
      </c>
      <c r="K265" s="37">
        <v>0</v>
      </c>
      <c r="L265" s="37">
        <v>0</v>
      </c>
    </row>
    <row r="266" spans="1:13" s="35" customFormat="1" ht="15.75" customHeight="1">
      <c r="A266" s="17">
        <v>31</v>
      </c>
      <c r="B266" s="36">
        <v>3</v>
      </c>
      <c r="C266" s="37">
        <v>3</v>
      </c>
      <c r="D266" s="37">
        <v>0</v>
      </c>
      <c r="E266" s="91">
        <v>66</v>
      </c>
      <c r="F266" s="36">
        <v>2</v>
      </c>
      <c r="G266" s="37">
        <v>2</v>
      </c>
      <c r="H266" s="37">
        <v>0</v>
      </c>
      <c r="I266" s="91">
        <v>102</v>
      </c>
      <c r="J266" s="36">
        <v>0</v>
      </c>
      <c r="K266" s="37">
        <v>0</v>
      </c>
      <c r="L266" s="37">
        <v>0</v>
      </c>
    </row>
    <row r="267" spans="1:13" s="35" customFormat="1" ht="15.75" customHeight="1">
      <c r="A267" s="17">
        <v>32</v>
      </c>
      <c r="B267" s="36">
        <v>9</v>
      </c>
      <c r="C267" s="37">
        <v>3</v>
      </c>
      <c r="D267" s="37">
        <v>6</v>
      </c>
      <c r="E267" s="91">
        <v>67</v>
      </c>
      <c r="F267" s="36">
        <v>3</v>
      </c>
      <c r="G267" s="37">
        <v>2</v>
      </c>
      <c r="H267" s="37">
        <v>1</v>
      </c>
      <c r="I267" s="91">
        <v>103</v>
      </c>
      <c r="J267" s="36">
        <v>0</v>
      </c>
      <c r="K267" s="37">
        <v>0</v>
      </c>
      <c r="L267" s="37">
        <v>0</v>
      </c>
    </row>
    <row r="268" spans="1:13" s="35" customFormat="1" ht="15.75" customHeight="1">
      <c r="A268" s="17">
        <v>33</v>
      </c>
      <c r="B268" s="36">
        <v>6</v>
      </c>
      <c r="C268" s="37">
        <v>3</v>
      </c>
      <c r="D268" s="37">
        <v>3</v>
      </c>
      <c r="E268" s="91">
        <v>68</v>
      </c>
      <c r="F268" s="36">
        <v>7</v>
      </c>
      <c r="G268" s="37">
        <v>4</v>
      </c>
      <c r="H268" s="37">
        <v>3</v>
      </c>
      <c r="I268" s="96" t="s">
        <v>33</v>
      </c>
      <c r="J268" s="39">
        <v>0</v>
      </c>
      <c r="K268" s="40">
        <v>0</v>
      </c>
      <c r="L268" s="40">
        <v>0</v>
      </c>
    </row>
    <row r="269" spans="1:13" s="35" customFormat="1" ht="21" customHeight="1" thickBot="1">
      <c r="A269" s="32">
        <v>34</v>
      </c>
      <c r="B269" s="36">
        <v>9</v>
      </c>
      <c r="C269" s="37">
        <v>4</v>
      </c>
      <c r="D269" s="37">
        <v>5</v>
      </c>
      <c r="E269" s="91">
        <v>69</v>
      </c>
      <c r="F269" s="36">
        <v>3</v>
      </c>
      <c r="G269" s="37">
        <v>1</v>
      </c>
      <c r="H269" s="37">
        <v>2</v>
      </c>
      <c r="I269" s="107" t="s">
        <v>5</v>
      </c>
      <c r="J269" s="47">
        <v>421</v>
      </c>
      <c r="K269" s="47">
        <v>206</v>
      </c>
      <c r="L269" s="47">
        <v>215</v>
      </c>
    </row>
    <row r="270" spans="1:13" s="58" customFormat="1" ht="24" customHeight="1" thickTop="1" thickBot="1">
      <c r="A270" s="53" t="s">
        <v>34</v>
      </c>
      <c r="B270" s="115">
        <v>72</v>
      </c>
      <c r="C270" s="116">
        <v>37</v>
      </c>
      <c r="D270" s="197">
        <v>35</v>
      </c>
      <c r="E270" s="120" t="s">
        <v>36</v>
      </c>
      <c r="F270" s="116">
        <v>266</v>
      </c>
      <c r="G270" s="116">
        <v>128</v>
      </c>
      <c r="H270" s="197">
        <v>138</v>
      </c>
      <c r="I270" s="123" t="s">
        <v>37</v>
      </c>
      <c r="J270" s="116">
        <v>83</v>
      </c>
      <c r="K270" s="116">
        <v>41</v>
      </c>
      <c r="L270" s="116">
        <v>42</v>
      </c>
    </row>
    <row r="271" spans="1:13" s="31" customFormat="1" ht="24" customHeight="1" thickBot="1">
      <c r="A271" s="24"/>
      <c r="B271" s="25" t="s">
        <v>39</v>
      </c>
      <c r="C271" s="26"/>
      <c r="D271" s="27"/>
      <c r="E271" s="28"/>
      <c r="F271" s="29"/>
      <c r="G271" s="59" t="s">
        <v>165</v>
      </c>
      <c r="H271" s="29"/>
      <c r="I271" s="28"/>
      <c r="J271" s="29"/>
      <c r="K271" s="23" t="s">
        <v>146</v>
      </c>
      <c r="L271" s="30"/>
      <c r="M271" s="35"/>
    </row>
    <row r="272" spans="1:13" s="4" customFormat="1" ht="21" customHeight="1">
      <c r="A272" s="11" t="s">
        <v>1</v>
      </c>
      <c r="B272" s="8" t="s">
        <v>2</v>
      </c>
      <c r="C272" s="8" t="s">
        <v>3</v>
      </c>
      <c r="D272" s="9" t="s">
        <v>4</v>
      </c>
      <c r="E272" s="11" t="s">
        <v>1</v>
      </c>
      <c r="F272" s="8" t="s">
        <v>2</v>
      </c>
      <c r="G272" s="8" t="s">
        <v>3</v>
      </c>
      <c r="H272" s="9" t="s">
        <v>4</v>
      </c>
      <c r="I272" s="11" t="s">
        <v>1</v>
      </c>
      <c r="J272" s="8" t="s">
        <v>2</v>
      </c>
      <c r="K272" s="8" t="s">
        <v>3</v>
      </c>
      <c r="L272" s="16" t="s">
        <v>4</v>
      </c>
    </row>
    <row r="273" spans="1:12" s="6" customFormat="1" ht="25.5" customHeight="1">
      <c r="A273" s="10" t="s">
        <v>6</v>
      </c>
      <c r="B273" s="44">
        <v>29</v>
      </c>
      <c r="C273" s="44">
        <v>15</v>
      </c>
      <c r="D273" s="44">
        <v>14</v>
      </c>
      <c r="E273" s="98" t="s">
        <v>7</v>
      </c>
      <c r="F273" s="44">
        <v>41</v>
      </c>
      <c r="G273" s="44">
        <v>22</v>
      </c>
      <c r="H273" s="44">
        <v>19</v>
      </c>
      <c r="I273" s="98" t="s">
        <v>8</v>
      </c>
      <c r="J273" s="44">
        <v>15</v>
      </c>
      <c r="K273" s="44">
        <v>5</v>
      </c>
      <c r="L273" s="44">
        <v>10</v>
      </c>
    </row>
    <row r="274" spans="1:12" s="35" customFormat="1" ht="15.75" customHeight="1">
      <c r="A274" s="17">
        <v>0</v>
      </c>
      <c r="B274" s="36">
        <v>5</v>
      </c>
      <c r="C274" s="37">
        <v>2</v>
      </c>
      <c r="D274" s="37">
        <v>3</v>
      </c>
      <c r="E274" s="91">
        <v>35</v>
      </c>
      <c r="F274" s="36">
        <v>8</v>
      </c>
      <c r="G274" s="37">
        <v>3</v>
      </c>
      <c r="H274" s="37">
        <v>5</v>
      </c>
      <c r="I274" s="91">
        <v>70</v>
      </c>
      <c r="J274" s="36">
        <v>1</v>
      </c>
      <c r="K274" s="37">
        <v>1</v>
      </c>
      <c r="L274" s="37">
        <v>0</v>
      </c>
    </row>
    <row r="275" spans="1:12" s="35" customFormat="1" ht="15.75" customHeight="1">
      <c r="A275" s="17">
        <v>1</v>
      </c>
      <c r="B275" s="36">
        <v>7</v>
      </c>
      <c r="C275" s="37">
        <v>5</v>
      </c>
      <c r="D275" s="37">
        <v>2</v>
      </c>
      <c r="E275" s="91">
        <v>36</v>
      </c>
      <c r="F275" s="36">
        <v>11</v>
      </c>
      <c r="G275" s="37">
        <v>7</v>
      </c>
      <c r="H275" s="37">
        <v>4</v>
      </c>
      <c r="I275" s="91">
        <v>71</v>
      </c>
      <c r="J275" s="36">
        <v>5</v>
      </c>
      <c r="K275" s="37">
        <v>2</v>
      </c>
      <c r="L275" s="37">
        <v>3</v>
      </c>
    </row>
    <row r="276" spans="1:12" s="35" customFormat="1" ht="15.75" customHeight="1">
      <c r="A276" s="17">
        <v>2</v>
      </c>
      <c r="B276" s="36">
        <v>8</v>
      </c>
      <c r="C276" s="37">
        <v>1</v>
      </c>
      <c r="D276" s="37">
        <v>7</v>
      </c>
      <c r="E276" s="91">
        <v>37</v>
      </c>
      <c r="F276" s="36">
        <v>11</v>
      </c>
      <c r="G276" s="37">
        <v>6</v>
      </c>
      <c r="H276" s="37">
        <v>5</v>
      </c>
      <c r="I276" s="91">
        <v>72</v>
      </c>
      <c r="J276" s="36">
        <v>4</v>
      </c>
      <c r="K276" s="37">
        <v>1</v>
      </c>
      <c r="L276" s="37">
        <v>3</v>
      </c>
    </row>
    <row r="277" spans="1:12" s="35" customFormat="1" ht="15.75" customHeight="1">
      <c r="A277" s="17">
        <v>3</v>
      </c>
      <c r="B277" s="36">
        <v>5</v>
      </c>
      <c r="C277" s="37">
        <v>4</v>
      </c>
      <c r="D277" s="37">
        <v>1</v>
      </c>
      <c r="E277" s="91">
        <v>38</v>
      </c>
      <c r="F277" s="36">
        <v>5</v>
      </c>
      <c r="G277" s="37">
        <v>3</v>
      </c>
      <c r="H277" s="37">
        <v>2</v>
      </c>
      <c r="I277" s="91">
        <v>73</v>
      </c>
      <c r="J277" s="36">
        <v>1</v>
      </c>
      <c r="K277" s="37">
        <v>0</v>
      </c>
      <c r="L277" s="37">
        <v>1</v>
      </c>
    </row>
    <row r="278" spans="1:12" s="35" customFormat="1" ht="18" customHeight="1">
      <c r="A278" s="19">
        <v>4</v>
      </c>
      <c r="B278" s="105">
        <v>4</v>
      </c>
      <c r="C278" s="40">
        <v>3</v>
      </c>
      <c r="D278" s="40">
        <v>1</v>
      </c>
      <c r="E278" s="92">
        <v>39</v>
      </c>
      <c r="F278" s="39">
        <v>6</v>
      </c>
      <c r="G278" s="40">
        <v>3</v>
      </c>
      <c r="H278" s="40">
        <v>3</v>
      </c>
      <c r="I278" s="92">
        <v>74</v>
      </c>
      <c r="J278" s="39">
        <v>4</v>
      </c>
      <c r="K278" s="40">
        <v>1</v>
      </c>
      <c r="L278" s="40">
        <v>3</v>
      </c>
    </row>
    <row r="279" spans="1:12" s="6" customFormat="1" ht="25.5" customHeight="1">
      <c r="A279" s="10" t="s">
        <v>10</v>
      </c>
      <c r="B279" s="44">
        <v>26</v>
      </c>
      <c r="C279" s="44">
        <v>13</v>
      </c>
      <c r="D279" s="44">
        <v>13</v>
      </c>
      <c r="E279" s="98" t="s">
        <v>11</v>
      </c>
      <c r="F279" s="44">
        <v>25</v>
      </c>
      <c r="G279" s="44">
        <v>14</v>
      </c>
      <c r="H279" s="44">
        <v>11</v>
      </c>
      <c r="I279" s="98" t="s">
        <v>12</v>
      </c>
      <c r="J279" s="44">
        <v>16</v>
      </c>
      <c r="K279" s="44">
        <v>7</v>
      </c>
      <c r="L279" s="44">
        <v>9</v>
      </c>
    </row>
    <row r="280" spans="1:12" s="35" customFormat="1" ht="15.75" customHeight="1">
      <c r="A280" s="17">
        <v>5</v>
      </c>
      <c r="B280" s="36">
        <v>5</v>
      </c>
      <c r="C280" s="37">
        <v>3</v>
      </c>
      <c r="D280" s="37">
        <v>2</v>
      </c>
      <c r="E280" s="91">
        <v>40</v>
      </c>
      <c r="F280" s="36">
        <v>7</v>
      </c>
      <c r="G280" s="37">
        <v>3</v>
      </c>
      <c r="H280" s="37">
        <v>4</v>
      </c>
      <c r="I280" s="91">
        <v>75</v>
      </c>
      <c r="J280" s="36">
        <v>1</v>
      </c>
      <c r="K280" s="37">
        <v>0</v>
      </c>
      <c r="L280" s="37">
        <v>1</v>
      </c>
    </row>
    <row r="281" spans="1:12" s="35" customFormat="1" ht="15.75" customHeight="1">
      <c r="A281" s="17">
        <v>6</v>
      </c>
      <c r="B281" s="36">
        <v>4</v>
      </c>
      <c r="C281" s="37">
        <v>1</v>
      </c>
      <c r="D281" s="37">
        <v>3</v>
      </c>
      <c r="E281" s="91">
        <v>41</v>
      </c>
      <c r="F281" s="36">
        <v>3</v>
      </c>
      <c r="G281" s="37">
        <v>2</v>
      </c>
      <c r="H281" s="37">
        <v>1</v>
      </c>
      <c r="I281" s="91">
        <v>76</v>
      </c>
      <c r="J281" s="36">
        <v>5</v>
      </c>
      <c r="K281" s="37">
        <v>3</v>
      </c>
      <c r="L281" s="37">
        <v>2</v>
      </c>
    </row>
    <row r="282" spans="1:12" s="35" customFormat="1" ht="15.75" customHeight="1">
      <c r="A282" s="17">
        <v>7</v>
      </c>
      <c r="B282" s="36">
        <v>6</v>
      </c>
      <c r="C282" s="37">
        <v>4</v>
      </c>
      <c r="D282" s="37">
        <v>2</v>
      </c>
      <c r="E282" s="91">
        <v>42</v>
      </c>
      <c r="F282" s="36">
        <v>8</v>
      </c>
      <c r="G282" s="37">
        <v>4</v>
      </c>
      <c r="H282" s="37">
        <v>4</v>
      </c>
      <c r="I282" s="91">
        <v>77</v>
      </c>
      <c r="J282" s="36">
        <v>2</v>
      </c>
      <c r="K282" s="37">
        <v>0</v>
      </c>
      <c r="L282" s="37">
        <v>2</v>
      </c>
    </row>
    <row r="283" spans="1:12" s="35" customFormat="1" ht="15.75" customHeight="1">
      <c r="A283" s="17">
        <v>8</v>
      </c>
      <c r="B283" s="36">
        <v>6</v>
      </c>
      <c r="C283" s="37">
        <v>2</v>
      </c>
      <c r="D283" s="37">
        <v>4</v>
      </c>
      <c r="E283" s="91">
        <v>43</v>
      </c>
      <c r="F283" s="36">
        <v>3</v>
      </c>
      <c r="G283" s="37">
        <v>2</v>
      </c>
      <c r="H283" s="37">
        <v>1</v>
      </c>
      <c r="I283" s="91">
        <v>78</v>
      </c>
      <c r="J283" s="36">
        <v>6</v>
      </c>
      <c r="K283" s="37">
        <v>3</v>
      </c>
      <c r="L283" s="37">
        <v>3</v>
      </c>
    </row>
    <row r="284" spans="1:12" s="35" customFormat="1" ht="18" customHeight="1">
      <c r="A284" s="19">
        <v>9</v>
      </c>
      <c r="B284" s="39">
        <v>5</v>
      </c>
      <c r="C284" s="40">
        <v>3</v>
      </c>
      <c r="D284" s="40">
        <v>2</v>
      </c>
      <c r="E284" s="92">
        <v>44</v>
      </c>
      <c r="F284" s="39">
        <v>4</v>
      </c>
      <c r="G284" s="40">
        <v>3</v>
      </c>
      <c r="H284" s="40">
        <v>1</v>
      </c>
      <c r="I284" s="92">
        <v>79</v>
      </c>
      <c r="J284" s="39">
        <v>2</v>
      </c>
      <c r="K284" s="40">
        <v>1</v>
      </c>
      <c r="L284" s="40">
        <v>1</v>
      </c>
    </row>
    <row r="285" spans="1:12" s="6" customFormat="1" ht="25.5" customHeight="1">
      <c r="A285" s="10" t="s">
        <v>19</v>
      </c>
      <c r="B285" s="44">
        <v>20</v>
      </c>
      <c r="C285" s="44">
        <v>10</v>
      </c>
      <c r="D285" s="44">
        <v>10</v>
      </c>
      <c r="E285" s="98" t="s">
        <v>20</v>
      </c>
      <c r="F285" s="44">
        <v>26</v>
      </c>
      <c r="G285" s="44">
        <v>16</v>
      </c>
      <c r="H285" s="44">
        <v>10</v>
      </c>
      <c r="I285" s="98" t="s">
        <v>21</v>
      </c>
      <c r="J285" s="44">
        <v>7</v>
      </c>
      <c r="K285" s="44">
        <v>3</v>
      </c>
      <c r="L285" s="44">
        <v>4</v>
      </c>
    </row>
    <row r="286" spans="1:12" s="35" customFormat="1" ht="15.75" customHeight="1">
      <c r="A286" s="17">
        <v>10</v>
      </c>
      <c r="B286" s="36">
        <v>4</v>
      </c>
      <c r="C286" s="37">
        <v>2</v>
      </c>
      <c r="D286" s="37">
        <v>2</v>
      </c>
      <c r="E286" s="91">
        <v>45</v>
      </c>
      <c r="F286" s="36">
        <v>6</v>
      </c>
      <c r="G286" s="37">
        <v>3</v>
      </c>
      <c r="H286" s="37">
        <v>3</v>
      </c>
      <c r="I286" s="91">
        <v>80</v>
      </c>
      <c r="J286" s="36">
        <v>1</v>
      </c>
      <c r="K286" s="37">
        <v>1</v>
      </c>
      <c r="L286" s="37">
        <v>0</v>
      </c>
    </row>
    <row r="287" spans="1:12" s="35" customFormat="1" ht="15.75" customHeight="1">
      <c r="A287" s="17">
        <v>11</v>
      </c>
      <c r="B287" s="36">
        <v>1</v>
      </c>
      <c r="C287" s="37">
        <v>1</v>
      </c>
      <c r="D287" s="37">
        <v>0</v>
      </c>
      <c r="E287" s="91">
        <v>46</v>
      </c>
      <c r="F287" s="36">
        <v>5</v>
      </c>
      <c r="G287" s="37">
        <v>3</v>
      </c>
      <c r="H287" s="37">
        <v>2</v>
      </c>
      <c r="I287" s="91">
        <v>81</v>
      </c>
      <c r="J287" s="36">
        <v>1</v>
      </c>
      <c r="K287" s="37">
        <v>0</v>
      </c>
      <c r="L287" s="37">
        <v>1</v>
      </c>
    </row>
    <row r="288" spans="1:12" s="35" customFormat="1" ht="15.75" customHeight="1">
      <c r="A288" s="17">
        <v>12</v>
      </c>
      <c r="B288" s="36">
        <v>10</v>
      </c>
      <c r="C288" s="37">
        <v>4</v>
      </c>
      <c r="D288" s="37">
        <v>6</v>
      </c>
      <c r="E288" s="91">
        <v>47</v>
      </c>
      <c r="F288" s="36">
        <v>5</v>
      </c>
      <c r="G288" s="37">
        <v>4</v>
      </c>
      <c r="H288" s="37">
        <v>1</v>
      </c>
      <c r="I288" s="91">
        <v>82</v>
      </c>
      <c r="J288" s="36">
        <v>1</v>
      </c>
      <c r="K288" s="37">
        <v>1</v>
      </c>
      <c r="L288" s="37">
        <v>0</v>
      </c>
    </row>
    <row r="289" spans="1:12" s="35" customFormat="1" ht="15.75" customHeight="1">
      <c r="A289" s="17">
        <v>13</v>
      </c>
      <c r="B289" s="36">
        <v>2</v>
      </c>
      <c r="C289" s="37">
        <v>1</v>
      </c>
      <c r="D289" s="37">
        <v>1</v>
      </c>
      <c r="E289" s="91">
        <v>48</v>
      </c>
      <c r="F289" s="36">
        <v>7</v>
      </c>
      <c r="G289" s="37">
        <v>5</v>
      </c>
      <c r="H289" s="37">
        <v>2</v>
      </c>
      <c r="I289" s="91">
        <v>83</v>
      </c>
      <c r="J289" s="36">
        <v>2</v>
      </c>
      <c r="K289" s="37">
        <v>0</v>
      </c>
      <c r="L289" s="37">
        <v>2</v>
      </c>
    </row>
    <row r="290" spans="1:12" s="35" customFormat="1" ht="18" customHeight="1">
      <c r="A290" s="19">
        <v>14</v>
      </c>
      <c r="B290" s="39">
        <v>3</v>
      </c>
      <c r="C290" s="40">
        <v>2</v>
      </c>
      <c r="D290" s="40">
        <v>1</v>
      </c>
      <c r="E290" s="92">
        <v>49</v>
      </c>
      <c r="F290" s="39">
        <v>3</v>
      </c>
      <c r="G290" s="40">
        <v>1</v>
      </c>
      <c r="H290" s="40">
        <v>2</v>
      </c>
      <c r="I290" s="92">
        <v>84</v>
      </c>
      <c r="J290" s="39">
        <v>2</v>
      </c>
      <c r="K290" s="40">
        <v>1</v>
      </c>
      <c r="L290" s="40">
        <v>1</v>
      </c>
    </row>
    <row r="291" spans="1:12" s="6" customFormat="1" ht="25.5" customHeight="1">
      <c r="A291" s="10" t="s">
        <v>22</v>
      </c>
      <c r="B291" s="44">
        <v>7</v>
      </c>
      <c r="C291" s="44">
        <v>3</v>
      </c>
      <c r="D291" s="44">
        <v>4</v>
      </c>
      <c r="E291" s="98" t="s">
        <v>23</v>
      </c>
      <c r="F291" s="44">
        <v>21</v>
      </c>
      <c r="G291" s="44">
        <v>10</v>
      </c>
      <c r="H291" s="44">
        <v>11</v>
      </c>
      <c r="I291" s="98" t="s">
        <v>24</v>
      </c>
      <c r="J291" s="44">
        <v>10</v>
      </c>
      <c r="K291" s="44">
        <v>6</v>
      </c>
      <c r="L291" s="44">
        <v>4</v>
      </c>
    </row>
    <row r="292" spans="1:12" s="35" customFormat="1" ht="15.75" customHeight="1">
      <c r="A292" s="17">
        <v>15</v>
      </c>
      <c r="B292" s="36">
        <v>4</v>
      </c>
      <c r="C292" s="37">
        <v>2</v>
      </c>
      <c r="D292" s="37">
        <v>2</v>
      </c>
      <c r="E292" s="91">
        <v>50</v>
      </c>
      <c r="F292" s="36">
        <v>5</v>
      </c>
      <c r="G292" s="37">
        <v>2</v>
      </c>
      <c r="H292" s="37">
        <v>3</v>
      </c>
      <c r="I292" s="91">
        <v>85</v>
      </c>
      <c r="J292" s="36">
        <v>4</v>
      </c>
      <c r="K292" s="37">
        <v>3</v>
      </c>
      <c r="L292" s="37">
        <v>1</v>
      </c>
    </row>
    <row r="293" spans="1:12" s="35" customFormat="1" ht="15.75" customHeight="1">
      <c r="A293" s="17">
        <v>16</v>
      </c>
      <c r="B293" s="36">
        <v>3</v>
      </c>
      <c r="C293" s="37">
        <v>1</v>
      </c>
      <c r="D293" s="37">
        <v>2</v>
      </c>
      <c r="E293" s="91">
        <v>51</v>
      </c>
      <c r="F293" s="36">
        <v>6</v>
      </c>
      <c r="G293" s="37">
        <v>4</v>
      </c>
      <c r="H293" s="37">
        <v>2</v>
      </c>
      <c r="I293" s="91">
        <v>86</v>
      </c>
      <c r="J293" s="36">
        <v>4</v>
      </c>
      <c r="K293" s="37">
        <v>2</v>
      </c>
      <c r="L293" s="37">
        <v>2</v>
      </c>
    </row>
    <row r="294" spans="1:12" s="35" customFormat="1" ht="15.75" customHeight="1">
      <c r="A294" s="17">
        <v>17</v>
      </c>
      <c r="B294" s="36">
        <v>0</v>
      </c>
      <c r="C294" s="37">
        <v>0</v>
      </c>
      <c r="D294" s="37">
        <v>0</v>
      </c>
      <c r="E294" s="91">
        <v>52</v>
      </c>
      <c r="F294" s="36">
        <v>3</v>
      </c>
      <c r="G294" s="37">
        <v>1</v>
      </c>
      <c r="H294" s="37">
        <v>2</v>
      </c>
      <c r="I294" s="91">
        <v>87</v>
      </c>
      <c r="J294" s="36">
        <v>1</v>
      </c>
      <c r="K294" s="37">
        <v>1</v>
      </c>
      <c r="L294" s="37">
        <v>0</v>
      </c>
    </row>
    <row r="295" spans="1:12" s="35" customFormat="1" ht="15.75" customHeight="1">
      <c r="A295" s="17">
        <v>18</v>
      </c>
      <c r="B295" s="36">
        <v>0</v>
      </c>
      <c r="C295" s="37">
        <v>0</v>
      </c>
      <c r="D295" s="37">
        <v>0</v>
      </c>
      <c r="E295" s="91">
        <v>53</v>
      </c>
      <c r="F295" s="36">
        <v>6</v>
      </c>
      <c r="G295" s="37">
        <v>2</v>
      </c>
      <c r="H295" s="37">
        <v>4</v>
      </c>
      <c r="I295" s="91">
        <v>88</v>
      </c>
      <c r="J295" s="36">
        <v>1</v>
      </c>
      <c r="K295" s="37">
        <v>0</v>
      </c>
      <c r="L295" s="37">
        <v>1</v>
      </c>
    </row>
    <row r="296" spans="1:12" s="35" customFormat="1" ht="18" customHeight="1">
      <c r="A296" s="19">
        <v>19</v>
      </c>
      <c r="B296" s="39">
        <v>0</v>
      </c>
      <c r="C296" s="40">
        <v>0</v>
      </c>
      <c r="D296" s="40">
        <v>0</v>
      </c>
      <c r="E296" s="92">
        <v>54</v>
      </c>
      <c r="F296" s="39">
        <v>1</v>
      </c>
      <c r="G296" s="40">
        <v>1</v>
      </c>
      <c r="H296" s="40">
        <v>0</v>
      </c>
      <c r="I296" s="92">
        <v>89</v>
      </c>
      <c r="J296" s="39">
        <v>0</v>
      </c>
      <c r="K296" s="40">
        <v>0</v>
      </c>
      <c r="L296" s="40">
        <v>0</v>
      </c>
    </row>
    <row r="297" spans="1:12" s="6" customFormat="1" ht="25.5" customHeight="1">
      <c r="A297" s="10" t="s">
        <v>25</v>
      </c>
      <c r="B297" s="44">
        <v>15</v>
      </c>
      <c r="C297" s="44">
        <v>8</v>
      </c>
      <c r="D297" s="44">
        <v>7</v>
      </c>
      <c r="E297" s="98" t="s">
        <v>26</v>
      </c>
      <c r="F297" s="44">
        <v>21</v>
      </c>
      <c r="G297" s="44">
        <v>9</v>
      </c>
      <c r="H297" s="44">
        <v>12</v>
      </c>
      <c r="I297" s="98" t="s">
        <v>27</v>
      </c>
      <c r="J297" s="44">
        <v>3</v>
      </c>
      <c r="K297" s="44">
        <v>1</v>
      </c>
      <c r="L297" s="44">
        <v>2</v>
      </c>
    </row>
    <row r="298" spans="1:12" s="35" customFormat="1" ht="15.75" customHeight="1">
      <c r="A298" s="17">
        <v>20</v>
      </c>
      <c r="B298" s="36">
        <v>3</v>
      </c>
      <c r="C298" s="37">
        <v>1</v>
      </c>
      <c r="D298" s="37">
        <v>2</v>
      </c>
      <c r="E298" s="91">
        <v>55</v>
      </c>
      <c r="F298" s="36">
        <v>2</v>
      </c>
      <c r="G298" s="37">
        <v>0</v>
      </c>
      <c r="H298" s="37">
        <v>2</v>
      </c>
      <c r="I298" s="91">
        <v>90</v>
      </c>
      <c r="J298" s="36">
        <v>0</v>
      </c>
      <c r="K298" s="37">
        <v>0</v>
      </c>
      <c r="L298" s="37">
        <v>0</v>
      </c>
    </row>
    <row r="299" spans="1:12" s="35" customFormat="1" ht="15.75" customHeight="1">
      <c r="A299" s="17">
        <v>21</v>
      </c>
      <c r="B299" s="36">
        <v>2</v>
      </c>
      <c r="C299" s="37">
        <v>1</v>
      </c>
      <c r="D299" s="37">
        <v>1</v>
      </c>
      <c r="E299" s="91">
        <v>56</v>
      </c>
      <c r="F299" s="36">
        <v>3</v>
      </c>
      <c r="G299" s="37">
        <v>2</v>
      </c>
      <c r="H299" s="37">
        <v>1</v>
      </c>
      <c r="I299" s="91">
        <v>91</v>
      </c>
      <c r="J299" s="36">
        <v>1</v>
      </c>
      <c r="K299" s="37">
        <v>0</v>
      </c>
      <c r="L299" s="37">
        <v>1</v>
      </c>
    </row>
    <row r="300" spans="1:12" s="35" customFormat="1" ht="15.75" customHeight="1">
      <c r="A300" s="17">
        <v>22</v>
      </c>
      <c r="B300" s="36">
        <v>3</v>
      </c>
      <c r="C300" s="37">
        <v>2</v>
      </c>
      <c r="D300" s="37">
        <v>1</v>
      </c>
      <c r="E300" s="91">
        <v>57</v>
      </c>
      <c r="F300" s="36">
        <v>8</v>
      </c>
      <c r="G300" s="37">
        <v>3</v>
      </c>
      <c r="H300" s="37">
        <v>5</v>
      </c>
      <c r="I300" s="91">
        <v>92</v>
      </c>
      <c r="J300" s="36">
        <v>1</v>
      </c>
      <c r="K300" s="37">
        <v>0</v>
      </c>
      <c r="L300" s="37">
        <v>1</v>
      </c>
    </row>
    <row r="301" spans="1:12" s="35" customFormat="1" ht="15.75" customHeight="1">
      <c r="A301" s="17">
        <v>23</v>
      </c>
      <c r="B301" s="36">
        <v>3</v>
      </c>
      <c r="C301" s="37">
        <v>2</v>
      </c>
      <c r="D301" s="37">
        <v>1</v>
      </c>
      <c r="E301" s="91">
        <v>58</v>
      </c>
      <c r="F301" s="36">
        <v>4</v>
      </c>
      <c r="G301" s="37">
        <v>2</v>
      </c>
      <c r="H301" s="37">
        <v>2</v>
      </c>
      <c r="I301" s="91">
        <v>93</v>
      </c>
      <c r="J301" s="36">
        <v>0</v>
      </c>
      <c r="K301" s="37">
        <v>0</v>
      </c>
      <c r="L301" s="37">
        <v>0</v>
      </c>
    </row>
    <row r="302" spans="1:12" s="35" customFormat="1" ht="18" customHeight="1">
      <c r="A302" s="19">
        <v>24</v>
      </c>
      <c r="B302" s="39">
        <v>4</v>
      </c>
      <c r="C302" s="40">
        <v>2</v>
      </c>
      <c r="D302" s="40">
        <v>2</v>
      </c>
      <c r="E302" s="92">
        <v>59</v>
      </c>
      <c r="F302" s="39">
        <v>4</v>
      </c>
      <c r="G302" s="40">
        <v>2</v>
      </c>
      <c r="H302" s="40">
        <v>2</v>
      </c>
      <c r="I302" s="92">
        <v>94</v>
      </c>
      <c r="J302" s="39">
        <v>1</v>
      </c>
      <c r="K302" s="40">
        <v>1</v>
      </c>
      <c r="L302" s="40">
        <v>0</v>
      </c>
    </row>
    <row r="303" spans="1:12" s="6" customFormat="1" ht="25.5" customHeight="1">
      <c r="A303" s="10" t="s">
        <v>28</v>
      </c>
      <c r="B303" s="44">
        <v>40</v>
      </c>
      <c r="C303" s="44">
        <v>18</v>
      </c>
      <c r="D303" s="44">
        <v>22</v>
      </c>
      <c r="E303" s="98" t="s">
        <v>29</v>
      </c>
      <c r="F303" s="44">
        <v>18</v>
      </c>
      <c r="G303" s="44">
        <v>9</v>
      </c>
      <c r="H303" s="44">
        <v>9</v>
      </c>
      <c r="I303" s="93" t="s">
        <v>30</v>
      </c>
      <c r="J303" s="44">
        <v>2</v>
      </c>
      <c r="K303" s="44">
        <v>0</v>
      </c>
      <c r="L303" s="44">
        <v>2</v>
      </c>
    </row>
    <row r="304" spans="1:12" s="35" customFormat="1" ht="15.75" customHeight="1">
      <c r="A304" s="17">
        <v>25</v>
      </c>
      <c r="B304" s="36">
        <v>6</v>
      </c>
      <c r="C304" s="37">
        <v>3</v>
      </c>
      <c r="D304" s="37">
        <v>3</v>
      </c>
      <c r="E304" s="91">
        <v>60</v>
      </c>
      <c r="F304" s="36">
        <v>2</v>
      </c>
      <c r="G304" s="37">
        <v>1</v>
      </c>
      <c r="H304" s="37">
        <v>1</v>
      </c>
      <c r="I304" s="91">
        <v>95</v>
      </c>
      <c r="J304" s="36">
        <v>1</v>
      </c>
      <c r="K304" s="37">
        <v>0</v>
      </c>
      <c r="L304" s="37">
        <v>1</v>
      </c>
    </row>
    <row r="305" spans="1:12" s="35" customFormat="1" ht="15.75" customHeight="1">
      <c r="A305" s="17">
        <v>26</v>
      </c>
      <c r="B305" s="36">
        <v>5</v>
      </c>
      <c r="C305" s="37">
        <v>4</v>
      </c>
      <c r="D305" s="37">
        <v>1</v>
      </c>
      <c r="E305" s="91">
        <v>61</v>
      </c>
      <c r="F305" s="36">
        <v>4</v>
      </c>
      <c r="G305" s="37">
        <v>1</v>
      </c>
      <c r="H305" s="37">
        <v>3</v>
      </c>
      <c r="I305" s="91">
        <v>96</v>
      </c>
      <c r="J305" s="36">
        <v>0</v>
      </c>
      <c r="K305" s="37">
        <v>0</v>
      </c>
      <c r="L305" s="37">
        <v>0</v>
      </c>
    </row>
    <row r="306" spans="1:12" s="35" customFormat="1" ht="15.75" customHeight="1">
      <c r="A306" s="17">
        <v>27</v>
      </c>
      <c r="B306" s="36">
        <v>10</v>
      </c>
      <c r="C306" s="37">
        <v>1</v>
      </c>
      <c r="D306" s="37">
        <v>9</v>
      </c>
      <c r="E306" s="91">
        <v>62</v>
      </c>
      <c r="F306" s="36">
        <v>3</v>
      </c>
      <c r="G306" s="37">
        <v>2</v>
      </c>
      <c r="H306" s="37">
        <v>1</v>
      </c>
      <c r="I306" s="91">
        <v>97</v>
      </c>
      <c r="J306" s="36">
        <v>0</v>
      </c>
      <c r="K306" s="37">
        <v>0</v>
      </c>
      <c r="L306" s="37">
        <v>0</v>
      </c>
    </row>
    <row r="307" spans="1:12" s="35" customFormat="1" ht="15.75" customHeight="1">
      <c r="A307" s="17">
        <v>28</v>
      </c>
      <c r="B307" s="36">
        <v>12</v>
      </c>
      <c r="C307" s="37">
        <v>7</v>
      </c>
      <c r="D307" s="37">
        <v>5</v>
      </c>
      <c r="E307" s="91">
        <v>63</v>
      </c>
      <c r="F307" s="36">
        <v>4</v>
      </c>
      <c r="G307" s="37">
        <v>2</v>
      </c>
      <c r="H307" s="37">
        <v>2</v>
      </c>
      <c r="I307" s="91">
        <v>98</v>
      </c>
      <c r="J307" s="36">
        <v>0</v>
      </c>
      <c r="K307" s="37">
        <v>0</v>
      </c>
      <c r="L307" s="37">
        <v>0</v>
      </c>
    </row>
    <row r="308" spans="1:12" s="35" customFormat="1" ht="18" customHeight="1">
      <c r="A308" s="19">
        <v>29</v>
      </c>
      <c r="B308" s="39">
        <v>7</v>
      </c>
      <c r="C308" s="40">
        <v>3</v>
      </c>
      <c r="D308" s="40">
        <v>4</v>
      </c>
      <c r="E308" s="92">
        <v>64</v>
      </c>
      <c r="F308" s="39">
        <v>5</v>
      </c>
      <c r="G308" s="40">
        <v>3</v>
      </c>
      <c r="H308" s="40">
        <v>2</v>
      </c>
      <c r="I308" s="91">
        <v>99</v>
      </c>
      <c r="J308" s="36">
        <v>1</v>
      </c>
      <c r="K308" s="37">
        <v>0</v>
      </c>
      <c r="L308" s="37">
        <v>1</v>
      </c>
    </row>
    <row r="309" spans="1:12" s="6" customFormat="1" ht="25.5" customHeight="1">
      <c r="A309" s="10" t="s">
        <v>31</v>
      </c>
      <c r="B309" s="44">
        <v>34</v>
      </c>
      <c r="C309" s="44">
        <v>16</v>
      </c>
      <c r="D309" s="44">
        <v>18</v>
      </c>
      <c r="E309" s="98" t="s">
        <v>32</v>
      </c>
      <c r="F309" s="44">
        <v>4</v>
      </c>
      <c r="G309" s="44">
        <v>3</v>
      </c>
      <c r="H309" s="44">
        <v>1</v>
      </c>
      <c r="I309" s="95">
        <v>100</v>
      </c>
      <c r="J309" s="47">
        <v>0</v>
      </c>
      <c r="K309" s="48">
        <v>0</v>
      </c>
      <c r="L309" s="48">
        <v>0</v>
      </c>
    </row>
    <row r="310" spans="1:12" s="35" customFormat="1" ht="15.75" customHeight="1">
      <c r="A310" s="17">
        <v>30</v>
      </c>
      <c r="B310" s="36">
        <v>8</v>
      </c>
      <c r="C310" s="37">
        <v>3</v>
      </c>
      <c r="D310" s="37">
        <v>5</v>
      </c>
      <c r="E310" s="91">
        <v>65</v>
      </c>
      <c r="F310" s="36">
        <v>0</v>
      </c>
      <c r="G310" s="37">
        <v>0</v>
      </c>
      <c r="H310" s="37">
        <v>0</v>
      </c>
      <c r="I310" s="91">
        <v>101</v>
      </c>
      <c r="J310" s="36">
        <v>0</v>
      </c>
      <c r="K310" s="37">
        <v>0</v>
      </c>
      <c r="L310" s="37">
        <v>0</v>
      </c>
    </row>
    <row r="311" spans="1:12" s="35" customFormat="1" ht="15.75" customHeight="1">
      <c r="A311" s="17">
        <v>31</v>
      </c>
      <c r="B311" s="36">
        <v>4</v>
      </c>
      <c r="C311" s="37">
        <v>3</v>
      </c>
      <c r="D311" s="37">
        <v>1</v>
      </c>
      <c r="E311" s="91">
        <v>66</v>
      </c>
      <c r="F311" s="36">
        <v>1</v>
      </c>
      <c r="G311" s="37">
        <v>1</v>
      </c>
      <c r="H311" s="37">
        <v>0</v>
      </c>
      <c r="I311" s="91">
        <v>102</v>
      </c>
      <c r="J311" s="36">
        <v>0</v>
      </c>
      <c r="K311" s="37">
        <v>0</v>
      </c>
      <c r="L311" s="37">
        <v>0</v>
      </c>
    </row>
    <row r="312" spans="1:12" s="35" customFormat="1" ht="15.75" customHeight="1">
      <c r="A312" s="17">
        <v>32</v>
      </c>
      <c r="B312" s="36">
        <v>4</v>
      </c>
      <c r="C312" s="37">
        <v>3</v>
      </c>
      <c r="D312" s="37">
        <v>1</v>
      </c>
      <c r="E312" s="91">
        <v>67</v>
      </c>
      <c r="F312" s="36">
        <v>0</v>
      </c>
      <c r="G312" s="37">
        <v>0</v>
      </c>
      <c r="H312" s="37">
        <v>0</v>
      </c>
      <c r="I312" s="91">
        <v>103</v>
      </c>
      <c r="J312" s="36">
        <v>0</v>
      </c>
      <c r="K312" s="37">
        <v>0</v>
      </c>
      <c r="L312" s="37">
        <v>0</v>
      </c>
    </row>
    <row r="313" spans="1:12" s="35" customFormat="1" ht="15.75" customHeight="1">
      <c r="A313" s="17">
        <v>33</v>
      </c>
      <c r="B313" s="36">
        <v>9</v>
      </c>
      <c r="C313" s="37">
        <v>3</v>
      </c>
      <c r="D313" s="37">
        <v>6</v>
      </c>
      <c r="E313" s="91">
        <v>68</v>
      </c>
      <c r="F313" s="36">
        <v>2</v>
      </c>
      <c r="G313" s="37">
        <v>1</v>
      </c>
      <c r="H313" s="37">
        <v>1</v>
      </c>
      <c r="I313" s="96" t="s">
        <v>33</v>
      </c>
      <c r="J313" s="39">
        <v>0</v>
      </c>
      <c r="K313" s="40">
        <v>0</v>
      </c>
      <c r="L313" s="40">
        <v>0</v>
      </c>
    </row>
    <row r="314" spans="1:12" s="35" customFormat="1" ht="21" customHeight="1" thickBot="1">
      <c r="A314" s="32">
        <v>34</v>
      </c>
      <c r="B314" s="36">
        <v>9</v>
      </c>
      <c r="C314" s="37">
        <v>4</v>
      </c>
      <c r="D314" s="37">
        <v>5</v>
      </c>
      <c r="E314" s="91">
        <v>69</v>
      </c>
      <c r="F314" s="36">
        <v>1</v>
      </c>
      <c r="G314" s="37">
        <v>1</v>
      </c>
      <c r="H314" s="37">
        <v>0</v>
      </c>
      <c r="I314" s="107" t="s">
        <v>5</v>
      </c>
      <c r="J314" s="47">
        <v>380</v>
      </c>
      <c r="K314" s="47">
        <v>188</v>
      </c>
      <c r="L314" s="47">
        <v>192</v>
      </c>
    </row>
    <row r="315" spans="1:12" s="58" customFormat="1" ht="24" customHeight="1" thickTop="1" thickBot="1">
      <c r="A315" s="53" t="s">
        <v>34</v>
      </c>
      <c r="B315" s="115">
        <v>75</v>
      </c>
      <c r="C315" s="116">
        <v>38</v>
      </c>
      <c r="D315" s="197">
        <v>37</v>
      </c>
      <c r="E315" s="120" t="s">
        <v>36</v>
      </c>
      <c r="F315" s="116">
        <v>248</v>
      </c>
      <c r="G315" s="116">
        <v>125</v>
      </c>
      <c r="H315" s="197">
        <v>123</v>
      </c>
      <c r="I315" s="123" t="s">
        <v>37</v>
      </c>
      <c r="J315" s="116">
        <v>57</v>
      </c>
      <c r="K315" s="116">
        <v>25</v>
      </c>
      <c r="L315" s="116">
        <v>32</v>
      </c>
    </row>
    <row r="316" spans="1:12" ht="11.25" customHeight="1"/>
    <row r="321" spans="1:13" s="111" customFormat="1">
      <c r="A321" s="65"/>
      <c r="B321" s="108"/>
      <c r="C321" s="108"/>
      <c r="D321" s="108"/>
      <c r="E321" s="109"/>
      <c r="F321" s="110"/>
      <c r="I321" s="109"/>
      <c r="J321" s="110"/>
      <c r="M321"/>
    </row>
    <row r="322" spans="1:13" s="111" customFormat="1">
      <c r="A322" s="65"/>
      <c r="B322" s="108"/>
      <c r="C322" s="108"/>
      <c r="D322" s="108"/>
      <c r="E322" s="109"/>
      <c r="F322" s="110"/>
      <c r="I322" s="109"/>
      <c r="J322" s="110"/>
      <c r="M322"/>
    </row>
    <row r="323" spans="1:13" s="111" customFormat="1">
      <c r="A323" s="65"/>
      <c r="B323" s="108"/>
      <c r="C323" s="108"/>
      <c r="D323" s="108"/>
      <c r="E323" s="109"/>
      <c r="F323" s="110"/>
      <c r="I323" s="109"/>
      <c r="J323" s="110"/>
      <c r="M323"/>
    </row>
    <row r="324" spans="1:13" s="111" customFormat="1">
      <c r="A324" s="65"/>
      <c r="B324" s="108"/>
      <c r="C324" s="108"/>
      <c r="D324" s="108"/>
      <c r="E324" s="109"/>
      <c r="F324" s="110"/>
      <c r="I324" s="109"/>
      <c r="J324" s="110"/>
      <c r="M324"/>
    </row>
    <row r="325" spans="1:13" s="111" customFormat="1">
      <c r="A325" s="65"/>
      <c r="B325" s="108"/>
      <c r="C325" s="108"/>
      <c r="D325" s="108"/>
      <c r="E325" s="109"/>
      <c r="F325" s="110"/>
      <c r="I325" s="109"/>
      <c r="J325" s="110"/>
      <c r="M325"/>
    </row>
    <row r="326" spans="1:13" s="111" customFormat="1">
      <c r="A326" s="65"/>
      <c r="B326" s="108"/>
      <c r="C326" s="108"/>
      <c r="D326" s="108"/>
      <c r="E326" s="109"/>
      <c r="F326" s="110"/>
      <c r="I326" s="109"/>
      <c r="J326" s="110"/>
      <c r="M326"/>
    </row>
    <row r="327" spans="1:13" s="111" customFormat="1">
      <c r="A327" s="65"/>
      <c r="B327" s="108"/>
      <c r="C327" s="108"/>
      <c r="D327" s="108"/>
      <c r="E327" s="109"/>
      <c r="F327" s="110"/>
      <c r="I327" s="109"/>
      <c r="J327" s="110"/>
      <c r="M327"/>
    </row>
    <row r="328" spans="1:13" s="111" customFormat="1">
      <c r="A328" s="65"/>
      <c r="B328" s="108"/>
      <c r="C328" s="108"/>
      <c r="D328" s="108"/>
      <c r="E328" s="109"/>
      <c r="F328" s="110"/>
      <c r="I328" s="109"/>
      <c r="J328" s="110"/>
      <c r="M328"/>
    </row>
    <row r="329" spans="1:13" s="111" customFormat="1">
      <c r="A329" s="65"/>
      <c r="B329" s="108"/>
      <c r="C329" s="108"/>
      <c r="D329" s="108"/>
      <c r="E329" s="109"/>
      <c r="F329" s="110"/>
      <c r="I329" s="109"/>
      <c r="J329" s="110"/>
      <c r="M329"/>
    </row>
    <row r="330" spans="1:13" s="111" customFormat="1">
      <c r="A330" s="65"/>
      <c r="B330" s="108"/>
      <c r="C330" s="108"/>
      <c r="D330" s="108"/>
      <c r="E330" s="109"/>
      <c r="F330" s="110"/>
      <c r="I330" s="109"/>
      <c r="J330" s="110"/>
      <c r="M330"/>
    </row>
    <row r="331" spans="1:13" s="111" customFormat="1">
      <c r="A331" s="65"/>
      <c r="B331" s="108"/>
      <c r="C331" s="108"/>
      <c r="D331" s="108"/>
      <c r="E331" s="109"/>
      <c r="F331" s="110"/>
      <c r="I331" s="109"/>
      <c r="J331" s="110"/>
      <c r="M331"/>
    </row>
    <row r="332" spans="1:13" s="111" customFormat="1">
      <c r="A332" s="65"/>
      <c r="B332" s="108"/>
      <c r="C332" s="108"/>
      <c r="D332" s="108"/>
      <c r="E332" s="109"/>
      <c r="F332" s="110"/>
      <c r="I332" s="109"/>
      <c r="J332" s="110"/>
      <c r="M332"/>
    </row>
    <row r="333" spans="1:13" s="111" customFormat="1">
      <c r="A333" s="65"/>
      <c r="B333" s="108"/>
      <c r="C333" s="108"/>
      <c r="D333" s="108"/>
      <c r="E333" s="109"/>
      <c r="F333" s="110"/>
      <c r="I333" s="109"/>
      <c r="J333" s="110"/>
      <c r="M333"/>
    </row>
    <row r="334" spans="1:13" s="111" customFormat="1">
      <c r="A334" s="65"/>
      <c r="B334" s="108"/>
      <c r="C334" s="108"/>
      <c r="D334" s="108"/>
      <c r="E334" s="109"/>
      <c r="F334" s="110"/>
      <c r="I334" s="109"/>
      <c r="J334" s="110"/>
      <c r="M334"/>
    </row>
    <row r="335" spans="1:13" s="111" customFormat="1">
      <c r="A335" s="65"/>
      <c r="B335" s="108"/>
      <c r="C335" s="108"/>
      <c r="D335" s="108"/>
      <c r="E335" s="109"/>
      <c r="F335" s="110"/>
      <c r="I335" s="109"/>
      <c r="J335" s="110"/>
      <c r="M335"/>
    </row>
    <row r="336" spans="1:13" s="111" customFormat="1">
      <c r="A336" s="65"/>
      <c r="B336" s="108"/>
      <c r="C336" s="108"/>
      <c r="D336" s="108"/>
      <c r="E336" s="109"/>
      <c r="F336" s="110"/>
      <c r="I336" s="109"/>
      <c r="J336" s="110"/>
      <c r="M336"/>
    </row>
    <row r="337" spans="1:13" s="111" customFormat="1">
      <c r="A337" s="65"/>
      <c r="B337" s="108"/>
      <c r="C337" s="108"/>
      <c r="D337" s="108"/>
      <c r="E337" s="109"/>
      <c r="F337" s="110"/>
      <c r="I337" s="109"/>
      <c r="J337" s="110"/>
      <c r="M337"/>
    </row>
    <row r="338" spans="1:13" s="111" customFormat="1">
      <c r="A338" s="65"/>
      <c r="B338" s="108"/>
      <c r="C338" s="108"/>
      <c r="D338" s="108"/>
      <c r="E338" s="109"/>
      <c r="F338" s="110"/>
      <c r="I338" s="109"/>
      <c r="J338" s="110"/>
      <c r="M338"/>
    </row>
    <row r="339" spans="1:13" s="111" customFormat="1">
      <c r="A339" s="65"/>
      <c r="B339" s="108"/>
      <c r="C339" s="108"/>
      <c r="D339" s="108"/>
      <c r="E339" s="109"/>
      <c r="F339" s="110"/>
      <c r="I339" s="109"/>
      <c r="J339" s="110"/>
      <c r="M339"/>
    </row>
    <row r="340" spans="1:13" s="111" customFormat="1">
      <c r="A340" s="65"/>
      <c r="B340" s="108"/>
      <c r="C340" s="108"/>
      <c r="D340" s="108"/>
      <c r="E340" s="109"/>
      <c r="F340" s="110"/>
      <c r="I340" s="109"/>
      <c r="J340" s="110"/>
      <c r="M340"/>
    </row>
    <row r="341" spans="1:13" s="111" customFormat="1">
      <c r="A341" s="65"/>
      <c r="B341" s="108"/>
      <c r="C341" s="108"/>
      <c r="D341" s="108"/>
      <c r="E341" s="109"/>
      <c r="F341" s="110"/>
      <c r="I341" s="109"/>
      <c r="J341" s="110"/>
      <c r="M341"/>
    </row>
    <row r="342" spans="1:13" s="111" customFormat="1">
      <c r="A342" s="65"/>
      <c r="B342" s="108"/>
      <c r="C342" s="108"/>
      <c r="D342" s="108"/>
      <c r="E342" s="109"/>
      <c r="F342" s="110"/>
      <c r="I342" s="109"/>
      <c r="J342" s="110"/>
      <c r="M342"/>
    </row>
    <row r="343" spans="1:13" s="111" customFormat="1">
      <c r="A343" s="65"/>
      <c r="B343" s="108"/>
      <c r="C343" s="108"/>
      <c r="D343" s="108"/>
      <c r="E343" s="109"/>
      <c r="F343" s="110"/>
      <c r="I343" s="109"/>
      <c r="J343" s="110"/>
      <c r="M343"/>
    </row>
    <row r="344" spans="1:13" s="111" customFormat="1">
      <c r="A344" s="65"/>
      <c r="B344" s="108"/>
      <c r="C344" s="108"/>
      <c r="D344" s="108"/>
      <c r="E344" s="109"/>
      <c r="F344" s="110"/>
      <c r="I344" s="109"/>
      <c r="J344" s="110"/>
      <c r="M344"/>
    </row>
    <row r="345" spans="1:13" s="111" customFormat="1">
      <c r="A345" s="65"/>
      <c r="B345" s="108"/>
      <c r="C345" s="108"/>
      <c r="D345" s="108"/>
      <c r="E345" s="109"/>
      <c r="F345" s="110"/>
      <c r="I345" s="109"/>
      <c r="J345" s="110"/>
      <c r="M345"/>
    </row>
    <row r="346" spans="1:13" s="111" customFormat="1">
      <c r="A346" s="65"/>
      <c r="B346" s="108"/>
      <c r="C346" s="108"/>
      <c r="D346" s="108"/>
      <c r="E346" s="109"/>
      <c r="F346" s="110"/>
      <c r="I346" s="109"/>
      <c r="J346" s="110"/>
      <c r="M346"/>
    </row>
    <row r="347" spans="1:13" s="111" customFormat="1">
      <c r="A347" s="65"/>
      <c r="B347" s="108"/>
      <c r="C347" s="108"/>
      <c r="D347" s="108"/>
      <c r="E347" s="109"/>
      <c r="F347" s="110"/>
      <c r="I347" s="109"/>
      <c r="J347" s="110"/>
      <c r="M347"/>
    </row>
    <row r="348" spans="1:13" s="111" customFormat="1">
      <c r="A348" s="65"/>
      <c r="B348" s="108"/>
      <c r="C348" s="108"/>
      <c r="D348" s="108"/>
      <c r="E348" s="109"/>
      <c r="F348" s="110"/>
      <c r="I348" s="109"/>
      <c r="J348" s="110"/>
      <c r="M348"/>
    </row>
    <row r="349" spans="1:13" s="111" customFormat="1">
      <c r="A349" s="65"/>
      <c r="B349" s="108"/>
      <c r="C349" s="108"/>
      <c r="D349" s="108"/>
      <c r="E349" s="109"/>
      <c r="F349" s="110"/>
      <c r="I349" s="109"/>
      <c r="J349" s="110"/>
      <c r="M349"/>
    </row>
    <row r="350" spans="1:13" s="111" customFormat="1">
      <c r="A350" s="65"/>
      <c r="B350" s="108"/>
      <c r="C350" s="108"/>
      <c r="D350" s="108"/>
      <c r="E350" s="109"/>
      <c r="F350" s="110"/>
      <c r="I350" s="109"/>
      <c r="J350" s="110"/>
      <c r="M350"/>
    </row>
    <row r="351" spans="1:13" s="111" customFormat="1">
      <c r="A351" s="65"/>
      <c r="B351" s="108"/>
      <c r="C351" s="108"/>
      <c r="D351" s="108"/>
      <c r="E351" s="109"/>
      <c r="F351" s="110"/>
      <c r="I351" s="109"/>
      <c r="J351" s="110"/>
      <c r="M351"/>
    </row>
    <row r="352" spans="1:13" s="111" customFormat="1">
      <c r="A352" s="65"/>
      <c r="B352" s="108"/>
      <c r="C352" s="108"/>
      <c r="D352" s="108"/>
      <c r="E352" s="109"/>
      <c r="F352" s="110"/>
      <c r="I352" s="109"/>
      <c r="J352" s="110"/>
      <c r="M352"/>
    </row>
    <row r="353" spans="1:13" s="111" customFormat="1">
      <c r="A353" s="65"/>
      <c r="B353" s="108"/>
      <c r="C353" s="108"/>
      <c r="D353" s="108"/>
      <c r="E353" s="109"/>
      <c r="F353" s="110"/>
      <c r="I353" s="109"/>
      <c r="J353" s="110"/>
      <c r="M353"/>
    </row>
    <row r="354" spans="1:13" s="111" customFormat="1">
      <c r="A354" s="65"/>
      <c r="B354" s="108"/>
      <c r="C354" s="108"/>
      <c r="D354" s="108"/>
      <c r="E354" s="109"/>
      <c r="F354" s="110"/>
      <c r="I354" s="109"/>
      <c r="J354" s="110"/>
      <c r="M354"/>
    </row>
    <row r="355" spans="1:13" s="111" customFormat="1">
      <c r="A355" s="65"/>
      <c r="B355" s="108"/>
      <c r="C355" s="108"/>
      <c r="D355" s="108"/>
      <c r="E355" s="109"/>
      <c r="F355" s="110"/>
      <c r="I355" s="109"/>
      <c r="J355" s="110"/>
      <c r="M355"/>
    </row>
    <row r="356" spans="1:13" s="111" customFormat="1">
      <c r="A356" s="65"/>
      <c r="B356" s="108"/>
      <c r="C356" s="108"/>
      <c r="D356" s="108"/>
      <c r="E356" s="109"/>
      <c r="F356" s="110"/>
      <c r="I356" s="109"/>
      <c r="J356" s="110"/>
      <c r="M356"/>
    </row>
    <row r="357" spans="1:13" s="111" customFormat="1">
      <c r="A357" s="65"/>
      <c r="B357" s="108"/>
      <c r="C357" s="108"/>
      <c r="D357" s="108"/>
      <c r="E357" s="109"/>
      <c r="F357" s="110"/>
      <c r="I357" s="109"/>
      <c r="J357" s="110"/>
      <c r="M357"/>
    </row>
    <row r="358" spans="1:13" s="111" customFormat="1">
      <c r="A358" s="65"/>
      <c r="B358" s="108"/>
      <c r="C358" s="108"/>
      <c r="D358" s="108"/>
      <c r="E358" s="109"/>
      <c r="F358" s="110"/>
      <c r="I358" s="109"/>
      <c r="J358" s="110"/>
      <c r="M358"/>
    </row>
    <row r="359" spans="1:13" s="111" customFormat="1">
      <c r="A359" s="65"/>
      <c r="B359" s="108"/>
      <c r="C359" s="108"/>
      <c r="D359" s="108"/>
      <c r="E359" s="109"/>
      <c r="F359" s="110"/>
      <c r="I359" s="109"/>
      <c r="J359" s="110"/>
      <c r="M359"/>
    </row>
    <row r="360" spans="1:13" s="111" customFormat="1">
      <c r="A360" s="65"/>
      <c r="B360" s="108"/>
      <c r="C360" s="108"/>
      <c r="D360" s="108"/>
      <c r="E360" s="109"/>
      <c r="F360" s="110"/>
      <c r="I360" s="109"/>
      <c r="J360" s="110"/>
      <c r="M360"/>
    </row>
    <row r="361" spans="1:13" s="111" customFormat="1">
      <c r="A361" s="65"/>
      <c r="B361" s="108"/>
      <c r="C361" s="108"/>
      <c r="D361" s="108"/>
      <c r="E361" s="109"/>
      <c r="F361" s="110"/>
      <c r="I361" s="109"/>
      <c r="J361" s="110"/>
      <c r="M361"/>
    </row>
    <row r="362" spans="1:13" s="111" customFormat="1">
      <c r="A362" s="65"/>
      <c r="B362" s="108"/>
      <c r="C362" s="108"/>
      <c r="D362" s="108"/>
      <c r="E362" s="109"/>
      <c r="F362" s="110"/>
      <c r="I362" s="109"/>
      <c r="J362" s="110"/>
      <c r="M362"/>
    </row>
    <row r="363" spans="1:13" s="111" customFormat="1">
      <c r="A363" s="65"/>
      <c r="B363" s="108"/>
      <c r="C363" s="108"/>
      <c r="D363" s="108"/>
      <c r="E363" s="109"/>
      <c r="F363" s="110"/>
      <c r="I363" s="109"/>
      <c r="J363" s="110"/>
      <c r="M363"/>
    </row>
    <row r="364" spans="1:13" s="111" customFormat="1">
      <c r="A364" s="65"/>
      <c r="B364" s="108"/>
      <c r="C364" s="108"/>
      <c r="D364" s="108"/>
      <c r="E364" s="109"/>
      <c r="F364" s="110"/>
      <c r="I364" s="109"/>
      <c r="J364" s="110"/>
      <c r="M364"/>
    </row>
    <row r="365" spans="1:13" s="111" customFormat="1">
      <c r="A365" s="65"/>
      <c r="B365" s="108"/>
      <c r="C365" s="108"/>
      <c r="D365" s="108"/>
      <c r="E365" s="109"/>
      <c r="F365" s="110"/>
      <c r="I365" s="109"/>
      <c r="J365" s="110"/>
      <c r="M365"/>
    </row>
    <row r="366" spans="1:13" s="111" customFormat="1">
      <c r="A366" s="65"/>
      <c r="B366" s="108"/>
      <c r="C366" s="108"/>
      <c r="D366" s="108"/>
      <c r="E366" s="109"/>
      <c r="F366" s="110"/>
      <c r="I366" s="109"/>
      <c r="J366" s="110"/>
      <c r="M366"/>
    </row>
    <row r="367" spans="1:13" s="111" customFormat="1">
      <c r="A367" s="65"/>
      <c r="B367" s="108"/>
      <c r="C367" s="108"/>
      <c r="D367" s="108"/>
      <c r="E367" s="109"/>
      <c r="F367" s="110"/>
      <c r="I367" s="109"/>
      <c r="J367" s="110"/>
      <c r="M367"/>
    </row>
    <row r="368" spans="1:13" s="111" customFormat="1">
      <c r="A368" s="65"/>
      <c r="B368" s="108"/>
      <c r="C368" s="108"/>
      <c r="D368" s="108"/>
      <c r="E368" s="109"/>
      <c r="F368" s="110"/>
      <c r="I368" s="109"/>
      <c r="J368" s="110"/>
      <c r="M368"/>
    </row>
    <row r="369" spans="1:13" s="111" customFormat="1">
      <c r="A369" s="65"/>
      <c r="B369" s="108"/>
      <c r="C369" s="108"/>
      <c r="D369" s="108"/>
      <c r="E369" s="109"/>
      <c r="F369" s="110"/>
      <c r="I369" s="109"/>
      <c r="J369" s="110"/>
      <c r="M369"/>
    </row>
    <row r="370" spans="1:13" s="111" customFormat="1">
      <c r="A370" s="65"/>
      <c r="B370" s="108"/>
      <c r="C370" s="108"/>
      <c r="D370" s="108"/>
      <c r="E370" s="109"/>
      <c r="F370" s="110"/>
      <c r="I370" s="109"/>
      <c r="J370" s="110"/>
      <c r="M370"/>
    </row>
    <row r="371" spans="1:13" s="111" customFormat="1">
      <c r="A371" s="65"/>
      <c r="B371" s="108"/>
      <c r="C371" s="108"/>
      <c r="D371" s="108"/>
      <c r="E371" s="109"/>
      <c r="F371" s="110"/>
      <c r="I371" s="109"/>
      <c r="J371" s="110"/>
      <c r="M371"/>
    </row>
    <row r="372" spans="1:13" s="111" customFormat="1">
      <c r="A372" s="65"/>
      <c r="B372" s="108"/>
      <c r="C372" s="108"/>
      <c r="D372" s="108"/>
      <c r="E372" s="109"/>
      <c r="F372" s="110"/>
      <c r="I372" s="109"/>
      <c r="J372" s="110"/>
      <c r="M372"/>
    </row>
    <row r="373" spans="1:13" s="111" customFormat="1">
      <c r="A373" s="65"/>
      <c r="B373" s="108"/>
      <c r="C373" s="108"/>
      <c r="D373" s="108"/>
      <c r="E373" s="109"/>
      <c r="F373" s="110"/>
      <c r="I373" s="109"/>
      <c r="J373" s="110"/>
      <c r="M373"/>
    </row>
    <row r="374" spans="1:13" s="111" customFormat="1">
      <c r="A374" s="65"/>
      <c r="B374" s="108"/>
      <c r="C374" s="108"/>
      <c r="D374" s="108"/>
      <c r="E374" s="109"/>
      <c r="F374" s="110"/>
      <c r="I374" s="109"/>
      <c r="J374" s="110"/>
      <c r="M374"/>
    </row>
    <row r="375" spans="1:13" s="111" customFormat="1">
      <c r="A375" s="65"/>
      <c r="B375" s="108"/>
      <c r="C375" s="108"/>
      <c r="D375" s="108"/>
      <c r="E375" s="109"/>
      <c r="F375" s="110"/>
      <c r="I375" s="109"/>
      <c r="J375" s="110"/>
      <c r="M375"/>
    </row>
    <row r="376" spans="1:13" s="111" customFormat="1">
      <c r="A376" s="65"/>
      <c r="B376" s="108"/>
      <c r="C376" s="108"/>
      <c r="D376" s="108"/>
      <c r="E376" s="109"/>
      <c r="F376" s="110"/>
      <c r="I376" s="109"/>
      <c r="J376" s="110"/>
      <c r="M376"/>
    </row>
    <row r="377" spans="1:13" s="111" customFormat="1">
      <c r="A377" s="65"/>
      <c r="B377" s="108"/>
      <c r="C377" s="108"/>
      <c r="D377" s="108"/>
      <c r="E377" s="109"/>
      <c r="F377" s="110"/>
      <c r="I377" s="109"/>
      <c r="J377" s="110"/>
      <c r="M377"/>
    </row>
    <row r="378" spans="1:13" s="111" customFormat="1">
      <c r="A378" s="65"/>
      <c r="B378" s="108"/>
      <c r="C378" s="108"/>
      <c r="D378" s="108"/>
      <c r="E378" s="109"/>
      <c r="F378" s="110"/>
      <c r="I378" s="109"/>
      <c r="J378" s="110"/>
      <c r="M378"/>
    </row>
    <row r="379" spans="1:13" s="111" customFormat="1">
      <c r="A379" s="65"/>
      <c r="B379" s="108"/>
      <c r="C379" s="108"/>
      <c r="D379" s="108"/>
      <c r="E379" s="109"/>
      <c r="F379" s="110"/>
      <c r="I379" s="109"/>
      <c r="J379" s="110"/>
      <c r="M379"/>
    </row>
    <row r="380" spans="1:13" s="111" customFormat="1">
      <c r="A380" s="65"/>
      <c r="B380" s="108"/>
      <c r="C380" s="108"/>
      <c r="D380" s="108"/>
      <c r="E380" s="109"/>
      <c r="F380" s="110"/>
      <c r="I380" s="109"/>
      <c r="J380" s="110"/>
      <c r="M380"/>
    </row>
    <row r="381" spans="1:13" s="111" customFormat="1">
      <c r="A381" s="65"/>
      <c r="B381" s="108"/>
      <c r="C381" s="108"/>
      <c r="D381" s="108"/>
      <c r="E381" s="109"/>
      <c r="F381" s="110"/>
      <c r="I381" s="109"/>
      <c r="J381" s="110"/>
      <c r="M381"/>
    </row>
    <row r="382" spans="1:13" s="111" customFormat="1">
      <c r="A382" s="65"/>
      <c r="B382" s="108"/>
      <c r="C382" s="108"/>
      <c r="D382" s="108"/>
      <c r="E382" s="109"/>
      <c r="F382" s="110"/>
      <c r="I382" s="109"/>
      <c r="J382" s="110"/>
      <c r="M382"/>
    </row>
    <row r="383" spans="1:13" s="111" customFormat="1">
      <c r="A383" s="65"/>
      <c r="B383" s="108"/>
      <c r="C383" s="108"/>
      <c r="D383" s="108"/>
      <c r="E383" s="109"/>
      <c r="F383" s="110"/>
      <c r="I383" s="109"/>
      <c r="J383" s="110"/>
      <c r="M383"/>
    </row>
    <row r="384" spans="1:13" s="111" customFormat="1">
      <c r="A384" s="65"/>
      <c r="B384" s="108"/>
      <c r="C384" s="108"/>
      <c r="D384" s="108"/>
      <c r="E384" s="109"/>
      <c r="F384" s="110"/>
      <c r="I384" s="109"/>
      <c r="J384" s="110"/>
      <c r="M384"/>
    </row>
    <row r="385" spans="1:13" s="111" customFormat="1">
      <c r="A385" s="65"/>
      <c r="B385" s="108"/>
      <c r="C385" s="108"/>
      <c r="D385" s="108"/>
      <c r="E385" s="109"/>
      <c r="F385" s="110"/>
      <c r="I385" s="109"/>
      <c r="J385" s="110"/>
      <c r="M385"/>
    </row>
    <row r="386" spans="1:13" s="111" customFormat="1">
      <c r="A386" s="65"/>
      <c r="B386" s="108"/>
      <c r="C386" s="108"/>
      <c r="D386" s="108"/>
      <c r="E386" s="109"/>
      <c r="F386" s="110"/>
      <c r="I386" s="109"/>
      <c r="J386" s="110"/>
      <c r="M386"/>
    </row>
    <row r="387" spans="1:13" s="111" customFormat="1">
      <c r="A387" s="65"/>
      <c r="B387" s="108"/>
      <c r="C387" s="108"/>
      <c r="D387" s="108"/>
      <c r="E387" s="109"/>
      <c r="F387" s="110"/>
      <c r="I387" s="109"/>
      <c r="J387" s="110"/>
      <c r="M387"/>
    </row>
    <row r="388" spans="1:13" s="111" customFormat="1">
      <c r="A388" s="65"/>
      <c r="B388" s="108"/>
      <c r="C388" s="108"/>
      <c r="D388" s="108"/>
      <c r="E388" s="109"/>
      <c r="F388" s="110"/>
      <c r="I388" s="109"/>
      <c r="J388" s="110"/>
      <c r="M388"/>
    </row>
    <row r="389" spans="1:13" s="111" customFormat="1">
      <c r="A389" s="65"/>
      <c r="B389" s="108"/>
      <c r="C389" s="108"/>
      <c r="D389" s="108"/>
      <c r="E389" s="109"/>
      <c r="F389" s="110"/>
      <c r="I389" s="109"/>
      <c r="J389" s="110"/>
      <c r="M389"/>
    </row>
    <row r="390" spans="1:13" s="111" customFormat="1">
      <c r="A390" s="65"/>
      <c r="B390" s="108"/>
      <c r="C390" s="108"/>
      <c r="D390" s="108"/>
      <c r="E390" s="109"/>
      <c r="F390" s="110"/>
      <c r="I390" s="109"/>
      <c r="J390" s="110"/>
      <c r="M390"/>
    </row>
    <row r="391" spans="1:13" s="111" customFormat="1">
      <c r="A391" s="65"/>
      <c r="B391" s="108"/>
      <c r="C391" s="108"/>
      <c r="D391" s="108"/>
      <c r="E391" s="109"/>
      <c r="F391" s="110"/>
      <c r="I391" s="109"/>
      <c r="J391" s="110"/>
      <c r="M391"/>
    </row>
    <row r="392" spans="1:13" s="111" customFormat="1">
      <c r="A392" s="65"/>
      <c r="B392" s="108"/>
      <c r="C392" s="108"/>
      <c r="D392" s="108"/>
      <c r="E392" s="109"/>
      <c r="F392" s="110"/>
      <c r="I392" s="109"/>
      <c r="J392" s="110"/>
      <c r="M392"/>
    </row>
    <row r="393" spans="1:13" s="111" customFormat="1">
      <c r="A393" s="65"/>
      <c r="B393" s="108"/>
      <c r="C393" s="108"/>
      <c r="D393" s="108"/>
      <c r="E393" s="109"/>
      <c r="F393" s="110"/>
      <c r="I393" s="109"/>
      <c r="J393" s="110"/>
      <c r="M393"/>
    </row>
    <row r="394" spans="1:13" s="111" customFormat="1">
      <c r="A394" s="65"/>
      <c r="B394" s="108"/>
      <c r="C394" s="108"/>
      <c r="D394" s="108"/>
      <c r="E394" s="109"/>
      <c r="F394" s="110"/>
      <c r="I394" s="109"/>
      <c r="J394" s="110"/>
      <c r="M394"/>
    </row>
    <row r="395" spans="1:13" s="111" customFormat="1">
      <c r="A395" s="65"/>
      <c r="B395" s="108"/>
      <c r="C395" s="108"/>
      <c r="D395" s="108"/>
      <c r="E395" s="109"/>
      <c r="F395" s="110"/>
      <c r="I395" s="109"/>
      <c r="J395" s="110"/>
      <c r="M395"/>
    </row>
    <row r="396" spans="1:13" s="111" customFormat="1">
      <c r="A396" s="65"/>
      <c r="B396" s="108"/>
      <c r="C396" s="108"/>
      <c r="D396" s="108"/>
      <c r="E396" s="109"/>
      <c r="F396" s="110"/>
      <c r="I396" s="109"/>
      <c r="J396" s="110"/>
      <c r="M396"/>
    </row>
    <row r="397" spans="1:13" s="111" customFormat="1">
      <c r="A397" s="65"/>
      <c r="B397" s="108"/>
      <c r="C397" s="108"/>
      <c r="D397" s="108"/>
      <c r="E397" s="109"/>
      <c r="F397" s="110"/>
      <c r="I397" s="109"/>
      <c r="J397" s="110"/>
      <c r="M397"/>
    </row>
    <row r="398" spans="1:13" s="111" customFormat="1">
      <c r="A398" s="65"/>
      <c r="B398" s="108"/>
      <c r="C398" s="108"/>
      <c r="D398" s="108"/>
      <c r="E398" s="109"/>
      <c r="F398" s="110"/>
      <c r="I398" s="109"/>
      <c r="J398" s="110"/>
      <c r="M398"/>
    </row>
    <row r="399" spans="1:13" s="111" customFormat="1">
      <c r="A399" s="65"/>
      <c r="B399" s="108"/>
      <c r="C399" s="108"/>
      <c r="D399" s="108"/>
      <c r="E399" s="109"/>
      <c r="F399" s="110"/>
      <c r="I399" s="109"/>
      <c r="J399" s="110"/>
      <c r="M399"/>
    </row>
    <row r="400" spans="1:13" s="111" customFormat="1">
      <c r="A400" s="65"/>
      <c r="B400" s="108"/>
      <c r="C400" s="108"/>
      <c r="D400" s="108"/>
      <c r="E400" s="109"/>
      <c r="F400" s="110"/>
      <c r="I400" s="109"/>
      <c r="J400" s="110"/>
      <c r="M400"/>
    </row>
    <row r="401" spans="1:13" s="111" customFormat="1">
      <c r="A401" s="65"/>
      <c r="B401" s="108"/>
      <c r="C401" s="108"/>
      <c r="D401" s="108"/>
      <c r="E401" s="109"/>
      <c r="F401" s="110"/>
      <c r="I401" s="109"/>
      <c r="J401" s="110"/>
      <c r="M401"/>
    </row>
    <row r="402" spans="1:13" s="111" customFormat="1">
      <c r="A402" s="65"/>
      <c r="B402" s="108"/>
      <c r="C402" s="108"/>
      <c r="D402" s="108"/>
      <c r="E402" s="109"/>
      <c r="F402" s="110"/>
      <c r="I402" s="109"/>
      <c r="J402" s="110"/>
      <c r="M402"/>
    </row>
    <row r="403" spans="1:13" s="111" customFormat="1">
      <c r="A403" s="65"/>
      <c r="B403" s="108"/>
      <c r="C403" s="108"/>
      <c r="D403" s="108"/>
      <c r="E403" s="109"/>
      <c r="F403" s="110"/>
      <c r="I403" s="109"/>
      <c r="J403" s="110"/>
      <c r="M403"/>
    </row>
    <row r="404" spans="1:13" s="111" customFormat="1">
      <c r="A404" s="65"/>
      <c r="B404" s="108"/>
      <c r="C404" s="108"/>
      <c r="D404" s="108"/>
      <c r="E404" s="109"/>
      <c r="F404" s="110"/>
      <c r="I404" s="109"/>
      <c r="J404" s="110"/>
      <c r="M404"/>
    </row>
    <row r="405" spans="1:13" s="111" customFormat="1">
      <c r="A405" s="65"/>
      <c r="B405" s="108"/>
      <c r="C405" s="108"/>
      <c r="D405" s="108"/>
      <c r="E405" s="109"/>
      <c r="F405" s="110"/>
      <c r="I405" s="109"/>
      <c r="J405" s="110"/>
      <c r="M405"/>
    </row>
    <row r="406" spans="1:13" s="111" customFormat="1">
      <c r="A406" s="65"/>
      <c r="B406" s="108"/>
      <c r="C406" s="108"/>
      <c r="D406" s="108"/>
      <c r="E406" s="109"/>
      <c r="F406" s="110"/>
      <c r="I406" s="109"/>
      <c r="J406" s="110"/>
      <c r="M406"/>
    </row>
    <row r="407" spans="1:13" s="111" customFormat="1">
      <c r="A407" s="65"/>
      <c r="B407" s="108"/>
      <c r="C407" s="108"/>
      <c r="D407" s="108"/>
      <c r="E407" s="109"/>
      <c r="F407" s="110"/>
      <c r="I407" s="109"/>
      <c r="J407" s="110"/>
      <c r="M407"/>
    </row>
    <row r="408" spans="1:13" s="111" customFormat="1">
      <c r="A408" s="65"/>
      <c r="B408" s="108"/>
      <c r="C408" s="108"/>
      <c r="D408" s="108"/>
      <c r="E408" s="109"/>
      <c r="F408" s="110"/>
      <c r="I408" s="109"/>
      <c r="J408" s="110"/>
      <c r="M408"/>
    </row>
    <row r="409" spans="1:13" s="111" customFormat="1">
      <c r="A409" s="65"/>
      <c r="B409" s="108"/>
      <c r="C409" s="108"/>
      <c r="D409" s="108"/>
      <c r="E409" s="109"/>
      <c r="F409" s="110"/>
      <c r="I409" s="109"/>
      <c r="J409" s="110"/>
      <c r="M409"/>
    </row>
    <row r="410" spans="1:13" s="111" customFormat="1">
      <c r="A410" s="65"/>
      <c r="B410" s="108"/>
      <c r="C410" s="108"/>
      <c r="D410" s="108"/>
      <c r="E410" s="109"/>
      <c r="F410" s="110"/>
      <c r="I410" s="109"/>
      <c r="J410" s="110"/>
      <c r="M410"/>
    </row>
    <row r="411" spans="1:13" s="111" customFormat="1">
      <c r="A411" s="65"/>
      <c r="B411" s="108"/>
      <c r="C411" s="108"/>
      <c r="D411" s="108"/>
      <c r="E411" s="109"/>
      <c r="F411" s="110"/>
      <c r="I411" s="109"/>
      <c r="J411" s="110"/>
      <c r="M411"/>
    </row>
    <row r="412" spans="1:13" s="111" customFormat="1">
      <c r="A412" s="65"/>
      <c r="B412" s="108"/>
      <c r="C412" s="108"/>
      <c r="D412" s="108"/>
      <c r="E412" s="109"/>
      <c r="F412" s="110"/>
      <c r="I412" s="109"/>
      <c r="J412" s="110"/>
      <c r="M412"/>
    </row>
    <row r="413" spans="1:13" s="111" customFormat="1">
      <c r="A413" s="65"/>
      <c r="B413" s="108"/>
      <c r="C413" s="108"/>
      <c r="D413" s="108"/>
      <c r="E413" s="109"/>
      <c r="F413" s="110"/>
      <c r="I413" s="109"/>
      <c r="J413" s="110"/>
      <c r="M413"/>
    </row>
    <row r="414" spans="1:13" s="111" customFormat="1">
      <c r="A414" s="65"/>
      <c r="B414" s="108"/>
      <c r="C414" s="108"/>
      <c r="D414" s="108"/>
      <c r="E414" s="109"/>
      <c r="F414" s="110"/>
      <c r="I414" s="109"/>
      <c r="J414" s="110"/>
      <c r="M414"/>
    </row>
    <row r="415" spans="1:13" s="111" customFormat="1">
      <c r="A415" s="65"/>
      <c r="B415" s="108"/>
      <c r="C415" s="108"/>
      <c r="D415" s="108"/>
      <c r="E415" s="109"/>
      <c r="F415" s="110"/>
      <c r="I415" s="109"/>
      <c r="J415" s="110"/>
      <c r="M415"/>
    </row>
    <row r="416" spans="1:13" s="111" customFormat="1">
      <c r="A416" s="65"/>
      <c r="B416" s="108"/>
      <c r="C416" s="108"/>
      <c r="D416" s="108"/>
      <c r="E416" s="109"/>
      <c r="F416" s="110"/>
      <c r="I416" s="109"/>
      <c r="J416" s="110"/>
      <c r="M416"/>
    </row>
    <row r="417" spans="1:13" s="111" customFormat="1">
      <c r="A417" s="65"/>
      <c r="B417" s="108"/>
      <c r="C417" s="108"/>
      <c r="D417" s="108"/>
      <c r="E417" s="109"/>
      <c r="F417" s="110"/>
      <c r="I417" s="109"/>
      <c r="J417" s="110"/>
      <c r="M417"/>
    </row>
    <row r="418" spans="1:13" s="111" customFormat="1">
      <c r="A418" s="65"/>
      <c r="B418" s="108"/>
      <c r="C418" s="108"/>
      <c r="D418" s="108"/>
      <c r="E418" s="109"/>
      <c r="F418" s="110"/>
      <c r="I418" s="109"/>
      <c r="J418" s="110"/>
      <c r="M418"/>
    </row>
    <row r="419" spans="1:13" s="111" customFormat="1">
      <c r="A419" s="65"/>
      <c r="B419" s="108"/>
      <c r="C419" s="108"/>
      <c r="D419" s="108"/>
      <c r="E419" s="109"/>
      <c r="F419" s="110"/>
      <c r="I419" s="109"/>
      <c r="J419" s="110"/>
      <c r="M419"/>
    </row>
    <row r="420" spans="1:13" s="111" customFormat="1">
      <c r="A420" s="65"/>
      <c r="B420" s="108"/>
      <c r="C420" s="108"/>
      <c r="D420" s="108"/>
      <c r="E420" s="109"/>
      <c r="F420" s="110"/>
      <c r="I420" s="109"/>
      <c r="J420" s="110"/>
      <c r="M420"/>
    </row>
    <row r="421" spans="1:13" s="111" customFormat="1">
      <c r="A421" s="65"/>
      <c r="B421" s="108"/>
      <c r="C421" s="108"/>
      <c r="D421" s="108"/>
      <c r="E421" s="109"/>
      <c r="F421" s="110"/>
      <c r="I421" s="109"/>
      <c r="J421" s="110"/>
      <c r="M421"/>
    </row>
    <row r="422" spans="1:13" s="111" customFormat="1">
      <c r="A422" s="65"/>
      <c r="B422" s="108"/>
      <c r="C422" s="108"/>
      <c r="D422" s="108"/>
      <c r="E422" s="109"/>
      <c r="F422" s="110"/>
      <c r="I422" s="109"/>
      <c r="J422" s="110"/>
      <c r="M422"/>
    </row>
    <row r="423" spans="1:13" s="111" customFormat="1">
      <c r="A423" s="65"/>
      <c r="B423" s="108"/>
      <c r="C423" s="108"/>
      <c r="D423" s="108"/>
      <c r="E423" s="109"/>
      <c r="F423" s="110"/>
      <c r="I423" s="109"/>
      <c r="J423" s="110"/>
      <c r="M423"/>
    </row>
    <row r="424" spans="1:13" s="111" customFormat="1">
      <c r="A424" s="65"/>
      <c r="B424" s="108"/>
      <c r="C424" s="108"/>
      <c r="D424" s="108"/>
      <c r="E424" s="109"/>
      <c r="F424" s="110"/>
      <c r="I424" s="109"/>
      <c r="J424" s="110"/>
      <c r="M424"/>
    </row>
    <row r="425" spans="1:13" s="111" customFormat="1">
      <c r="A425" s="65"/>
      <c r="B425" s="108"/>
      <c r="C425" s="108"/>
      <c r="D425" s="108"/>
      <c r="E425" s="109"/>
      <c r="F425" s="110"/>
      <c r="I425" s="109"/>
      <c r="J425" s="110"/>
      <c r="M425"/>
    </row>
    <row r="426" spans="1:13" s="111" customFormat="1">
      <c r="A426" s="65"/>
      <c r="B426" s="108"/>
      <c r="C426" s="108"/>
      <c r="D426" s="108"/>
      <c r="E426" s="109"/>
      <c r="F426" s="110"/>
      <c r="I426" s="109"/>
      <c r="J426" s="110"/>
      <c r="M426"/>
    </row>
    <row r="427" spans="1:13" s="111" customFormat="1">
      <c r="A427" s="65"/>
      <c r="B427" s="108"/>
      <c r="C427" s="108"/>
      <c r="D427" s="108"/>
      <c r="E427" s="109"/>
      <c r="F427" s="110"/>
      <c r="I427" s="109"/>
      <c r="J427" s="110"/>
      <c r="M427"/>
    </row>
    <row r="428" spans="1:13" s="111" customFormat="1">
      <c r="A428" s="65"/>
      <c r="B428" s="108"/>
      <c r="C428" s="108"/>
      <c r="D428" s="108"/>
      <c r="E428" s="109"/>
      <c r="F428" s="110"/>
      <c r="I428" s="109"/>
      <c r="J428" s="110"/>
      <c r="M428"/>
    </row>
    <row r="429" spans="1:13" s="111" customFormat="1">
      <c r="A429" s="65"/>
      <c r="B429" s="108"/>
      <c r="C429" s="108"/>
      <c r="D429" s="108"/>
      <c r="E429" s="109"/>
      <c r="F429" s="110"/>
      <c r="I429" s="109"/>
      <c r="J429" s="110"/>
      <c r="M429"/>
    </row>
    <row r="430" spans="1:13" s="111" customFormat="1">
      <c r="A430" s="65"/>
      <c r="B430" s="108"/>
      <c r="C430" s="108"/>
      <c r="D430" s="108"/>
      <c r="E430" s="109"/>
      <c r="F430" s="110"/>
      <c r="I430" s="109"/>
      <c r="J430" s="110"/>
      <c r="M430"/>
    </row>
    <row r="431" spans="1:13" s="111" customFormat="1">
      <c r="A431" s="65"/>
      <c r="B431" s="108"/>
      <c r="C431" s="108"/>
      <c r="D431" s="108"/>
      <c r="E431" s="109"/>
      <c r="F431" s="110"/>
      <c r="I431" s="109"/>
      <c r="J431" s="110"/>
      <c r="M431"/>
    </row>
    <row r="432" spans="1:13" s="111" customFormat="1">
      <c r="A432" s="65"/>
      <c r="B432" s="108"/>
      <c r="C432" s="108"/>
      <c r="D432" s="108"/>
      <c r="E432" s="109"/>
      <c r="F432" s="110"/>
      <c r="I432" s="109"/>
      <c r="J432" s="110"/>
      <c r="M432"/>
    </row>
    <row r="433" spans="1:13" s="111" customFormat="1">
      <c r="A433" s="65"/>
      <c r="B433" s="108"/>
      <c r="C433" s="108"/>
      <c r="D433" s="108"/>
      <c r="E433" s="109"/>
      <c r="F433" s="110"/>
      <c r="I433" s="109"/>
      <c r="J433" s="110"/>
      <c r="M433"/>
    </row>
    <row r="434" spans="1:13" s="111" customFormat="1">
      <c r="A434" s="65"/>
      <c r="B434" s="108"/>
      <c r="C434" s="108"/>
      <c r="D434" s="108"/>
      <c r="E434" s="109"/>
      <c r="F434" s="110"/>
      <c r="I434" s="109"/>
      <c r="J434" s="110"/>
      <c r="M434"/>
    </row>
    <row r="435" spans="1:13" s="111" customFormat="1">
      <c r="A435" s="65"/>
      <c r="B435" s="108"/>
      <c r="C435" s="108"/>
      <c r="D435" s="108"/>
      <c r="E435" s="109"/>
      <c r="F435" s="110"/>
      <c r="I435" s="109"/>
      <c r="J435" s="110"/>
      <c r="M435"/>
    </row>
    <row r="436" spans="1:13" s="111" customFormat="1">
      <c r="A436" s="65"/>
      <c r="B436" s="108"/>
      <c r="C436" s="108"/>
      <c r="D436" s="108"/>
      <c r="E436" s="109"/>
      <c r="F436" s="110"/>
      <c r="I436" s="109"/>
      <c r="J436" s="110"/>
      <c r="M436"/>
    </row>
    <row r="437" spans="1:13" s="111" customFormat="1">
      <c r="A437" s="65"/>
      <c r="B437" s="108"/>
      <c r="C437" s="108"/>
      <c r="D437" s="108"/>
      <c r="E437" s="109"/>
      <c r="F437" s="110"/>
      <c r="I437" s="109"/>
      <c r="J437" s="110"/>
      <c r="M437"/>
    </row>
    <row r="438" spans="1:13" s="111" customFormat="1">
      <c r="A438" s="65"/>
      <c r="B438" s="108"/>
      <c r="C438" s="108"/>
      <c r="D438" s="108"/>
      <c r="E438" s="109"/>
      <c r="F438" s="110"/>
      <c r="I438" s="109"/>
      <c r="J438" s="110"/>
      <c r="M438"/>
    </row>
    <row r="439" spans="1:13" s="111" customFormat="1">
      <c r="A439" s="65"/>
      <c r="B439" s="108"/>
      <c r="C439" s="108"/>
      <c r="D439" s="108"/>
      <c r="E439" s="109"/>
      <c r="F439" s="110"/>
      <c r="I439" s="109"/>
      <c r="J439" s="110"/>
      <c r="M439"/>
    </row>
    <row r="440" spans="1:13" s="111" customFormat="1">
      <c r="A440" s="65"/>
      <c r="B440" s="108"/>
      <c r="C440" s="108"/>
      <c r="D440" s="108"/>
      <c r="E440" s="109"/>
      <c r="F440" s="110"/>
      <c r="I440" s="109"/>
      <c r="J440" s="110"/>
      <c r="M440"/>
    </row>
    <row r="441" spans="1:13" s="111" customFormat="1">
      <c r="A441" s="65"/>
      <c r="B441" s="108"/>
      <c r="C441" s="108"/>
      <c r="D441" s="108"/>
      <c r="E441" s="109"/>
      <c r="F441" s="110"/>
      <c r="I441" s="109"/>
      <c r="J441" s="110"/>
      <c r="M441"/>
    </row>
    <row r="442" spans="1:13" s="111" customFormat="1">
      <c r="A442" s="65"/>
      <c r="B442" s="108"/>
      <c r="C442" s="108"/>
      <c r="D442" s="108"/>
      <c r="E442" s="109"/>
      <c r="F442" s="110"/>
      <c r="I442" s="109"/>
      <c r="J442" s="110"/>
      <c r="M442"/>
    </row>
    <row r="443" spans="1:13" s="111" customFormat="1">
      <c r="A443" s="65"/>
      <c r="B443" s="108"/>
      <c r="C443" s="108"/>
      <c r="D443" s="108"/>
      <c r="E443" s="109"/>
      <c r="F443" s="110"/>
      <c r="I443" s="109"/>
      <c r="J443" s="110"/>
      <c r="M443"/>
    </row>
    <row r="444" spans="1:13" s="111" customFormat="1">
      <c r="A444" s="65"/>
      <c r="B444" s="108"/>
      <c r="C444" s="108"/>
      <c r="D444" s="108"/>
      <c r="E444" s="109"/>
      <c r="F444" s="110"/>
      <c r="I444" s="109"/>
      <c r="J444" s="110"/>
      <c r="M444"/>
    </row>
    <row r="445" spans="1:13" s="111" customFormat="1">
      <c r="A445" s="65"/>
      <c r="B445" s="108"/>
      <c r="C445" s="108"/>
      <c r="D445" s="108"/>
      <c r="E445" s="109"/>
      <c r="F445" s="110"/>
      <c r="I445" s="109"/>
      <c r="J445" s="110"/>
      <c r="M445"/>
    </row>
    <row r="446" spans="1:13" s="111" customFormat="1">
      <c r="A446" s="65"/>
      <c r="B446" s="108"/>
      <c r="C446" s="108"/>
      <c r="D446" s="108"/>
      <c r="E446" s="109"/>
      <c r="F446" s="110"/>
      <c r="I446" s="109"/>
      <c r="J446" s="110"/>
      <c r="M446"/>
    </row>
    <row r="447" spans="1:13" s="111" customFormat="1">
      <c r="A447" s="65"/>
      <c r="B447" s="108"/>
      <c r="C447" s="108"/>
      <c r="D447" s="108"/>
      <c r="E447" s="109"/>
      <c r="F447" s="110"/>
      <c r="I447" s="109"/>
      <c r="J447" s="110"/>
      <c r="M447"/>
    </row>
    <row r="448" spans="1:13" s="111" customFormat="1">
      <c r="A448" s="65"/>
      <c r="B448" s="108"/>
      <c r="C448" s="108"/>
      <c r="D448" s="108"/>
      <c r="E448" s="109"/>
      <c r="F448" s="110"/>
      <c r="I448" s="109"/>
      <c r="J448" s="110"/>
      <c r="M448"/>
    </row>
    <row r="449" spans="1:13" s="111" customFormat="1">
      <c r="A449" s="65"/>
      <c r="B449" s="108"/>
      <c r="C449" s="108"/>
      <c r="D449" s="108"/>
      <c r="E449" s="109"/>
      <c r="F449" s="110"/>
      <c r="I449" s="109"/>
      <c r="J449" s="110"/>
      <c r="M449"/>
    </row>
    <row r="450" spans="1:13" s="111" customFormat="1">
      <c r="A450" s="65"/>
      <c r="B450" s="108"/>
      <c r="C450" s="108"/>
      <c r="D450" s="108"/>
      <c r="E450" s="109"/>
      <c r="F450" s="110"/>
      <c r="I450" s="109"/>
      <c r="J450" s="110"/>
      <c r="M450"/>
    </row>
    <row r="451" spans="1:13" s="111" customFormat="1">
      <c r="A451" s="65"/>
      <c r="B451" s="108"/>
      <c r="C451" s="108"/>
      <c r="D451" s="108"/>
      <c r="E451" s="109"/>
      <c r="F451" s="110"/>
      <c r="I451" s="109"/>
      <c r="J451" s="110"/>
      <c r="M451"/>
    </row>
    <row r="452" spans="1:13" s="111" customFormat="1">
      <c r="A452" s="65"/>
      <c r="B452" s="108"/>
      <c r="C452" s="108"/>
      <c r="D452" s="108"/>
      <c r="E452" s="109"/>
      <c r="F452" s="110"/>
      <c r="I452" s="109"/>
      <c r="J452" s="110"/>
      <c r="M452"/>
    </row>
    <row r="453" spans="1:13" s="111" customFormat="1">
      <c r="A453" s="65"/>
      <c r="B453" s="108"/>
      <c r="C453" s="108"/>
      <c r="D453" s="108"/>
      <c r="E453" s="109"/>
      <c r="F453" s="110"/>
      <c r="I453" s="109"/>
      <c r="J453" s="110"/>
      <c r="M453"/>
    </row>
    <row r="454" spans="1:13" s="111" customFormat="1">
      <c r="A454" s="65"/>
      <c r="B454" s="108"/>
      <c r="C454" s="108"/>
      <c r="D454" s="108"/>
      <c r="E454" s="109"/>
      <c r="F454" s="110"/>
      <c r="I454" s="109"/>
      <c r="J454" s="110"/>
      <c r="M454"/>
    </row>
    <row r="455" spans="1:13" s="111" customFormat="1">
      <c r="A455" s="65"/>
      <c r="B455" s="108"/>
      <c r="C455" s="108"/>
      <c r="D455" s="108"/>
      <c r="E455" s="109"/>
      <c r="F455" s="110"/>
      <c r="I455" s="109"/>
      <c r="J455" s="110"/>
      <c r="M455"/>
    </row>
    <row r="456" spans="1:13" s="111" customFormat="1">
      <c r="A456" s="65"/>
      <c r="B456" s="108"/>
      <c r="C456" s="108"/>
      <c r="D456" s="108"/>
      <c r="E456" s="109"/>
      <c r="F456" s="110"/>
      <c r="I456" s="109"/>
      <c r="J456" s="110"/>
      <c r="M456"/>
    </row>
    <row r="457" spans="1:13" s="111" customFormat="1">
      <c r="A457" s="65"/>
      <c r="B457" s="108"/>
      <c r="C457" s="108"/>
      <c r="D457" s="108"/>
      <c r="E457" s="109"/>
      <c r="F457" s="110"/>
      <c r="I457" s="109"/>
      <c r="J457" s="110"/>
      <c r="M457"/>
    </row>
    <row r="458" spans="1:13" s="111" customFormat="1">
      <c r="A458" s="65"/>
      <c r="B458" s="108"/>
      <c r="C458" s="108"/>
      <c r="D458" s="108"/>
      <c r="E458" s="109"/>
      <c r="F458" s="110"/>
      <c r="I458" s="109"/>
      <c r="J458" s="110"/>
      <c r="M458"/>
    </row>
    <row r="459" spans="1:13" s="111" customFormat="1">
      <c r="A459" s="65"/>
      <c r="B459" s="108"/>
      <c r="C459" s="108"/>
      <c r="D459" s="108"/>
      <c r="E459" s="109"/>
      <c r="F459" s="110"/>
      <c r="I459" s="109"/>
      <c r="J459" s="110"/>
      <c r="M459"/>
    </row>
    <row r="460" spans="1:13" s="111" customFormat="1">
      <c r="A460" s="65"/>
      <c r="B460" s="108"/>
      <c r="C460" s="108"/>
      <c r="D460" s="108"/>
      <c r="E460" s="109"/>
      <c r="F460" s="110"/>
      <c r="I460" s="109"/>
      <c r="J460" s="110"/>
      <c r="M460"/>
    </row>
    <row r="461" spans="1:13" s="111" customFormat="1">
      <c r="A461" s="65"/>
      <c r="B461" s="108"/>
      <c r="C461" s="108"/>
      <c r="D461" s="108"/>
      <c r="E461" s="109"/>
      <c r="F461" s="110"/>
      <c r="I461" s="109"/>
      <c r="J461" s="110"/>
      <c r="M461"/>
    </row>
    <row r="462" spans="1:13" s="111" customFormat="1">
      <c r="A462" s="65"/>
      <c r="B462" s="108"/>
      <c r="C462" s="108"/>
      <c r="D462" s="108"/>
      <c r="E462" s="109"/>
      <c r="F462" s="110"/>
      <c r="I462" s="109"/>
      <c r="J462" s="110"/>
      <c r="M462"/>
    </row>
    <row r="463" spans="1:13" s="111" customFormat="1">
      <c r="A463" s="65"/>
      <c r="B463" s="108"/>
      <c r="C463" s="108"/>
      <c r="D463" s="108"/>
      <c r="E463" s="109"/>
      <c r="F463" s="110"/>
      <c r="I463" s="109"/>
      <c r="J463" s="110"/>
      <c r="M463"/>
    </row>
    <row r="464" spans="1:13" s="111" customFormat="1">
      <c r="A464" s="65"/>
      <c r="B464" s="108"/>
      <c r="C464" s="108"/>
      <c r="D464" s="108"/>
      <c r="E464" s="109"/>
      <c r="F464" s="110"/>
      <c r="I464" s="109"/>
      <c r="J464" s="110"/>
      <c r="M464"/>
    </row>
    <row r="465" spans="1:13" s="111" customFormat="1">
      <c r="A465" s="65"/>
      <c r="B465" s="108"/>
      <c r="C465" s="108"/>
      <c r="D465" s="108"/>
      <c r="E465" s="109"/>
      <c r="F465" s="110"/>
      <c r="I465" s="109"/>
      <c r="J465" s="110"/>
      <c r="M465"/>
    </row>
    <row r="466" spans="1:13" s="111" customFormat="1">
      <c r="A466" s="65"/>
      <c r="B466" s="108"/>
      <c r="C466" s="108"/>
      <c r="D466" s="108"/>
      <c r="E466" s="109"/>
      <c r="F466" s="110"/>
      <c r="I466" s="109"/>
      <c r="J466" s="110"/>
      <c r="M466"/>
    </row>
    <row r="467" spans="1:13" s="111" customFormat="1">
      <c r="A467" s="65"/>
      <c r="B467" s="108"/>
      <c r="C467" s="108"/>
      <c r="D467" s="108"/>
      <c r="E467" s="109"/>
      <c r="F467" s="110"/>
      <c r="I467" s="109"/>
      <c r="J467" s="110"/>
      <c r="M467"/>
    </row>
    <row r="468" spans="1:13" s="111" customFormat="1">
      <c r="A468" s="65"/>
      <c r="B468" s="108"/>
      <c r="C468" s="108"/>
      <c r="D468" s="108"/>
      <c r="E468" s="109"/>
      <c r="F468" s="110"/>
      <c r="I468" s="109"/>
      <c r="J468" s="110"/>
      <c r="M468"/>
    </row>
    <row r="469" spans="1:13" s="111" customFormat="1">
      <c r="A469" s="65"/>
      <c r="B469" s="108"/>
      <c r="C469" s="108"/>
      <c r="D469" s="108"/>
      <c r="E469" s="109"/>
      <c r="F469" s="110"/>
      <c r="I469" s="109"/>
      <c r="J469" s="110"/>
      <c r="M469"/>
    </row>
    <row r="470" spans="1:13" s="111" customFormat="1">
      <c r="A470" s="65"/>
      <c r="B470" s="108"/>
      <c r="C470" s="108"/>
      <c r="D470" s="108"/>
      <c r="E470" s="109"/>
      <c r="F470" s="110"/>
      <c r="I470" s="109"/>
      <c r="J470" s="110"/>
      <c r="M470"/>
    </row>
    <row r="471" spans="1:13" s="111" customFormat="1">
      <c r="A471" s="65"/>
      <c r="B471" s="108"/>
      <c r="C471" s="108"/>
      <c r="D471" s="108"/>
      <c r="E471" s="109"/>
      <c r="F471" s="110"/>
      <c r="I471" s="109"/>
      <c r="J471" s="110"/>
      <c r="M471"/>
    </row>
    <row r="472" spans="1:13" s="111" customFormat="1">
      <c r="A472" s="65"/>
      <c r="B472" s="108"/>
      <c r="C472" s="108"/>
      <c r="D472" s="108"/>
      <c r="E472" s="109"/>
      <c r="F472" s="110"/>
      <c r="I472" s="109"/>
      <c r="J472" s="110"/>
      <c r="M472"/>
    </row>
    <row r="473" spans="1:13" s="111" customFormat="1">
      <c r="A473" s="65"/>
      <c r="B473" s="108"/>
      <c r="C473" s="108"/>
      <c r="D473" s="108"/>
      <c r="E473" s="109"/>
      <c r="F473" s="110"/>
      <c r="I473" s="109"/>
      <c r="J473" s="110"/>
      <c r="M473"/>
    </row>
    <row r="474" spans="1:13" s="111" customFormat="1">
      <c r="A474" s="65"/>
      <c r="B474" s="108"/>
      <c r="C474" s="108"/>
      <c r="D474" s="108"/>
      <c r="E474" s="109"/>
      <c r="F474" s="110"/>
      <c r="I474" s="109"/>
      <c r="J474" s="110"/>
      <c r="M474"/>
    </row>
    <row r="475" spans="1:13" s="111" customFormat="1">
      <c r="A475" s="65"/>
      <c r="B475" s="108"/>
      <c r="C475" s="108"/>
      <c r="D475" s="108"/>
      <c r="E475" s="109"/>
      <c r="F475" s="110"/>
      <c r="I475" s="109"/>
      <c r="J475" s="110"/>
      <c r="M475"/>
    </row>
    <row r="476" spans="1:13" s="111" customFormat="1">
      <c r="A476" s="65"/>
      <c r="B476" s="108"/>
      <c r="C476" s="108"/>
      <c r="D476" s="108"/>
      <c r="E476" s="109"/>
      <c r="F476" s="110"/>
      <c r="I476" s="109"/>
      <c r="J476" s="110"/>
      <c r="M476"/>
    </row>
    <row r="477" spans="1:13" s="111" customFormat="1">
      <c r="A477" s="65"/>
      <c r="B477" s="108"/>
      <c r="C477" s="108"/>
      <c r="D477" s="108"/>
      <c r="E477" s="109"/>
      <c r="F477" s="110"/>
      <c r="I477" s="109"/>
      <c r="J477" s="110"/>
      <c r="M477"/>
    </row>
    <row r="478" spans="1:13" s="111" customFormat="1">
      <c r="A478" s="65"/>
      <c r="B478" s="108"/>
      <c r="C478" s="108"/>
      <c r="D478" s="108"/>
      <c r="E478" s="109"/>
      <c r="F478" s="110"/>
      <c r="I478" s="109"/>
      <c r="J478" s="110"/>
      <c r="M478"/>
    </row>
    <row r="479" spans="1:13" s="111" customFormat="1">
      <c r="A479" s="65"/>
      <c r="B479" s="108"/>
      <c r="C479" s="108"/>
      <c r="D479" s="108"/>
      <c r="E479" s="109"/>
      <c r="F479" s="110"/>
      <c r="I479" s="109"/>
      <c r="J479" s="110"/>
      <c r="M479"/>
    </row>
    <row r="480" spans="1:13" s="111" customFormat="1">
      <c r="A480" s="65"/>
      <c r="B480" s="108"/>
      <c r="C480" s="108"/>
      <c r="D480" s="108"/>
      <c r="E480" s="109"/>
      <c r="F480" s="110"/>
      <c r="I480" s="109"/>
      <c r="J480" s="110"/>
      <c r="M480"/>
    </row>
    <row r="481" spans="1:13" s="111" customFormat="1">
      <c r="A481" s="65"/>
      <c r="B481" s="108"/>
      <c r="C481" s="108"/>
      <c r="D481" s="108"/>
      <c r="E481" s="109"/>
      <c r="F481" s="110"/>
      <c r="I481" s="109"/>
      <c r="J481" s="110"/>
      <c r="M481"/>
    </row>
    <row r="482" spans="1:13" s="111" customFormat="1">
      <c r="A482" s="65"/>
      <c r="B482" s="108"/>
      <c r="C482" s="108"/>
      <c r="D482" s="108"/>
      <c r="E482" s="109"/>
      <c r="F482" s="110"/>
      <c r="I482" s="109"/>
      <c r="J482" s="110"/>
      <c r="M482"/>
    </row>
    <row r="483" spans="1:13" s="111" customFormat="1">
      <c r="A483" s="65"/>
      <c r="B483" s="108"/>
      <c r="C483" s="108"/>
      <c r="D483" s="108"/>
      <c r="E483" s="109"/>
      <c r="F483" s="110"/>
      <c r="I483" s="109"/>
      <c r="J483" s="110"/>
      <c r="M483"/>
    </row>
    <row r="484" spans="1:13" s="111" customFormat="1">
      <c r="A484" s="65"/>
      <c r="B484" s="108"/>
      <c r="C484" s="108"/>
      <c r="D484" s="108"/>
      <c r="E484" s="109"/>
      <c r="F484" s="110"/>
      <c r="I484" s="109"/>
      <c r="J484" s="110"/>
      <c r="M484"/>
    </row>
    <row r="485" spans="1:13" s="111" customFormat="1">
      <c r="A485" s="65"/>
      <c r="B485" s="108"/>
      <c r="C485" s="108"/>
      <c r="D485" s="108"/>
      <c r="E485" s="109"/>
      <c r="F485" s="110"/>
      <c r="I485" s="109"/>
      <c r="J485" s="110"/>
      <c r="M485"/>
    </row>
    <row r="486" spans="1:13" s="111" customFormat="1">
      <c r="A486" s="65"/>
      <c r="B486" s="108"/>
      <c r="C486" s="108"/>
      <c r="D486" s="108"/>
      <c r="E486" s="109"/>
      <c r="F486" s="110"/>
      <c r="I486" s="109"/>
      <c r="J486" s="110"/>
      <c r="M486"/>
    </row>
    <row r="487" spans="1:13" s="111" customFormat="1">
      <c r="A487" s="65"/>
      <c r="B487" s="108"/>
      <c r="C487" s="108"/>
      <c r="D487" s="108"/>
      <c r="E487" s="109"/>
      <c r="F487" s="110"/>
      <c r="I487" s="109"/>
      <c r="J487" s="110"/>
      <c r="M487"/>
    </row>
    <row r="488" spans="1:13" s="111" customFormat="1">
      <c r="A488" s="65"/>
      <c r="B488" s="108"/>
      <c r="C488" s="108"/>
      <c r="D488" s="108"/>
      <c r="E488" s="109"/>
      <c r="F488" s="110"/>
      <c r="I488" s="109"/>
      <c r="J488" s="110"/>
      <c r="M488"/>
    </row>
    <row r="489" spans="1:13" s="111" customFormat="1">
      <c r="A489" s="65"/>
      <c r="B489" s="108"/>
      <c r="C489" s="108"/>
      <c r="D489" s="108"/>
      <c r="E489" s="109"/>
      <c r="F489" s="110"/>
      <c r="I489" s="109"/>
      <c r="J489" s="110"/>
      <c r="M489"/>
    </row>
    <row r="490" spans="1:13" s="111" customFormat="1">
      <c r="A490" s="65"/>
      <c r="B490" s="108"/>
      <c r="C490" s="108"/>
      <c r="D490" s="108"/>
      <c r="E490" s="109"/>
      <c r="F490" s="110"/>
      <c r="I490" s="109"/>
      <c r="J490" s="110"/>
      <c r="M490"/>
    </row>
    <row r="491" spans="1:13" s="111" customFormat="1">
      <c r="A491" s="65"/>
      <c r="B491" s="108"/>
      <c r="C491" s="108"/>
      <c r="D491" s="108"/>
      <c r="E491" s="109"/>
      <c r="F491" s="110"/>
      <c r="I491" s="109"/>
      <c r="J491" s="110"/>
      <c r="M491"/>
    </row>
    <row r="492" spans="1:13" s="111" customFormat="1">
      <c r="A492" s="65"/>
      <c r="B492" s="108"/>
      <c r="C492" s="108"/>
      <c r="D492" s="108"/>
      <c r="E492" s="109"/>
      <c r="F492" s="110"/>
      <c r="I492" s="109"/>
      <c r="J492" s="110"/>
      <c r="M492"/>
    </row>
    <row r="493" spans="1:13" s="111" customFormat="1">
      <c r="A493" s="65"/>
      <c r="B493" s="108"/>
      <c r="C493" s="108"/>
      <c r="D493" s="108"/>
      <c r="E493" s="109"/>
      <c r="F493" s="110"/>
      <c r="I493" s="109"/>
      <c r="J493" s="110"/>
      <c r="M493"/>
    </row>
    <row r="494" spans="1:13" s="111" customFormat="1">
      <c r="A494" s="65"/>
      <c r="B494" s="108"/>
      <c r="C494" s="108"/>
      <c r="D494" s="108"/>
      <c r="E494" s="109"/>
      <c r="F494" s="110"/>
      <c r="I494" s="109"/>
      <c r="J494" s="110"/>
      <c r="M494"/>
    </row>
    <row r="495" spans="1:13" s="111" customFormat="1">
      <c r="A495" s="65"/>
      <c r="B495" s="108"/>
      <c r="C495" s="108"/>
      <c r="D495" s="108"/>
      <c r="E495" s="109"/>
      <c r="F495" s="110"/>
      <c r="I495" s="109"/>
      <c r="J495" s="110"/>
      <c r="M495"/>
    </row>
    <row r="496" spans="1:13" s="111" customFormat="1">
      <c r="A496" s="65"/>
      <c r="B496" s="108"/>
      <c r="C496" s="108"/>
      <c r="D496" s="108"/>
      <c r="E496" s="109"/>
      <c r="F496" s="110"/>
      <c r="I496" s="109"/>
      <c r="J496" s="110"/>
      <c r="M496"/>
    </row>
    <row r="497" spans="1:13" s="111" customFormat="1">
      <c r="A497" s="65"/>
      <c r="B497" s="108"/>
      <c r="C497" s="108"/>
      <c r="D497" s="108"/>
      <c r="E497" s="109"/>
      <c r="F497" s="110"/>
      <c r="I497" s="109"/>
      <c r="J497" s="110"/>
      <c r="M497"/>
    </row>
    <row r="498" spans="1:13" s="111" customFormat="1">
      <c r="A498" s="65"/>
      <c r="B498" s="108"/>
      <c r="C498" s="108"/>
      <c r="D498" s="108"/>
      <c r="E498" s="109"/>
      <c r="F498" s="110"/>
      <c r="I498" s="109"/>
      <c r="J498" s="110"/>
      <c r="M498"/>
    </row>
    <row r="499" spans="1:13" s="111" customFormat="1">
      <c r="A499" s="65"/>
      <c r="B499" s="108"/>
      <c r="C499" s="108"/>
      <c r="D499" s="108"/>
      <c r="E499" s="109"/>
      <c r="F499" s="110"/>
      <c r="I499" s="109"/>
      <c r="J499" s="110"/>
      <c r="M499"/>
    </row>
    <row r="500" spans="1:13" s="111" customFormat="1">
      <c r="A500" s="65"/>
      <c r="B500" s="108"/>
      <c r="C500" s="108"/>
      <c r="D500" s="108"/>
      <c r="E500" s="109"/>
      <c r="F500" s="110"/>
      <c r="I500" s="109"/>
      <c r="J500" s="110"/>
      <c r="M500"/>
    </row>
    <row r="501" spans="1:13" s="111" customFormat="1">
      <c r="A501" s="65"/>
      <c r="B501" s="108"/>
      <c r="C501" s="108"/>
      <c r="D501" s="108"/>
      <c r="E501" s="109"/>
      <c r="F501" s="110"/>
      <c r="I501" s="109"/>
      <c r="J501" s="110"/>
      <c r="M501"/>
    </row>
    <row r="502" spans="1:13" s="111" customFormat="1">
      <c r="A502" s="65"/>
      <c r="B502" s="108"/>
      <c r="C502" s="108"/>
      <c r="D502" s="108"/>
      <c r="E502" s="109"/>
      <c r="F502" s="110"/>
      <c r="I502" s="109"/>
      <c r="J502" s="110"/>
      <c r="M502"/>
    </row>
    <row r="503" spans="1:13" s="111" customFormat="1">
      <c r="A503" s="65"/>
      <c r="B503" s="108"/>
      <c r="C503" s="108"/>
      <c r="D503" s="108"/>
      <c r="E503" s="109"/>
      <c r="F503" s="110"/>
      <c r="I503" s="109"/>
      <c r="J503" s="110"/>
      <c r="M503"/>
    </row>
    <row r="504" spans="1:13" s="111" customFormat="1">
      <c r="A504" s="65"/>
      <c r="B504" s="108"/>
      <c r="C504" s="108"/>
      <c r="D504" s="108"/>
      <c r="E504" s="109"/>
      <c r="F504" s="110"/>
      <c r="I504" s="109"/>
      <c r="J504" s="110"/>
      <c r="M504"/>
    </row>
    <row r="505" spans="1:13" s="111" customFormat="1">
      <c r="A505" s="65"/>
      <c r="B505" s="108"/>
      <c r="C505" s="108"/>
      <c r="D505" s="108"/>
      <c r="E505" s="109"/>
      <c r="F505" s="110"/>
      <c r="I505" s="109"/>
      <c r="J505" s="110"/>
      <c r="M505"/>
    </row>
    <row r="506" spans="1:13" s="111" customFormat="1">
      <c r="A506" s="65"/>
      <c r="B506" s="108"/>
      <c r="C506" s="108"/>
      <c r="D506" s="108"/>
      <c r="E506" s="109"/>
      <c r="F506" s="110"/>
      <c r="I506" s="109"/>
      <c r="J506" s="110"/>
      <c r="M506"/>
    </row>
    <row r="507" spans="1:13" s="111" customFormat="1">
      <c r="A507" s="65"/>
      <c r="B507" s="108"/>
      <c r="C507" s="108"/>
      <c r="D507" s="108"/>
      <c r="E507" s="109"/>
      <c r="F507" s="110"/>
      <c r="I507" s="109"/>
      <c r="J507" s="110"/>
      <c r="M507"/>
    </row>
    <row r="508" spans="1:13" s="111" customFormat="1">
      <c r="A508" s="65"/>
      <c r="B508" s="108"/>
      <c r="C508" s="108"/>
      <c r="D508" s="108"/>
      <c r="E508" s="109"/>
      <c r="F508" s="110"/>
      <c r="I508" s="109"/>
      <c r="J508" s="110"/>
      <c r="M508"/>
    </row>
    <row r="509" spans="1:13" s="111" customFormat="1">
      <c r="A509" s="65"/>
      <c r="B509" s="108"/>
      <c r="C509" s="108"/>
      <c r="D509" s="108"/>
      <c r="E509" s="109"/>
      <c r="F509" s="110"/>
      <c r="I509" s="109"/>
      <c r="J509" s="110"/>
      <c r="M509"/>
    </row>
    <row r="510" spans="1:13" s="111" customFormat="1">
      <c r="A510" s="65"/>
      <c r="B510" s="108"/>
      <c r="C510" s="108"/>
      <c r="D510" s="108"/>
      <c r="E510" s="109"/>
      <c r="F510" s="110"/>
      <c r="I510" s="109"/>
      <c r="J510" s="110"/>
      <c r="M510"/>
    </row>
    <row r="511" spans="1:13" s="111" customFormat="1">
      <c r="A511" s="65"/>
      <c r="B511" s="108"/>
      <c r="C511" s="108"/>
      <c r="D511" s="108"/>
      <c r="E511" s="109"/>
      <c r="F511" s="110"/>
      <c r="I511" s="109"/>
      <c r="J511" s="110"/>
      <c r="M511"/>
    </row>
    <row r="512" spans="1:13" s="111" customFormat="1">
      <c r="A512" s="65"/>
      <c r="B512" s="108"/>
      <c r="C512" s="108"/>
      <c r="D512" s="108"/>
      <c r="E512" s="109"/>
      <c r="F512" s="110"/>
      <c r="I512" s="109"/>
      <c r="J512" s="110"/>
      <c r="M512"/>
    </row>
    <row r="513" spans="1:13" s="111" customFormat="1">
      <c r="A513" s="65"/>
      <c r="B513" s="108"/>
      <c r="C513" s="108"/>
      <c r="D513" s="108"/>
      <c r="E513" s="109"/>
      <c r="F513" s="110"/>
      <c r="I513" s="109"/>
      <c r="J513" s="110"/>
      <c r="M513"/>
    </row>
    <row r="514" spans="1:13" s="111" customFormat="1">
      <c r="A514" s="65"/>
      <c r="B514" s="108"/>
      <c r="C514" s="108"/>
      <c r="D514" s="108"/>
      <c r="E514" s="109"/>
      <c r="F514" s="110"/>
      <c r="I514" s="109"/>
      <c r="J514" s="110"/>
      <c r="M514"/>
    </row>
    <row r="515" spans="1:13" s="111" customFormat="1">
      <c r="A515" s="65"/>
      <c r="B515" s="108"/>
      <c r="C515" s="108"/>
      <c r="D515" s="108"/>
      <c r="E515" s="109"/>
      <c r="F515" s="110"/>
      <c r="I515" s="109"/>
      <c r="J515" s="110"/>
      <c r="M515"/>
    </row>
    <row r="516" spans="1:13" s="111" customFormat="1">
      <c r="A516" s="65"/>
      <c r="B516" s="108"/>
      <c r="C516" s="108"/>
      <c r="D516" s="108"/>
      <c r="E516" s="109"/>
      <c r="F516" s="110"/>
      <c r="I516" s="109"/>
      <c r="J516" s="110"/>
      <c r="M516"/>
    </row>
    <row r="517" spans="1:13" s="111" customFormat="1">
      <c r="A517" s="65"/>
      <c r="B517" s="108"/>
      <c r="C517" s="108"/>
      <c r="D517" s="108"/>
      <c r="E517" s="109"/>
      <c r="F517" s="110"/>
      <c r="I517" s="109"/>
      <c r="J517" s="110"/>
      <c r="M517"/>
    </row>
    <row r="518" spans="1:13" s="111" customFormat="1">
      <c r="A518" s="65"/>
      <c r="B518" s="108"/>
      <c r="C518" s="108"/>
      <c r="D518" s="108"/>
      <c r="E518" s="109"/>
      <c r="F518" s="110"/>
      <c r="I518" s="109"/>
      <c r="J518" s="110"/>
      <c r="M518"/>
    </row>
    <row r="519" spans="1:13" s="111" customFormat="1">
      <c r="A519" s="65"/>
      <c r="B519" s="108"/>
      <c r="C519" s="108"/>
      <c r="D519" s="108"/>
      <c r="E519" s="109"/>
      <c r="F519" s="110"/>
      <c r="I519" s="109"/>
      <c r="J519" s="110"/>
      <c r="M519"/>
    </row>
    <row r="520" spans="1:13" s="111" customFormat="1">
      <c r="A520" s="65"/>
      <c r="B520" s="108"/>
      <c r="C520" s="108"/>
      <c r="D520" s="108"/>
      <c r="E520" s="109"/>
      <c r="F520" s="110"/>
      <c r="I520" s="109"/>
      <c r="J520" s="110"/>
      <c r="M520"/>
    </row>
    <row r="521" spans="1:13" s="111" customFormat="1">
      <c r="A521" s="65"/>
      <c r="B521" s="108"/>
      <c r="C521" s="108"/>
      <c r="D521" s="108"/>
      <c r="E521" s="109"/>
      <c r="F521" s="110"/>
      <c r="I521" s="109"/>
      <c r="J521" s="110"/>
      <c r="M521"/>
    </row>
    <row r="522" spans="1:13" s="111" customFormat="1">
      <c r="A522" s="65"/>
      <c r="B522" s="108"/>
      <c r="C522" s="108"/>
      <c r="D522" s="108"/>
      <c r="E522" s="109"/>
      <c r="F522" s="110"/>
      <c r="I522" s="109"/>
      <c r="J522" s="110"/>
      <c r="M522"/>
    </row>
    <row r="523" spans="1:13" s="111" customFormat="1">
      <c r="A523" s="65"/>
      <c r="B523" s="108"/>
      <c r="C523" s="108"/>
      <c r="D523" s="108"/>
      <c r="E523" s="109"/>
      <c r="F523" s="110"/>
      <c r="I523" s="109"/>
      <c r="J523" s="110"/>
      <c r="M523"/>
    </row>
    <row r="524" spans="1:13" s="111" customFormat="1">
      <c r="A524" s="65"/>
      <c r="B524" s="108"/>
      <c r="C524" s="108"/>
      <c r="D524" s="108"/>
      <c r="E524" s="109"/>
      <c r="F524" s="110"/>
      <c r="I524" s="109"/>
      <c r="J524" s="110"/>
      <c r="M524"/>
    </row>
    <row r="525" spans="1:13" s="111" customFormat="1">
      <c r="A525" s="65"/>
      <c r="B525" s="108"/>
      <c r="C525" s="108"/>
      <c r="D525" s="108"/>
      <c r="E525" s="109"/>
      <c r="F525" s="110"/>
      <c r="I525" s="109"/>
      <c r="J525" s="110"/>
      <c r="M525"/>
    </row>
    <row r="526" spans="1:13" s="111" customFormat="1">
      <c r="A526" s="65"/>
      <c r="B526" s="108"/>
      <c r="C526" s="108"/>
      <c r="D526" s="108"/>
      <c r="E526" s="109"/>
      <c r="F526" s="110"/>
      <c r="I526" s="109"/>
      <c r="J526" s="110"/>
      <c r="M526"/>
    </row>
    <row r="527" spans="1:13" s="111" customFormat="1">
      <c r="A527" s="65"/>
      <c r="B527" s="108"/>
      <c r="C527" s="108"/>
      <c r="D527" s="108"/>
      <c r="E527" s="109"/>
      <c r="F527" s="110"/>
      <c r="I527" s="109"/>
      <c r="J527" s="110"/>
      <c r="M527"/>
    </row>
    <row r="528" spans="1:13" s="111" customFormat="1">
      <c r="A528" s="65"/>
      <c r="B528" s="108"/>
      <c r="C528" s="108"/>
      <c r="D528" s="108"/>
      <c r="E528" s="109"/>
      <c r="F528" s="110"/>
      <c r="I528" s="109"/>
      <c r="J528" s="110"/>
      <c r="M528"/>
    </row>
    <row r="529" spans="1:13" s="111" customFormat="1">
      <c r="A529" s="65"/>
      <c r="B529" s="108"/>
      <c r="C529" s="108"/>
      <c r="D529" s="108"/>
      <c r="E529" s="109"/>
      <c r="F529" s="110"/>
      <c r="I529" s="109"/>
      <c r="J529" s="110"/>
      <c r="M529"/>
    </row>
    <row r="530" spans="1:13" s="111" customFormat="1">
      <c r="A530" s="65"/>
      <c r="B530" s="108"/>
      <c r="C530" s="108"/>
      <c r="D530" s="108"/>
      <c r="E530" s="109"/>
      <c r="F530" s="110"/>
      <c r="I530" s="109"/>
      <c r="J530" s="110"/>
      <c r="M530"/>
    </row>
    <row r="531" spans="1:13" s="111" customFormat="1">
      <c r="A531" s="65"/>
      <c r="B531" s="108"/>
      <c r="C531" s="108"/>
      <c r="D531" s="108"/>
      <c r="E531" s="109"/>
      <c r="F531" s="110"/>
      <c r="I531" s="109"/>
      <c r="J531" s="110"/>
      <c r="M531"/>
    </row>
    <row r="532" spans="1:13" s="111" customFormat="1">
      <c r="A532" s="65"/>
      <c r="B532" s="108"/>
      <c r="C532" s="108"/>
      <c r="D532" s="108"/>
      <c r="E532" s="109"/>
      <c r="F532" s="110"/>
      <c r="I532" s="109"/>
      <c r="J532" s="110"/>
      <c r="M532"/>
    </row>
    <row r="533" spans="1:13" s="111" customFormat="1">
      <c r="A533" s="65"/>
      <c r="B533" s="108"/>
      <c r="C533" s="108"/>
      <c r="D533" s="108"/>
      <c r="E533" s="109"/>
      <c r="F533" s="110"/>
      <c r="I533" s="109"/>
      <c r="J533" s="110"/>
      <c r="M533"/>
    </row>
    <row r="534" spans="1:13" s="111" customFormat="1">
      <c r="A534" s="65"/>
      <c r="B534" s="108"/>
      <c r="C534" s="108"/>
      <c r="D534" s="108"/>
      <c r="E534" s="109"/>
      <c r="F534" s="110"/>
      <c r="I534" s="109"/>
      <c r="J534" s="110"/>
      <c r="M534"/>
    </row>
    <row r="535" spans="1:13" s="111" customFormat="1">
      <c r="A535" s="65"/>
      <c r="B535" s="108"/>
      <c r="C535" s="108"/>
      <c r="D535" s="108"/>
      <c r="E535" s="109"/>
      <c r="F535" s="110"/>
      <c r="I535" s="109"/>
      <c r="J535" s="110"/>
      <c r="M535"/>
    </row>
    <row r="536" spans="1:13" s="111" customFormat="1">
      <c r="A536" s="65"/>
      <c r="B536" s="108"/>
      <c r="C536" s="108"/>
      <c r="D536" s="108"/>
      <c r="E536" s="109"/>
      <c r="F536" s="110"/>
      <c r="I536" s="109"/>
      <c r="J536" s="110"/>
      <c r="M536"/>
    </row>
    <row r="537" spans="1:13" s="111" customFormat="1">
      <c r="A537" s="65"/>
      <c r="B537" s="108"/>
      <c r="C537" s="108"/>
      <c r="D537" s="108"/>
      <c r="E537" s="109"/>
      <c r="F537" s="110"/>
      <c r="I537" s="109"/>
      <c r="J537" s="110"/>
      <c r="M537"/>
    </row>
    <row r="538" spans="1:13" s="111" customFormat="1">
      <c r="A538" s="65"/>
      <c r="B538" s="108"/>
      <c r="C538" s="108"/>
      <c r="D538" s="108"/>
      <c r="E538" s="109"/>
      <c r="F538" s="110"/>
      <c r="I538" s="109"/>
      <c r="J538" s="110"/>
      <c r="M538"/>
    </row>
    <row r="539" spans="1:13" s="111" customFormat="1">
      <c r="A539" s="65"/>
      <c r="B539" s="108"/>
      <c r="C539" s="108"/>
      <c r="D539" s="108"/>
      <c r="E539" s="109"/>
      <c r="F539" s="110"/>
      <c r="I539" s="109"/>
      <c r="J539" s="110"/>
      <c r="M539"/>
    </row>
    <row r="540" spans="1:13" s="111" customFormat="1">
      <c r="A540" s="65"/>
      <c r="B540" s="108"/>
      <c r="C540" s="108"/>
      <c r="D540" s="108"/>
      <c r="E540" s="109"/>
      <c r="F540" s="110"/>
      <c r="I540" s="109"/>
      <c r="J540" s="110"/>
      <c r="M540"/>
    </row>
    <row r="541" spans="1:13" s="111" customFormat="1">
      <c r="A541" s="65"/>
      <c r="B541" s="108"/>
      <c r="C541" s="108"/>
      <c r="D541" s="108"/>
      <c r="E541" s="109"/>
      <c r="F541" s="110"/>
      <c r="I541" s="109"/>
      <c r="J541" s="110"/>
      <c r="M541"/>
    </row>
    <row r="542" spans="1:13" s="111" customFormat="1">
      <c r="A542" s="65"/>
      <c r="B542" s="108"/>
      <c r="C542" s="108"/>
      <c r="D542" s="108"/>
      <c r="E542" s="109"/>
      <c r="F542" s="110"/>
      <c r="I542" s="109"/>
      <c r="J542" s="110"/>
      <c r="M542"/>
    </row>
    <row r="543" spans="1:13" s="111" customFormat="1">
      <c r="A543" s="65"/>
      <c r="B543" s="108"/>
      <c r="C543" s="108"/>
      <c r="D543" s="108"/>
      <c r="E543" s="109"/>
      <c r="F543" s="110"/>
      <c r="I543" s="109"/>
      <c r="J543" s="110"/>
      <c r="M543"/>
    </row>
    <row r="544" spans="1:13" s="111" customFormat="1">
      <c r="A544" s="65"/>
      <c r="B544" s="108"/>
      <c r="C544" s="108"/>
      <c r="D544" s="108"/>
      <c r="E544" s="109"/>
      <c r="F544" s="110"/>
      <c r="I544" s="109"/>
      <c r="J544" s="110"/>
      <c r="M544"/>
    </row>
    <row r="545" spans="1:13" s="111" customFormat="1">
      <c r="A545" s="65"/>
      <c r="B545" s="108"/>
      <c r="C545" s="108"/>
      <c r="D545" s="108"/>
      <c r="E545" s="109"/>
      <c r="F545" s="110"/>
      <c r="I545" s="109"/>
      <c r="J545" s="110"/>
      <c r="M545"/>
    </row>
    <row r="546" spans="1:13" s="111" customFormat="1">
      <c r="A546" s="65"/>
      <c r="B546" s="108"/>
      <c r="C546" s="108"/>
      <c r="D546" s="108"/>
      <c r="E546" s="109"/>
      <c r="F546" s="110"/>
      <c r="I546" s="109"/>
      <c r="J546" s="110"/>
      <c r="M546"/>
    </row>
    <row r="547" spans="1:13" s="111" customFormat="1">
      <c r="A547" s="65"/>
      <c r="B547" s="108"/>
      <c r="C547" s="108"/>
      <c r="D547" s="108"/>
      <c r="E547" s="109"/>
      <c r="F547" s="110"/>
      <c r="I547" s="109"/>
      <c r="J547" s="110"/>
      <c r="M547"/>
    </row>
    <row r="548" spans="1:13" s="111" customFormat="1">
      <c r="A548" s="65"/>
      <c r="B548" s="108"/>
      <c r="C548" s="108"/>
      <c r="D548" s="108"/>
      <c r="E548" s="109"/>
      <c r="F548" s="110"/>
      <c r="I548" s="109"/>
      <c r="J548" s="110"/>
      <c r="M548"/>
    </row>
    <row r="549" spans="1:13" s="111" customFormat="1">
      <c r="A549" s="65"/>
      <c r="B549" s="108"/>
      <c r="C549" s="108"/>
      <c r="D549" s="108"/>
      <c r="E549" s="109"/>
      <c r="F549" s="110"/>
      <c r="I549" s="109"/>
      <c r="J549" s="110"/>
      <c r="M549"/>
    </row>
    <row r="550" spans="1:13" s="111" customFormat="1">
      <c r="A550" s="65"/>
      <c r="B550" s="108"/>
      <c r="C550" s="108"/>
      <c r="D550" s="108"/>
      <c r="E550" s="109"/>
      <c r="F550" s="110"/>
      <c r="I550" s="109"/>
      <c r="J550" s="110"/>
      <c r="M550"/>
    </row>
    <row r="551" spans="1:13" s="111" customFormat="1">
      <c r="A551" s="65"/>
      <c r="B551" s="108"/>
      <c r="C551" s="108"/>
      <c r="D551" s="108"/>
      <c r="E551" s="109"/>
      <c r="F551" s="110"/>
      <c r="I551" s="109"/>
      <c r="J551" s="110"/>
      <c r="M551"/>
    </row>
    <row r="552" spans="1:13" s="111" customFormat="1">
      <c r="A552" s="65"/>
      <c r="B552" s="108"/>
      <c r="C552" s="108"/>
      <c r="D552" s="108"/>
      <c r="E552" s="109"/>
      <c r="F552" s="110"/>
      <c r="I552" s="109"/>
      <c r="J552" s="110"/>
      <c r="M552"/>
    </row>
    <row r="553" spans="1:13" s="111" customFormat="1">
      <c r="A553" s="65"/>
      <c r="B553" s="108"/>
      <c r="C553" s="108"/>
      <c r="D553" s="108"/>
      <c r="E553" s="109"/>
      <c r="F553" s="110"/>
      <c r="I553" s="109"/>
      <c r="J553" s="110"/>
      <c r="M553"/>
    </row>
    <row r="554" spans="1:13" s="111" customFormat="1">
      <c r="A554" s="65"/>
      <c r="B554" s="108"/>
      <c r="C554" s="108"/>
      <c r="D554" s="108"/>
      <c r="E554" s="109"/>
      <c r="F554" s="110"/>
      <c r="I554" s="109"/>
      <c r="J554" s="110"/>
      <c r="M554"/>
    </row>
    <row r="555" spans="1:13" s="111" customFormat="1">
      <c r="A555" s="65"/>
      <c r="B555" s="108"/>
      <c r="C555" s="108"/>
      <c r="D555" s="108"/>
      <c r="E555" s="109"/>
      <c r="F555" s="110"/>
      <c r="I555" s="109"/>
      <c r="J555" s="110"/>
      <c r="M555"/>
    </row>
    <row r="556" spans="1:13" s="111" customFormat="1">
      <c r="A556" s="65"/>
      <c r="B556" s="108"/>
      <c r="C556" s="108"/>
      <c r="D556" s="108"/>
      <c r="E556" s="109"/>
      <c r="F556" s="110"/>
      <c r="I556" s="109"/>
      <c r="J556" s="110"/>
      <c r="M556"/>
    </row>
    <row r="557" spans="1:13" s="111" customFormat="1">
      <c r="A557" s="65"/>
      <c r="B557" s="108"/>
      <c r="C557" s="108"/>
      <c r="D557" s="108"/>
      <c r="E557" s="109"/>
      <c r="F557" s="110"/>
      <c r="I557" s="109"/>
      <c r="J557" s="110"/>
      <c r="M557"/>
    </row>
    <row r="558" spans="1:13" s="111" customFormat="1">
      <c r="A558" s="65"/>
      <c r="B558" s="108"/>
      <c r="C558" s="108"/>
      <c r="D558" s="108"/>
      <c r="E558" s="109"/>
      <c r="F558" s="110"/>
      <c r="I558" s="109"/>
      <c r="J558" s="110"/>
      <c r="M558"/>
    </row>
    <row r="559" spans="1:13" s="111" customFormat="1">
      <c r="A559" s="65"/>
      <c r="B559" s="108"/>
      <c r="C559" s="108"/>
      <c r="D559" s="108"/>
      <c r="E559" s="109"/>
      <c r="F559" s="110"/>
      <c r="I559" s="109"/>
      <c r="J559" s="110"/>
      <c r="M559"/>
    </row>
    <row r="560" spans="1:13" s="111" customFormat="1">
      <c r="A560" s="65"/>
      <c r="B560" s="108"/>
      <c r="C560" s="108"/>
      <c r="D560" s="108"/>
      <c r="E560" s="109"/>
      <c r="F560" s="110"/>
      <c r="I560" s="109"/>
      <c r="J560" s="110"/>
      <c r="M560"/>
    </row>
    <row r="561" spans="1:13" s="111" customFormat="1">
      <c r="A561" s="65"/>
      <c r="B561" s="108"/>
      <c r="C561" s="108"/>
      <c r="D561" s="108"/>
      <c r="E561" s="109"/>
      <c r="F561" s="110"/>
      <c r="I561" s="109"/>
      <c r="J561" s="110"/>
      <c r="M561"/>
    </row>
    <row r="562" spans="1:13" s="111" customFormat="1">
      <c r="A562" s="65"/>
      <c r="B562" s="108"/>
      <c r="C562" s="108"/>
      <c r="D562" s="108"/>
      <c r="E562" s="109"/>
      <c r="F562" s="110"/>
      <c r="I562" s="109"/>
      <c r="J562" s="110"/>
      <c r="M562"/>
    </row>
    <row r="563" spans="1:13" s="111" customFormat="1">
      <c r="A563" s="65"/>
      <c r="B563" s="108"/>
      <c r="C563" s="108"/>
      <c r="D563" s="108"/>
      <c r="E563" s="109"/>
      <c r="F563" s="110"/>
      <c r="I563" s="109"/>
      <c r="J563" s="110"/>
      <c r="M563"/>
    </row>
    <row r="564" spans="1:13" s="111" customFormat="1">
      <c r="A564" s="65"/>
      <c r="B564" s="108"/>
      <c r="C564" s="108"/>
      <c r="D564" s="108"/>
      <c r="E564" s="109"/>
      <c r="F564" s="110"/>
      <c r="I564" s="109"/>
      <c r="J564" s="110"/>
      <c r="M564"/>
    </row>
    <row r="565" spans="1:13" s="111" customFormat="1">
      <c r="A565" s="65"/>
      <c r="B565" s="108"/>
      <c r="C565" s="108"/>
      <c r="D565" s="108"/>
      <c r="E565" s="109"/>
      <c r="F565" s="110"/>
      <c r="I565" s="109"/>
      <c r="J565" s="110"/>
      <c r="M565"/>
    </row>
    <row r="566" spans="1:13" s="111" customFormat="1">
      <c r="A566" s="65"/>
      <c r="B566" s="108"/>
      <c r="C566" s="108"/>
      <c r="D566" s="108"/>
      <c r="E566" s="109"/>
      <c r="F566" s="110"/>
      <c r="I566" s="109"/>
      <c r="J566" s="110"/>
      <c r="M566"/>
    </row>
    <row r="567" spans="1:13" s="111" customFormat="1">
      <c r="A567" s="65"/>
      <c r="B567" s="108"/>
      <c r="C567" s="108"/>
      <c r="D567" s="108"/>
      <c r="E567" s="109"/>
      <c r="F567" s="110"/>
      <c r="I567" s="109"/>
      <c r="J567" s="110"/>
      <c r="M567"/>
    </row>
    <row r="568" spans="1:13" s="111" customFormat="1">
      <c r="A568" s="65"/>
      <c r="B568" s="108"/>
      <c r="C568" s="108"/>
      <c r="D568" s="108"/>
      <c r="E568" s="109"/>
      <c r="F568" s="110"/>
      <c r="I568" s="109"/>
      <c r="J568" s="110"/>
      <c r="M568"/>
    </row>
    <row r="569" spans="1:13" s="111" customFormat="1">
      <c r="A569" s="65"/>
      <c r="B569" s="108"/>
      <c r="C569" s="108"/>
      <c r="D569" s="108"/>
      <c r="E569" s="109"/>
      <c r="F569" s="110"/>
      <c r="I569" s="109"/>
      <c r="J569" s="110"/>
      <c r="M569"/>
    </row>
    <row r="570" spans="1:13" s="111" customFormat="1">
      <c r="A570" s="65"/>
      <c r="B570" s="108"/>
      <c r="C570" s="108"/>
      <c r="D570" s="108"/>
      <c r="E570" s="109"/>
      <c r="F570" s="110"/>
      <c r="I570" s="109"/>
      <c r="J570" s="110"/>
      <c r="M570"/>
    </row>
    <row r="571" spans="1:13" s="111" customFormat="1">
      <c r="A571" s="65"/>
      <c r="B571" s="108"/>
      <c r="C571" s="108"/>
      <c r="D571" s="108"/>
      <c r="E571" s="109"/>
      <c r="F571" s="110"/>
      <c r="I571" s="109"/>
      <c r="J571" s="110"/>
      <c r="M571"/>
    </row>
    <row r="572" spans="1:13" s="111" customFormat="1">
      <c r="A572" s="65"/>
      <c r="B572" s="108"/>
      <c r="C572" s="108"/>
      <c r="D572" s="108"/>
      <c r="E572" s="109"/>
      <c r="F572" s="110"/>
      <c r="I572" s="109"/>
      <c r="J572" s="110"/>
      <c r="M572"/>
    </row>
    <row r="573" spans="1:13" s="111" customFormat="1">
      <c r="A573" s="65"/>
      <c r="B573" s="108"/>
      <c r="C573" s="108"/>
      <c r="D573" s="108"/>
      <c r="E573" s="109"/>
      <c r="F573" s="110"/>
      <c r="I573" s="109"/>
      <c r="J573" s="110"/>
      <c r="M573"/>
    </row>
    <row r="574" spans="1:13" s="111" customFormat="1">
      <c r="A574" s="65"/>
      <c r="B574" s="108"/>
      <c r="C574" s="108"/>
      <c r="D574" s="108"/>
      <c r="E574" s="109"/>
      <c r="F574" s="110"/>
      <c r="I574" s="109"/>
      <c r="J574" s="110"/>
      <c r="M574"/>
    </row>
    <row r="575" spans="1:13" s="111" customFormat="1">
      <c r="A575" s="65"/>
      <c r="B575" s="108"/>
      <c r="C575" s="108"/>
      <c r="D575" s="108"/>
      <c r="E575" s="109"/>
      <c r="F575" s="110"/>
      <c r="I575" s="109"/>
      <c r="J575" s="110"/>
      <c r="M575"/>
    </row>
    <row r="576" spans="1:13" s="111" customFormat="1">
      <c r="A576" s="65"/>
      <c r="B576" s="108"/>
      <c r="C576" s="108"/>
      <c r="D576" s="108"/>
      <c r="E576" s="109"/>
      <c r="F576" s="110"/>
      <c r="I576" s="109"/>
      <c r="J576" s="110"/>
      <c r="M576"/>
    </row>
    <row r="577" spans="1:13" s="111" customFormat="1">
      <c r="A577" s="65"/>
      <c r="B577" s="108"/>
      <c r="C577" s="108"/>
      <c r="D577" s="108"/>
      <c r="E577" s="109"/>
      <c r="F577" s="110"/>
      <c r="I577" s="109"/>
      <c r="J577" s="110"/>
      <c r="M577"/>
    </row>
    <row r="578" spans="1:13" s="111" customFormat="1">
      <c r="A578" s="65"/>
      <c r="B578" s="108"/>
      <c r="C578" s="108"/>
      <c r="D578" s="108"/>
      <c r="E578" s="109"/>
      <c r="F578" s="110"/>
      <c r="I578" s="109"/>
      <c r="J578" s="110"/>
      <c r="M578"/>
    </row>
    <row r="579" spans="1:13" s="111" customFormat="1">
      <c r="A579" s="65"/>
      <c r="B579" s="108"/>
      <c r="C579" s="108"/>
      <c r="D579" s="108"/>
      <c r="E579" s="109"/>
      <c r="F579" s="110"/>
      <c r="I579" s="109"/>
      <c r="J579" s="110"/>
      <c r="M579"/>
    </row>
    <row r="580" spans="1:13" s="111" customFormat="1">
      <c r="A580" s="65"/>
      <c r="B580" s="108"/>
      <c r="C580" s="108"/>
      <c r="D580" s="108"/>
      <c r="E580" s="109"/>
      <c r="F580" s="110"/>
      <c r="I580" s="109"/>
      <c r="J580" s="110"/>
      <c r="M580"/>
    </row>
    <row r="581" spans="1:13" s="111" customFormat="1">
      <c r="A581" s="65"/>
      <c r="B581" s="108"/>
      <c r="C581" s="108"/>
      <c r="D581" s="108"/>
      <c r="E581" s="109"/>
      <c r="F581" s="110"/>
      <c r="I581" s="109"/>
      <c r="J581" s="110"/>
      <c r="M581"/>
    </row>
    <row r="582" spans="1:13" s="111" customFormat="1">
      <c r="A582" s="65"/>
      <c r="B582" s="108"/>
      <c r="C582" s="108"/>
      <c r="D582" s="108"/>
      <c r="E582" s="109"/>
      <c r="F582" s="110"/>
      <c r="I582" s="109"/>
      <c r="J582" s="110"/>
      <c r="M582"/>
    </row>
    <row r="583" spans="1:13" s="111" customFormat="1">
      <c r="A583" s="65"/>
      <c r="B583" s="108"/>
      <c r="C583" s="108"/>
      <c r="D583" s="108"/>
      <c r="E583" s="109"/>
      <c r="F583" s="110"/>
      <c r="I583" s="109"/>
      <c r="J583" s="110"/>
      <c r="M583"/>
    </row>
    <row r="584" spans="1:13" s="111" customFormat="1">
      <c r="A584" s="65"/>
      <c r="B584" s="108"/>
      <c r="C584" s="108"/>
      <c r="D584" s="108"/>
      <c r="E584" s="109"/>
      <c r="F584" s="110"/>
      <c r="I584" s="109"/>
      <c r="J584" s="110"/>
      <c r="M584"/>
    </row>
    <row r="585" spans="1:13" s="111" customFormat="1">
      <c r="A585" s="65"/>
      <c r="B585" s="108"/>
      <c r="C585" s="108"/>
      <c r="D585" s="108"/>
      <c r="E585" s="109"/>
      <c r="F585" s="110"/>
      <c r="I585" s="109"/>
      <c r="J585" s="110"/>
      <c r="M585"/>
    </row>
    <row r="586" spans="1:13" s="111" customFormat="1">
      <c r="A586" s="65"/>
      <c r="B586" s="108"/>
      <c r="C586" s="108"/>
      <c r="D586" s="108"/>
      <c r="E586" s="109"/>
      <c r="F586" s="110"/>
      <c r="I586" s="109"/>
      <c r="J586" s="110"/>
      <c r="M586"/>
    </row>
    <row r="587" spans="1:13" s="111" customFormat="1">
      <c r="A587" s="65"/>
      <c r="B587" s="108"/>
      <c r="C587" s="108"/>
      <c r="D587" s="108"/>
      <c r="E587" s="109"/>
      <c r="F587" s="110"/>
      <c r="I587" s="109"/>
      <c r="J587" s="110"/>
      <c r="M587"/>
    </row>
    <row r="588" spans="1:13" s="111" customFormat="1">
      <c r="A588" s="65"/>
      <c r="B588" s="108"/>
      <c r="C588" s="108"/>
      <c r="D588" s="108"/>
      <c r="E588" s="109"/>
      <c r="F588" s="110"/>
      <c r="I588" s="109"/>
      <c r="J588" s="110"/>
      <c r="M588"/>
    </row>
    <row r="589" spans="1:13" s="111" customFormat="1">
      <c r="A589" s="65"/>
      <c r="B589" s="108"/>
      <c r="C589" s="108"/>
      <c r="D589" s="108"/>
      <c r="E589" s="109"/>
      <c r="F589" s="110"/>
      <c r="I589" s="109"/>
      <c r="J589" s="110"/>
      <c r="M589"/>
    </row>
    <row r="590" spans="1:13" s="111" customFormat="1">
      <c r="A590" s="65"/>
      <c r="B590" s="108"/>
      <c r="C590" s="108"/>
      <c r="D590" s="108"/>
      <c r="E590" s="109"/>
      <c r="F590" s="110"/>
      <c r="I590" s="109"/>
      <c r="J590" s="110"/>
      <c r="M590"/>
    </row>
    <row r="591" spans="1:13" s="111" customFormat="1">
      <c r="A591" s="65"/>
      <c r="B591" s="108"/>
      <c r="C591" s="108"/>
      <c r="D591" s="108"/>
      <c r="E591" s="109"/>
      <c r="F591" s="110"/>
      <c r="I591" s="109"/>
      <c r="J591" s="110"/>
      <c r="M591"/>
    </row>
    <row r="592" spans="1:13" s="111" customFormat="1">
      <c r="A592" s="65"/>
      <c r="B592" s="108"/>
      <c r="C592" s="108"/>
      <c r="D592" s="108"/>
      <c r="E592" s="109"/>
      <c r="F592" s="110"/>
      <c r="I592" s="109"/>
      <c r="J592" s="110"/>
      <c r="M592"/>
    </row>
    <row r="593" spans="1:13" s="111" customFormat="1">
      <c r="A593" s="65"/>
      <c r="B593" s="108"/>
      <c r="C593" s="108"/>
      <c r="D593" s="108"/>
      <c r="E593" s="109"/>
      <c r="F593" s="110"/>
      <c r="I593" s="109"/>
      <c r="J593" s="110"/>
      <c r="M593"/>
    </row>
    <row r="594" spans="1:13" s="111" customFormat="1">
      <c r="A594" s="65"/>
      <c r="B594" s="108"/>
      <c r="C594" s="108"/>
      <c r="D594" s="108"/>
      <c r="E594" s="109"/>
      <c r="F594" s="110"/>
      <c r="I594" s="109"/>
      <c r="J594" s="110"/>
      <c r="M594"/>
    </row>
    <row r="595" spans="1:13" s="111" customFormat="1">
      <c r="A595" s="65"/>
      <c r="B595" s="108"/>
      <c r="C595" s="108"/>
      <c r="D595" s="108"/>
      <c r="E595" s="109"/>
      <c r="F595" s="110"/>
      <c r="I595" s="109"/>
      <c r="J595" s="110"/>
      <c r="M595"/>
    </row>
    <row r="596" spans="1:13" s="111" customFormat="1">
      <c r="A596" s="65"/>
      <c r="B596" s="108"/>
      <c r="C596" s="108"/>
      <c r="D596" s="108"/>
      <c r="E596" s="109"/>
      <c r="F596" s="110"/>
      <c r="I596" s="109"/>
      <c r="J596" s="110"/>
      <c r="M596"/>
    </row>
    <row r="597" spans="1:13" s="111" customFormat="1">
      <c r="A597" s="65"/>
      <c r="B597" s="108"/>
      <c r="C597" s="108"/>
      <c r="D597" s="108"/>
      <c r="E597" s="109"/>
      <c r="F597" s="110"/>
      <c r="I597" s="109"/>
      <c r="J597" s="110"/>
      <c r="M597"/>
    </row>
    <row r="598" spans="1:13" s="111" customFormat="1">
      <c r="A598" s="65"/>
      <c r="B598" s="108"/>
      <c r="C598" s="108"/>
      <c r="D598" s="108"/>
      <c r="E598" s="109"/>
      <c r="F598" s="110"/>
      <c r="I598" s="109"/>
      <c r="J598" s="110"/>
      <c r="M598"/>
    </row>
    <row r="599" spans="1:13" s="111" customFormat="1">
      <c r="A599" s="65"/>
      <c r="B599" s="108"/>
      <c r="C599" s="108"/>
      <c r="D599" s="108"/>
      <c r="E599" s="109"/>
      <c r="F599" s="110"/>
      <c r="I599" s="109"/>
      <c r="J599" s="110"/>
      <c r="M599"/>
    </row>
    <row r="600" spans="1:13" s="111" customFormat="1">
      <c r="A600" s="65"/>
      <c r="B600" s="108"/>
      <c r="C600" s="108"/>
      <c r="D600" s="108"/>
      <c r="E600" s="109"/>
      <c r="F600" s="110"/>
      <c r="I600" s="109"/>
      <c r="J600" s="110"/>
      <c r="M600"/>
    </row>
    <row r="601" spans="1:13" s="111" customFormat="1">
      <c r="A601" s="65"/>
      <c r="B601" s="108"/>
      <c r="C601" s="108"/>
      <c r="D601" s="108"/>
      <c r="E601" s="109"/>
      <c r="F601" s="110"/>
      <c r="I601" s="109"/>
      <c r="J601" s="110"/>
      <c r="M601"/>
    </row>
    <row r="602" spans="1:13" s="111" customFormat="1">
      <c r="A602" s="65"/>
      <c r="B602" s="108"/>
      <c r="C602" s="108"/>
      <c r="D602" s="108"/>
      <c r="E602" s="109"/>
      <c r="F602" s="110"/>
      <c r="I602" s="109"/>
      <c r="J602" s="110"/>
      <c r="M602"/>
    </row>
    <row r="603" spans="1:13" s="111" customFormat="1">
      <c r="A603" s="65"/>
      <c r="B603" s="108"/>
      <c r="C603" s="108"/>
      <c r="D603" s="108"/>
      <c r="E603" s="109"/>
      <c r="F603" s="110"/>
      <c r="I603" s="109"/>
      <c r="J603" s="110"/>
      <c r="M603"/>
    </row>
    <row r="604" spans="1:13" s="111" customFormat="1">
      <c r="A604" s="65"/>
      <c r="B604" s="108"/>
      <c r="C604" s="108"/>
      <c r="D604" s="108"/>
      <c r="E604" s="109"/>
      <c r="F604" s="110"/>
      <c r="I604" s="109"/>
      <c r="J604" s="110"/>
      <c r="M604"/>
    </row>
    <row r="605" spans="1:13" s="111" customFormat="1">
      <c r="A605" s="65"/>
      <c r="B605" s="108"/>
      <c r="C605" s="108"/>
      <c r="D605" s="108"/>
      <c r="E605" s="109"/>
      <c r="F605" s="110"/>
      <c r="I605" s="109"/>
      <c r="J605" s="110"/>
      <c r="M605"/>
    </row>
    <row r="606" spans="1:13" s="111" customFormat="1">
      <c r="A606" s="65"/>
      <c r="B606" s="108"/>
      <c r="C606" s="108"/>
      <c r="D606" s="108"/>
      <c r="E606" s="109"/>
      <c r="F606" s="110"/>
      <c r="I606" s="109"/>
      <c r="J606" s="110"/>
      <c r="M606"/>
    </row>
    <row r="607" spans="1:13" s="111" customFormat="1">
      <c r="A607" s="65"/>
      <c r="B607" s="108"/>
      <c r="C607" s="108"/>
      <c r="D607" s="108"/>
      <c r="E607" s="109"/>
      <c r="F607" s="110"/>
      <c r="I607" s="109"/>
      <c r="J607" s="110"/>
      <c r="M607"/>
    </row>
    <row r="608" spans="1:13" s="111" customFormat="1">
      <c r="A608" s="65"/>
      <c r="B608" s="108"/>
      <c r="C608" s="108"/>
      <c r="D608" s="108"/>
      <c r="E608" s="109"/>
      <c r="F608" s="110"/>
      <c r="I608" s="109"/>
      <c r="J608" s="110"/>
      <c r="M608"/>
    </row>
    <row r="609" spans="1:13" s="111" customFormat="1">
      <c r="A609" s="65"/>
      <c r="B609" s="108"/>
      <c r="C609" s="108"/>
      <c r="D609" s="108"/>
      <c r="E609" s="109"/>
      <c r="F609" s="110"/>
      <c r="I609" s="109"/>
      <c r="J609" s="110"/>
      <c r="M609"/>
    </row>
    <row r="610" spans="1:13" s="111" customFormat="1">
      <c r="A610" s="65"/>
      <c r="B610" s="108"/>
      <c r="C610" s="108"/>
      <c r="D610" s="108"/>
      <c r="E610" s="109"/>
      <c r="F610" s="110"/>
      <c r="I610" s="109"/>
      <c r="J610" s="110"/>
      <c r="M610"/>
    </row>
    <row r="611" spans="1:13" s="111" customFormat="1">
      <c r="A611" s="65"/>
      <c r="B611" s="108"/>
      <c r="C611" s="108"/>
      <c r="D611" s="108"/>
      <c r="E611" s="109"/>
      <c r="F611" s="110"/>
      <c r="I611" s="109"/>
      <c r="J611" s="110"/>
      <c r="M611"/>
    </row>
    <row r="612" spans="1:13" s="111" customFormat="1">
      <c r="A612" s="65"/>
      <c r="B612" s="108"/>
      <c r="C612" s="108"/>
      <c r="D612" s="108"/>
      <c r="E612" s="109"/>
      <c r="F612" s="110"/>
      <c r="I612" s="109"/>
      <c r="J612" s="110"/>
      <c r="M612"/>
    </row>
    <row r="613" spans="1:13" s="111" customFormat="1">
      <c r="A613" s="65"/>
      <c r="B613" s="108"/>
      <c r="C613" s="108"/>
      <c r="D613" s="108"/>
      <c r="E613" s="109"/>
      <c r="F613" s="110"/>
      <c r="I613" s="109"/>
      <c r="J613" s="110"/>
      <c r="M613"/>
    </row>
    <row r="614" spans="1:13" s="111" customFormat="1">
      <c r="A614" s="65"/>
      <c r="B614" s="108"/>
      <c r="C614" s="108"/>
      <c r="D614" s="108"/>
      <c r="E614" s="109"/>
      <c r="F614" s="110"/>
      <c r="I614" s="109"/>
      <c r="J614" s="110"/>
      <c r="M614"/>
    </row>
    <row r="615" spans="1:13" s="111" customFormat="1">
      <c r="A615" s="65"/>
      <c r="B615" s="108"/>
      <c r="C615" s="108"/>
      <c r="D615" s="108"/>
      <c r="E615" s="109"/>
      <c r="F615" s="110"/>
      <c r="I615" s="109"/>
      <c r="J615" s="110"/>
      <c r="M615"/>
    </row>
    <row r="616" spans="1:13" s="111" customFormat="1">
      <c r="A616" s="65"/>
      <c r="B616" s="108"/>
      <c r="C616" s="108"/>
      <c r="D616" s="108"/>
      <c r="E616" s="109"/>
      <c r="F616" s="110"/>
      <c r="I616" s="109"/>
      <c r="J616" s="110"/>
      <c r="M616"/>
    </row>
    <row r="617" spans="1:13" s="111" customFormat="1">
      <c r="A617" s="65"/>
      <c r="B617" s="108"/>
      <c r="C617" s="108"/>
      <c r="D617" s="108"/>
      <c r="E617" s="109"/>
      <c r="F617" s="110"/>
      <c r="I617" s="109"/>
      <c r="J617" s="110"/>
      <c r="M617"/>
    </row>
    <row r="618" spans="1:13" s="111" customFormat="1">
      <c r="A618" s="65"/>
      <c r="B618" s="108"/>
      <c r="C618" s="108"/>
      <c r="D618" s="108"/>
      <c r="E618" s="109"/>
      <c r="F618" s="110"/>
      <c r="I618" s="109"/>
      <c r="J618" s="110"/>
      <c r="M618"/>
    </row>
    <row r="619" spans="1:13" s="111" customFormat="1">
      <c r="A619" s="65"/>
      <c r="B619" s="108"/>
      <c r="C619" s="108"/>
      <c r="D619" s="108"/>
      <c r="E619" s="109"/>
      <c r="F619" s="110"/>
      <c r="I619" s="109"/>
      <c r="J619" s="110"/>
      <c r="M619"/>
    </row>
    <row r="620" spans="1:13" s="111" customFormat="1">
      <c r="A620" s="65"/>
      <c r="B620" s="108"/>
      <c r="C620" s="108"/>
      <c r="D620" s="108"/>
      <c r="E620" s="109"/>
      <c r="F620" s="110"/>
      <c r="I620" s="109"/>
      <c r="J620" s="110"/>
      <c r="M620"/>
    </row>
    <row r="621" spans="1:13" s="111" customFormat="1">
      <c r="A621" s="65"/>
      <c r="B621" s="108"/>
      <c r="C621" s="108"/>
      <c r="D621" s="108"/>
      <c r="E621" s="109"/>
      <c r="F621" s="110"/>
      <c r="I621" s="109"/>
      <c r="J621" s="110"/>
      <c r="M621"/>
    </row>
    <row r="622" spans="1:13" s="111" customFormat="1">
      <c r="A622" s="65"/>
      <c r="B622" s="108"/>
      <c r="C622" s="108"/>
      <c r="D622" s="108"/>
      <c r="E622" s="109"/>
      <c r="F622" s="110"/>
      <c r="I622" s="109"/>
      <c r="J622" s="110"/>
      <c r="M622"/>
    </row>
    <row r="623" spans="1:13" s="111" customFormat="1">
      <c r="A623" s="65"/>
      <c r="B623" s="108"/>
      <c r="C623" s="108"/>
      <c r="D623" s="108"/>
      <c r="E623" s="109"/>
      <c r="F623" s="110"/>
      <c r="I623" s="109"/>
      <c r="J623" s="110"/>
      <c r="M623"/>
    </row>
    <row r="624" spans="1:13" s="111" customFormat="1">
      <c r="A624" s="65"/>
      <c r="B624" s="108"/>
      <c r="C624" s="108"/>
      <c r="D624" s="108"/>
      <c r="E624" s="109"/>
      <c r="F624" s="110"/>
      <c r="I624" s="109"/>
      <c r="J624" s="110"/>
      <c r="M624"/>
    </row>
    <row r="625" spans="1:13" s="111" customFormat="1">
      <c r="A625" s="65"/>
      <c r="B625" s="108"/>
      <c r="C625" s="108"/>
      <c r="D625" s="108"/>
      <c r="E625" s="109"/>
      <c r="F625" s="110"/>
      <c r="I625" s="109"/>
      <c r="J625" s="110"/>
      <c r="M625"/>
    </row>
    <row r="626" spans="1:13" s="111" customFormat="1">
      <c r="A626" s="65"/>
      <c r="B626" s="108"/>
      <c r="C626" s="108"/>
      <c r="D626" s="108"/>
      <c r="E626" s="109"/>
      <c r="F626" s="110"/>
      <c r="I626" s="109"/>
      <c r="J626" s="110"/>
      <c r="M626"/>
    </row>
    <row r="627" spans="1:13" s="111" customFormat="1">
      <c r="A627" s="65"/>
      <c r="B627" s="108"/>
      <c r="C627" s="108"/>
      <c r="D627" s="108"/>
      <c r="E627" s="109"/>
      <c r="F627" s="110"/>
      <c r="I627" s="109"/>
      <c r="J627" s="110"/>
      <c r="M627"/>
    </row>
    <row r="628" spans="1:13" s="111" customFormat="1">
      <c r="A628" s="65"/>
      <c r="B628" s="108"/>
      <c r="C628" s="108"/>
      <c r="D628" s="108"/>
      <c r="E628" s="109"/>
      <c r="F628" s="110"/>
      <c r="I628" s="109"/>
      <c r="J628" s="110"/>
      <c r="M628"/>
    </row>
    <row r="629" spans="1:13" s="111" customFormat="1">
      <c r="A629" s="65"/>
      <c r="B629" s="108"/>
      <c r="C629" s="108"/>
      <c r="D629" s="108"/>
      <c r="E629" s="109"/>
      <c r="F629" s="110"/>
      <c r="I629" s="109"/>
      <c r="J629" s="110"/>
      <c r="M629"/>
    </row>
    <row r="630" spans="1:13" s="111" customFormat="1">
      <c r="A630" s="65"/>
      <c r="B630" s="108"/>
      <c r="C630" s="108"/>
      <c r="D630" s="108"/>
      <c r="E630" s="109"/>
      <c r="F630" s="110"/>
      <c r="I630" s="109"/>
      <c r="J630" s="110"/>
      <c r="M630"/>
    </row>
    <row r="631" spans="1:13" s="111" customFormat="1">
      <c r="A631" s="65"/>
      <c r="B631" s="108"/>
      <c r="C631" s="108"/>
      <c r="D631" s="108"/>
      <c r="E631" s="109"/>
      <c r="F631" s="110"/>
      <c r="I631" s="109"/>
      <c r="J631" s="110"/>
      <c r="M631"/>
    </row>
    <row r="632" spans="1:13" s="111" customFormat="1">
      <c r="A632" s="65"/>
      <c r="B632" s="108"/>
      <c r="C632" s="108"/>
      <c r="D632" s="108"/>
      <c r="E632" s="109"/>
      <c r="F632" s="110"/>
      <c r="I632" s="109"/>
      <c r="J632" s="110"/>
      <c r="M632"/>
    </row>
    <row r="633" spans="1:13" s="111" customFormat="1">
      <c r="A633" s="65"/>
      <c r="B633" s="108"/>
      <c r="C633" s="108"/>
      <c r="D633" s="108"/>
      <c r="E633" s="109"/>
      <c r="F633" s="110"/>
      <c r="I633" s="109"/>
      <c r="J633" s="110"/>
      <c r="M633"/>
    </row>
    <row r="634" spans="1:13" s="111" customFormat="1">
      <c r="A634" s="65"/>
      <c r="B634" s="108"/>
      <c r="C634" s="108"/>
      <c r="D634" s="108"/>
      <c r="E634" s="109"/>
      <c r="F634" s="110"/>
      <c r="I634" s="109"/>
      <c r="J634" s="110"/>
      <c r="M634"/>
    </row>
    <row r="635" spans="1:13" s="111" customFormat="1">
      <c r="A635" s="65"/>
      <c r="B635" s="108"/>
      <c r="C635" s="108"/>
      <c r="D635" s="108"/>
      <c r="E635" s="109"/>
      <c r="F635" s="110"/>
      <c r="I635" s="109"/>
      <c r="J635" s="110"/>
      <c r="M635"/>
    </row>
    <row r="636" spans="1:13" s="111" customFormat="1">
      <c r="A636" s="65"/>
      <c r="B636" s="108"/>
      <c r="C636" s="108"/>
      <c r="D636" s="108"/>
      <c r="E636" s="109"/>
      <c r="F636" s="110"/>
      <c r="I636" s="109"/>
      <c r="J636" s="110"/>
      <c r="M636"/>
    </row>
    <row r="637" spans="1:13" s="111" customFormat="1">
      <c r="A637" s="65"/>
      <c r="B637" s="108"/>
      <c r="C637" s="108"/>
      <c r="D637" s="108"/>
      <c r="E637" s="109"/>
      <c r="F637" s="110"/>
      <c r="I637" s="109"/>
      <c r="J637" s="110"/>
      <c r="M637"/>
    </row>
    <row r="638" spans="1:13" s="111" customFormat="1">
      <c r="A638" s="65"/>
      <c r="B638" s="108"/>
      <c r="C638" s="108"/>
      <c r="D638" s="108"/>
      <c r="E638" s="109"/>
      <c r="F638" s="110"/>
      <c r="I638" s="109"/>
      <c r="J638" s="110"/>
      <c r="M638"/>
    </row>
    <row r="639" spans="1:13" s="111" customFormat="1">
      <c r="A639" s="65"/>
      <c r="B639" s="108"/>
      <c r="C639" s="108"/>
      <c r="D639" s="108"/>
      <c r="E639" s="109"/>
      <c r="F639" s="110"/>
      <c r="I639" s="109"/>
      <c r="J639" s="110"/>
      <c r="M639"/>
    </row>
    <row r="640" spans="1:13" s="111" customFormat="1">
      <c r="A640" s="65"/>
      <c r="B640" s="108"/>
      <c r="C640" s="108"/>
      <c r="D640" s="108"/>
      <c r="E640" s="109"/>
      <c r="F640" s="110"/>
      <c r="I640" s="109"/>
      <c r="J640" s="110"/>
      <c r="M640"/>
    </row>
    <row r="641" spans="1:13" s="111" customFormat="1">
      <c r="A641" s="65"/>
      <c r="B641" s="108"/>
      <c r="C641" s="108"/>
      <c r="D641" s="108"/>
      <c r="E641" s="109"/>
      <c r="F641" s="110"/>
      <c r="I641" s="109"/>
      <c r="J641" s="110"/>
      <c r="M641"/>
    </row>
    <row r="642" spans="1:13" s="111" customFormat="1">
      <c r="A642" s="65"/>
      <c r="B642" s="108"/>
      <c r="C642" s="108"/>
      <c r="D642" s="108"/>
      <c r="E642" s="109"/>
      <c r="F642" s="110"/>
      <c r="I642" s="109"/>
      <c r="J642" s="110"/>
      <c r="M642"/>
    </row>
    <row r="643" spans="1:13" s="111" customFormat="1">
      <c r="A643" s="65"/>
      <c r="B643" s="108"/>
      <c r="C643" s="108"/>
      <c r="D643" s="108"/>
      <c r="E643" s="109"/>
      <c r="F643" s="110"/>
      <c r="I643" s="109"/>
      <c r="J643" s="110"/>
      <c r="M643"/>
    </row>
    <row r="644" spans="1:13" s="111" customFormat="1">
      <c r="A644" s="65"/>
      <c r="B644" s="108"/>
      <c r="C644" s="108"/>
      <c r="D644" s="108"/>
      <c r="E644" s="109"/>
      <c r="F644" s="110"/>
      <c r="I644" s="109"/>
      <c r="J644" s="110"/>
      <c r="M644"/>
    </row>
    <row r="645" spans="1:13" s="111" customFormat="1">
      <c r="A645" s="65"/>
      <c r="B645" s="108"/>
      <c r="C645" s="108"/>
      <c r="D645" s="108"/>
      <c r="E645" s="109"/>
      <c r="F645" s="110"/>
      <c r="I645" s="109"/>
      <c r="J645" s="110"/>
      <c r="M645"/>
    </row>
    <row r="646" spans="1:13" s="111" customFormat="1">
      <c r="A646" s="65"/>
      <c r="B646" s="108"/>
      <c r="C646" s="108"/>
      <c r="D646" s="108"/>
      <c r="E646" s="109"/>
      <c r="F646" s="110"/>
      <c r="I646" s="109"/>
      <c r="J646" s="110"/>
      <c r="M646"/>
    </row>
    <row r="647" spans="1:13" s="111" customFormat="1">
      <c r="A647" s="65"/>
      <c r="B647" s="108"/>
      <c r="C647" s="108"/>
      <c r="D647" s="108"/>
      <c r="E647" s="109"/>
      <c r="F647" s="110"/>
      <c r="I647" s="109"/>
      <c r="J647" s="110"/>
      <c r="M647"/>
    </row>
    <row r="648" spans="1:13" s="111" customFormat="1">
      <c r="A648" s="65"/>
      <c r="B648" s="108"/>
      <c r="C648" s="108"/>
      <c r="D648" s="108"/>
      <c r="E648" s="109"/>
      <c r="F648" s="110"/>
      <c r="I648" s="109"/>
      <c r="J648" s="110"/>
      <c r="M648"/>
    </row>
    <row r="649" spans="1:13" s="111" customFormat="1">
      <c r="A649" s="65"/>
      <c r="B649" s="108"/>
      <c r="C649" s="108"/>
      <c r="D649" s="108"/>
      <c r="E649" s="109"/>
      <c r="F649" s="110"/>
      <c r="I649" s="109"/>
      <c r="J649" s="110"/>
      <c r="M649"/>
    </row>
    <row r="650" spans="1:13" s="111" customFormat="1">
      <c r="A650" s="65"/>
      <c r="B650" s="108"/>
      <c r="C650" s="108"/>
      <c r="D650" s="108"/>
      <c r="E650" s="109"/>
      <c r="F650" s="110"/>
      <c r="I650" s="109"/>
      <c r="J650" s="110"/>
      <c r="M650"/>
    </row>
    <row r="651" spans="1:13" s="111" customFormat="1">
      <c r="A651" s="65"/>
      <c r="B651" s="108"/>
      <c r="C651" s="108"/>
      <c r="D651" s="108"/>
      <c r="E651" s="109"/>
      <c r="F651" s="110"/>
      <c r="I651" s="109"/>
      <c r="J651" s="110"/>
      <c r="M651"/>
    </row>
    <row r="652" spans="1:13" s="111" customFormat="1">
      <c r="A652" s="65"/>
      <c r="B652" s="108"/>
      <c r="C652" s="108"/>
      <c r="D652" s="108"/>
      <c r="E652" s="109"/>
      <c r="F652" s="110"/>
      <c r="I652" s="109"/>
      <c r="J652" s="110"/>
      <c r="M652"/>
    </row>
    <row r="653" spans="1:13" s="111" customFormat="1">
      <c r="A653" s="65"/>
      <c r="B653" s="108"/>
      <c r="C653" s="108"/>
      <c r="D653" s="108"/>
      <c r="E653" s="109"/>
      <c r="F653" s="110"/>
      <c r="I653" s="109"/>
      <c r="J653" s="110"/>
      <c r="M653"/>
    </row>
    <row r="654" spans="1:13" s="111" customFormat="1">
      <c r="A654" s="65"/>
      <c r="B654" s="108"/>
      <c r="C654" s="108"/>
      <c r="D654" s="108"/>
      <c r="E654" s="109"/>
      <c r="F654" s="110"/>
      <c r="I654" s="109"/>
      <c r="J654" s="110"/>
      <c r="M654"/>
    </row>
    <row r="655" spans="1:13" s="111" customFormat="1">
      <c r="A655" s="65"/>
      <c r="B655" s="108"/>
      <c r="C655" s="108"/>
      <c r="D655" s="108"/>
      <c r="E655" s="109"/>
      <c r="F655" s="110"/>
      <c r="I655" s="109"/>
      <c r="J655" s="110"/>
      <c r="M655"/>
    </row>
    <row r="656" spans="1:13" s="111" customFormat="1">
      <c r="A656" s="65"/>
      <c r="B656" s="108"/>
      <c r="C656" s="108"/>
      <c r="D656" s="108"/>
      <c r="E656" s="109"/>
      <c r="F656" s="110"/>
      <c r="I656" s="109"/>
      <c r="J656" s="110"/>
      <c r="M656"/>
    </row>
    <row r="657" spans="1:13" s="111" customFormat="1">
      <c r="A657" s="65"/>
      <c r="B657" s="108"/>
      <c r="C657" s="108"/>
      <c r="D657" s="108"/>
      <c r="E657" s="109"/>
      <c r="F657" s="110"/>
      <c r="I657" s="109"/>
      <c r="J657" s="110"/>
      <c r="M657"/>
    </row>
    <row r="658" spans="1:13" s="111" customFormat="1">
      <c r="A658" s="65"/>
      <c r="B658" s="108"/>
      <c r="C658" s="108"/>
      <c r="D658" s="108"/>
      <c r="E658" s="109"/>
      <c r="F658" s="110"/>
      <c r="I658" s="109"/>
      <c r="J658" s="110"/>
      <c r="M658"/>
    </row>
    <row r="659" spans="1:13" s="111" customFormat="1">
      <c r="A659" s="65"/>
      <c r="B659" s="108"/>
      <c r="C659" s="108"/>
      <c r="D659" s="108"/>
      <c r="E659" s="109"/>
      <c r="F659" s="110"/>
      <c r="I659" s="109"/>
      <c r="J659" s="110"/>
      <c r="M659"/>
    </row>
    <row r="660" spans="1:13" s="111" customFormat="1">
      <c r="A660" s="65"/>
      <c r="B660" s="108"/>
      <c r="C660" s="108"/>
      <c r="D660" s="108"/>
      <c r="E660" s="109"/>
      <c r="F660" s="110"/>
      <c r="I660" s="109"/>
      <c r="J660" s="110"/>
      <c r="M660"/>
    </row>
    <row r="661" spans="1:13" s="111" customFormat="1">
      <c r="A661" s="65"/>
      <c r="B661" s="108"/>
      <c r="C661" s="108"/>
      <c r="D661" s="108"/>
      <c r="E661" s="109"/>
      <c r="F661" s="110"/>
      <c r="I661" s="109"/>
      <c r="J661" s="110"/>
      <c r="M661"/>
    </row>
    <row r="662" spans="1:13" s="111" customFormat="1">
      <c r="A662" s="65"/>
      <c r="B662" s="108"/>
      <c r="C662" s="108"/>
      <c r="D662" s="108"/>
      <c r="E662" s="109"/>
      <c r="F662" s="110"/>
      <c r="I662" s="109"/>
      <c r="J662" s="110"/>
      <c r="M662"/>
    </row>
    <row r="663" spans="1:13" s="111" customFormat="1">
      <c r="A663" s="65"/>
      <c r="B663" s="108"/>
      <c r="C663" s="108"/>
      <c r="D663" s="108"/>
      <c r="E663" s="109"/>
      <c r="F663" s="110"/>
      <c r="I663" s="109"/>
      <c r="J663" s="110"/>
      <c r="M663"/>
    </row>
    <row r="664" spans="1:13" s="111" customFormat="1">
      <c r="A664" s="65"/>
      <c r="B664" s="108"/>
      <c r="C664" s="108"/>
      <c r="D664" s="108"/>
      <c r="E664" s="109"/>
      <c r="F664" s="110"/>
      <c r="I664" s="109"/>
      <c r="J664" s="110"/>
      <c r="M664"/>
    </row>
    <row r="665" spans="1:13" s="111" customFormat="1">
      <c r="A665" s="65"/>
      <c r="B665" s="108"/>
      <c r="C665" s="108"/>
      <c r="D665" s="108"/>
      <c r="E665" s="109"/>
      <c r="F665" s="110"/>
      <c r="I665" s="109"/>
      <c r="J665" s="110"/>
      <c r="M665"/>
    </row>
    <row r="666" spans="1:13" s="111" customFormat="1">
      <c r="A666" s="65"/>
      <c r="B666" s="108"/>
      <c r="C666" s="108"/>
      <c r="D666" s="108"/>
      <c r="E666" s="109"/>
      <c r="F666" s="110"/>
      <c r="I666" s="109"/>
      <c r="J666" s="110"/>
      <c r="M666"/>
    </row>
    <row r="667" spans="1:13" s="111" customFormat="1">
      <c r="A667" s="65"/>
      <c r="B667" s="108"/>
      <c r="C667" s="108"/>
      <c r="D667" s="108"/>
      <c r="E667" s="109"/>
      <c r="F667" s="110"/>
      <c r="I667" s="109"/>
      <c r="J667" s="110"/>
      <c r="M667"/>
    </row>
    <row r="668" spans="1:13" s="111" customFormat="1">
      <c r="A668" s="65"/>
      <c r="B668" s="108"/>
      <c r="C668" s="108"/>
      <c r="D668" s="108"/>
      <c r="E668" s="109"/>
      <c r="F668" s="110"/>
      <c r="I668" s="109"/>
      <c r="J668" s="110"/>
      <c r="M668"/>
    </row>
    <row r="669" spans="1:13" s="111" customFormat="1">
      <c r="A669" s="65"/>
      <c r="B669" s="108"/>
      <c r="C669" s="108"/>
      <c r="D669" s="108"/>
      <c r="E669" s="109"/>
      <c r="F669" s="110"/>
      <c r="I669" s="109"/>
      <c r="J669" s="110"/>
      <c r="M669"/>
    </row>
    <row r="670" spans="1:13" s="111" customFormat="1">
      <c r="A670" s="65"/>
      <c r="B670" s="108"/>
      <c r="C670" s="108"/>
      <c r="D670" s="108"/>
      <c r="E670" s="109"/>
      <c r="F670" s="110"/>
      <c r="I670" s="109"/>
      <c r="J670" s="110"/>
      <c r="M670"/>
    </row>
    <row r="671" spans="1:13" s="111" customFormat="1">
      <c r="A671" s="65"/>
      <c r="B671" s="108"/>
      <c r="C671" s="108"/>
      <c r="D671" s="108"/>
      <c r="E671" s="109"/>
      <c r="F671" s="110"/>
      <c r="I671" s="109"/>
      <c r="J671" s="110"/>
      <c r="M671"/>
    </row>
    <row r="672" spans="1:13" s="111" customFormat="1">
      <c r="A672" s="65"/>
      <c r="B672" s="108"/>
      <c r="C672" s="108"/>
      <c r="D672" s="108"/>
      <c r="E672" s="109"/>
      <c r="F672" s="110"/>
      <c r="I672" s="109"/>
      <c r="J672" s="110"/>
      <c r="M672"/>
    </row>
    <row r="673" spans="1:13" s="111" customFormat="1">
      <c r="A673" s="65"/>
      <c r="B673" s="108"/>
      <c r="C673" s="108"/>
      <c r="D673" s="108"/>
      <c r="E673" s="109"/>
      <c r="F673" s="110"/>
      <c r="I673" s="109"/>
      <c r="J673" s="110"/>
      <c r="M673"/>
    </row>
    <row r="674" spans="1:13" s="111" customFormat="1">
      <c r="A674" s="65"/>
      <c r="B674" s="108"/>
      <c r="C674" s="108"/>
      <c r="D674" s="108"/>
      <c r="E674" s="109"/>
      <c r="F674" s="110"/>
      <c r="I674" s="109"/>
      <c r="J674" s="110"/>
      <c r="M674"/>
    </row>
    <row r="675" spans="1:13" s="111" customFormat="1">
      <c r="A675" s="65"/>
      <c r="B675" s="108"/>
      <c r="C675" s="108"/>
      <c r="D675" s="108"/>
      <c r="E675" s="109"/>
      <c r="F675" s="110"/>
      <c r="I675" s="109"/>
      <c r="J675" s="110"/>
      <c r="M675"/>
    </row>
    <row r="676" spans="1:13" s="111" customFormat="1">
      <c r="A676" s="65"/>
      <c r="B676" s="108"/>
      <c r="C676" s="108"/>
      <c r="D676" s="108"/>
      <c r="E676" s="109"/>
      <c r="F676" s="110"/>
      <c r="I676" s="109"/>
      <c r="J676" s="110"/>
      <c r="M676"/>
    </row>
    <row r="677" spans="1:13" s="111" customFormat="1">
      <c r="A677" s="65"/>
      <c r="B677" s="108"/>
      <c r="C677" s="108"/>
      <c r="D677" s="108"/>
      <c r="E677" s="109"/>
      <c r="F677" s="110"/>
      <c r="I677" s="109"/>
      <c r="J677" s="110"/>
      <c r="M677"/>
    </row>
    <row r="678" spans="1:13" s="111" customFormat="1">
      <c r="A678" s="65"/>
      <c r="B678" s="108"/>
      <c r="C678" s="108"/>
      <c r="D678" s="108"/>
      <c r="E678" s="109"/>
      <c r="F678" s="110"/>
      <c r="I678" s="109"/>
      <c r="J678" s="110"/>
      <c r="M678"/>
    </row>
    <row r="679" spans="1:13" s="111" customFormat="1">
      <c r="A679" s="65"/>
      <c r="B679" s="108"/>
      <c r="C679" s="108"/>
      <c r="D679" s="108"/>
      <c r="E679" s="109"/>
      <c r="F679" s="110"/>
      <c r="I679" s="109"/>
      <c r="J679" s="110"/>
      <c r="M679"/>
    </row>
    <row r="680" spans="1:13" s="111" customFormat="1">
      <c r="A680" s="65"/>
      <c r="B680" s="108"/>
      <c r="C680" s="108"/>
      <c r="D680" s="108"/>
      <c r="E680" s="109"/>
      <c r="F680" s="110"/>
      <c r="I680" s="109"/>
      <c r="J680" s="110"/>
      <c r="M680"/>
    </row>
    <row r="681" spans="1:13" s="111" customFormat="1">
      <c r="A681" s="65"/>
      <c r="B681" s="108"/>
      <c r="C681" s="108"/>
      <c r="D681" s="108"/>
      <c r="E681" s="109"/>
      <c r="F681" s="110"/>
      <c r="I681" s="109"/>
      <c r="J681" s="110"/>
      <c r="M681"/>
    </row>
    <row r="682" spans="1:13" s="111" customFormat="1">
      <c r="A682" s="65"/>
      <c r="B682" s="108"/>
      <c r="C682" s="108"/>
      <c r="D682" s="108"/>
      <c r="E682" s="109"/>
      <c r="F682" s="110"/>
      <c r="I682" s="109"/>
      <c r="J682" s="110"/>
      <c r="M682"/>
    </row>
    <row r="683" spans="1:13" s="111" customFormat="1">
      <c r="A683" s="65"/>
      <c r="B683" s="108"/>
      <c r="C683" s="108"/>
      <c r="D683" s="108"/>
      <c r="E683" s="109"/>
      <c r="F683" s="110"/>
      <c r="I683" s="109"/>
      <c r="J683" s="110"/>
      <c r="M683"/>
    </row>
    <row r="684" spans="1:13" s="111" customFormat="1">
      <c r="A684" s="65"/>
      <c r="B684" s="108"/>
      <c r="C684" s="108"/>
      <c r="D684" s="108"/>
      <c r="E684" s="109"/>
      <c r="F684" s="110"/>
      <c r="I684" s="109"/>
      <c r="J684" s="110"/>
      <c r="M684"/>
    </row>
    <row r="685" spans="1:13" s="111" customFormat="1">
      <c r="A685" s="65"/>
      <c r="B685" s="108"/>
      <c r="C685" s="108"/>
      <c r="D685" s="108"/>
      <c r="E685" s="109"/>
      <c r="F685" s="110"/>
      <c r="I685" s="109"/>
      <c r="J685" s="110"/>
      <c r="M685"/>
    </row>
    <row r="686" spans="1:13" s="111" customFormat="1">
      <c r="A686" s="65"/>
      <c r="B686" s="108"/>
      <c r="C686" s="108"/>
      <c r="D686" s="108"/>
      <c r="E686" s="109"/>
      <c r="F686" s="110"/>
      <c r="I686" s="109"/>
      <c r="J686" s="110"/>
      <c r="M686"/>
    </row>
    <row r="687" spans="1:13" s="111" customFormat="1">
      <c r="A687" s="65"/>
      <c r="B687" s="108"/>
      <c r="C687" s="108"/>
      <c r="D687" s="108"/>
      <c r="E687" s="109"/>
      <c r="F687" s="110"/>
      <c r="I687" s="109"/>
      <c r="J687" s="110"/>
      <c r="M687"/>
    </row>
    <row r="688" spans="1:13" s="111" customFormat="1">
      <c r="A688" s="65"/>
      <c r="B688" s="108"/>
      <c r="C688" s="108"/>
      <c r="D688" s="108"/>
      <c r="E688" s="109"/>
      <c r="F688" s="110"/>
      <c r="I688" s="109"/>
      <c r="J688" s="110"/>
      <c r="M688"/>
    </row>
    <row r="689" spans="1:13" s="111" customFormat="1">
      <c r="A689" s="65"/>
      <c r="B689" s="108"/>
      <c r="C689" s="108"/>
      <c r="D689" s="108"/>
      <c r="E689" s="109"/>
      <c r="F689" s="110"/>
      <c r="I689" s="109"/>
      <c r="J689" s="110"/>
      <c r="M689"/>
    </row>
    <row r="690" spans="1:13" s="111" customFormat="1">
      <c r="A690" s="65"/>
      <c r="B690" s="108"/>
      <c r="C690" s="108"/>
      <c r="D690" s="108"/>
      <c r="E690" s="109"/>
      <c r="F690" s="110"/>
      <c r="I690" s="109"/>
      <c r="J690" s="110"/>
      <c r="M690"/>
    </row>
    <row r="691" spans="1:13" s="111" customFormat="1">
      <c r="A691" s="65"/>
      <c r="B691" s="108"/>
      <c r="C691" s="108"/>
      <c r="D691" s="108"/>
      <c r="E691" s="109"/>
      <c r="F691" s="110"/>
      <c r="I691" s="109"/>
      <c r="J691" s="110"/>
      <c r="M691"/>
    </row>
    <row r="692" spans="1:13" s="111" customFormat="1">
      <c r="A692" s="65"/>
      <c r="B692" s="108"/>
      <c r="C692" s="108"/>
      <c r="D692" s="108"/>
      <c r="E692" s="109"/>
      <c r="F692" s="110"/>
      <c r="I692" s="109"/>
      <c r="J692" s="110"/>
      <c r="M692"/>
    </row>
    <row r="693" spans="1:13" s="111" customFormat="1">
      <c r="A693" s="65"/>
      <c r="B693" s="108"/>
      <c r="C693" s="108"/>
      <c r="D693" s="108"/>
      <c r="E693" s="109"/>
      <c r="F693" s="110"/>
      <c r="I693" s="109"/>
      <c r="J693" s="110"/>
      <c r="M693"/>
    </row>
    <row r="694" spans="1:13" s="111" customFormat="1">
      <c r="A694" s="65"/>
      <c r="B694" s="108"/>
      <c r="C694" s="108"/>
      <c r="D694" s="108"/>
      <c r="E694" s="109"/>
      <c r="F694" s="110"/>
      <c r="I694" s="109"/>
      <c r="J694" s="110"/>
      <c r="M694"/>
    </row>
    <row r="695" spans="1:13" s="111" customFormat="1">
      <c r="A695" s="65"/>
      <c r="B695" s="108"/>
      <c r="C695" s="108"/>
      <c r="D695" s="108"/>
      <c r="E695" s="109"/>
      <c r="F695" s="110"/>
      <c r="I695" s="109"/>
      <c r="J695" s="110"/>
      <c r="M695"/>
    </row>
    <row r="696" spans="1:13" s="111" customFormat="1">
      <c r="A696" s="65"/>
      <c r="B696" s="108"/>
      <c r="C696" s="108"/>
      <c r="D696" s="108"/>
      <c r="E696" s="109"/>
      <c r="F696" s="110"/>
      <c r="I696" s="109"/>
      <c r="J696" s="110"/>
      <c r="M696"/>
    </row>
    <row r="697" spans="1:13" s="111" customFormat="1">
      <c r="A697" s="65"/>
      <c r="B697" s="108"/>
      <c r="C697" s="108"/>
      <c r="D697" s="108"/>
      <c r="E697" s="109"/>
      <c r="F697" s="110"/>
      <c r="I697" s="109"/>
      <c r="J697" s="110"/>
      <c r="M697"/>
    </row>
    <row r="698" spans="1:13" s="111" customFormat="1">
      <c r="A698" s="65"/>
      <c r="B698" s="108"/>
      <c r="C698" s="108"/>
      <c r="D698" s="108"/>
      <c r="E698" s="109"/>
      <c r="F698" s="110"/>
      <c r="I698" s="109"/>
      <c r="J698" s="110"/>
      <c r="M698"/>
    </row>
    <row r="699" spans="1:13" s="111" customFormat="1">
      <c r="A699" s="65"/>
      <c r="B699" s="108"/>
      <c r="C699" s="108"/>
      <c r="D699" s="108"/>
      <c r="E699" s="109"/>
      <c r="F699" s="110"/>
      <c r="I699" s="109"/>
      <c r="J699" s="110"/>
      <c r="M699"/>
    </row>
    <row r="700" spans="1:13" s="111" customFormat="1">
      <c r="A700" s="65"/>
      <c r="B700" s="108"/>
      <c r="C700" s="108"/>
      <c r="D700" s="108"/>
      <c r="E700" s="109"/>
      <c r="F700" s="110"/>
      <c r="I700" s="109"/>
      <c r="J700" s="110"/>
      <c r="M700"/>
    </row>
    <row r="701" spans="1:13" s="111" customFormat="1">
      <c r="A701" s="65"/>
      <c r="B701" s="108"/>
      <c r="C701" s="108"/>
      <c r="D701" s="108"/>
      <c r="E701" s="109"/>
      <c r="F701" s="110"/>
      <c r="I701" s="109"/>
      <c r="J701" s="110"/>
      <c r="M701"/>
    </row>
    <row r="702" spans="1:13" s="111" customFormat="1">
      <c r="A702" s="65"/>
      <c r="B702" s="108"/>
      <c r="C702" s="108"/>
      <c r="D702" s="108"/>
      <c r="E702" s="109"/>
      <c r="F702" s="110"/>
      <c r="I702" s="109"/>
      <c r="J702" s="110"/>
      <c r="M702"/>
    </row>
    <row r="703" spans="1:13" s="111" customFormat="1">
      <c r="A703" s="65"/>
      <c r="B703" s="108"/>
      <c r="C703" s="108"/>
      <c r="D703" s="108"/>
      <c r="E703" s="109"/>
      <c r="F703" s="110"/>
      <c r="I703" s="109"/>
      <c r="J703" s="110"/>
      <c r="M703"/>
    </row>
    <row r="704" spans="1:13" s="111" customFormat="1">
      <c r="A704" s="65"/>
      <c r="B704" s="108"/>
      <c r="C704" s="108"/>
      <c r="D704" s="108"/>
      <c r="E704" s="109"/>
      <c r="F704" s="110"/>
      <c r="I704" s="109"/>
      <c r="J704" s="110"/>
      <c r="M704"/>
    </row>
    <row r="705" spans="1:13" s="111" customFormat="1">
      <c r="A705" s="65"/>
      <c r="B705" s="108"/>
      <c r="C705" s="108"/>
      <c r="D705" s="108"/>
      <c r="E705" s="109"/>
      <c r="F705" s="110"/>
      <c r="I705" s="109"/>
      <c r="J705" s="110"/>
      <c r="M705"/>
    </row>
    <row r="706" spans="1:13" s="111" customFormat="1">
      <c r="A706" s="65"/>
      <c r="B706" s="108"/>
      <c r="C706" s="108"/>
      <c r="D706" s="108"/>
      <c r="E706" s="109"/>
      <c r="F706" s="110"/>
      <c r="I706" s="109"/>
      <c r="J706" s="110"/>
      <c r="M706"/>
    </row>
    <row r="707" spans="1:13" s="111" customFormat="1">
      <c r="A707" s="65"/>
      <c r="B707" s="108"/>
      <c r="C707" s="108"/>
      <c r="D707" s="108"/>
      <c r="E707" s="109"/>
      <c r="F707" s="110"/>
      <c r="I707" s="109"/>
      <c r="J707" s="110"/>
      <c r="M707"/>
    </row>
    <row r="708" spans="1:13" s="111" customFormat="1">
      <c r="A708" s="65"/>
      <c r="B708" s="108"/>
      <c r="C708" s="108"/>
      <c r="D708" s="108"/>
      <c r="E708" s="109"/>
      <c r="F708" s="110"/>
      <c r="I708" s="109"/>
      <c r="J708" s="110"/>
      <c r="M708"/>
    </row>
    <row r="709" spans="1:13" s="111" customFormat="1">
      <c r="A709" s="65"/>
      <c r="B709" s="108"/>
      <c r="C709" s="108"/>
      <c r="D709" s="108"/>
      <c r="E709" s="109"/>
      <c r="F709" s="110"/>
      <c r="I709" s="109"/>
      <c r="J709" s="110"/>
      <c r="M709"/>
    </row>
    <row r="710" spans="1:13" s="111" customFormat="1">
      <c r="A710" s="65"/>
      <c r="B710" s="108"/>
      <c r="C710" s="108"/>
      <c r="D710" s="108"/>
      <c r="E710" s="109"/>
      <c r="F710" s="110"/>
      <c r="I710" s="109"/>
      <c r="J710" s="110"/>
      <c r="M710"/>
    </row>
    <row r="711" spans="1:13" s="111" customFormat="1">
      <c r="A711" s="65"/>
      <c r="B711" s="108"/>
      <c r="C711" s="108"/>
      <c r="D711" s="108"/>
      <c r="E711" s="109"/>
      <c r="F711" s="110"/>
      <c r="I711" s="109"/>
      <c r="J711" s="110"/>
      <c r="M711"/>
    </row>
    <row r="712" spans="1:13" s="111" customFormat="1">
      <c r="A712" s="65"/>
      <c r="B712" s="108"/>
      <c r="C712" s="108"/>
      <c r="D712" s="108"/>
      <c r="E712" s="109"/>
      <c r="F712" s="110"/>
      <c r="I712" s="109"/>
      <c r="J712" s="110"/>
      <c r="M712"/>
    </row>
    <row r="713" spans="1:13" s="111" customFormat="1">
      <c r="A713" s="65"/>
      <c r="B713" s="108"/>
      <c r="C713" s="108"/>
      <c r="D713" s="108"/>
      <c r="E713" s="109"/>
      <c r="F713" s="110"/>
      <c r="I713" s="109"/>
      <c r="J713" s="110"/>
      <c r="M713"/>
    </row>
    <row r="714" spans="1:13" s="111" customFormat="1">
      <c r="A714" s="65"/>
      <c r="B714" s="108"/>
      <c r="C714" s="108"/>
      <c r="D714" s="108"/>
      <c r="E714" s="109"/>
      <c r="F714" s="110"/>
      <c r="I714" s="109"/>
      <c r="J714" s="110"/>
      <c r="M714"/>
    </row>
    <row r="715" spans="1:13" s="111" customFormat="1">
      <c r="A715" s="65"/>
      <c r="B715" s="108"/>
      <c r="C715" s="108"/>
      <c r="D715" s="108"/>
      <c r="E715" s="109"/>
      <c r="F715" s="110"/>
      <c r="I715" s="109"/>
      <c r="J715" s="110"/>
      <c r="M715"/>
    </row>
    <row r="716" spans="1:13" s="111" customFormat="1">
      <c r="A716" s="65"/>
      <c r="B716" s="108"/>
      <c r="C716" s="108"/>
      <c r="D716" s="108"/>
      <c r="E716" s="109"/>
      <c r="F716" s="110"/>
      <c r="I716" s="109"/>
      <c r="J716" s="110"/>
      <c r="M716"/>
    </row>
    <row r="717" spans="1:13" s="111" customFormat="1">
      <c r="A717" s="65"/>
      <c r="B717" s="108"/>
      <c r="C717" s="108"/>
      <c r="D717" s="108"/>
      <c r="E717" s="109"/>
      <c r="F717" s="110"/>
      <c r="I717" s="109"/>
      <c r="J717" s="110"/>
      <c r="M717"/>
    </row>
    <row r="718" spans="1:13" s="111" customFormat="1">
      <c r="A718" s="65"/>
      <c r="B718" s="108"/>
      <c r="C718" s="108"/>
      <c r="D718" s="108"/>
      <c r="E718" s="109"/>
      <c r="F718" s="110"/>
      <c r="I718" s="109"/>
      <c r="J718" s="110"/>
      <c r="M718"/>
    </row>
    <row r="719" spans="1:13" s="111" customFormat="1">
      <c r="A719" s="65"/>
      <c r="B719" s="108"/>
      <c r="C719" s="108"/>
      <c r="D719" s="108"/>
      <c r="E719" s="109"/>
      <c r="F719" s="110"/>
      <c r="I719" s="109"/>
      <c r="J719" s="110"/>
      <c r="M719"/>
    </row>
    <row r="720" spans="1:13" s="111" customFormat="1">
      <c r="A720" s="65"/>
      <c r="B720" s="108"/>
      <c r="C720" s="108"/>
      <c r="D720" s="108"/>
      <c r="E720" s="109"/>
      <c r="F720" s="110"/>
      <c r="I720" s="109"/>
      <c r="J720" s="110"/>
      <c r="M720"/>
    </row>
    <row r="721" spans="1:13" s="111" customFormat="1">
      <c r="A721" s="65"/>
      <c r="B721" s="108"/>
      <c r="C721" s="108"/>
      <c r="D721" s="108"/>
      <c r="E721" s="109"/>
      <c r="F721" s="110"/>
      <c r="I721" s="109"/>
      <c r="J721" s="110"/>
      <c r="M721"/>
    </row>
    <row r="722" spans="1:13" s="111" customFormat="1">
      <c r="A722" s="65"/>
      <c r="B722" s="108"/>
      <c r="C722" s="108"/>
      <c r="D722" s="108"/>
      <c r="E722" s="109"/>
      <c r="F722" s="110"/>
      <c r="I722" s="109"/>
      <c r="J722" s="110"/>
      <c r="M722"/>
    </row>
    <row r="723" spans="1:13" s="111" customFormat="1">
      <c r="A723" s="65"/>
      <c r="B723" s="108"/>
      <c r="C723" s="108"/>
      <c r="D723" s="108"/>
      <c r="E723" s="109"/>
      <c r="F723" s="110"/>
      <c r="I723" s="109"/>
      <c r="J723" s="110"/>
      <c r="M723"/>
    </row>
    <row r="724" spans="1:13" s="111" customFormat="1">
      <c r="A724" s="65"/>
      <c r="B724" s="108"/>
      <c r="C724" s="108"/>
      <c r="D724" s="108"/>
      <c r="E724" s="109"/>
      <c r="F724" s="110"/>
      <c r="I724" s="109"/>
      <c r="J724" s="110"/>
      <c r="M724"/>
    </row>
    <row r="725" spans="1:13" s="111" customFormat="1">
      <c r="A725" s="65"/>
      <c r="B725" s="108"/>
      <c r="C725" s="108"/>
      <c r="D725" s="108"/>
      <c r="E725" s="109"/>
      <c r="F725" s="110"/>
      <c r="I725" s="109"/>
      <c r="J725" s="110"/>
      <c r="M725"/>
    </row>
    <row r="726" spans="1:13" s="111" customFormat="1">
      <c r="A726" s="65"/>
      <c r="B726" s="108"/>
      <c r="C726" s="108"/>
      <c r="D726" s="108"/>
      <c r="E726" s="109"/>
      <c r="F726" s="110"/>
      <c r="I726" s="109"/>
      <c r="J726" s="110"/>
      <c r="M726"/>
    </row>
    <row r="727" spans="1:13" s="111" customFormat="1">
      <c r="A727" s="65"/>
      <c r="B727" s="108"/>
      <c r="C727" s="108"/>
      <c r="D727" s="108"/>
      <c r="E727" s="109"/>
      <c r="F727" s="110"/>
      <c r="I727" s="109"/>
      <c r="J727" s="110"/>
      <c r="M727"/>
    </row>
    <row r="728" spans="1:13" s="111" customFormat="1">
      <c r="A728" s="65"/>
      <c r="B728" s="108"/>
      <c r="C728" s="108"/>
      <c r="D728" s="108"/>
      <c r="E728" s="109"/>
      <c r="F728" s="110"/>
      <c r="I728" s="109"/>
      <c r="J728" s="110"/>
      <c r="M728"/>
    </row>
    <row r="729" spans="1:13" s="111" customFormat="1">
      <c r="A729" s="65"/>
      <c r="B729" s="108"/>
      <c r="C729" s="108"/>
      <c r="D729" s="108"/>
      <c r="E729" s="109"/>
      <c r="F729" s="110"/>
      <c r="I729" s="109"/>
      <c r="J729" s="110"/>
      <c r="M729"/>
    </row>
    <row r="730" spans="1:13" s="111" customFormat="1">
      <c r="A730" s="65"/>
      <c r="B730" s="108"/>
      <c r="C730" s="108"/>
      <c r="D730" s="108"/>
      <c r="E730" s="109"/>
      <c r="F730" s="110"/>
      <c r="I730" s="109"/>
      <c r="J730" s="110"/>
      <c r="M730"/>
    </row>
    <row r="731" spans="1:13" s="111" customFormat="1">
      <c r="A731" s="65"/>
      <c r="B731" s="108"/>
      <c r="C731" s="108"/>
      <c r="D731" s="108"/>
      <c r="E731" s="109"/>
      <c r="F731" s="110"/>
      <c r="I731" s="109"/>
      <c r="J731" s="110"/>
      <c r="M731"/>
    </row>
    <row r="732" spans="1:13" s="111" customFormat="1">
      <c r="A732" s="65"/>
      <c r="B732" s="108"/>
      <c r="C732" s="108"/>
      <c r="D732" s="108"/>
      <c r="E732" s="109"/>
      <c r="F732" s="110"/>
      <c r="I732" s="109"/>
      <c r="J732" s="110"/>
      <c r="M732"/>
    </row>
    <row r="733" spans="1:13" s="111" customFormat="1">
      <c r="A733" s="65"/>
      <c r="B733" s="108"/>
      <c r="C733" s="108"/>
      <c r="D733" s="108"/>
      <c r="E733" s="109"/>
      <c r="F733" s="110"/>
      <c r="I733" s="109"/>
      <c r="J733" s="110"/>
      <c r="M733"/>
    </row>
    <row r="734" spans="1:13" s="111" customFormat="1">
      <c r="A734" s="65"/>
      <c r="B734" s="108"/>
      <c r="C734" s="108"/>
      <c r="D734" s="108"/>
      <c r="E734" s="109"/>
      <c r="F734" s="110"/>
      <c r="I734" s="109"/>
      <c r="J734" s="110"/>
      <c r="M734"/>
    </row>
    <row r="735" spans="1:13" s="111" customFormat="1">
      <c r="A735" s="65"/>
      <c r="B735" s="108"/>
      <c r="C735" s="108"/>
      <c r="D735" s="108"/>
      <c r="E735" s="109"/>
      <c r="F735" s="110"/>
      <c r="I735" s="109"/>
      <c r="J735" s="110"/>
      <c r="M735"/>
    </row>
    <row r="736" spans="1:13" s="111" customFormat="1">
      <c r="A736" s="65"/>
      <c r="B736" s="108"/>
      <c r="C736" s="108"/>
      <c r="D736" s="108"/>
      <c r="E736" s="109"/>
      <c r="F736" s="110"/>
      <c r="I736" s="109"/>
      <c r="J736" s="110"/>
      <c r="M736"/>
    </row>
    <row r="737" spans="1:13" s="111" customFormat="1">
      <c r="A737" s="65"/>
      <c r="B737" s="108"/>
      <c r="C737" s="108"/>
      <c r="D737" s="108"/>
      <c r="E737" s="109"/>
      <c r="F737" s="110"/>
      <c r="I737" s="109"/>
      <c r="J737" s="110"/>
      <c r="M737"/>
    </row>
    <row r="738" spans="1:13" s="111" customFormat="1">
      <c r="A738" s="65"/>
      <c r="B738" s="108"/>
      <c r="C738" s="108"/>
      <c r="D738" s="108"/>
      <c r="E738" s="109"/>
      <c r="F738" s="110"/>
      <c r="I738" s="109"/>
      <c r="J738" s="110"/>
      <c r="M738"/>
    </row>
    <row r="739" spans="1:13" s="111" customFormat="1">
      <c r="A739" s="65"/>
      <c r="B739" s="108"/>
      <c r="C739" s="108"/>
      <c r="D739" s="108"/>
      <c r="E739" s="109"/>
      <c r="F739" s="110"/>
      <c r="I739" s="109"/>
      <c r="J739" s="110"/>
      <c r="M739"/>
    </row>
  </sheetData>
  <phoneticPr fontId="13"/>
  <pageMargins left="0.70866141732283472" right="0.39370078740157483" top="0.78740157480314965" bottom="0.78740157480314965" header="0.39370078740157483" footer="0.59055118110236227"/>
  <pageSetup paperSize="9" firstPageNumber="38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8">
    <tabColor theme="9" tint="0.79998168889431442"/>
  </sheetPr>
  <dimension ref="A1:N600"/>
  <sheetViews>
    <sheetView topLeftCell="A2" zoomScale="60" zoomScaleNormal="60" workbookViewId="0">
      <selection activeCell="L16" sqref="L16"/>
    </sheetView>
  </sheetViews>
  <sheetFormatPr defaultRowHeight="17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13" width="8.796875" style="1" customWidth="1"/>
    <col min="15" max="246" width="8.796875" style="1"/>
    <col min="247" max="247" width="5.19921875" style="1" customWidth="1"/>
    <col min="248" max="250" width="6.3984375" style="1" customWidth="1"/>
    <col min="251" max="251" width="5.19921875" style="1" customWidth="1"/>
    <col min="252" max="254" width="6.3984375" style="1" customWidth="1"/>
    <col min="255" max="255" width="5.19921875" style="1" customWidth="1"/>
    <col min="256" max="258" width="6.3984375" style="1" customWidth="1"/>
    <col min="259" max="259" width="8.796875" style="1"/>
    <col min="260" max="260" width="7.69921875" style="1" customWidth="1"/>
    <col min="261" max="261" width="3.69921875" style="1" customWidth="1"/>
    <col min="262" max="262" width="7.69921875" style="1" customWidth="1"/>
    <col min="263" max="263" width="3.69921875" style="1" customWidth="1"/>
    <col min="264" max="264" width="7.69921875" style="1" customWidth="1"/>
    <col min="265" max="265" width="3.69921875" style="1" customWidth="1"/>
    <col min="266" max="502" width="8.796875" style="1"/>
    <col min="503" max="503" width="5.19921875" style="1" customWidth="1"/>
    <col min="504" max="506" width="6.3984375" style="1" customWidth="1"/>
    <col min="507" max="507" width="5.19921875" style="1" customWidth="1"/>
    <col min="508" max="510" width="6.3984375" style="1" customWidth="1"/>
    <col min="511" max="511" width="5.19921875" style="1" customWidth="1"/>
    <col min="512" max="514" width="6.3984375" style="1" customWidth="1"/>
    <col min="515" max="515" width="8.796875" style="1"/>
    <col min="516" max="516" width="7.69921875" style="1" customWidth="1"/>
    <col min="517" max="517" width="3.69921875" style="1" customWidth="1"/>
    <col min="518" max="518" width="7.69921875" style="1" customWidth="1"/>
    <col min="519" max="519" width="3.69921875" style="1" customWidth="1"/>
    <col min="520" max="520" width="7.69921875" style="1" customWidth="1"/>
    <col min="521" max="521" width="3.69921875" style="1" customWidth="1"/>
    <col min="522" max="758" width="8.796875" style="1"/>
    <col min="759" max="759" width="5.19921875" style="1" customWidth="1"/>
    <col min="760" max="762" width="6.3984375" style="1" customWidth="1"/>
    <col min="763" max="763" width="5.19921875" style="1" customWidth="1"/>
    <col min="764" max="766" width="6.3984375" style="1" customWidth="1"/>
    <col min="767" max="767" width="5.19921875" style="1" customWidth="1"/>
    <col min="768" max="770" width="6.3984375" style="1" customWidth="1"/>
    <col min="771" max="771" width="8.796875" style="1"/>
    <col min="772" max="772" width="7.69921875" style="1" customWidth="1"/>
    <col min="773" max="773" width="3.69921875" style="1" customWidth="1"/>
    <col min="774" max="774" width="7.69921875" style="1" customWidth="1"/>
    <col min="775" max="775" width="3.69921875" style="1" customWidth="1"/>
    <col min="776" max="776" width="7.69921875" style="1" customWidth="1"/>
    <col min="777" max="777" width="3.69921875" style="1" customWidth="1"/>
    <col min="778" max="1014" width="8.796875" style="1"/>
    <col min="1015" max="1015" width="5.19921875" style="1" customWidth="1"/>
    <col min="1016" max="1018" width="6.3984375" style="1" customWidth="1"/>
    <col min="1019" max="1019" width="5.19921875" style="1" customWidth="1"/>
    <col min="1020" max="1022" width="6.3984375" style="1" customWidth="1"/>
    <col min="1023" max="1023" width="5.19921875" style="1" customWidth="1"/>
    <col min="1024" max="1026" width="6.3984375" style="1" customWidth="1"/>
    <col min="1027" max="1027" width="8.796875" style="1"/>
    <col min="1028" max="1028" width="7.69921875" style="1" customWidth="1"/>
    <col min="1029" max="1029" width="3.69921875" style="1" customWidth="1"/>
    <col min="1030" max="1030" width="7.69921875" style="1" customWidth="1"/>
    <col min="1031" max="1031" width="3.69921875" style="1" customWidth="1"/>
    <col min="1032" max="1032" width="7.69921875" style="1" customWidth="1"/>
    <col min="1033" max="1033" width="3.69921875" style="1" customWidth="1"/>
    <col min="1034" max="1270" width="8.796875" style="1"/>
    <col min="1271" max="1271" width="5.19921875" style="1" customWidth="1"/>
    <col min="1272" max="1274" width="6.3984375" style="1" customWidth="1"/>
    <col min="1275" max="1275" width="5.19921875" style="1" customWidth="1"/>
    <col min="1276" max="1278" width="6.3984375" style="1" customWidth="1"/>
    <col min="1279" max="1279" width="5.19921875" style="1" customWidth="1"/>
    <col min="1280" max="1282" width="6.3984375" style="1" customWidth="1"/>
    <col min="1283" max="1283" width="8.796875" style="1"/>
    <col min="1284" max="1284" width="7.69921875" style="1" customWidth="1"/>
    <col min="1285" max="1285" width="3.69921875" style="1" customWidth="1"/>
    <col min="1286" max="1286" width="7.69921875" style="1" customWidth="1"/>
    <col min="1287" max="1287" width="3.69921875" style="1" customWidth="1"/>
    <col min="1288" max="1288" width="7.69921875" style="1" customWidth="1"/>
    <col min="1289" max="1289" width="3.69921875" style="1" customWidth="1"/>
    <col min="1290" max="1526" width="8.796875" style="1"/>
    <col min="1527" max="1527" width="5.19921875" style="1" customWidth="1"/>
    <col min="1528" max="1530" width="6.3984375" style="1" customWidth="1"/>
    <col min="1531" max="1531" width="5.19921875" style="1" customWidth="1"/>
    <col min="1532" max="1534" width="6.3984375" style="1" customWidth="1"/>
    <col min="1535" max="1535" width="5.19921875" style="1" customWidth="1"/>
    <col min="1536" max="1538" width="6.3984375" style="1" customWidth="1"/>
    <col min="1539" max="1539" width="8.796875" style="1"/>
    <col min="1540" max="1540" width="7.69921875" style="1" customWidth="1"/>
    <col min="1541" max="1541" width="3.69921875" style="1" customWidth="1"/>
    <col min="1542" max="1542" width="7.69921875" style="1" customWidth="1"/>
    <col min="1543" max="1543" width="3.69921875" style="1" customWidth="1"/>
    <col min="1544" max="1544" width="7.69921875" style="1" customWidth="1"/>
    <col min="1545" max="1545" width="3.69921875" style="1" customWidth="1"/>
    <col min="1546" max="1782" width="8.796875" style="1"/>
    <col min="1783" max="1783" width="5.19921875" style="1" customWidth="1"/>
    <col min="1784" max="1786" width="6.3984375" style="1" customWidth="1"/>
    <col min="1787" max="1787" width="5.19921875" style="1" customWidth="1"/>
    <col min="1788" max="1790" width="6.3984375" style="1" customWidth="1"/>
    <col min="1791" max="1791" width="5.19921875" style="1" customWidth="1"/>
    <col min="1792" max="1794" width="6.3984375" style="1" customWidth="1"/>
    <col min="1795" max="1795" width="8.796875" style="1"/>
    <col min="1796" max="1796" width="7.69921875" style="1" customWidth="1"/>
    <col min="1797" max="1797" width="3.69921875" style="1" customWidth="1"/>
    <col min="1798" max="1798" width="7.69921875" style="1" customWidth="1"/>
    <col min="1799" max="1799" width="3.69921875" style="1" customWidth="1"/>
    <col min="1800" max="1800" width="7.69921875" style="1" customWidth="1"/>
    <col min="1801" max="1801" width="3.69921875" style="1" customWidth="1"/>
    <col min="1802" max="2038" width="8.796875" style="1"/>
    <col min="2039" max="2039" width="5.19921875" style="1" customWidth="1"/>
    <col min="2040" max="2042" width="6.3984375" style="1" customWidth="1"/>
    <col min="2043" max="2043" width="5.19921875" style="1" customWidth="1"/>
    <col min="2044" max="2046" width="6.3984375" style="1" customWidth="1"/>
    <col min="2047" max="2047" width="5.19921875" style="1" customWidth="1"/>
    <col min="2048" max="2050" width="6.3984375" style="1" customWidth="1"/>
    <col min="2051" max="2051" width="8.796875" style="1"/>
    <col min="2052" max="2052" width="7.69921875" style="1" customWidth="1"/>
    <col min="2053" max="2053" width="3.69921875" style="1" customWidth="1"/>
    <col min="2054" max="2054" width="7.69921875" style="1" customWidth="1"/>
    <col min="2055" max="2055" width="3.69921875" style="1" customWidth="1"/>
    <col min="2056" max="2056" width="7.69921875" style="1" customWidth="1"/>
    <col min="2057" max="2057" width="3.69921875" style="1" customWidth="1"/>
    <col min="2058" max="2294" width="8.796875" style="1"/>
    <col min="2295" max="2295" width="5.19921875" style="1" customWidth="1"/>
    <col min="2296" max="2298" width="6.3984375" style="1" customWidth="1"/>
    <col min="2299" max="2299" width="5.19921875" style="1" customWidth="1"/>
    <col min="2300" max="2302" width="6.3984375" style="1" customWidth="1"/>
    <col min="2303" max="2303" width="5.19921875" style="1" customWidth="1"/>
    <col min="2304" max="2306" width="6.3984375" style="1" customWidth="1"/>
    <col min="2307" max="2307" width="8.796875" style="1"/>
    <col min="2308" max="2308" width="7.69921875" style="1" customWidth="1"/>
    <col min="2309" max="2309" width="3.69921875" style="1" customWidth="1"/>
    <col min="2310" max="2310" width="7.69921875" style="1" customWidth="1"/>
    <col min="2311" max="2311" width="3.69921875" style="1" customWidth="1"/>
    <col min="2312" max="2312" width="7.69921875" style="1" customWidth="1"/>
    <col min="2313" max="2313" width="3.69921875" style="1" customWidth="1"/>
    <col min="2314" max="2550" width="8.796875" style="1"/>
    <col min="2551" max="2551" width="5.19921875" style="1" customWidth="1"/>
    <col min="2552" max="2554" width="6.3984375" style="1" customWidth="1"/>
    <col min="2555" max="2555" width="5.19921875" style="1" customWidth="1"/>
    <col min="2556" max="2558" width="6.3984375" style="1" customWidth="1"/>
    <col min="2559" max="2559" width="5.19921875" style="1" customWidth="1"/>
    <col min="2560" max="2562" width="6.3984375" style="1" customWidth="1"/>
    <col min="2563" max="2563" width="8.796875" style="1"/>
    <col min="2564" max="2564" width="7.69921875" style="1" customWidth="1"/>
    <col min="2565" max="2565" width="3.69921875" style="1" customWidth="1"/>
    <col min="2566" max="2566" width="7.69921875" style="1" customWidth="1"/>
    <col min="2567" max="2567" width="3.69921875" style="1" customWidth="1"/>
    <col min="2568" max="2568" width="7.69921875" style="1" customWidth="1"/>
    <col min="2569" max="2569" width="3.69921875" style="1" customWidth="1"/>
    <col min="2570" max="2806" width="8.796875" style="1"/>
    <col min="2807" max="2807" width="5.19921875" style="1" customWidth="1"/>
    <col min="2808" max="2810" width="6.3984375" style="1" customWidth="1"/>
    <col min="2811" max="2811" width="5.19921875" style="1" customWidth="1"/>
    <col min="2812" max="2814" width="6.3984375" style="1" customWidth="1"/>
    <col min="2815" max="2815" width="5.19921875" style="1" customWidth="1"/>
    <col min="2816" max="2818" width="6.3984375" style="1" customWidth="1"/>
    <col min="2819" max="2819" width="8.796875" style="1"/>
    <col min="2820" max="2820" width="7.69921875" style="1" customWidth="1"/>
    <col min="2821" max="2821" width="3.69921875" style="1" customWidth="1"/>
    <col min="2822" max="2822" width="7.69921875" style="1" customWidth="1"/>
    <col min="2823" max="2823" width="3.69921875" style="1" customWidth="1"/>
    <col min="2824" max="2824" width="7.69921875" style="1" customWidth="1"/>
    <col min="2825" max="2825" width="3.69921875" style="1" customWidth="1"/>
    <col min="2826" max="3062" width="8.796875" style="1"/>
    <col min="3063" max="3063" width="5.19921875" style="1" customWidth="1"/>
    <col min="3064" max="3066" width="6.3984375" style="1" customWidth="1"/>
    <col min="3067" max="3067" width="5.19921875" style="1" customWidth="1"/>
    <col min="3068" max="3070" width="6.3984375" style="1" customWidth="1"/>
    <col min="3071" max="3071" width="5.19921875" style="1" customWidth="1"/>
    <col min="3072" max="3074" width="6.3984375" style="1" customWidth="1"/>
    <col min="3075" max="3075" width="8.796875" style="1"/>
    <col min="3076" max="3076" width="7.69921875" style="1" customWidth="1"/>
    <col min="3077" max="3077" width="3.69921875" style="1" customWidth="1"/>
    <col min="3078" max="3078" width="7.69921875" style="1" customWidth="1"/>
    <col min="3079" max="3079" width="3.69921875" style="1" customWidth="1"/>
    <col min="3080" max="3080" width="7.69921875" style="1" customWidth="1"/>
    <col min="3081" max="3081" width="3.69921875" style="1" customWidth="1"/>
    <col min="3082" max="3318" width="8.796875" style="1"/>
    <col min="3319" max="3319" width="5.19921875" style="1" customWidth="1"/>
    <col min="3320" max="3322" width="6.3984375" style="1" customWidth="1"/>
    <col min="3323" max="3323" width="5.19921875" style="1" customWidth="1"/>
    <col min="3324" max="3326" width="6.3984375" style="1" customWidth="1"/>
    <col min="3327" max="3327" width="5.19921875" style="1" customWidth="1"/>
    <col min="3328" max="3330" width="6.3984375" style="1" customWidth="1"/>
    <col min="3331" max="3331" width="8.796875" style="1"/>
    <col min="3332" max="3332" width="7.69921875" style="1" customWidth="1"/>
    <col min="3333" max="3333" width="3.69921875" style="1" customWidth="1"/>
    <col min="3334" max="3334" width="7.69921875" style="1" customWidth="1"/>
    <col min="3335" max="3335" width="3.69921875" style="1" customWidth="1"/>
    <col min="3336" max="3336" width="7.69921875" style="1" customWidth="1"/>
    <col min="3337" max="3337" width="3.69921875" style="1" customWidth="1"/>
    <col min="3338" max="3574" width="8.796875" style="1"/>
    <col min="3575" max="3575" width="5.19921875" style="1" customWidth="1"/>
    <col min="3576" max="3578" width="6.3984375" style="1" customWidth="1"/>
    <col min="3579" max="3579" width="5.19921875" style="1" customWidth="1"/>
    <col min="3580" max="3582" width="6.3984375" style="1" customWidth="1"/>
    <col min="3583" max="3583" width="5.19921875" style="1" customWidth="1"/>
    <col min="3584" max="3586" width="6.3984375" style="1" customWidth="1"/>
    <col min="3587" max="3587" width="8.796875" style="1"/>
    <col min="3588" max="3588" width="7.69921875" style="1" customWidth="1"/>
    <col min="3589" max="3589" width="3.69921875" style="1" customWidth="1"/>
    <col min="3590" max="3590" width="7.69921875" style="1" customWidth="1"/>
    <col min="3591" max="3591" width="3.69921875" style="1" customWidth="1"/>
    <col min="3592" max="3592" width="7.69921875" style="1" customWidth="1"/>
    <col min="3593" max="3593" width="3.69921875" style="1" customWidth="1"/>
    <col min="3594" max="3830" width="8.796875" style="1"/>
    <col min="3831" max="3831" width="5.19921875" style="1" customWidth="1"/>
    <col min="3832" max="3834" width="6.3984375" style="1" customWidth="1"/>
    <col min="3835" max="3835" width="5.19921875" style="1" customWidth="1"/>
    <col min="3836" max="3838" width="6.3984375" style="1" customWidth="1"/>
    <col min="3839" max="3839" width="5.19921875" style="1" customWidth="1"/>
    <col min="3840" max="3842" width="6.3984375" style="1" customWidth="1"/>
    <col min="3843" max="3843" width="8.796875" style="1"/>
    <col min="3844" max="3844" width="7.69921875" style="1" customWidth="1"/>
    <col min="3845" max="3845" width="3.69921875" style="1" customWidth="1"/>
    <col min="3846" max="3846" width="7.69921875" style="1" customWidth="1"/>
    <col min="3847" max="3847" width="3.69921875" style="1" customWidth="1"/>
    <col min="3848" max="3848" width="7.69921875" style="1" customWidth="1"/>
    <col min="3849" max="3849" width="3.69921875" style="1" customWidth="1"/>
    <col min="3850" max="4086" width="8.796875" style="1"/>
    <col min="4087" max="4087" width="5.19921875" style="1" customWidth="1"/>
    <col min="4088" max="4090" width="6.3984375" style="1" customWidth="1"/>
    <col min="4091" max="4091" width="5.19921875" style="1" customWidth="1"/>
    <col min="4092" max="4094" width="6.3984375" style="1" customWidth="1"/>
    <col min="4095" max="4095" width="5.19921875" style="1" customWidth="1"/>
    <col min="4096" max="4098" width="6.3984375" style="1" customWidth="1"/>
    <col min="4099" max="4099" width="8.796875" style="1"/>
    <col min="4100" max="4100" width="7.69921875" style="1" customWidth="1"/>
    <col min="4101" max="4101" width="3.69921875" style="1" customWidth="1"/>
    <col min="4102" max="4102" width="7.69921875" style="1" customWidth="1"/>
    <col min="4103" max="4103" width="3.69921875" style="1" customWidth="1"/>
    <col min="4104" max="4104" width="7.69921875" style="1" customWidth="1"/>
    <col min="4105" max="4105" width="3.69921875" style="1" customWidth="1"/>
    <col min="4106" max="4342" width="8.796875" style="1"/>
    <col min="4343" max="4343" width="5.19921875" style="1" customWidth="1"/>
    <col min="4344" max="4346" width="6.3984375" style="1" customWidth="1"/>
    <col min="4347" max="4347" width="5.19921875" style="1" customWidth="1"/>
    <col min="4348" max="4350" width="6.3984375" style="1" customWidth="1"/>
    <col min="4351" max="4351" width="5.19921875" style="1" customWidth="1"/>
    <col min="4352" max="4354" width="6.3984375" style="1" customWidth="1"/>
    <col min="4355" max="4355" width="8.796875" style="1"/>
    <col min="4356" max="4356" width="7.69921875" style="1" customWidth="1"/>
    <col min="4357" max="4357" width="3.69921875" style="1" customWidth="1"/>
    <col min="4358" max="4358" width="7.69921875" style="1" customWidth="1"/>
    <col min="4359" max="4359" width="3.69921875" style="1" customWidth="1"/>
    <col min="4360" max="4360" width="7.69921875" style="1" customWidth="1"/>
    <col min="4361" max="4361" width="3.69921875" style="1" customWidth="1"/>
    <col min="4362" max="4598" width="8.796875" style="1"/>
    <col min="4599" max="4599" width="5.19921875" style="1" customWidth="1"/>
    <col min="4600" max="4602" width="6.3984375" style="1" customWidth="1"/>
    <col min="4603" max="4603" width="5.19921875" style="1" customWidth="1"/>
    <col min="4604" max="4606" width="6.3984375" style="1" customWidth="1"/>
    <col min="4607" max="4607" width="5.19921875" style="1" customWidth="1"/>
    <col min="4608" max="4610" width="6.3984375" style="1" customWidth="1"/>
    <col min="4611" max="4611" width="8.796875" style="1"/>
    <col min="4612" max="4612" width="7.69921875" style="1" customWidth="1"/>
    <col min="4613" max="4613" width="3.69921875" style="1" customWidth="1"/>
    <col min="4614" max="4614" width="7.69921875" style="1" customWidth="1"/>
    <col min="4615" max="4615" width="3.69921875" style="1" customWidth="1"/>
    <col min="4616" max="4616" width="7.69921875" style="1" customWidth="1"/>
    <col min="4617" max="4617" width="3.69921875" style="1" customWidth="1"/>
    <col min="4618" max="4854" width="8.796875" style="1"/>
    <col min="4855" max="4855" width="5.19921875" style="1" customWidth="1"/>
    <col min="4856" max="4858" width="6.3984375" style="1" customWidth="1"/>
    <col min="4859" max="4859" width="5.19921875" style="1" customWidth="1"/>
    <col min="4860" max="4862" width="6.3984375" style="1" customWidth="1"/>
    <col min="4863" max="4863" width="5.19921875" style="1" customWidth="1"/>
    <col min="4864" max="4866" width="6.3984375" style="1" customWidth="1"/>
    <col min="4867" max="4867" width="8.796875" style="1"/>
    <col min="4868" max="4868" width="7.69921875" style="1" customWidth="1"/>
    <col min="4869" max="4869" width="3.69921875" style="1" customWidth="1"/>
    <col min="4870" max="4870" width="7.69921875" style="1" customWidth="1"/>
    <col min="4871" max="4871" width="3.69921875" style="1" customWidth="1"/>
    <col min="4872" max="4872" width="7.69921875" style="1" customWidth="1"/>
    <col min="4873" max="4873" width="3.69921875" style="1" customWidth="1"/>
    <col min="4874" max="5110" width="8.796875" style="1"/>
    <col min="5111" max="5111" width="5.19921875" style="1" customWidth="1"/>
    <col min="5112" max="5114" width="6.3984375" style="1" customWidth="1"/>
    <col min="5115" max="5115" width="5.19921875" style="1" customWidth="1"/>
    <col min="5116" max="5118" width="6.3984375" style="1" customWidth="1"/>
    <col min="5119" max="5119" width="5.19921875" style="1" customWidth="1"/>
    <col min="5120" max="5122" width="6.3984375" style="1" customWidth="1"/>
    <col min="5123" max="5123" width="8.796875" style="1"/>
    <col min="5124" max="5124" width="7.69921875" style="1" customWidth="1"/>
    <col min="5125" max="5125" width="3.69921875" style="1" customWidth="1"/>
    <col min="5126" max="5126" width="7.69921875" style="1" customWidth="1"/>
    <col min="5127" max="5127" width="3.69921875" style="1" customWidth="1"/>
    <col min="5128" max="5128" width="7.69921875" style="1" customWidth="1"/>
    <col min="5129" max="5129" width="3.69921875" style="1" customWidth="1"/>
    <col min="5130" max="5366" width="8.796875" style="1"/>
    <col min="5367" max="5367" width="5.19921875" style="1" customWidth="1"/>
    <col min="5368" max="5370" width="6.3984375" style="1" customWidth="1"/>
    <col min="5371" max="5371" width="5.19921875" style="1" customWidth="1"/>
    <col min="5372" max="5374" width="6.3984375" style="1" customWidth="1"/>
    <col min="5375" max="5375" width="5.19921875" style="1" customWidth="1"/>
    <col min="5376" max="5378" width="6.3984375" style="1" customWidth="1"/>
    <col min="5379" max="5379" width="8.796875" style="1"/>
    <col min="5380" max="5380" width="7.69921875" style="1" customWidth="1"/>
    <col min="5381" max="5381" width="3.69921875" style="1" customWidth="1"/>
    <col min="5382" max="5382" width="7.69921875" style="1" customWidth="1"/>
    <col min="5383" max="5383" width="3.69921875" style="1" customWidth="1"/>
    <col min="5384" max="5384" width="7.69921875" style="1" customWidth="1"/>
    <col min="5385" max="5385" width="3.69921875" style="1" customWidth="1"/>
    <col min="5386" max="5622" width="8.796875" style="1"/>
    <col min="5623" max="5623" width="5.19921875" style="1" customWidth="1"/>
    <col min="5624" max="5626" width="6.3984375" style="1" customWidth="1"/>
    <col min="5627" max="5627" width="5.19921875" style="1" customWidth="1"/>
    <col min="5628" max="5630" width="6.3984375" style="1" customWidth="1"/>
    <col min="5631" max="5631" width="5.19921875" style="1" customWidth="1"/>
    <col min="5632" max="5634" width="6.3984375" style="1" customWidth="1"/>
    <col min="5635" max="5635" width="8.796875" style="1"/>
    <col min="5636" max="5636" width="7.69921875" style="1" customWidth="1"/>
    <col min="5637" max="5637" width="3.69921875" style="1" customWidth="1"/>
    <col min="5638" max="5638" width="7.69921875" style="1" customWidth="1"/>
    <col min="5639" max="5639" width="3.69921875" style="1" customWidth="1"/>
    <col min="5640" max="5640" width="7.69921875" style="1" customWidth="1"/>
    <col min="5641" max="5641" width="3.69921875" style="1" customWidth="1"/>
    <col min="5642" max="5878" width="8.796875" style="1"/>
    <col min="5879" max="5879" width="5.19921875" style="1" customWidth="1"/>
    <col min="5880" max="5882" width="6.3984375" style="1" customWidth="1"/>
    <col min="5883" max="5883" width="5.19921875" style="1" customWidth="1"/>
    <col min="5884" max="5886" width="6.3984375" style="1" customWidth="1"/>
    <col min="5887" max="5887" width="5.19921875" style="1" customWidth="1"/>
    <col min="5888" max="5890" width="6.3984375" style="1" customWidth="1"/>
    <col min="5891" max="5891" width="8.796875" style="1"/>
    <col min="5892" max="5892" width="7.69921875" style="1" customWidth="1"/>
    <col min="5893" max="5893" width="3.69921875" style="1" customWidth="1"/>
    <col min="5894" max="5894" width="7.69921875" style="1" customWidth="1"/>
    <col min="5895" max="5895" width="3.69921875" style="1" customWidth="1"/>
    <col min="5896" max="5896" width="7.69921875" style="1" customWidth="1"/>
    <col min="5897" max="5897" width="3.69921875" style="1" customWidth="1"/>
    <col min="5898" max="6134" width="8.796875" style="1"/>
    <col min="6135" max="6135" width="5.19921875" style="1" customWidth="1"/>
    <col min="6136" max="6138" width="6.3984375" style="1" customWidth="1"/>
    <col min="6139" max="6139" width="5.19921875" style="1" customWidth="1"/>
    <col min="6140" max="6142" width="6.3984375" style="1" customWidth="1"/>
    <col min="6143" max="6143" width="5.19921875" style="1" customWidth="1"/>
    <col min="6144" max="6146" width="6.3984375" style="1" customWidth="1"/>
    <col min="6147" max="6147" width="8.796875" style="1"/>
    <col min="6148" max="6148" width="7.69921875" style="1" customWidth="1"/>
    <col min="6149" max="6149" width="3.69921875" style="1" customWidth="1"/>
    <col min="6150" max="6150" width="7.69921875" style="1" customWidth="1"/>
    <col min="6151" max="6151" width="3.69921875" style="1" customWidth="1"/>
    <col min="6152" max="6152" width="7.69921875" style="1" customWidth="1"/>
    <col min="6153" max="6153" width="3.69921875" style="1" customWidth="1"/>
    <col min="6154" max="6390" width="8.796875" style="1"/>
    <col min="6391" max="6391" width="5.19921875" style="1" customWidth="1"/>
    <col min="6392" max="6394" width="6.3984375" style="1" customWidth="1"/>
    <col min="6395" max="6395" width="5.19921875" style="1" customWidth="1"/>
    <col min="6396" max="6398" width="6.3984375" style="1" customWidth="1"/>
    <col min="6399" max="6399" width="5.19921875" style="1" customWidth="1"/>
    <col min="6400" max="6402" width="6.3984375" style="1" customWidth="1"/>
    <col min="6403" max="6403" width="8.796875" style="1"/>
    <col min="6404" max="6404" width="7.69921875" style="1" customWidth="1"/>
    <col min="6405" max="6405" width="3.69921875" style="1" customWidth="1"/>
    <col min="6406" max="6406" width="7.69921875" style="1" customWidth="1"/>
    <col min="6407" max="6407" width="3.69921875" style="1" customWidth="1"/>
    <col min="6408" max="6408" width="7.69921875" style="1" customWidth="1"/>
    <col min="6409" max="6409" width="3.69921875" style="1" customWidth="1"/>
    <col min="6410" max="6646" width="8.796875" style="1"/>
    <col min="6647" max="6647" width="5.19921875" style="1" customWidth="1"/>
    <col min="6648" max="6650" width="6.3984375" style="1" customWidth="1"/>
    <col min="6651" max="6651" width="5.19921875" style="1" customWidth="1"/>
    <col min="6652" max="6654" width="6.3984375" style="1" customWidth="1"/>
    <col min="6655" max="6655" width="5.19921875" style="1" customWidth="1"/>
    <col min="6656" max="6658" width="6.3984375" style="1" customWidth="1"/>
    <col min="6659" max="6659" width="8.796875" style="1"/>
    <col min="6660" max="6660" width="7.69921875" style="1" customWidth="1"/>
    <col min="6661" max="6661" width="3.69921875" style="1" customWidth="1"/>
    <col min="6662" max="6662" width="7.69921875" style="1" customWidth="1"/>
    <col min="6663" max="6663" width="3.69921875" style="1" customWidth="1"/>
    <col min="6664" max="6664" width="7.69921875" style="1" customWidth="1"/>
    <col min="6665" max="6665" width="3.69921875" style="1" customWidth="1"/>
    <col min="6666" max="6902" width="8.796875" style="1"/>
    <col min="6903" max="6903" width="5.19921875" style="1" customWidth="1"/>
    <col min="6904" max="6906" width="6.3984375" style="1" customWidth="1"/>
    <col min="6907" max="6907" width="5.19921875" style="1" customWidth="1"/>
    <col min="6908" max="6910" width="6.3984375" style="1" customWidth="1"/>
    <col min="6911" max="6911" width="5.19921875" style="1" customWidth="1"/>
    <col min="6912" max="6914" width="6.3984375" style="1" customWidth="1"/>
    <col min="6915" max="6915" width="8.796875" style="1"/>
    <col min="6916" max="6916" width="7.69921875" style="1" customWidth="1"/>
    <col min="6917" max="6917" width="3.69921875" style="1" customWidth="1"/>
    <col min="6918" max="6918" width="7.69921875" style="1" customWidth="1"/>
    <col min="6919" max="6919" width="3.69921875" style="1" customWidth="1"/>
    <col min="6920" max="6920" width="7.69921875" style="1" customWidth="1"/>
    <col min="6921" max="6921" width="3.69921875" style="1" customWidth="1"/>
    <col min="6922" max="7158" width="8.796875" style="1"/>
    <col min="7159" max="7159" width="5.19921875" style="1" customWidth="1"/>
    <col min="7160" max="7162" width="6.3984375" style="1" customWidth="1"/>
    <col min="7163" max="7163" width="5.19921875" style="1" customWidth="1"/>
    <col min="7164" max="7166" width="6.3984375" style="1" customWidth="1"/>
    <col min="7167" max="7167" width="5.19921875" style="1" customWidth="1"/>
    <col min="7168" max="7170" width="6.3984375" style="1" customWidth="1"/>
    <col min="7171" max="7171" width="8.796875" style="1"/>
    <col min="7172" max="7172" width="7.69921875" style="1" customWidth="1"/>
    <col min="7173" max="7173" width="3.69921875" style="1" customWidth="1"/>
    <col min="7174" max="7174" width="7.69921875" style="1" customWidth="1"/>
    <col min="7175" max="7175" width="3.69921875" style="1" customWidth="1"/>
    <col min="7176" max="7176" width="7.69921875" style="1" customWidth="1"/>
    <col min="7177" max="7177" width="3.69921875" style="1" customWidth="1"/>
    <col min="7178" max="7414" width="8.796875" style="1"/>
    <col min="7415" max="7415" width="5.19921875" style="1" customWidth="1"/>
    <col min="7416" max="7418" width="6.3984375" style="1" customWidth="1"/>
    <col min="7419" max="7419" width="5.19921875" style="1" customWidth="1"/>
    <col min="7420" max="7422" width="6.3984375" style="1" customWidth="1"/>
    <col min="7423" max="7423" width="5.19921875" style="1" customWidth="1"/>
    <col min="7424" max="7426" width="6.3984375" style="1" customWidth="1"/>
    <col min="7427" max="7427" width="8.796875" style="1"/>
    <col min="7428" max="7428" width="7.69921875" style="1" customWidth="1"/>
    <col min="7429" max="7429" width="3.69921875" style="1" customWidth="1"/>
    <col min="7430" max="7430" width="7.69921875" style="1" customWidth="1"/>
    <col min="7431" max="7431" width="3.69921875" style="1" customWidth="1"/>
    <col min="7432" max="7432" width="7.69921875" style="1" customWidth="1"/>
    <col min="7433" max="7433" width="3.69921875" style="1" customWidth="1"/>
    <col min="7434" max="7670" width="8.796875" style="1"/>
    <col min="7671" max="7671" width="5.19921875" style="1" customWidth="1"/>
    <col min="7672" max="7674" width="6.3984375" style="1" customWidth="1"/>
    <col min="7675" max="7675" width="5.19921875" style="1" customWidth="1"/>
    <col min="7676" max="7678" width="6.3984375" style="1" customWidth="1"/>
    <col min="7679" max="7679" width="5.19921875" style="1" customWidth="1"/>
    <col min="7680" max="7682" width="6.3984375" style="1" customWidth="1"/>
    <col min="7683" max="7683" width="8.796875" style="1"/>
    <col min="7684" max="7684" width="7.69921875" style="1" customWidth="1"/>
    <col min="7685" max="7685" width="3.69921875" style="1" customWidth="1"/>
    <col min="7686" max="7686" width="7.69921875" style="1" customWidth="1"/>
    <col min="7687" max="7687" width="3.69921875" style="1" customWidth="1"/>
    <col min="7688" max="7688" width="7.69921875" style="1" customWidth="1"/>
    <col min="7689" max="7689" width="3.69921875" style="1" customWidth="1"/>
    <col min="7690" max="7926" width="8.796875" style="1"/>
    <col min="7927" max="7927" width="5.19921875" style="1" customWidth="1"/>
    <col min="7928" max="7930" width="6.3984375" style="1" customWidth="1"/>
    <col min="7931" max="7931" width="5.19921875" style="1" customWidth="1"/>
    <col min="7932" max="7934" width="6.3984375" style="1" customWidth="1"/>
    <col min="7935" max="7935" width="5.19921875" style="1" customWidth="1"/>
    <col min="7936" max="7938" width="6.3984375" style="1" customWidth="1"/>
    <col min="7939" max="7939" width="8.796875" style="1"/>
    <col min="7940" max="7940" width="7.69921875" style="1" customWidth="1"/>
    <col min="7941" max="7941" width="3.69921875" style="1" customWidth="1"/>
    <col min="7942" max="7942" width="7.69921875" style="1" customWidth="1"/>
    <col min="7943" max="7943" width="3.69921875" style="1" customWidth="1"/>
    <col min="7944" max="7944" width="7.69921875" style="1" customWidth="1"/>
    <col min="7945" max="7945" width="3.69921875" style="1" customWidth="1"/>
    <col min="7946" max="8182" width="8.796875" style="1"/>
    <col min="8183" max="8183" width="5.19921875" style="1" customWidth="1"/>
    <col min="8184" max="8186" width="6.3984375" style="1" customWidth="1"/>
    <col min="8187" max="8187" width="5.19921875" style="1" customWidth="1"/>
    <col min="8188" max="8190" width="6.3984375" style="1" customWidth="1"/>
    <col min="8191" max="8191" width="5.19921875" style="1" customWidth="1"/>
    <col min="8192" max="8194" width="6.3984375" style="1" customWidth="1"/>
    <col min="8195" max="8195" width="8.796875" style="1"/>
    <col min="8196" max="8196" width="7.69921875" style="1" customWidth="1"/>
    <col min="8197" max="8197" width="3.69921875" style="1" customWidth="1"/>
    <col min="8198" max="8198" width="7.69921875" style="1" customWidth="1"/>
    <col min="8199" max="8199" width="3.69921875" style="1" customWidth="1"/>
    <col min="8200" max="8200" width="7.69921875" style="1" customWidth="1"/>
    <col min="8201" max="8201" width="3.69921875" style="1" customWidth="1"/>
    <col min="8202" max="8438" width="8.796875" style="1"/>
    <col min="8439" max="8439" width="5.19921875" style="1" customWidth="1"/>
    <col min="8440" max="8442" width="6.3984375" style="1" customWidth="1"/>
    <col min="8443" max="8443" width="5.19921875" style="1" customWidth="1"/>
    <col min="8444" max="8446" width="6.3984375" style="1" customWidth="1"/>
    <col min="8447" max="8447" width="5.19921875" style="1" customWidth="1"/>
    <col min="8448" max="8450" width="6.3984375" style="1" customWidth="1"/>
    <col min="8451" max="8451" width="8.796875" style="1"/>
    <col min="8452" max="8452" width="7.69921875" style="1" customWidth="1"/>
    <col min="8453" max="8453" width="3.69921875" style="1" customWidth="1"/>
    <col min="8454" max="8454" width="7.69921875" style="1" customWidth="1"/>
    <col min="8455" max="8455" width="3.69921875" style="1" customWidth="1"/>
    <col min="8456" max="8456" width="7.69921875" style="1" customWidth="1"/>
    <col min="8457" max="8457" width="3.69921875" style="1" customWidth="1"/>
    <col min="8458" max="8694" width="8.796875" style="1"/>
    <col min="8695" max="8695" width="5.19921875" style="1" customWidth="1"/>
    <col min="8696" max="8698" width="6.3984375" style="1" customWidth="1"/>
    <col min="8699" max="8699" width="5.19921875" style="1" customWidth="1"/>
    <col min="8700" max="8702" width="6.3984375" style="1" customWidth="1"/>
    <col min="8703" max="8703" width="5.19921875" style="1" customWidth="1"/>
    <col min="8704" max="8706" width="6.3984375" style="1" customWidth="1"/>
    <col min="8707" max="8707" width="8.796875" style="1"/>
    <col min="8708" max="8708" width="7.69921875" style="1" customWidth="1"/>
    <col min="8709" max="8709" width="3.69921875" style="1" customWidth="1"/>
    <col min="8710" max="8710" width="7.69921875" style="1" customWidth="1"/>
    <col min="8711" max="8711" width="3.69921875" style="1" customWidth="1"/>
    <col min="8712" max="8712" width="7.69921875" style="1" customWidth="1"/>
    <col min="8713" max="8713" width="3.69921875" style="1" customWidth="1"/>
    <col min="8714" max="8950" width="8.796875" style="1"/>
    <col min="8951" max="8951" width="5.19921875" style="1" customWidth="1"/>
    <col min="8952" max="8954" width="6.3984375" style="1" customWidth="1"/>
    <col min="8955" max="8955" width="5.19921875" style="1" customWidth="1"/>
    <col min="8956" max="8958" width="6.3984375" style="1" customWidth="1"/>
    <col min="8959" max="8959" width="5.19921875" style="1" customWidth="1"/>
    <col min="8960" max="8962" width="6.3984375" style="1" customWidth="1"/>
    <col min="8963" max="8963" width="8.796875" style="1"/>
    <col min="8964" max="8964" width="7.69921875" style="1" customWidth="1"/>
    <col min="8965" max="8965" width="3.69921875" style="1" customWidth="1"/>
    <col min="8966" max="8966" width="7.69921875" style="1" customWidth="1"/>
    <col min="8967" max="8967" width="3.69921875" style="1" customWidth="1"/>
    <col min="8968" max="8968" width="7.69921875" style="1" customWidth="1"/>
    <col min="8969" max="8969" width="3.69921875" style="1" customWidth="1"/>
    <col min="8970" max="9206" width="8.796875" style="1"/>
    <col min="9207" max="9207" width="5.19921875" style="1" customWidth="1"/>
    <col min="9208" max="9210" width="6.3984375" style="1" customWidth="1"/>
    <col min="9211" max="9211" width="5.19921875" style="1" customWidth="1"/>
    <col min="9212" max="9214" width="6.3984375" style="1" customWidth="1"/>
    <col min="9215" max="9215" width="5.19921875" style="1" customWidth="1"/>
    <col min="9216" max="9218" width="6.3984375" style="1" customWidth="1"/>
    <col min="9219" max="9219" width="8.796875" style="1"/>
    <col min="9220" max="9220" width="7.69921875" style="1" customWidth="1"/>
    <col min="9221" max="9221" width="3.69921875" style="1" customWidth="1"/>
    <col min="9222" max="9222" width="7.69921875" style="1" customWidth="1"/>
    <col min="9223" max="9223" width="3.69921875" style="1" customWidth="1"/>
    <col min="9224" max="9224" width="7.69921875" style="1" customWidth="1"/>
    <col min="9225" max="9225" width="3.69921875" style="1" customWidth="1"/>
    <col min="9226" max="9462" width="8.796875" style="1"/>
    <col min="9463" max="9463" width="5.19921875" style="1" customWidth="1"/>
    <col min="9464" max="9466" width="6.3984375" style="1" customWidth="1"/>
    <col min="9467" max="9467" width="5.19921875" style="1" customWidth="1"/>
    <col min="9468" max="9470" width="6.3984375" style="1" customWidth="1"/>
    <col min="9471" max="9471" width="5.19921875" style="1" customWidth="1"/>
    <col min="9472" max="9474" width="6.3984375" style="1" customWidth="1"/>
    <col min="9475" max="9475" width="8.796875" style="1"/>
    <col min="9476" max="9476" width="7.69921875" style="1" customWidth="1"/>
    <col min="9477" max="9477" width="3.69921875" style="1" customWidth="1"/>
    <col min="9478" max="9478" width="7.69921875" style="1" customWidth="1"/>
    <col min="9479" max="9479" width="3.69921875" style="1" customWidth="1"/>
    <col min="9480" max="9480" width="7.69921875" style="1" customWidth="1"/>
    <col min="9481" max="9481" width="3.69921875" style="1" customWidth="1"/>
    <col min="9482" max="9718" width="8.796875" style="1"/>
    <col min="9719" max="9719" width="5.19921875" style="1" customWidth="1"/>
    <col min="9720" max="9722" width="6.3984375" style="1" customWidth="1"/>
    <col min="9723" max="9723" width="5.19921875" style="1" customWidth="1"/>
    <col min="9724" max="9726" width="6.3984375" style="1" customWidth="1"/>
    <col min="9727" max="9727" width="5.19921875" style="1" customWidth="1"/>
    <col min="9728" max="9730" width="6.3984375" style="1" customWidth="1"/>
    <col min="9731" max="9731" width="8.796875" style="1"/>
    <col min="9732" max="9732" width="7.69921875" style="1" customWidth="1"/>
    <col min="9733" max="9733" width="3.69921875" style="1" customWidth="1"/>
    <col min="9734" max="9734" width="7.69921875" style="1" customWidth="1"/>
    <col min="9735" max="9735" width="3.69921875" style="1" customWidth="1"/>
    <col min="9736" max="9736" width="7.69921875" style="1" customWidth="1"/>
    <col min="9737" max="9737" width="3.69921875" style="1" customWidth="1"/>
    <col min="9738" max="9974" width="8.796875" style="1"/>
    <col min="9975" max="9975" width="5.19921875" style="1" customWidth="1"/>
    <col min="9976" max="9978" width="6.3984375" style="1" customWidth="1"/>
    <col min="9979" max="9979" width="5.19921875" style="1" customWidth="1"/>
    <col min="9980" max="9982" width="6.3984375" style="1" customWidth="1"/>
    <col min="9983" max="9983" width="5.19921875" style="1" customWidth="1"/>
    <col min="9984" max="9986" width="6.3984375" style="1" customWidth="1"/>
    <col min="9987" max="9987" width="8.796875" style="1"/>
    <col min="9988" max="9988" width="7.69921875" style="1" customWidth="1"/>
    <col min="9989" max="9989" width="3.69921875" style="1" customWidth="1"/>
    <col min="9990" max="9990" width="7.69921875" style="1" customWidth="1"/>
    <col min="9991" max="9991" width="3.69921875" style="1" customWidth="1"/>
    <col min="9992" max="9992" width="7.69921875" style="1" customWidth="1"/>
    <col min="9993" max="9993" width="3.69921875" style="1" customWidth="1"/>
    <col min="9994" max="10230" width="8.796875" style="1"/>
    <col min="10231" max="10231" width="5.19921875" style="1" customWidth="1"/>
    <col min="10232" max="10234" width="6.3984375" style="1" customWidth="1"/>
    <col min="10235" max="10235" width="5.19921875" style="1" customWidth="1"/>
    <col min="10236" max="10238" width="6.3984375" style="1" customWidth="1"/>
    <col min="10239" max="10239" width="5.19921875" style="1" customWidth="1"/>
    <col min="10240" max="10242" width="6.3984375" style="1" customWidth="1"/>
    <col min="10243" max="10243" width="8.796875" style="1"/>
    <col min="10244" max="10244" width="7.69921875" style="1" customWidth="1"/>
    <col min="10245" max="10245" width="3.69921875" style="1" customWidth="1"/>
    <col min="10246" max="10246" width="7.69921875" style="1" customWidth="1"/>
    <col min="10247" max="10247" width="3.69921875" style="1" customWidth="1"/>
    <col min="10248" max="10248" width="7.69921875" style="1" customWidth="1"/>
    <col min="10249" max="10249" width="3.69921875" style="1" customWidth="1"/>
    <col min="10250" max="10486" width="8.796875" style="1"/>
    <col min="10487" max="10487" width="5.19921875" style="1" customWidth="1"/>
    <col min="10488" max="10490" width="6.3984375" style="1" customWidth="1"/>
    <col min="10491" max="10491" width="5.19921875" style="1" customWidth="1"/>
    <col min="10492" max="10494" width="6.3984375" style="1" customWidth="1"/>
    <col min="10495" max="10495" width="5.19921875" style="1" customWidth="1"/>
    <col min="10496" max="10498" width="6.3984375" style="1" customWidth="1"/>
    <col min="10499" max="10499" width="8.796875" style="1"/>
    <col min="10500" max="10500" width="7.69921875" style="1" customWidth="1"/>
    <col min="10501" max="10501" width="3.69921875" style="1" customWidth="1"/>
    <col min="10502" max="10502" width="7.69921875" style="1" customWidth="1"/>
    <col min="10503" max="10503" width="3.69921875" style="1" customWidth="1"/>
    <col min="10504" max="10504" width="7.69921875" style="1" customWidth="1"/>
    <col min="10505" max="10505" width="3.69921875" style="1" customWidth="1"/>
    <col min="10506" max="10742" width="8.796875" style="1"/>
    <col min="10743" max="10743" width="5.19921875" style="1" customWidth="1"/>
    <col min="10744" max="10746" width="6.3984375" style="1" customWidth="1"/>
    <col min="10747" max="10747" width="5.19921875" style="1" customWidth="1"/>
    <col min="10748" max="10750" width="6.3984375" style="1" customWidth="1"/>
    <col min="10751" max="10751" width="5.19921875" style="1" customWidth="1"/>
    <col min="10752" max="10754" width="6.3984375" style="1" customWidth="1"/>
    <col min="10755" max="10755" width="8.796875" style="1"/>
    <col min="10756" max="10756" width="7.69921875" style="1" customWidth="1"/>
    <col min="10757" max="10757" width="3.69921875" style="1" customWidth="1"/>
    <col min="10758" max="10758" width="7.69921875" style="1" customWidth="1"/>
    <col min="10759" max="10759" width="3.69921875" style="1" customWidth="1"/>
    <col min="10760" max="10760" width="7.69921875" style="1" customWidth="1"/>
    <col min="10761" max="10761" width="3.69921875" style="1" customWidth="1"/>
    <col min="10762" max="10998" width="8.796875" style="1"/>
    <col min="10999" max="10999" width="5.19921875" style="1" customWidth="1"/>
    <col min="11000" max="11002" width="6.3984375" style="1" customWidth="1"/>
    <col min="11003" max="11003" width="5.19921875" style="1" customWidth="1"/>
    <col min="11004" max="11006" width="6.3984375" style="1" customWidth="1"/>
    <col min="11007" max="11007" width="5.19921875" style="1" customWidth="1"/>
    <col min="11008" max="11010" width="6.3984375" style="1" customWidth="1"/>
    <col min="11011" max="11011" width="8.796875" style="1"/>
    <col min="11012" max="11012" width="7.69921875" style="1" customWidth="1"/>
    <col min="11013" max="11013" width="3.69921875" style="1" customWidth="1"/>
    <col min="11014" max="11014" width="7.69921875" style="1" customWidth="1"/>
    <col min="11015" max="11015" width="3.69921875" style="1" customWidth="1"/>
    <col min="11016" max="11016" width="7.69921875" style="1" customWidth="1"/>
    <col min="11017" max="11017" width="3.69921875" style="1" customWidth="1"/>
    <col min="11018" max="11254" width="8.796875" style="1"/>
    <col min="11255" max="11255" width="5.19921875" style="1" customWidth="1"/>
    <col min="11256" max="11258" width="6.3984375" style="1" customWidth="1"/>
    <col min="11259" max="11259" width="5.19921875" style="1" customWidth="1"/>
    <col min="11260" max="11262" width="6.3984375" style="1" customWidth="1"/>
    <col min="11263" max="11263" width="5.19921875" style="1" customWidth="1"/>
    <col min="11264" max="11266" width="6.3984375" style="1" customWidth="1"/>
    <col min="11267" max="11267" width="8.796875" style="1"/>
    <col min="11268" max="11268" width="7.69921875" style="1" customWidth="1"/>
    <col min="11269" max="11269" width="3.69921875" style="1" customWidth="1"/>
    <col min="11270" max="11270" width="7.69921875" style="1" customWidth="1"/>
    <col min="11271" max="11271" width="3.69921875" style="1" customWidth="1"/>
    <col min="11272" max="11272" width="7.69921875" style="1" customWidth="1"/>
    <col min="11273" max="11273" width="3.69921875" style="1" customWidth="1"/>
    <col min="11274" max="11510" width="8.796875" style="1"/>
    <col min="11511" max="11511" width="5.19921875" style="1" customWidth="1"/>
    <col min="11512" max="11514" width="6.3984375" style="1" customWidth="1"/>
    <col min="11515" max="11515" width="5.19921875" style="1" customWidth="1"/>
    <col min="11516" max="11518" width="6.3984375" style="1" customWidth="1"/>
    <col min="11519" max="11519" width="5.19921875" style="1" customWidth="1"/>
    <col min="11520" max="11522" width="6.3984375" style="1" customWidth="1"/>
    <col min="11523" max="11523" width="8.796875" style="1"/>
    <col min="11524" max="11524" width="7.69921875" style="1" customWidth="1"/>
    <col min="11525" max="11525" width="3.69921875" style="1" customWidth="1"/>
    <col min="11526" max="11526" width="7.69921875" style="1" customWidth="1"/>
    <col min="11527" max="11527" width="3.69921875" style="1" customWidth="1"/>
    <col min="11528" max="11528" width="7.69921875" style="1" customWidth="1"/>
    <col min="11529" max="11529" width="3.69921875" style="1" customWidth="1"/>
    <col min="11530" max="11766" width="8.796875" style="1"/>
    <col min="11767" max="11767" width="5.19921875" style="1" customWidth="1"/>
    <col min="11768" max="11770" width="6.3984375" style="1" customWidth="1"/>
    <col min="11771" max="11771" width="5.19921875" style="1" customWidth="1"/>
    <col min="11772" max="11774" width="6.3984375" style="1" customWidth="1"/>
    <col min="11775" max="11775" width="5.19921875" style="1" customWidth="1"/>
    <col min="11776" max="11778" width="6.3984375" style="1" customWidth="1"/>
    <col min="11779" max="11779" width="8.796875" style="1"/>
    <col min="11780" max="11780" width="7.69921875" style="1" customWidth="1"/>
    <col min="11781" max="11781" width="3.69921875" style="1" customWidth="1"/>
    <col min="11782" max="11782" width="7.69921875" style="1" customWidth="1"/>
    <col min="11783" max="11783" width="3.69921875" style="1" customWidth="1"/>
    <col min="11784" max="11784" width="7.69921875" style="1" customWidth="1"/>
    <col min="11785" max="11785" width="3.69921875" style="1" customWidth="1"/>
    <col min="11786" max="12022" width="8.796875" style="1"/>
    <col min="12023" max="12023" width="5.19921875" style="1" customWidth="1"/>
    <col min="12024" max="12026" width="6.3984375" style="1" customWidth="1"/>
    <col min="12027" max="12027" width="5.19921875" style="1" customWidth="1"/>
    <col min="12028" max="12030" width="6.3984375" style="1" customWidth="1"/>
    <col min="12031" max="12031" width="5.19921875" style="1" customWidth="1"/>
    <col min="12032" max="12034" width="6.3984375" style="1" customWidth="1"/>
    <col min="12035" max="12035" width="8.796875" style="1"/>
    <col min="12036" max="12036" width="7.69921875" style="1" customWidth="1"/>
    <col min="12037" max="12037" width="3.69921875" style="1" customWidth="1"/>
    <col min="12038" max="12038" width="7.69921875" style="1" customWidth="1"/>
    <col min="12039" max="12039" width="3.69921875" style="1" customWidth="1"/>
    <col min="12040" max="12040" width="7.69921875" style="1" customWidth="1"/>
    <col min="12041" max="12041" width="3.69921875" style="1" customWidth="1"/>
    <col min="12042" max="12278" width="8.796875" style="1"/>
    <col min="12279" max="12279" width="5.19921875" style="1" customWidth="1"/>
    <col min="12280" max="12282" width="6.3984375" style="1" customWidth="1"/>
    <col min="12283" max="12283" width="5.19921875" style="1" customWidth="1"/>
    <col min="12284" max="12286" width="6.3984375" style="1" customWidth="1"/>
    <col min="12287" max="12287" width="5.19921875" style="1" customWidth="1"/>
    <col min="12288" max="12290" width="6.3984375" style="1" customWidth="1"/>
    <col min="12291" max="12291" width="8.796875" style="1"/>
    <col min="12292" max="12292" width="7.69921875" style="1" customWidth="1"/>
    <col min="12293" max="12293" width="3.69921875" style="1" customWidth="1"/>
    <col min="12294" max="12294" width="7.69921875" style="1" customWidth="1"/>
    <col min="12295" max="12295" width="3.69921875" style="1" customWidth="1"/>
    <col min="12296" max="12296" width="7.69921875" style="1" customWidth="1"/>
    <col min="12297" max="12297" width="3.69921875" style="1" customWidth="1"/>
    <col min="12298" max="12534" width="8.796875" style="1"/>
    <col min="12535" max="12535" width="5.19921875" style="1" customWidth="1"/>
    <col min="12536" max="12538" width="6.3984375" style="1" customWidth="1"/>
    <col min="12539" max="12539" width="5.19921875" style="1" customWidth="1"/>
    <col min="12540" max="12542" width="6.3984375" style="1" customWidth="1"/>
    <col min="12543" max="12543" width="5.19921875" style="1" customWidth="1"/>
    <col min="12544" max="12546" width="6.3984375" style="1" customWidth="1"/>
    <col min="12547" max="12547" width="8.796875" style="1"/>
    <col min="12548" max="12548" width="7.69921875" style="1" customWidth="1"/>
    <col min="12549" max="12549" width="3.69921875" style="1" customWidth="1"/>
    <col min="12550" max="12550" width="7.69921875" style="1" customWidth="1"/>
    <col min="12551" max="12551" width="3.69921875" style="1" customWidth="1"/>
    <col min="12552" max="12552" width="7.69921875" style="1" customWidth="1"/>
    <col min="12553" max="12553" width="3.69921875" style="1" customWidth="1"/>
    <col min="12554" max="12790" width="8.796875" style="1"/>
    <col min="12791" max="12791" width="5.19921875" style="1" customWidth="1"/>
    <col min="12792" max="12794" width="6.3984375" style="1" customWidth="1"/>
    <col min="12795" max="12795" width="5.19921875" style="1" customWidth="1"/>
    <col min="12796" max="12798" width="6.3984375" style="1" customWidth="1"/>
    <col min="12799" max="12799" width="5.19921875" style="1" customWidth="1"/>
    <col min="12800" max="12802" width="6.3984375" style="1" customWidth="1"/>
    <col min="12803" max="12803" width="8.796875" style="1"/>
    <col min="12804" max="12804" width="7.69921875" style="1" customWidth="1"/>
    <col min="12805" max="12805" width="3.69921875" style="1" customWidth="1"/>
    <col min="12806" max="12806" width="7.69921875" style="1" customWidth="1"/>
    <col min="12807" max="12807" width="3.69921875" style="1" customWidth="1"/>
    <col min="12808" max="12808" width="7.69921875" style="1" customWidth="1"/>
    <col min="12809" max="12809" width="3.69921875" style="1" customWidth="1"/>
    <col min="12810" max="13046" width="8.796875" style="1"/>
    <col min="13047" max="13047" width="5.19921875" style="1" customWidth="1"/>
    <col min="13048" max="13050" width="6.3984375" style="1" customWidth="1"/>
    <col min="13051" max="13051" width="5.19921875" style="1" customWidth="1"/>
    <col min="13052" max="13054" width="6.3984375" style="1" customWidth="1"/>
    <col min="13055" max="13055" width="5.19921875" style="1" customWidth="1"/>
    <col min="13056" max="13058" width="6.3984375" style="1" customWidth="1"/>
    <col min="13059" max="13059" width="8.796875" style="1"/>
    <col min="13060" max="13060" width="7.69921875" style="1" customWidth="1"/>
    <col min="13061" max="13061" width="3.69921875" style="1" customWidth="1"/>
    <col min="13062" max="13062" width="7.69921875" style="1" customWidth="1"/>
    <col min="13063" max="13063" width="3.69921875" style="1" customWidth="1"/>
    <col min="13064" max="13064" width="7.69921875" style="1" customWidth="1"/>
    <col min="13065" max="13065" width="3.69921875" style="1" customWidth="1"/>
    <col min="13066" max="13302" width="8.796875" style="1"/>
    <col min="13303" max="13303" width="5.19921875" style="1" customWidth="1"/>
    <col min="13304" max="13306" width="6.3984375" style="1" customWidth="1"/>
    <col min="13307" max="13307" width="5.19921875" style="1" customWidth="1"/>
    <col min="13308" max="13310" width="6.3984375" style="1" customWidth="1"/>
    <col min="13311" max="13311" width="5.19921875" style="1" customWidth="1"/>
    <col min="13312" max="13314" width="6.3984375" style="1" customWidth="1"/>
    <col min="13315" max="13315" width="8.796875" style="1"/>
    <col min="13316" max="13316" width="7.69921875" style="1" customWidth="1"/>
    <col min="13317" max="13317" width="3.69921875" style="1" customWidth="1"/>
    <col min="13318" max="13318" width="7.69921875" style="1" customWidth="1"/>
    <col min="13319" max="13319" width="3.69921875" style="1" customWidth="1"/>
    <col min="13320" max="13320" width="7.69921875" style="1" customWidth="1"/>
    <col min="13321" max="13321" width="3.69921875" style="1" customWidth="1"/>
    <col min="13322" max="13558" width="8.796875" style="1"/>
    <col min="13559" max="13559" width="5.19921875" style="1" customWidth="1"/>
    <col min="13560" max="13562" width="6.3984375" style="1" customWidth="1"/>
    <col min="13563" max="13563" width="5.19921875" style="1" customWidth="1"/>
    <col min="13564" max="13566" width="6.3984375" style="1" customWidth="1"/>
    <col min="13567" max="13567" width="5.19921875" style="1" customWidth="1"/>
    <col min="13568" max="13570" width="6.3984375" style="1" customWidth="1"/>
    <col min="13571" max="13571" width="8.796875" style="1"/>
    <col min="13572" max="13572" width="7.69921875" style="1" customWidth="1"/>
    <col min="13573" max="13573" width="3.69921875" style="1" customWidth="1"/>
    <col min="13574" max="13574" width="7.69921875" style="1" customWidth="1"/>
    <col min="13575" max="13575" width="3.69921875" style="1" customWidth="1"/>
    <col min="13576" max="13576" width="7.69921875" style="1" customWidth="1"/>
    <col min="13577" max="13577" width="3.69921875" style="1" customWidth="1"/>
    <col min="13578" max="13814" width="8.796875" style="1"/>
    <col min="13815" max="13815" width="5.19921875" style="1" customWidth="1"/>
    <col min="13816" max="13818" width="6.3984375" style="1" customWidth="1"/>
    <col min="13819" max="13819" width="5.19921875" style="1" customWidth="1"/>
    <col min="13820" max="13822" width="6.3984375" style="1" customWidth="1"/>
    <col min="13823" max="13823" width="5.19921875" style="1" customWidth="1"/>
    <col min="13824" max="13826" width="6.3984375" style="1" customWidth="1"/>
    <col min="13827" max="13827" width="8.796875" style="1"/>
    <col min="13828" max="13828" width="7.69921875" style="1" customWidth="1"/>
    <col min="13829" max="13829" width="3.69921875" style="1" customWidth="1"/>
    <col min="13830" max="13830" width="7.69921875" style="1" customWidth="1"/>
    <col min="13831" max="13831" width="3.69921875" style="1" customWidth="1"/>
    <col min="13832" max="13832" width="7.69921875" style="1" customWidth="1"/>
    <col min="13833" max="13833" width="3.69921875" style="1" customWidth="1"/>
    <col min="13834" max="14070" width="8.796875" style="1"/>
    <col min="14071" max="14071" width="5.19921875" style="1" customWidth="1"/>
    <col min="14072" max="14074" width="6.3984375" style="1" customWidth="1"/>
    <col min="14075" max="14075" width="5.19921875" style="1" customWidth="1"/>
    <col min="14076" max="14078" width="6.3984375" style="1" customWidth="1"/>
    <col min="14079" max="14079" width="5.19921875" style="1" customWidth="1"/>
    <col min="14080" max="14082" width="6.3984375" style="1" customWidth="1"/>
    <col min="14083" max="14083" width="8.796875" style="1"/>
    <col min="14084" max="14084" width="7.69921875" style="1" customWidth="1"/>
    <col min="14085" max="14085" width="3.69921875" style="1" customWidth="1"/>
    <col min="14086" max="14086" width="7.69921875" style="1" customWidth="1"/>
    <col min="14087" max="14087" width="3.69921875" style="1" customWidth="1"/>
    <col min="14088" max="14088" width="7.69921875" style="1" customWidth="1"/>
    <col min="14089" max="14089" width="3.69921875" style="1" customWidth="1"/>
    <col min="14090" max="14326" width="8.796875" style="1"/>
    <col min="14327" max="14327" width="5.19921875" style="1" customWidth="1"/>
    <col min="14328" max="14330" width="6.3984375" style="1" customWidth="1"/>
    <col min="14331" max="14331" width="5.19921875" style="1" customWidth="1"/>
    <col min="14332" max="14334" width="6.3984375" style="1" customWidth="1"/>
    <col min="14335" max="14335" width="5.19921875" style="1" customWidth="1"/>
    <col min="14336" max="14338" width="6.3984375" style="1" customWidth="1"/>
    <col min="14339" max="14339" width="8.796875" style="1"/>
    <col min="14340" max="14340" width="7.69921875" style="1" customWidth="1"/>
    <col min="14341" max="14341" width="3.69921875" style="1" customWidth="1"/>
    <col min="14342" max="14342" width="7.69921875" style="1" customWidth="1"/>
    <col min="14343" max="14343" width="3.69921875" style="1" customWidth="1"/>
    <col min="14344" max="14344" width="7.69921875" style="1" customWidth="1"/>
    <col min="14345" max="14345" width="3.69921875" style="1" customWidth="1"/>
    <col min="14346" max="14582" width="8.796875" style="1"/>
    <col min="14583" max="14583" width="5.19921875" style="1" customWidth="1"/>
    <col min="14584" max="14586" width="6.3984375" style="1" customWidth="1"/>
    <col min="14587" max="14587" width="5.19921875" style="1" customWidth="1"/>
    <col min="14588" max="14590" width="6.3984375" style="1" customWidth="1"/>
    <col min="14591" max="14591" width="5.19921875" style="1" customWidth="1"/>
    <col min="14592" max="14594" width="6.3984375" style="1" customWidth="1"/>
    <col min="14595" max="14595" width="8.796875" style="1"/>
    <col min="14596" max="14596" width="7.69921875" style="1" customWidth="1"/>
    <col min="14597" max="14597" width="3.69921875" style="1" customWidth="1"/>
    <col min="14598" max="14598" width="7.69921875" style="1" customWidth="1"/>
    <col min="14599" max="14599" width="3.69921875" style="1" customWidth="1"/>
    <col min="14600" max="14600" width="7.69921875" style="1" customWidth="1"/>
    <col min="14601" max="14601" width="3.69921875" style="1" customWidth="1"/>
    <col min="14602" max="14838" width="8.796875" style="1"/>
    <col min="14839" max="14839" width="5.19921875" style="1" customWidth="1"/>
    <col min="14840" max="14842" width="6.3984375" style="1" customWidth="1"/>
    <col min="14843" max="14843" width="5.19921875" style="1" customWidth="1"/>
    <col min="14844" max="14846" width="6.3984375" style="1" customWidth="1"/>
    <col min="14847" max="14847" width="5.19921875" style="1" customWidth="1"/>
    <col min="14848" max="14850" width="6.3984375" style="1" customWidth="1"/>
    <col min="14851" max="14851" width="8.796875" style="1"/>
    <col min="14852" max="14852" width="7.69921875" style="1" customWidth="1"/>
    <col min="14853" max="14853" width="3.69921875" style="1" customWidth="1"/>
    <col min="14854" max="14854" width="7.69921875" style="1" customWidth="1"/>
    <col min="14855" max="14855" width="3.69921875" style="1" customWidth="1"/>
    <col min="14856" max="14856" width="7.69921875" style="1" customWidth="1"/>
    <col min="14857" max="14857" width="3.69921875" style="1" customWidth="1"/>
    <col min="14858" max="15094" width="8.796875" style="1"/>
    <col min="15095" max="15095" width="5.19921875" style="1" customWidth="1"/>
    <col min="15096" max="15098" width="6.3984375" style="1" customWidth="1"/>
    <col min="15099" max="15099" width="5.19921875" style="1" customWidth="1"/>
    <col min="15100" max="15102" width="6.3984375" style="1" customWidth="1"/>
    <col min="15103" max="15103" width="5.19921875" style="1" customWidth="1"/>
    <col min="15104" max="15106" width="6.3984375" style="1" customWidth="1"/>
    <col min="15107" max="15107" width="8.796875" style="1"/>
    <col min="15108" max="15108" width="7.69921875" style="1" customWidth="1"/>
    <col min="15109" max="15109" width="3.69921875" style="1" customWidth="1"/>
    <col min="15110" max="15110" width="7.69921875" style="1" customWidth="1"/>
    <col min="15111" max="15111" width="3.69921875" style="1" customWidth="1"/>
    <col min="15112" max="15112" width="7.69921875" style="1" customWidth="1"/>
    <col min="15113" max="15113" width="3.69921875" style="1" customWidth="1"/>
    <col min="15114" max="15350" width="8.796875" style="1"/>
    <col min="15351" max="15351" width="5.19921875" style="1" customWidth="1"/>
    <col min="15352" max="15354" width="6.3984375" style="1" customWidth="1"/>
    <col min="15355" max="15355" width="5.19921875" style="1" customWidth="1"/>
    <col min="15356" max="15358" width="6.3984375" style="1" customWidth="1"/>
    <col min="15359" max="15359" width="5.19921875" style="1" customWidth="1"/>
    <col min="15360" max="15362" width="6.3984375" style="1" customWidth="1"/>
    <col min="15363" max="15363" width="8.796875" style="1"/>
    <col min="15364" max="15364" width="7.69921875" style="1" customWidth="1"/>
    <col min="15365" max="15365" width="3.69921875" style="1" customWidth="1"/>
    <col min="15366" max="15366" width="7.69921875" style="1" customWidth="1"/>
    <col min="15367" max="15367" width="3.69921875" style="1" customWidth="1"/>
    <col min="15368" max="15368" width="7.69921875" style="1" customWidth="1"/>
    <col min="15369" max="15369" width="3.69921875" style="1" customWidth="1"/>
    <col min="15370" max="15606" width="8.796875" style="1"/>
    <col min="15607" max="15607" width="5.19921875" style="1" customWidth="1"/>
    <col min="15608" max="15610" width="6.3984375" style="1" customWidth="1"/>
    <col min="15611" max="15611" width="5.19921875" style="1" customWidth="1"/>
    <col min="15612" max="15614" width="6.3984375" style="1" customWidth="1"/>
    <col min="15615" max="15615" width="5.19921875" style="1" customWidth="1"/>
    <col min="15616" max="15618" width="6.3984375" style="1" customWidth="1"/>
    <col min="15619" max="15619" width="8.796875" style="1"/>
    <col min="15620" max="15620" width="7.69921875" style="1" customWidth="1"/>
    <col min="15621" max="15621" width="3.69921875" style="1" customWidth="1"/>
    <col min="15622" max="15622" width="7.69921875" style="1" customWidth="1"/>
    <col min="15623" max="15623" width="3.69921875" style="1" customWidth="1"/>
    <col min="15624" max="15624" width="7.69921875" style="1" customWidth="1"/>
    <col min="15625" max="15625" width="3.69921875" style="1" customWidth="1"/>
    <col min="15626" max="15862" width="8.796875" style="1"/>
    <col min="15863" max="15863" width="5.19921875" style="1" customWidth="1"/>
    <col min="15864" max="15866" width="6.3984375" style="1" customWidth="1"/>
    <col min="15867" max="15867" width="5.19921875" style="1" customWidth="1"/>
    <col min="15868" max="15870" width="6.3984375" style="1" customWidth="1"/>
    <col min="15871" max="15871" width="5.19921875" style="1" customWidth="1"/>
    <col min="15872" max="15874" width="6.3984375" style="1" customWidth="1"/>
    <col min="15875" max="15875" width="8.796875" style="1"/>
    <col min="15876" max="15876" width="7.69921875" style="1" customWidth="1"/>
    <col min="15877" max="15877" width="3.69921875" style="1" customWidth="1"/>
    <col min="15878" max="15878" width="7.69921875" style="1" customWidth="1"/>
    <col min="15879" max="15879" width="3.69921875" style="1" customWidth="1"/>
    <col min="15880" max="15880" width="7.69921875" style="1" customWidth="1"/>
    <col min="15881" max="15881" width="3.69921875" style="1" customWidth="1"/>
    <col min="15882" max="16118" width="8.796875" style="1"/>
    <col min="16119" max="16119" width="5.19921875" style="1" customWidth="1"/>
    <col min="16120" max="16122" width="6.3984375" style="1" customWidth="1"/>
    <col min="16123" max="16123" width="5.19921875" style="1" customWidth="1"/>
    <col min="16124" max="16126" width="6.3984375" style="1" customWidth="1"/>
    <col min="16127" max="16127" width="5.19921875" style="1" customWidth="1"/>
    <col min="16128" max="16130" width="6.3984375" style="1" customWidth="1"/>
    <col min="16131" max="16131" width="8.796875" style="1"/>
    <col min="16132" max="16132" width="7.69921875" style="1" customWidth="1"/>
    <col min="16133" max="16133" width="3.69921875" style="1" customWidth="1"/>
    <col min="16134" max="16134" width="7.69921875" style="1" customWidth="1"/>
    <col min="16135" max="16135" width="3.69921875" style="1" customWidth="1"/>
    <col min="16136" max="16136" width="7.69921875" style="1" customWidth="1"/>
    <col min="16137" max="16137" width="3.69921875" style="1" customWidth="1"/>
    <col min="16138" max="16384" width="8.796875" style="1"/>
  </cols>
  <sheetData>
    <row r="1" spans="1:12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9"/>
      <c r="I1" s="28"/>
      <c r="J1" s="29"/>
      <c r="K1" s="60" t="s">
        <v>147</v>
      </c>
      <c r="L1" s="30"/>
    </row>
    <row r="2" spans="1:12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</row>
    <row r="3" spans="1:12" s="6" customFormat="1" ht="25.5" customHeight="1">
      <c r="A3" s="200" t="s">
        <v>6</v>
      </c>
      <c r="B3" s="132">
        <v>396</v>
      </c>
      <c r="C3" s="132">
        <v>209</v>
      </c>
      <c r="D3" s="132">
        <v>187</v>
      </c>
      <c r="E3" s="103" t="s">
        <v>7</v>
      </c>
      <c r="F3" s="132">
        <v>715</v>
      </c>
      <c r="G3" s="132">
        <v>392</v>
      </c>
      <c r="H3" s="156">
        <v>323</v>
      </c>
      <c r="I3" s="200" t="s">
        <v>8</v>
      </c>
      <c r="J3" s="132">
        <v>858</v>
      </c>
      <c r="K3" s="132">
        <v>420</v>
      </c>
      <c r="L3" s="132">
        <v>438</v>
      </c>
    </row>
    <row r="4" spans="1:12" s="35" customFormat="1" ht="15.75" customHeight="1">
      <c r="A4" s="17">
        <v>0</v>
      </c>
      <c r="B4" s="157">
        <v>64</v>
      </c>
      <c r="C4" s="157">
        <v>35</v>
      </c>
      <c r="D4" s="157">
        <v>29</v>
      </c>
      <c r="E4" s="188">
        <v>35</v>
      </c>
      <c r="F4" s="157">
        <v>142</v>
      </c>
      <c r="G4" s="157">
        <v>74</v>
      </c>
      <c r="H4" s="158">
        <v>68</v>
      </c>
      <c r="I4" s="189">
        <v>70</v>
      </c>
      <c r="J4" s="157">
        <v>168</v>
      </c>
      <c r="K4" s="157">
        <v>83</v>
      </c>
      <c r="L4" s="157">
        <v>85</v>
      </c>
    </row>
    <row r="5" spans="1:12" s="35" customFormat="1" ht="15.75" customHeight="1">
      <c r="A5" s="17">
        <v>1</v>
      </c>
      <c r="B5" s="157">
        <v>75</v>
      </c>
      <c r="C5" s="157">
        <v>39</v>
      </c>
      <c r="D5" s="157">
        <v>36</v>
      </c>
      <c r="E5" s="188">
        <v>36</v>
      </c>
      <c r="F5" s="157">
        <v>137</v>
      </c>
      <c r="G5" s="157">
        <v>70</v>
      </c>
      <c r="H5" s="158">
        <v>67</v>
      </c>
      <c r="I5" s="189">
        <v>71</v>
      </c>
      <c r="J5" s="157">
        <v>152</v>
      </c>
      <c r="K5" s="157">
        <v>75</v>
      </c>
      <c r="L5" s="157">
        <v>77</v>
      </c>
    </row>
    <row r="6" spans="1:12" s="35" customFormat="1" ht="15.75" customHeight="1">
      <c r="A6" s="17">
        <v>2</v>
      </c>
      <c r="B6" s="157">
        <v>76</v>
      </c>
      <c r="C6" s="157">
        <v>41</v>
      </c>
      <c r="D6" s="157">
        <v>35</v>
      </c>
      <c r="E6" s="188">
        <v>37</v>
      </c>
      <c r="F6" s="157">
        <v>129</v>
      </c>
      <c r="G6" s="157">
        <v>81</v>
      </c>
      <c r="H6" s="158">
        <v>48</v>
      </c>
      <c r="I6" s="189">
        <v>72</v>
      </c>
      <c r="J6" s="157">
        <v>166</v>
      </c>
      <c r="K6" s="157">
        <v>91</v>
      </c>
      <c r="L6" s="157">
        <v>75</v>
      </c>
    </row>
    <row r="7" spans="1:12" s="35" customFormat="1" ht="15.75" customHeight="1">
      <c r="A7" s="17">
        <v>3</v>
      </c>
      <c r="B7" s="157">
        <v>93</v>
      </c>
      <c r="C7" s="157">
        <v>46</v>
      </c>
      <c r="D7" s="157">
        <v>47</v>
      </c>
      <c r="E7" s="188">
        <v>38</v>
      </c>
      <c r="F7" s="157">
        <v>147</v>
      </c>
      <c r="G7" s="157">
        <v>78</v>
      </c>
      <c r="H7" s="158">
        <v>69</v>
      </c>
      <c r="I7" s="189">
        <v>73</v>
      </c>
      <c r="J7" s="157">
        <v>182</v>
      </c>
      <c r="K7" s="157">
        <v>83</v>
      </c>
      <c r="L7" s="157">
        <v>99</v>
      </c>
    </row>
    <row r="8" spans="1:12" s="35" customFormat="1" ht="18" customHeight="1">
      <c r="A8" s="17">
        <v>4</v>
      </c>
      <c r="B8" s="157">
        <v>88</v>
      </c>
      <c r="C8" s="157">
        <v>48</v>
      </c>
      <c r="D8" s="157">
        <v>40</v>
      </c>
      <c r="E8" s="188">
        <v>39</v>
      </c>
      <c r="F8" s="157">
        <v>160</v>
      </c>
      <c r="G8" s="157">
        <v>89</v>
      </c>
      <c r="H8" s="158">
        <v>71</v>
      </c>
      <c r="I8" s="189">
        <v>74</v>
      </c>
      <c r="J8" s="157">
        <v>190</v>
      </c>
      <c r="K8" s="157">
        <v>88</v>
      </c>
      <c r="L8" s="157">
        <v>102</v>
      </c>
    </row>
    <row r="9" spans="1:12" s="6" customFormat="1" ht="25.5" customHeight="1">
      <c r="A9" s="201" t="s">
        <v>10</v>
      </c>
      <c r="B9" s="137">
        <v>550</v>
      </c>
      <c r="C9" s="137">
        <v>277</v>
      </c>
      <c r="D9" s="137">
        <v>273</v>
      </c>
      <c r="E9" s="202" t="s">
        <v>11</v>
      </c>
      <c r="F9" s="137">
        <v>735</v>
      </c>
      <c r="G9" s="137">
        <v>371</v>
      </c>
      <c r="H9" s="192">
        <v>364</v>
      </c>
      <c r="I9" s="201" t="s">
        <v>12</v>
      </c>
      <c r="J9" s="137">
        <v>865</v>
      </c>
      <c r="K9" s="137">
        <v>417</v>
      </c>
      <c r="L9" s="137">
        <v>448</v>
      </c>
    </row>
    <row r="10" spans="1:12" s="35" customFormat="1" ht="15.75" customHeight="1">
      <c r="A10" s="17">
        <v>5</v>
      </c>
      <c r="B10" s="157">
        <v>108</v>
      </c>
      <c r="C10" s="157">
        <v>57</v>
      </c>
      <c r="D10" s="157">
        <v>51</v>
      </c>
      <c r="E10" s="188">
        <v>40</v>
      </c>
      <c r="F10" s="157">
        <v>143</v>
      </c>
      <c r="G10" s="157">
        <v>66</v>
      </c>
      <c r="H10" s="158">
        <v>77</v>
      </c>
      <c r="I10" s="189">
        <v>75</v>
      </c>
      <c r="J10" s="157">
        <v>216</v>
      </c>
      <c r="K10" s="157">
        <v>98</v>
      </c>
      <c r="L10" s="157">
        <v>118</v>
      </c>
    </row>
    <row r="11" spans="1:12" s="35" customFormat="1" ht="15.75" customHeight="1">
      <c r="A11" s="17">
        <v>6</v>
      </c>
      <c r="B11" s="157">
        <v>116</v>
      </c>
      <c r="C11" s="157">
        <v>62</v>
      </c>
      <c r="D11" s="157">
        <v>54</v>
      </c>
      <c r="E11" s="188">
        <v>41</v>
      </c>
      <c r="F11" s="157">
        <v>141</v>
      </c>
      <c r="G11" s="157">
        <v>75</v>
      </c>
      <c r="H11" s="158">
        <v>66</v>
      </c>
      <c r="I11" s="189">
        <v>76</v>
      </c>
      <c r="J11" s="157">
        <v>197</v>
      </c>
      <c r="K11" s="157">
        <v>100</v>
      </c>
      <c r="L11" s="157">
        <v>97</v>
      </c>
    </row>
    <row r="12" spans="1:12" s="35" customFormat="1" ht="15.75" customHeight="1">
      <c r="A12" s="17">
        <v>7</v>
      </c>
      <c r="B12" s="157">
        <v>98</v>
      </c>
      <c r="C12" s="157">
        <v>48</v>
      </c>
      <c r="D12" s="157">
        <v>50</v>
      </c>
      <c r="E12" s="188">
        <v>42</v>
      </c>
      <c r="F12" s="157">
        <v>159</v>
      </c>
      <c r="G12" s="157">
        <v>95</v>
      </c>
      <c r="H12" s="158">
        <v>64</v>
      </c>
      <c r="I12" s="189">
        <v>77</v>
      </c>
      <c r="J12" s="157">
        <v>187</v>
      </c>
      <c r="K12" s="157">
        <v>99</v>
      </c>
      <c r="L12" s="157">
        <v>88</v>
      </c>
    </row>
    <row r="13" spans="1:12" s="35" customFormat="1" ht="15.75" customHeight="1">
      <c r="A13" s="17">
        <v>8</v>
      </c>
      <c r="B13" s="157">
        <v>116</v>
      </c>
      <c r="C13" s="157">
        <v>58</v>
      </c>
      <c r="D13" s="157">
        <v>58</v>
      </c>
      <c r="E13" s="188">
        <v>43</v>
      </c>
      <c r="F13" s="157">
        <v>168</v>
      </c>
      <c r="G13" s="157">
        <v>77</v>
      </c>
      <c r="H13" s="158">
        <v>91</v>
      </c>
      <c r="I13" s="189">
        <v>78</v>
      </c>
      <c r="J13" s="157">
        <v>166</v>
      </c>
      <c r="K13" s="157">
        <v>73</v>
      </c>
      <c r="L13" s="157">
        <v>93</v>
      </c>
    </row>
    <row r="14" spans="1:12" s="35" customFormat="1" ht="18" customHeight="1">
      <c r="A14" s="19">
        <v>9</v>
      </c>
      <c r="B14" s="159">
        <v>112</v>
      </c>
      <c r="C14" s="159">
        <v>52</v>
      </c>
      <c r="D14" s="159">
        <v>60</v>
      </c>
      <c r="E14" s="190">
        <v>44</v>
      </c>
      <c r="F14" s="159">
        <v>124</v>
      </c>
      <c r="G14" s="159">
        <v>58</v>
      </c>
      <c r="H14" s="160">
        <v>66</v>
      </c>
      <c r="I14" s="191">
        <v>79</v>
      </c>
      <c r="J14" s="159">
        <v>99</v>
      </c>
      <c r="K14" s="159">
        <v>47</v>
      </c>
      <c r="L14" s="159">
        <v>52</v>
      </c>
    </row>
    <row r="15" spans="1:12" s="6" customFormat="1" ht="25.5" customHeight="1">
      <c r="A15" s="201" t="s">
        <v>19</v>
      </c>
      <c r="B15" s="137">
        <v>564</v>
      </c>
      <c r="C15" s="137">
        <v>322</v>
      </c>
      <c r="D15" s="137">
        <v>242</v>
      </c>
      <c r="E15" s="202" t="s">
        <v>20</v>
      </c>
      <c r="F15" s="137">
        <v>768</v>
      </c>
      <c r="G15" s="137">
        <v>407</v>
      </c>
      <c r="H15" s="192">
        <v>361</v>
      </c>
      <c r="I15" s="201" t="s">
        <v>21</v>
      </c>
      <c r="J15" s="137">
        <v>565</v>
      </c>
      <c r="K15" s="137">
        <v>242</v>
      </c>
      <c r="L15" s="137">
        <v>323</v>
      </c>
    </row>
    <row r="16" spans="1:12" s="35" customFormat="1" ht="15.75" customHeight="1">
      <c r="A16" s="17">
        <v>10</v>
      </c>
      <c r="B16" s="157">
        <v>95</v>
      </c>
      <c r="C16" s="157">
        <v>51</v>
      </c>
      <c r="D16" s="157">
        <v>44</v>
      </c>
      <c r="E16" s="188">
        <v>45</v>
      </c>
      <c r="F16" s="157">
        <v>135</v>
      </c>
      <c r="G16" s="157">
        <v>83</v>
      </c>
      <c r="H16" s="158">
        <v>52</v>
      </c>
      <c r="I16" s="189">
        <v>80</v>
      </c>
      <c r="J16" s="157">
        <v>106</v>
      </c>
      <c r="K16" s="157">
        <v>50</v>
      </c>
      <c r="L16" s="157">
        <v>56</v>
      </c>
    </row>
    <row r="17" spans="1:12" s="35" customFormat="1" ht="15.75" customHeight="1">
      <c r="A17" s="17">
        <v>11</v>
      </c>
      <c r="B17" s="157">
        <v>124</v>
      </c>
      <c r="C17" s="157">
        <v>76</v>
      </c>
      <c r="D17" s="157">
        <v>48</v>
      </c>
      <c r="E17" s="188">
        <v>46</v>
      </c>
      <c r="F17" s="157">
        <v>153</v>
      </c>
      <c r="G17" s="157">
        <v>78</v>
      </c>
      <c r="H17" s="158">
        <v>75</v>
      </c>
      <c r="I17" s="189">
        <v>81</v>
      </c>
      <c r="J17" s="157">
        <v>130</v>
      </c>
      <c r="K17" s="157">
        <v>66</v>
      </c>
      <c r="L17" s="157">
        <v>64</v>
      </c>
    </row>
    <row r="18" spans="1:12" s="35" customFormat="1" ht="15.75" customHeight="1">
      <c r="A18" s="17">
        <v>12</v>
      </c>
      <c r="B18" s="157">
        <v>116</v>
      </c>
      <c r="C18" s="157">
        <v>72</v>
      </c>
      <c r="D18" s="157">
        <v>44</v>
      </c>
      <c r="E18" s="188">
        <v>47</v>
      </c>
      <c r="F18" s="157">
        <v>159</v>
      </c>
      <c r="G18" s="157">
        <v>86</v>
      </c>
      <c r="H18" s="158">
        <v>73</v>
      </c>
      <c r="I18" s="189">
        <v>82</v>
      </c>
      <c r="J18" s="157">
        <v>115</v>
      </c>
      <c r="K18" s="157">
        <v>45</v>
      </c>
      <c r="L18" s="157">
        <v>70</v>
      </c>
    </row>
    <row r="19" spans="1:12" s="35" customFormat="1" ht="15.75" customHeight="1">
      <c r="A19" s="17">
        <v>13</v>
      </c>
      <c r="B19" s="157">
        <v>121</v>
      </c>
      <c r="C19" s="157">
        <v>61</v>
      </c>
      <c r="D19" s="157">
        <v>60</v>
      </c>
      <c r="E19" s="188">
        <v>48</v>
      </c>
      <c r="F19" s="157">
        <v>147</v>
      </c>
      <c r="G19" s="157">
        <v>68</v>
      </c>
      <c r="H19" s="158">
        <v>79</v>
      </c>
      <c r="I19" s="189">
        <v>83</v>
      </c>
      <c r="J19" s="157">
        <v>116</v>
      </c>
      <c r="K19" s="157">
        <v>46</v>
      </c>
      <c r="L19" s="157">
        <v>70</v>
      </c>
    </row>
    <row r="20" spans="1:12" s="35" customFormat="1" ht="18" customHeight="1">
      <c r="A20" s="19">
        <v>14</v>
      </c>
      <c r="B20" s="159">
        <v>108</v>
      </c>
      <c r="C20" s="159">
        <v>62</v>
      </c>
      <c r="D20" s="159">
        <v>46</v>
      </c>
      <c r="E20" s="190">
        <v>49</v>
      </c>
      <c r="F20" s="159">
        <v>174</v>
      </c>
      <c r="G20" s="159">
        <v>92</v>
      </c>
      <c r="H20" s="160">
        <v>82</v>
      </c>
      <c r="I20" s="191">
        <v>84</v>
      </c>
      <c r="J20" s="159">
        <v>98</v>
      </c>
      <c r="K20" s="159">
        <v>35</v>
      </c>
      <c r="L20" s="159">
        <v>63</v>
      </c>
    </row>
    <row r="21" spans="1:12" s="6" customFormat="1" ht="25.5" customHeight="1">
      <c r="A21" s="201" t="s">
        <v>22</v>
      </c>
      <c r="B21" s="137">
        <v>556</v>
      </c>
      <c r="C21" s="137">
        <v>285</v>
      </c>
      <c r="D21" s="137">
        <v>271</v>
      </c>
      <c r="E21" s="202" t="s">
        <v>23</v>
      </c>
      <c r="F21" s="137">
        <v>847</v>
      </c>
      <c r="G21" s="137">
        <v>448</v>
      </c>
      <c r="H21" s="192">
        <v>399</v>
      </c>
      <c r="I21" s="201" t="s">
        <v>24</v>
      </c>
      <c r="J21" s="137">
        <v>382</v>
      </c>
      <c r="K21" s="137">
        <v>162</v>
      </c>
      <c r="L21" s="137">
        <v>220</v>
      </c>
    </row>
    <row r="22" spans="1:12" s="35" customFormat="1" ht="15.75" customHeight="1">
      <c r="A22" s="17">
        <v>15</v>
      </c>
      <c r="B22" s="157">
        <v>105</v>
      </c>
      <c r="C22" s="157">
        <v>65</v>
      </c>
      <c r="D22" s="157">
        <v>40</v>
      </c>
      <c r="E22" s="188">
        <v>50</v>
      </c>
      <c r="F22" s="157">
        <v>177</v>
      </c>
      <c r="G22" s="157">
        <v>92</v>
      </c>
      <c r="H22" s="158">
        <v>85</v>
      </c>
      <c r="I22" s="189">
        <v>85</v>
      </c>
      <c r="J22" s="157">
        <v>91</v>
      </c>
      <c r="K22" s="157">
        <v>46</v>
      </c>
      <c r="L22" s="157">
        <v>45</v>
      </c>
    </row>
    <row r="23" spans="1:12" s="35" customFormat="1" ht="15.75" customHeight="1">
      <c r="A23" s="17">
        <v>16</v>
      </c>
      <c r="B23" s="157">
        <v>105</v>
      </c>
      <c r="C23" s="157">
        <v>45</v>
      </c>
      <c r="D23" s="157">
        <v>60</v>
      </c>
      <c r="E23" s="188">
        <v>51</v>
      </c>
      <c r="F23" s="157">
        <v>169</v>
      </c>
      <c r="G23" s="157">
        <v>86</v>
      </c>
      <c r="H23" s="158">
        <v>83</v>
      </c>
      <c r="I23" s="189">
        <v>86</v>
      </c>
      <c r="J23" s="157">
        <v>70</v>
      </c>
      <c r="K23" s="157">
        <v>34</v>
      </c>
      <c r="L23" s="157">
        <v>36</v>
      </c>
    </row>
    <row r="24" spans="1:12" s="35" customFormat="1" ht="15.75" customHeight="1">
      <c r="A24" s="17">
        <v>17</v>
      </c>
      <c r="B24" s="157">
        <v>116</v>
      </c>
      <c r="C24" s="157">
        <v>66</v>
      </c>
      <c r="D24" s="157">
        <v>50</v>
      </c>
      <c r="E24" s="188">
        <v>52</v>
      </c>
      <c r="F24" s="157">
        <v>189</v>
      </c>
      <c r="G24" s="157">
        <v>99</v>
      </c>
      <c r="H24" s="158">
        <v>90</v>
      </c>
      <c r="I24" s="189">
        <v>87</v>
      </c>
      <c r="J24" s="157">
        <v>66</v>
      </c>
      <c r="K24" s="157">
        <v>23</v>
      </c>
      <c r="L24" s="157">
        <v>43</v>
      </c>
    </row>
    <row r="25" spans="1:12" s="35" customFormat="1" ht="15.75" customHeight="1">
      <c r="A25" s="17">
        <v>18</v>
      </c>
      <c r="B25" s="157">
        <v>109</v>
      </c>
      <c r="C25" s="157">
        <v>51</v>
      </c>
      <c r="D25" s="157">
        <v>58</v>
      </c>
      <c r="E25" s="188">
        <v>53</v>
      </c>
      <c r="F25" s="157">
        <v>152</v>
      </c>
      <c r="G25" s="157">
        <v>78</v>
      </c>
      <c r="H25" s="158">
        <v>74</v>
      </c>
      <c r="I25" s="189">
        <v>88</v>
      </c>
      <c r="J25" s="157">
        <v>93</v>
      </c>
      <c r="K25" s="157">
        <v>38</v>
      </c>
      <c r="L25" s="157">
        <v>55</v>
      </c>
    </row>
    <row r="26" spans="1:12" s="35" customFormat="1" ht="18" customHeight="1">
      <c r="A26" s="19">
        <v>19</v>
      </c>
      <c r="B26" s="159">
        <v>121</v>
      </c>
      <c r="C26" s="159">
        <v>58</v>
      </c>
      <c r="D26" s="159">
        <v>63</v>
      </c>
      <c r="E26" s="190">
        <v>54</v>
      </c>
      <c r="F26" s="159">
        <v>160</v>
      </c>
      <c r="G26" s="159">
        <v>93</v>
      </c>
      <c r="H26" s="160">
        <v>67</v>
      </c>
      <c r="I26" s="191">
        <v>89</v>
      </c>
      <c r="J26" s="159">
        <v>62</v>
      </c>
      <c r="K26" s="159">
        <v>21</v>
      </c>
      <c r="L26" s="159">
        <v>41</v>
      </c>
    </row>
    <row r="27" spans="1:12" s="6" customFormat="1" ht="25.5" customHeight="1">
      <c r="A27" s="201" t="s">
        <v>25</v>
      </c>
      <c r="B27" s="137">
        <v>508</v>
      </c>
      <c r="C27" s="137">
        <v>263</v>
      </c>
      <c r="D27" s="137">
        <v>245</v>
      </c>
      <c r="E27" s="202" t="s">
        <v>26</v>
      </c>
      <c r="F27" s="137">
        <v>718</v>
      </c>
      <c r="G27" s="137">
        <v>363</v>
      </c>
      <c r="H27" s="192">
        <v>355</v>
      </c>
      <c r="I27" s="201" t="s">
        <v>27</v>
      </c>
      <c r="J27" s="137">
        <v>203</v>
      </c>
      <c r="K27" s="137">
        <v>65</v>
      </c>
      <c r="L27" s="137">
        <v>138</v>
      </c>
    </row>
    <row r="28" spans="1:12" s="35" customFormat="1" ht="15.75" customHeight="1">
      <c r="A28" s="17">
        <v>20</v>
      </c>
      <c r="B28" s="157">
        <v>94</v>
      </c>
      <c r="C28" s="157">
        <v>47</v>
      </c>
      <c r="D28" s="157">
        <v>47</v>
      </c>
      <c r="E28" s="188">
        <v>55</v>
      </c>
      <c r="F28" s="157">
        <v>133</v>
      </c>
      <c r="G28" s="157">
        <v>66</v>
      </c>
      <c r="H28" s="158">
        <v>67</v>
      </c>
      <c r="I28" s="189">
        <v>90</v>
      </c>
      <c r="J28" s="157">
        <v>49</v>
      </c>
      <c r="K28" s="157">
        <v>16</v>
      </c>
      <c r="L28" s="157">
        <v>33</v>
      </c>
    </row>
    <row r="29" spans="1:12" s="35" customFormat="1" ht="15.75" customHeight="1">
      <c r="A29" s="17">
        <v>21</v>
      </c>
      <c r="B29" s="157">
        <v>105</v>
      </c>
      <c r="C29" s="157">
        <v>54</v>
      </c>
      <c r="D29" s="157">
        <v>51</v>
      </c>
      <c r="E29" s="188">
        <v>56</v>
      </c>
      <c r="F29" s="157">
        <v>151</v>
      </c>
      <c r="G29" s="157">
        <v>83</v>
      </c>
      <c r="H29" s="158">
        <v>68</v>
      </c>
      <c r="I29" s="189">
        <v>91</v>
      </c>
      <c r="J29" s="157">
        <v>45</v>
      </c>
      <c r="K29" s="157">
        <v>13</v>
      </c>
      <c r="L29" s="157">
        <v>32</v>
      </c>
    </row>
    <row r="30" spans="1:12" s="35" customFormat="1" ht="15.75" customHeight="1">
      <c r="A30" s="17">
        <v>22</v>
      </c>
      <c r="B30" s="157">
        <v>105</v>
      </c>
      <c r="C30" s="157">
        <v>54</v>
      </c>
      <c r="D30" s="157">
        <v>51</v>
      </c>
      <c r="E30" s="188">
        <v>57</v>
      </c>
      <c r="F30" s="157">
        <v>156</v>
      </c>
      <c r="G30" s="157">
        <v>75</v>
      </c>
      <c r="H30" s="158">
        <v>81</v>
      </c>
      <c r="I30" s="189">
        <v>92</v>
      </c>
      <c r="J30" s="157">
        <v>57</v>
      </c>
      <c r="K30" s="157">
        <v>16</v>
      </c>
      <c r="L30" s="157">
        <v>41</v>
      </c>
    </row>
    <row r="31" spans="1:12" s="35" customFormat="1" ht="15.75" customHeight="1">
      <c r="A31" s="17">
        <v>23</v>
      </c>
      <c r="B31" s="157">
        <v>112</v>
      </c>
      <c r="C31" s="157">
        <v>68</v>
      </c>
      <c r="D31" s="157">
        <v>44</v>
      </c>
      <c r="E31" s="188">
        <v>58</v>
      </c>
      <c r="F31" s="157">
        <v>178</v>
      </c>
      <c r="G31" s="157">
        <v>80</v>
      </c>
      <c r="H31" s="158">
        <v>98</v>
      </c>
      <c r="I31" s="189">
        <v>93</v>
      </c>
      <c r="J31" s="157">
        <v>24</v>
      </c>
      <c r="K31" s="157">
        <v>9</v>
      </c>
      <c r="L31" s="157">
        <v>15</v>
      </c>
    </row>
    <row r="32" spans="1:12" s="35" customFormat="1" ht="18" customHeight="1">
      <c r="A32" s="19">
        <v>24</v>
      </c>
      <c r="B32" s="159">
        <v>92</v>
      </c>
      <c r="C32" s="159">
        <v>40</v>
      </c>
      <c r="D32" s="159">
        <v>52</v>
      </c>
      <c r="E32" s="190">
        <v>59</v>
      </c>
      <c r="F32" s="159">
        <v>100</v>
      </c>
      <c r="G32" s="159">
        <v>59</v>
      </c>
      <c r="H32" s="160">
        <v>41</v>
      </c>
      <c r="I32" s="191">
        <v>94</v>
      </c>
      <c r="J32" s="159">
        <v>28</v>
      </c>
      <c r="K32" s="159">
        <v>11</v>
      </c>
      <c r="L32" s="159">
        <v>17</v>
      </c>
    </row>
    <row r="33" spans="1:13" s="6" customFormat="1" ht="25.5" customHeight="1">
      <c r="A33" s="201" t="s">
        <v>28</v>
      </c>
      <c r="B33" s="137">
        <v>463</v>
      </c>
      <c r="C33" s="137">
        <v>234</v>
      </c>
      <c r="D33" s="137">
        <v>229</v>
      </c>
      <c r="E33" s="202" t="s">
        <v>29</v>
      </c>
      <c r="F33" s="137">
        <v>731</v>
      </c>
      <c r="G33" s="137">
        <v>389</v>
      </c>
      <c r="H33" s="192">
        <v>342</v>
      </c>
      <c r="I33" s="203" t="s">
        <v>30</v>
      </c>
      <c r="J33" s="137">
        <v>90</v>
      </c>
      <c r="K33" s="137">
        <v>19</v>
      </c>
      <c r="L33" s="137">
        <v>71</v>
      </c>
    </row>
    <row r="34" spans="1:13" s="35" customFormat="1" ht="15.75" customHeight="1">
      <c r="A34" s="17">
        <v>25</v>
      </c>
      <c r="B34" s="157">
        <v>75</v>
      </c>
      <c r="C34" s="157">
        <v>36</v>
      </c>
      <c r="D34" s="157">
        <v>39</v>
      </c>
      <c r="E34" s="188">
        <v>60</v>
      </c>
      <c r="F34" s="157">
        <v>142</v>
      </c>
      <c r="G34" s="157">
        <v>70</v>
      </c>
      <c r="H34" s="158">
        <v>72</v>
      </c>
      <c r="I34" s="21">
        <v>95</v>
      </c>
      <c r="J34" s="163">
        <v>25</v>
      </c>
      <c r="K34" s="163">
        <v>7</v>
      </c>
      <c r="L34" s="163">
        <v>18</v>
      </c>
    </row>
    <row r="35" spans="1:13" s="35" customFormat="1" ht="15.75" customHeight="1">
      <c r="A35" s="17">
        <v>26</v>
      </c>
      <c r="B35" s="157">
        <v>104</v>
      </c>
      <c r="C35" s="157">
        <v>57</v>
      </c>
      <c r="D35" s="157">
        <v>47</v>
      </c>
      <c r="E35" s="188">
        <v>61</v>
      </c>
      <c r="F35" s="157">
        <v>160</v>
      </c>
      <c r="G35" s="157">
        <v>90</v>
      </c>
      <c r="H35" s="158">
        <v>70</v>
      </c>
      <c r="I35" s="21">
        <v>96</v>
      </c>
      <c r="J35" s="163">
        <v>24</v>
      </c>
      <c r="K35" s="163">
        <v>5</v>
      </c>
      <c r="L35" s="163">
        <v>19</v>
      </c>
    </row>
    <row r="36" spans="1:13" s="35" customFormat="1" ht="15.75" customHeight="1">
      <c r="A36" s="17">
        <v>27</v>
      </c>
      <c r="B36" s="157">
        <v>73</v>
      </c>
      <c r="C36" s="157">
        <v>34</v>
      </c>
      <c r="D36" s="157">
        <v>39</v>
      </c>
      <c r="E36" s="188">
        <v>62</v>
      </c>
      <c r="F36" s="157">
        <v>153</v>
      </c>
      <c r="G36" s="157">
        <v>77</v>
      </c>
      <c r="H36" s="158">
        <v>76</v>
      </c>
      <c r="I36" s="21">
        <v>97</v>
      </c>
      <c r="J36" s="163">
        <v>13</v>
      </c>
      <c r="K36" s="163">
        <v>3</v>
      </c>
      <c r="L36" s="163">
        <v>10</v>
      </c>
    </row>
    <row r="37" spans="1:13" s="35" customFormat="1" ht="15.75" customHeight="1">
      <c r="A37" s="17">
        <v>28</v>
      </c>
      <c r="B37" s="157">
        <v>96</v>
      </c>
      <c r="C37" s="157">
        <v>51</v>
      </c>
      <c r="D37" s="157">
        <v>45</v>
      </c>
      <c r="E37" s="188">
        <v>63</v>
      </c>
      <c r="F37" s="157">
        <v>136</v>
      </c>
      <c r="G37" s="157">
        <v>72</v>
      </c>
      <c r="H37" s="158">
        <v>64</v>
      </c>
      <c r="I37" s="21">
        <v>98</v>
      </c>
      <c r="J37" s="163">
        <v>10</v>
      </c>
      <c r="K37" s="163">
        <v>2</v>
      </c>
      <c r="L37" s="163">
        <v>8</v>
      </c>
    </row>
    <row r="38" spans="1:13" s="35" customFormat="1" ht="18" customHeight="1">
      <c r="A38" s="19">
        <v>29</v>
      </c>
      <c r="B38" s="159">
        <v>115</v>
      </c>
      <c r="C38" s="159">
        <v>56</v>
      </c>
      <c r="D38" s="159">
        <v>59</v>
      </c>
      <c r="E38" s="190">
        <v>64</v>
      </c>
      <c r="F38" s="159">
        <v>140</v>
      </c>
      <c r="G38" s="159">
        <v>80</v>
      </c>
      <c r="H38" s="160">
        <v>60</v>
      </c>
      <c r="I38" s="21">
        <v>99</v>
      </c>
      <c r="J38" s="163">
        <v>7</v>
      </c>
      <c r="K38" s="163">
        <v>1</v>
      </c>
      <c r="L38" s="163">
        <v>6</v>
      </c>
    </row>
    <row r="39" spans="1:13" s="6" customFormat="1" ht="25.5" customHeight="1">
      <c r="A39" s="10" t="s">
        <v>31</v>
      </c>
      <c r="B39" s="44">
        <v>597</v>
      </c>
      <c r="C39" s="44">
        <v>330</v>
      </c>
      <c r="D39" s="44">
        <v>267</v>
      </c>
      <c r="E39" s="98" t="s">
        <v>32</v>
      </c>
      <c r="F39" s="44">
        <v>790</v>
      </c>
      <c r="G39" s="44">
        <v>396</v>
      </c>
      <c r="H39" s="102">
        <v>394</v>
      </c>
      <c r="I39" s="12">
        <v>100</v>
      </c>
      <c r="J39" s="166">
        <v>5</v>
      </c>
      <c r="K39" s="166">
        <v>0</v>
      </c>
      <c r="L39" s="166">
        <v>5</v>
      </c>
    </row>
    <row r="40" spans="1:13" s="35" customFormat="1" ht="15.75" customHeight="1">
      <c r="A40" s="17">
        <v>30</v>
      </c>
      <c r="B40" s="157">
        <v>110</v>
      </c>
      <c r="C40" s="157">
        <v>67</v>
      </c>
      <c r="D40" s="157">
        <v>43</v>
      </c>
      <c r="E40" s="188">
        <v>65</v>
      </c>
      <c r="F40" s="157">
        <v>157</v>
      </c>
      <c r="G40" s="157">
        <v>83</v>
      </c>
      <c r="H40" s="158">
        <v>74</v>
      </c>
      <c r="I40" s="189">
        <v>101</v>
      </c>
      <c r="J40" s="157">
        <v>1</v>
      </c>
      <c r="K40" s="157">
        <v>0</v>
      </c>
      <c r="L40" s="157">
        <v>1</v>
      </c>
    </row>
    <row r="41" spans="1:13" s="35" customFormat="1" ht="15.75" customHeight="1">
      <c r="A41" s="17">
        <v>31</v>
      </c>
      <c r="B41" s="157">
        <v>106</v>
      </c>
      <c r="C41" s="157">
        <v>56</v>
      </c>
      <c r="D41" s="157">
        <v>50</v>
      </c>
      <c r="E41" s="188">
        <v>66</v>
      </c>
      <c r="F41" s="157">
        <v>151</v>
      </c>
      <c r="G41" s="157">
        <v>67</v>
      </c>
      <c r="H41" s="158">
        <v>84</v>
      </c>
      <c r="I41" s="189">
        <v>102</v>
      </c>
      <c r="J41" s="157">
        <v>1</v>
      </c>
      <c r="K41" s="157">
        <v>0</v>
      </c>
      <c r="L41" s="157">
        <v>1</v>
      </c>
    </row>
    <row r="42" spans="1:13" s="35" customFormat="1" ht="15.75" customHeight="1">
      <c r="A42" s="17">
        <v>32</v>
      </c>
      <c r="B42" s="157">
        <v>122</v>
      </c>
      <c r="C42" s="157">
        <v>66</v>
      </c>
      <c r="D42" s="157">
        <v>56</v>
      </c>
      <c r="E42" s="188">
        <v>67</v>
      </c>
      <c r="F42" s="157">
        <v>173</v>
      </c>
      <c r="G42" s="157">
        <v>86</v>
      </c>
      <c r="H42" s="158">
        <v>87</v>
      </c>
      <c r="I42" s="189">
        <v>103</v>
      </c>
      <c r="J42" s="157">
        <v>1</v>
      </c>
      <c r="K42" s="157">
        <v>1</v>
      </c>
      <c r="L42" s="157">
        <v>0</v>
      </c>
    </row>
    <row r="43" spans="1:13" s="35" customFormat="1" ht="15.75" customHeight="1">
      <c r="A43" s="17">
        <v>33</v>
      </c>
      <c r="B43" s="157">
        <v>118</v>
      </c>
      <c r="C43" s="157">
        <v>68</v>
      </c>
      <c r="D43" s="157">
        <v>50</v>
      </c>
      <c r="E43" s="188">
        <v>68</v>
      </c>
      <c r="F43" s="157">
        <v>149</v>
      </c>
      <c r="G43" s="157">
        <v>74</v>
      </c>
      <c r="H43" s="158">
        <v>75</v>
      </c>
      <c r="I43" s="204" t="s">
        <v>33</v>
      </c>
      <c r="J43" s="157">
        <v>3</v>
      </c>
      <c r="K43" s="157">
        <v>0</v>
      </c>
      <c r="L43" s="157">
        <v>3</v>
      </c>
    </row>
    <row r="44" spans="1:13" s="35" customFormat="1" ht="21" customHeight="1" thickBot="1">
      <c r="A44" s="32">
        <v>34</v>
      </c>
      <c r="B44" s="168">
        <v>141</v>
      </c>
      <c r="C44" s="168">
        <v>73</v>
      </c>
      <c r="D44" s="168">
        <v>68</v>
      </c>
      <c r="E44" s="205">
        <v>69</v>
      </c>
      <c r="F44" s="168">
        <v>160</v>
      </c>
      <c r="G44" s="168">
        <v>86</v>
      </c>
      <c r="H44" s="169">
        <v>74</v>
      </c>
      <c r="I44" s="206" t="s">
        <v>5</v>
      </c>
      <c r="J44" s="172">
        <v>11901</v>
      </c>
      <c r="K44" s="172">
        <v>6011</v>
      </c>
      <c r="L44" s="172">
        <v>5890</v>
      </c>
    </row>
    <row r="45" spans="1:13" s="57" customFormat="1" ht="24" customHeight="1" thickTop="1" thickBot="1">
      <c r="A45" s="120" t="s">
        <v>34</v>
      </c>
      <c r="B45" s="121">
        <v>1510</v>
      </c>
      <c r="C45" s="121">
        <v>808</v>
      </c>
      <c r="D45" s="121">
        <v>702</v>
      </c>
      <c r="E45" s="117" t="s">
        <v>36</v>
      </c>
      <c r="F45" s="121">
        <v>6638</v>
      </c>
      <c r="G45" s="121">
        <v>3482</v>
      </c>
      <c r="H45" s="122">
        <v>3156</v>
      </c>
      <c r="I45" s="123" t="s">
        <v>37</v>
      </c>
      <c r="J45" s="121">
        <v>3753</v>
      </c>
      <c r="K45" s="121">
        <v>1721</v>
      </c>
      <c r="L45" s="121">
        <v>2032</v>
      </c>
    </row>
    <row r="46" spans="1:13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148</v>
      </c>
      <c r="L46" s="30"/>
      <c r="M46" s="35"/>
    </row>
    <row r="47" spans="1:13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</row>
    <row r="48" spans="1:13" s="6" customFormat="1" ht="25.5" customHeight="1">
      <c r="A48" s="10" t="s">
        <v>6</v>
      </c>
      <c r="B48" s="44">
        <v>236</v>
      </c>
      <c r="C48" s="44">
        <v>127</v>
      </c>
      <c r="D48" s="44">
        <v>109</v>
      </c>
      <c r="E48" s="98" t="s">
        <v>7</v>
      </c>
      <c r="F48" s="44">
        <v>378</v>
      </c>
      <c r="G48" s="44">
        <v>197</v>
      </c>
      <c r="H48" s="44">
        <v>181</v>
      </c>
      <c r="I48" s="98" t="s">
        <v>8</v>
      </c>
      <c r="J48" s="44">
        <v>438</v>
      </c>
      <c r="K48" s="44">
        <v>222</v>
      </c>
      <c r="L48" s="44">
        <v>216</v>
      </c>
    </row>
    <row r="49" spans="1:12" s="35" customFormat="1" ht="15.75" customHeight="1">
      <c r="A49" s="17">
        <v>0</v>
      </c>
      <c r="B49" s="36">
        <v>42</v>
      </c>
      <c r="C49" s="37">
        <v>23</v>
      </c>
      <c r="D49" s="37">
        <v>19</v>
      </c>
      <c r="E49" s="91">
        <v>35</v>
      </c>
      <c r="F49" s="36">
        <v>79</v>
      </c>
      <c r="G49" s="37">
        <v>40</v>
      </c>
      <c r="H49" s="37">
        <v>39</v>
      </c>
      <c r="I49" s="91">
        <v>70</v>
      </c>
      <c r="J49" s="36">
        <v>75</v>
      </c>
      <c r="K49" s="37">
        <v>35</v>
      </c>
      <c r="L49" s="37">
        <v>40</v>
      </c>
    </row>
    <row r="50" spans="1:12" s="35" customFormat="1" ht="15.75" customHeight="1">
      <c r="A50" s="17">
        <v>1</v>
      </c>
      <c r="B50" s="36">
        <v>46</v>
      </c>
      <c r="C50" s="37">
        <v>30</v>
      </c>
      <c r="D50" s="37">
        <v>16</v>
      </c>
      <c r="E50" s="91">
        <v>36</v>
      </c>
      <c r="F50" s="36">
        <v>69</v>
      </c>
      <c r="G50" s="37">
        <v>33</v>
      </c>
      <c r="H50" s="37">
        <v>36</v>
      </c>
      <c r="I50" s="91">
        <v>71</v>
      </c>
      <c r="J50" s="36">
        <v>76</v>
      </c>
      <c r="K50" s="37">
        <v>39</v>
      </c>
      <c r="L50" s="37">
        <v>37</v>
      </c>
    </row>
    <row r="51" spans="1:12" s="35" customFormat="1" ht="15.75" customHeight="1">
      <c r="A51" s="17">
        <v>2</v>
      </c>
      <c r="B51" s="36">
        <v>42</v>
      </c>
      <c r="C51" s="37">
        <v>24</v>
      </c>
      <c r="D51" s="37">
        <v>18</v>
      </c>
      <c r="E51" s="91">
        <v>37</v>
      </c>
      <c r="F51" s="36">
        <v>62</v>
      </c>
      <c r="G51" s="37">
        <v>32</v>
      </c>
      <c r="H51" s="37">
        <v>30</v>
      </c>
      <c r="I51" s="91">
        <v>72</v>
      </c>
      <c r="J51" s="36">
        <v>96</v>
      </c>
      <c r="K51" s="37">
        <v>54</v>
      </c>
      <c r="L51" s="37">
        <v>42</v>
      </c>
    </row>
    <row r="52" spans="1:12" s="35" customFormat="1" ht="15.75" customHeight="1">
      <c r="A52" s="17">
        <v>3</v>
      </c>
      <c r="B52" s="36">
        <v>52</v>
      </c>
      <c r="C52" s="37">
        <v>23</v>
      </c>
      <c r="D52" s="37">
        <v>29</v>
      </c>
      <c r="E52" s="91">
        <v>38</v>
      </c>
      <c r="F52" s="36">
        <v>82</v>
      </c>
      <c r="G52" s="37">
        <v>44</v>
      </c>
      <c r="H52" s="37">
        <v>38</v>
      </c>
      <c r="I52" s="91">
        <v>73</v>
      </c>
      <c r="J52" s="36">
        <v>89</v>
      </c>
      <c r="K52" s="37">
        <v>46</v>
      </c>
      <c r="L52" s="37">
        <v>43</v>
      </c>
    </row>
    <row r="53" spans="1:12" s="35" customFormat="1" ht="18" customHeight="1">
      <c r="A53" s="19">
        <v>4</v>
      </c>
      <c r="B53" s="105">
        <v>54</v>
      </c>
      <c r="C53" s="40">
        <v>27</v>
      </c>
      <c r="D53" s="40">
        <v>27</v>
      </c>
      <c r="E53" s="92">
        <v>39</v>
      </c>
      <c r="F53" s="39">
        <v>86</v>
      </c>
      <c r="G53" s="40">
        <v>48</v>
      </c>
      <c r="H53" s="40">
        <v>38</v>
      </c>
      <c r="I53" s="92">
        <v>74</v>
      </c>
      <c r="J53" s="39">
        <v>102</v>
      </c>
      <c r="K53" s="40">
        <v>48</v>
      </c>
      <c r="L53" s="40">
        <v>54</v>
      </c>
    </row>
    <row r="54" spans="1:12" s="6" customFormat="1" ht="25.5" customHeight="1">
      <c r="A54" s="10" t="s">
        <v>10</v>
      </c>
      <c r="B54" s="44">
        <v>299</v>
      </c>
      <c r="C54" s="44">
        <v>152</v>
      </c>
      <c r="D54" s="44">
        <v>147</v>
      </c>
      <c r="E54" s="98" t="s">
        <v>11</v>
      </c>
      <c r="F54" s="44">
        <v>378</v>
      </c>
      <c r="G54" s="44">
        <v>192</v>
      </c>
      <c r="H54" s="44">
        <v>186</v>
      </c>
      <c r="I54" s="98" t="s">
        <v>12</v>
      </c>
      <c r="J54" s="44">
        <v>428</v>
      </c>
      <c r="K54" s="44">
        <v>211</v>
      </c>
      <c r="L54" s="44">
        <v>217</v>
      </c>
    </row>
    <row r="55" spans="1:12" s="35" customFormat="1" ht="15.75" customHeight="1">
      <c r="A55" s="17">
        <v>5</v>
      </c>
      <c r="B55" s="36">
        <v>59</v>
      </c>
      <c r="C55" s="37">
        <v>33</v>
      </c>
      <c r="D55" s="37">
        <v>26</v>
      </c>
      <c r="E55" s="91">
        <v>40</v>
      </c>
      <c r="F55" s="36">
        <v>73</v>
      </c>
      <c r="G55" s="37">
        <v>35</v>
      </c>
      <c r="H55" s="37">
        <v>38</v>
      </c>
      <c r="I55" s="91">
        <v>75</v>
      </c>
      <c r="J55" s="36">
        <v>99</v>
      </c>
      <c r="K55" s="37">
        <v>46</v>
      </c>
      <c r="L55" s="37">
        <v>53</v>
      </c>
    </row>
    <row r="56" spans="1:12" s="35" customFormat="1" ht="15.75" customHeight="1">
      <c r="A56" s="17">
        <v>6</v>
      </c>
      <c r="B56" s="36">
        <v>61</v>
      </c>
      <c r="C56" s="37">
        <v>34</v>
      </c>
      <c r="D56" s="37">
        <v>27</v>
      </c>
      <c r="E56" s="91">
        <v>41</v>
      </c>
      <c r="F56" s="36">
        <v>81</v>
      </c>
      <c r="G56" s="37">
        <v>40</v>
      </c>
      <c r="H56" s="37">
        <v>41</v>
      </c>
      <c r="I56" s="91">
        <v>76</v>
      </c>
      <c r="J56" s="36">
        <v>95</v>
      </c>
      <c r="K56" s="37">
        <v>43</v>
      </c>
      <c r="L56" s="37">
        <v>52</v>
      </c>
    </row>
    <row r="57" spans="1:12" s="35" customFormat="1" ht="15.75" customHeight="1">
      <c r="A57" s="17">
        <v>7</v>
      </c>
      <c r="B57" s="36">
        <v>56</v>
      </c>
      <c r="C57" s="37">
        <v>26</v>
      </c>
      <c r="D57" s="37">
        <v>30</v>
      </c>
      <c r="E57" s="91">
        <v>42</v>
      </c>
      <c r="F57" s="36">
        <v>75</v>
      </c>
      <c r="G57" s="37">
        <v>45</v>
      </c>
      <c r="H57" s="37">
        <v>30</v>
      </c>
      <c r="I57" s="91">
        <v>77</v>
      </c>
      <c r="J57" s="36">
        <v>96</v>
      </c>
      <c r="K57" s="37">
        <v>54</v>
      </c>
      <c r="L57" s="37">
        <v>42</v>
      </c>
    </row>
    <row r="58" spans="1:12" s="35" customFormat="1" ht="15.75" customHeight="1">
      <c r="A58" s="17">
        <v>8</v>
      </c>
      <c r="B58" s="36">
        <v>61</v>
      </c>
      <c r="C58" s="37">
        <v>28</v>
      </c>
      <c r="D58" s="37">
        <v>33</v>
      </c>
      <c r="E58" s="91">
        <v>43</v>
      </c>
      <c r="F58" s="36">
        <v>88</v>
      </c>
      <c r="G58" s="37">
        <v>43</v>
      </c>
      <c r="H58" s="37">
        <v>45</v>
      </c>
      <c r="I58" s="91">
        <v>78</v>
      </c>
      <c r="J58" s="36">
        <v>91</v>
      </c>
      <c r="K58" s="37">
        <v>41</v>
      </c>
      <c r="L58" s="37">
        <v>50</v>
      </c>
    </row>
    <row r="59" spans="1:12" s="35" customFormat="1" ht="18" customHeight="1">
      <c r="A59" s="19">
        <v>9</v>
      </c>
      <c r="B59" s="39">
        <v>62</v>
      </c>
      <c r="C59" s="40">
        <v>31</v>
      </c>
      <c r="D59" s="40">
        <v>31</v>
      </c>
      <c r="E59" s="92">
        <v>44</v>
      </c>
      <c r="F59" s="39">
        <v>61</v>
      </c>
      <c r="G59" s="40">
        <v>29</v>
      </c>
      <c r="H59" s="40">
        <v>32</v>
      </c>
      <c r="I59" s="92">
        <v>79</v>
      </c>
      <c r="J59" s="39">
        <v>47</v>
      </c>
      <c r="K59" s="40">
        <v>27</v>
      </c>
      <c r="L59" s="40">
        <v>20</v>
      </c>
    </row>
    <row r="60" spans="1:12" s="6" customFormat="1" ht="25.5" customHeight="1">
      <c r="A60" s="10" t="s">
        <v>19</v>
      </c>
      <c r="B60" s="44">
        <v>291</v>
      </c>
      <c r="C60" s="44">
        <v>158</v>
      </c>
      <c r="D60" s="44">
        <v>133</v>
      </c>
      <c r="E60" s="98" t="s">
        <v>20</v>
      </c>
      <c r="F60" s="44">
        <v>430</v>
      </c>
      <c r="G60" s="44">
        <v>226</v>
      </c>
      <c r="H60" s="44">
        <v>204</v>
      </c>
      <c r="I60" s="98" t="s">
        <v>21</v>
      </c>
      <c r="J60" s="44">
        <v>307</v>
      </c>
      <c r="K60" s="44">
        <v>127</v>
      </c>
      <c r="L60" s="44">
        <v>180</v>
      </c>
    </row>
    <row r="61" spans="1:12" s="35" customFormat="1" ht="15.75" customHeight="1">
      <c r="A61" s="17">
        <v>10</v>
      </c>
      <c r="B61" s="36">
        <v>42</v>
      </c>
      <c r="C61" s="37">
        <v>23</v>
      </c>
      <c r="D61" s="37">
        <v>19</v>
      </c>
      <c r="E61" s="91">
        <v>45</v>
      </c>
      <c r="F61" s="36">
        <v>83</v>
      </c>
      <c r="G61" s="37">
        <v>52</v>
      </c>
      <c r="H61" s="37">
        <v>31</v>
      </c>
      <c r="I61" s="91">
        <v>80</v>
      </c>
      <c r="J61" s="36">
        <v>62</v>
      </c>
      <c r="K61" s="37">
        <v>26</v>
      </c>
      <c r="L61" s="37">
        <v>36</v>
      </c>
    </row>
    <row r="62" spans="1:12" s="35" customFormat="1" ht="15.75" customHeight="1">
      <c r="A62" s="17">
        <v>11</v>
      </c>
      <c r="B62" s="36">
        <v>68</v>
      </c>
      <c r="C62" s="37">
        <v>35</v>
      </c>
      <c r="D62" s="37">
        <v>33</v>
      </c>
      <c r="E62" s="91">
        <v>46</v>
      </c>
      <c r="F62" s="36">
        <v>84</v>
      </c>
      <c r="G62" s="37">
        <v>45</v>
      </c>
      <c r="H62" s="37">
        <v>39</v>
      </c>
      <c r="I62" s="91">
        <v>81</v>
      </c>
      <c r="J62" s="36">
        <v>72</v>
      </c>
      <c r="K62" s="37">
        <v>38</v>
      </c>
      <c r="L62" s="37">
        <v>34</v>
      </c>
    </row>
    <row r="63" spans="1:12" s="35" customFormat="1" ht="15.75" customHeight="1">
      <c r="A63" s="17">
        <v>12</v>
      </c>
      <c r="B63" s="36">
        <v>63</v>
      </c>
      <c r="C63" s="37">
        <v>41</v>
      </c>
      <c r="D63" s="37">
        <v>22</v>
      </c>
      <c r="E63" s="91">
        <v>47</v>
      </c>
      <c r="F63" s="36">
        <v>84</v>
      </c>
      <c r="G63" s="37">
        <v>45</v>
      </c>
      <c r="H63" s="37">
        <v>39</v>
      </c>
      <c r="I63" s="91">
        <v>82</v>
      </c>
      <c r="J63" s="36">
        <v>63</v>
      </c>
      <c r="K63" s="37">
        <v>26</v>
      </c>
      <c r="L63" s="37">
        <v>37</v>
      </c>
    </row>
    <row r="64" spans="1:12" s="35" customFormat="1" ht="15.75" customHeight="1">
      <c r="A64" s="17">
        <v>13</v>
      </c>
      <c r="B64" s="36">
        <v>58</v>
      </c>
      <c r="C64" s="37">
        <v>28</v>
      </c>
      <c r="D64" s="37">
        <v>30</v>
      </c>
      <c r="E64" s="91">
        <v>48</v>
      </c>
      <c r="F64" s="36">
        <v>82</v>
      </c>
      <c r="G64" s="37">
        <v>38</v>
      </c>
      <c r="H64" s="37">
        <v>44</v>
      </c>
      <c r="I64" s="91">
        <v>83</v>
      </c>
      <c r="J64" s="36">
        <v>57</v>
      </c>
      <c r="K64" s="37">
        <v>19</v>
      </c>
      <c r="L64" s="37">
        <v>38</v>
      </c>
    </row>
    <row r="65" spans="1:12" s="35" customFormat="1" ht="18" customHeight="1">
      <c r="A65" s="19">
        <v>14</v>
      </c>
      <c r="B65" s="39">
        <v>60</v>
      </c>
      <c r="C65" s="40">
        <v>31</v>
      </c>
      <c r="D65" s="40">
        <v>29</v>
      </c>
      <c r="E65" s="92">
        <v>49</v>
      </c>
      <c r="F65" s="39">
        <v>97</v>
      </c>
      <c r="G65" s="40">
        <v>46</v>
      </c>
      <c r="H65" s="40">
        <v>51</v>
      </c>
      <c r="I65" s="92">
        <v>84</v>
      </c>
      <c r="J65" s="39">
        <v>53</v>
      </c>
      <c r="K65" s="40">
        <v>18</v>
      </c>
      <c r="L65" s="40">
        <v>35</v>
      </c>
    </row>
    <row r="66" spans="1:12" s="6" customFormat="1" ht="25.5" customHeight="1">
      <c r="A66" s="10" t="s">
        <v>22</v>
      </c>
      <c r="B66" s="44">
        <v>290</v>
      </c>
      <c r="C66" s="44">
        <v>150</v>
      </c>
      <c r="D66" s="44">
        <v>140</v>
      </c>
      <c r="E66" s="98" t="s">
        <v>23</v>
      </c>
      <c r="F66" s="44">
        <v>447</v>
      </c>
      <c r="G66" s="44">
        <v>242</v>
      </c>
      <c r="H66" s="44">
        <v>205</v>
      </c>
      <c r="I66" s="98" t="s">
        <v>24</v>
      </c>
      <c r="J66" s="44">
        <v>248</v>
      </c>
      <c r="K66" s="44">
        <v>104</v>
      </c>
      <c r="L66" s="44">
        <v>144</v>
      </c>
    </row>
    <row r="67" spans="1:12" s="35" customFormat="1" ht="15.75" customHeight="1">
      <c r="A67" s="17">
        <v>15</v>
      </c>
      <c r="B67" s="36">
        <v>52</v>
      </c>
      <c r="C67" s="37">
        <v>33</v>
      </c>
      <c r="D67" s="37">
        <v>19</v>
      </c>
      <c r="E67" s="91">
        <v>50</v>
      </c>
      <c r="F67" s="36">
        <v>96</v>
      </c>
      <c r="G67" s="37">
        <v>48</v>
      </c>
      <c r="H67" s="37">
        <v>48</v>
      </c>
      <c r="I67" s="91">
        <v>85</v>
      </c>
      <c r="J67" s="36">
        <v>54</v>
      </c>
      <c r="K67" s="37">
        <v>26</v>
      </c>
      <c r="L67" s="37">
        <v>28</v>
      </c>
    </row>
    <row r="68" spans="1:12" s="35" customFormat="1" ht="15.75" customHeight="1">
      <c r="A68" s="17">
        <v>16</v>
      </c>
      <c r="B68" s="36">
        <v>66</v>
      </c>
      <c r="C68" s="37">
        <v>32</v>
      </c>
      <c r="D68" s="37">
        <v>34</v>
      </c>
      <c r="E68" s="91">
        <v>51</v>
      </c>
      <c r="F68" s="36">
        <v>85</v>
      </c>
      <c r="G68" s="37">
        <v>45</v>
      </c>
      <c r="H68" s="37">
        <v>40</v>
      </c>
      <c r="I68" s="91">
        <v>86</v>
      </c>
      <c r="J68" s="36">
        <v>39</v>
      </c>
      <c r="K68" s="37">
        <v>20</v>
      </c>
      <c r="L68" s="37">
        <v>19</v>
      </c>
    </row>
    <row r="69" spans="1:12" s="35" customFormat="1" ht="15.75" customHeight="1">
      <c r="A69" s="17">
        <v>17</v>
      </c>
      <c r="B69" s="36">
        <v>51</v>
      </c>
      <c r="C69" s="37">
        <v>26</v>
      </c>
      <c r="D69" s="37">
        <v>25</v>
      </c>
      <c r="E69" s="91">
        <v>52</v>
      </c>
      <c r="F69" s="36">
        <v>100</v>
      </c>
      <c r="G69" s="37">
        <v>62</v>
      </c>
      <c r="H69" s="37">
        <v>38</v>
      </c>
      <c r="I69" s="91">
        <v>87</v>
      </c>
      <c r="J69" s="36">
        <v>44</v>
      </c>
      <c r="K69" s="37">
        <v>15</v>
      </c>
      <c r="L69" s="37">
        <v>29</v>
      </c>
    </row>
    <row r="70" spans="1:12" s="35" customFormat="1" ht="15.75" customHeight="1">
      <c r="A70" s="17">
        <v>18</v>
      </c>
      <c r="B70" s="36">
        <v>55</v>
      </c>
      <c r="C70" s="37">
        <v>28</v>
      </c>
      <c r="D70" s="37">
        <v>27</v>
      </c>
      <c r="E70" s="91">
        <v>53</v>
      </c>
      <c r="F70" s="36">
        <v>79</v>
      </c>
      <c r="G70" s="37">
        <v>38</v>
      </c>
      <c r="H70" s="37">
        <v>41</v>
      </c>
      <c r="I70" s="91">
        <v>88</v>
      </c>
      <c r="J70" s="36">
        <v>68</v>
      </c>
      <c r="K70" s="37">
        <v>29</v>
      </c>
      <c r="L70" s="37">
        <v>39</v>
      </c>
    </row>
    <row r="71" spans="1:12" s="35" customFormat="1" ht="18" customHeight="1">
      <c r="A71" s="19">
        <v>19</v>
      </c>
      <c r="B71" s="39">
        <v>66</v>
      </c>
      <c r="C71" s="40">
        <v>31</v>
      </c>
      <c r="D71" s="40">
        <v>35</v>
      </c>
      <c r="E71" s="92">
        <v>54</v>
      </c>
      <c r="F71" s="39">
        <v>87</v>
      </c>
      <c r="G71" s="40">
        <v>49</v>
      </c>
      <c r="H71" s="40">
        <v>38</v>
      </c>
      <c r="I71" s="92">
        <v>89</v>
      </c>
      <c r="J71" s="39">
        <v>43</v>
      </c>
      <c r="K71" s="40">
        <v>14</v>
      </c>
      <c r="L71" s="40">
        <v>29</v>
      </c>
    </row>
    <row r="72" spans="1:12" s="6" customFormat="1" ht="25.5" customHeight="1">
      <c r="A72" s="10" t="s">
        <v>25</v>
      </c>
      <c r="B72" s="44">
        <v>261</v>
      </c>
      <c r="C72" s="44">
        <v>127</v>
      </c>
      <c r="D72" s="44">
        <v>134</v>
      </c>
      <c r="E72" s="98" t="s">
        <v>26</v>
      </c>
      <c r="F72" s="44">
        <v>359</v>
      </c>
      <c r="G72" s="44">
        <v>183</v>
      </c>
      <c r="H72" s="44">
        <v>176</v>
      </c>
      <c r="I72" s="98" t="s">
        <v>27</v>
      </c>
      <c r="J72" s="44">
        <v>122</v>
      </c>
      <c r="K72" s="44">
        <v>38</v>
      </c>
      <c r="L72" s="44">
        <v>84</v>
      </c>
    </row>
    <row r="73" spans="1:12" s="35" customFormat="1" ht="15.75" customHeight="1">
      <c r="A73" s="17">
        <v>20</v>
      </c>
      <c r="B73" s="36">
        <v>44</v>
      </c>
      <c r="C73" s="37">
        <v>21</v>
      </c>
      <c r="D73" s="37">
        <v>23</v>
      </c>
      <c r="E73" s="91">
        <v>55</v>
      </c>
      <c r="F73" s="36">
        <v>64</v>
      </c>
      <c r="G73" s="37">
        <v>34</v>
      </c>
      <c r="H73" s="37">
        <v>30</v>
      </c>
      <c r="I73" s="91">
        <v>90</v>
      </c>
      <c r="J73" s="36">
        <v>27</v>
      </c>
      <c r="K73" s="37">
        <v>8</v>
      </c>
      <c r="L73" s="37">
        <v>19</v>
      </c>
    </row>
    <row r="74" spans="1:12" s="35" customFormat="1" ht="15.75" customHeight="1">
      <c r="A74" s="17">
        <v>21</v>
      </c>
      <c r="B74" s="36">
        <v>58</v>
      </c>
      <c r="C74" s="37">
        <v>28</v>
      </c>
      <c r="D74" s="37">
        <v>30</v>
      </c>
      <c r="E74" s="91">
        <v>56</v>
      </c>
      <c r="F74" s="36">
        <v>73</v>
      </c>
      <c r="G74" s="37">
        <v>38</v>
      </c>
      <c r="H74" s="37">
        <v>35</v>
      </c>
      <c r="I74" s="91">
        <v>91</v>
      </c>
      <c r="J74" s="36">
        <v>27</v>
      </c>
      <c r="K74" s="37">
        <v>7</v>
      </c>
      <c r="L74" s="37">
        <v>20</v>
      </c>
    </row>
    <row r="75" spans="1:12" s="35" customFormat="1" ht="15.75" customHeight="1">
      <c r="A75" s="17">
        <v>22</v>
      </c>
      <c r="B75" s="36">
        <v>49</v>
      </c>
      <c r="C75" s="37">
        <v>23</v>
      </c>
      <c r="D75" s="37">
        <v>26</v>
      </c>
      <c r="E75" s="91">
        <v>57</v>
      </c>
      <c r="F75" s="36">
        <v>87</v>
      </c>
      <c r="G75" s="37">
        <v>45</v>
      </c>
      <c r="H75" s="37">
        <v>42</v>
      </c>
      <c r="I75" s="91">
        <v>92</v>
      </c>
      <c r="J75" s="36">
        <v>35</v>
      </c>
      <c r="K75" s="37">
        <v>9</v>
      </c>
      <c r="L75" s="37">
        <v>26</v>
      </c>
    </row>
    <row r="76" spans="1:12" s="35" customFormat="1" ht="15.75" customHeight="1">
      <c r="A76" s="17">
        <v>23</v>
      </c>
      <c r="B76" s="36">
        <v>63</v>
      </c>
      <c r="C76" s="37">
        <v>38</v>
      </c>
      <c r="D76" s="37">
        <v>25</v>
      </c>
      <c r="E76" s="91">
        <v>58</v>
      </c>
      <c r="F76" s="36">
        <v>81</v>
      </c>
      <c r="G76" s="37">
        <v>33</v>
      </c>
      <c r="H76" s="37">
        <v>48</v>
      </c>
      <c r="I76" s="91">
        <v>93</v>
      </c>
      <c r="J76" s="36">
        <v>16</v>
      </c>
      <c r="K76" s="37">
        <v>7</v>
      </c>
      <c r="L76" s="37">
        <v>9</v>
      </c>
    </row>
    <row r="77" spans="1:12" s="35" customFormat="1" ht="18" customHeight="1">
      <c r="A77" s="19">
        <v>24</v>
      </c>
      <c r="B77" s="39">
        <v>47</v>
      </c>
      <c r="C77" s="40">
        <v>17</v>
      </c>
      <c r="D77" s="40">
        <v>30</v>
      </c>
      <c r="E77" s="92">
        <v>59</v>
      </c>
      <c r="F77" s="39">
        <v>54</v>
      </c>
      <c r="G77" s="40">
        <v>33</v>
      </c>
      <c r="H77" s="40">
        <v>21</v>
      </c>
      <c r="I77" s="92">
        <v>94</v>
      </c>
      <c r="J77" s="39">
        <v>17</v>
      </c>
      <c r="K77" s="40">
        <v>7</v>
      </c>
      <c r="L77" s="40">
        <v>10</v>
      </c>
    </row>
    <row r="78" spans="1:12" s="6" customFormat="1" ht="25.5" customHeight="1">
      <c r="A78" s="10" t="s">
        <v>28</v>
      </c>
      <c r="B78" s="44">
        <v>244</v>
      </c>
      <c r="C78" s="44">
        <v>119</v>
      </c>
      <c r="D78" s="44">
        <v>125</v>
      </c>
      <c r="E78" s="98" t="s">
        <v>29</v>
      </c>
      <c r="F78" s="44">
        <v>403</v>
      </c>
      <c r="G78" s="44">
        <v>224</v>
      </c>
      <c r="H78" s="44">
        <v>179</v>
      </c>
      <c r="I78" s="93" t="s">
        <v>30</v>
      </c>
      <c r="J78" s="44">
        <v>58</v>
      </c>
      <c r="K78" s="44">
        <v>11</v>
      </c>
      <c r="L78" s="44">
        <v>47</v>
      </c>
    </row>
    <row r="79" spans="1:12" s="35" customFormat="1" ht="15.75" customHeight="1">
      <c r="A79" s="17">
        <v>25</v>
      </c>
      <c r="B79" s="36">
        <v>38</v>
      </c>
      <c r="C79" s="37">
        <v>15</v>
      </c>
      <c r="D79" s="37">
        <v>23</v>
      </c>
      <c r="E79" s="91">
        <v>60</v>
      </c>
      <c r="F79" s="36">
        <v>81</v>
      </c>
      <c r="G79" s="37">
        <v>45</v>
      </c>
      <c r="H79" s="37">
        <v>36</v>
      </c>
      <c r="I79" s="91">
        <v>95</v>
      </c>
      <c r="J79" s="36">
        <v>16</v>
      </c>
      <c r="K79" s="37">
        <v>6</v>
      </c>
      <c r="L79" s="37">
        <v>10</v>
      </c>
    </row>
    <row r="80" spans="1:12" s="35" customFormat="1" ht="15.75" customHeight="1">
      <c r="A80" s="17">
        <v>26</v>
      </c>
      <c r="B80" s="36">
        <v>55</v>
      </c>
      <c r="C80" s="37">
        <v>33</v>
      </c>
      <c r="D80" s="37">
        <v>22</v>
      </c>
      <c r="E80" s="91">
        <v>61</v>
      </c>
      <c r="F80" s="36">
        <v>93</v>
      </c>
      <c r="G80" s="37">
        <v>56</v>
      </c>
      <c r="H80" s="37">
        <v>37</v>
      </c>
      <c r="I80" s="91">
        <v>96</v>
      </c>
      <c r="J80" s="36">
        <v>13</v>
      </c>
      <c r="K80" s="37">
        <v>2</v>
      </c>
      <c r="L80" s="37">
        <v>11</v>
      </c>
    </row>
    <row r="81" spans="1:13" s="35" customFormat="1" ht="15.75" customHeight="1">
      <c r="A81" s="17">
        <v>27</v>
      </c>
      <c r="B81" s="36">
        <v>33</v>
      </c>
      <c r="C81" s="37">
        <v>15</v>
      </c>
      <c r="D81" s="37">
        <v>18</v>
      </c>
      <c r="E81" s="91">
        <v>62</v>
      </c>
      <c r="F81" s="36">
        <v>70</v>
      </c>
      <c r="G81" s="37">
        <v>40</v>
      </c>
      <c r="H81" s="37">
        <v>30</v>
      </c>
      <c r="I81" s="91">
        <v>97</v>
      </c>
      <c r="J81" s="36">
        <v>11</v>
      </c>
      <c r="K81" s="37">
        <v>1</v>
      </c>
      <c r="L81" s="37">
        <v>10</v>
      </c>
    </row>
    <row r="82" spans="1:13" s="35" customFormat="1" ht="15.75" customHeight="1">
      <c r="A82" s="17">
        <v>28</v>
      </c>
      <c r="B82" s="36">
        <v>54</v>
      </c>
      <c r="C82" s="37">
        <v>27</v>
      </c>
      <c r="D82" s="37">
        <v>27</v>
      </c>
      <c r="E82" s="91">
        <v>63</v>
      </c>
      <c r="F82" s="36">
        <v>79</v>
      </c>
      <c r="G82" s="37">
        <v>42</v>
      </c>
      <c r="H82" s="37">
        <v>37</v>
      </c>
      <c r="I82" s="91">
        <v>98</v>
      </c>
      <c r="J82" s="36">
        <v>7</v>
      </c>
      <c r="K82" s="37">
        <v>1</v>
      </c>
      <c r="L82" s="37">
        <v>6</v>
      </c>
    </row>
    <row r="83" spans="1:13" s="35" customFormat="1" ht="18" customHeight="1">
      <c r="A83" s="19">
        <v>29</v>
      </c>
      <c r="B83" s="39">
        <v>64</v>
      </c>
      <c r="C83" s="40">
        <v>29</v>
      </c>
      <c r="D83" s="40">
        <v>35</v>
      </c>
      <c r="E83" s="92">
        <v>64</v>
      </c>
      <c r="F83" s="39">
        <v>80</v>
      </c>
      <c r="G83" s="40">
        <v>41</v>
      </c>
      <c r="H83" s="40">
        <v>39</v>
      </c>
      <c r="I83" s="91">
        <v>99</v>
      </c>
      <c r="J83" s="36">
        <v>4</v>
      </c>
      <c r="K83" s="37">
        <v>1</v>
      </c>
      <c r="L83" s="37">
        <v>3</v>
      </c>
    </row>
    <row r="84" spans="1:13" s="6" customFormat="1" ht="25.5" customHeight="1">
      <c r="A84" s="10" t="s">
        <v>31</v>
      </c>
      <c r="B84" s="44">
        <v>314</v>
      </c>
      <c r="C84" s="44">
        <v>168</v>
      </c>
      <c r="D84" s="44">
        <v>146</v>
      </c>
      <c r="E84" s="98" t="s">
        <v>32</v>
      </c>
      <c r="F84" s="44">
        <v>417</v>
      </c>
      <c r="G84" s="44">
        <v>215</v>
      </c>
      <c r="H84" s="44">
        <v>202</v>
      </c>
      <c r="I84" s="95">
        <v>100</v>
      </c>
      <c r="J84" s="47">
        <v>3</v>
      </c>
      <c r="K84" s="48">
        <v>0</v>
      </c>
      <c r="L84" s="48">
        <v>3</v>
      </c>
    </row>
    <row r="85" spans="1:13" s="35" customFormat="1" ht="15.75" customHeight="1">
      <c r="A85" s="17">
        <v>30</v>
      </c>
      <c r="B85" s="36">
        <v>58</v>
      </c>
      <c r="C85" s="37">
        <v>35</v>
      </c>
      <c r="D85" s="37">
        <v>23</v>
      </c>
      <c r="E85" s="91">
        <v>65</v>
      </c>
      <c r="F85" s="36">
        <v>87</v>
      </c>
      <c r="G85" s="37">
        <v>47</v>
      </c>
      <c r="H85" s="37">
        <v>40</v>
      </c>
      <c r="I85" s="91">
        <v>101</v>
      </c>
      <c r="J85" s="36">
        <v>1</v>
      </c>
      <c r="K85" s="37">
        <v>0</v>
      </c>
      <c r="L85" s="37">
        <v>1</v>
      </c>
    </row>
    <row r="86" spans="1:13" s="35" customFormat="1" ht="15.75" customHeight="1">
      <c r="A86" s="17">
        <v>31</v>
      </c>
      <c r="B86" s="36">
        <v>52</v>
      </c>
      <c r="C86" s="37">
        <v>25</v>
      </c>
      <c r="D86" s="37">
        <v>27</v>
      </c>
      <c r="E86" s="91">
        <v>66</v>
      </c>
      <c r="F86" s="36">
        <v>78</v>
      </c>
      <c r="G86" s="37">
        <v>36</v>
      </c>
      <c r="H86" s="37">
        <v>42</v>
      </c>
      <c r="I86" s="91">
        <v>102</v>
      </c>
      <c r="J86" s="36">
        <v>1</v>
      </c>
      <c r="K86" s="37">
        <v>0</v>
      </c>
      <c r="L86" s="37">
        <v>1</v>
      </c>
    </row>
    <row r="87" spans="1:13" s="35" customFormat="1" ht="15.75" customHeight="1">
      <c r="A87" s="17">
        <v>32</v>
      </c>
      <c r="B87" s="36">
        <v>71</v>
      </c>
      <c r="C87" s="37">
        <v>37</v>
      </c>
      <c r="D87" s="37">
        <v>34</v>
      </c>
      <c r="E87" s="91">
        <v>67</v>
      </c>
      <c r="F87" s="36">
        <v>91</v>
      </c>
      <c r="G87" s="37">
        <v>49</v>
      </c>
      <c r="H87" s="37">
        <v>42</v>
      </c>
      <c r="I87" s="91">
        <v>103</v>
      </c>
      <c r="J87" s="36">
        <v>0</v>
      </c>
      <c r="K87" s="37">
        <v>0</v>
      </c>
      <c r="L87" s="37">
        <v>0</v>
      </c>
    </row>
    <row r="88" spans="1:13" s="35" customFormat="1" ht="15.75" customHeight="1">
      <c r="A88" s="17">
        <v>33</v>
      </c>
      <c r="B88" s="36">
        <v>64</v>
      </c>
      <c r="C88" s="37">
        <v>32</v>
      </c>
      <c r="D88" s="37">
        <v>32</v>
      </c>
      <c r="E88" s="91">
        <v>68</v>
      </c>
      <c r="F88" s="36">
        <v>79</v>
      </c>
      <c r="G88" s="37">
        <v>37</v>
      </c>
      <c r="H88" s="37">
        <v>42</v>
      </c>
      <c r="I88" s="96" t="s">
        <v>33</v>
      </c>
      <c r="J88" s="39">
        <v>2</v>
      </c>
      <c r="K88" s="40">
        <v>0</v>
      </c>
      <c r="L88" s="40">
        <v>2</v>
      </c>
    </row>
    <row r="89" spans="1:13" s="35" customFormat="1" ht="21" customHeight="1" thickBot="1">
      <c r="A89" s="32">
        <v>34</v>
      </c>
      <c r="B89" s="36">
        <v>69</v>
      </c>
      <c r="C89" s="37">
        <v>39</v>
      </c>
      <c r="D89" s="37">
        <v>30</v>
      </c>
      <c r="E89" s="91">
        <v>69</v>
      </c>
      <c r="F89" s="36">
        <v>82</v>
      </c>
      <c r="G89" s="37">
        <v>46</v>
      </c>
      <c r="H89" s="37">
        <v>36</v>
      </c>
      <c r="I89" s="107" t="s">
        <v>5</v>
      </c>
      <c r="J89" s="47">
        <v>6348</v>
      </c>
      <c r="K89" s="47">
        <v>3193</v>
      </c>
      <c r="L89" s="47">
        <v>3155</v>
      </c>
    </row>
    <row r="90" spans="1:13" s="58" customFormat="1" ht="24" customHeight="1" thickTop="1" thickBot="1">
      <c r="A90" s="53" t="s">
        <v>34</v>
      </c>
      <c r="B90" s="115">
        <v>826</v>
      </c>
      <c r="C90" s="116">
        <v>437</v>
      </c>
      <c r="D90" s="197">
        <v>389</v>
      </c>
      <c r="E90" s="120" t="s">
        <v>36</v>
      </c>
      <c r="F90" s="116">
        <v>3504</v>
      </c>
      <c r="G90" s="116">
        <v>1828</v>
      </c>
      <c r="H90" s="197">
        <v>1676</v>
      </c>
      <c r="I90" s="123" t="s">
        <v>37</v>
      </c>
      <c r="J90" s="116">
        <v>2018</v>
      </c>
      <c r="K90" s="116">
        <v>928</v>
      </c>
      <c r="L90" s="116">
        <v>1090</v>
      </c>
    </row>
    <row r="91" spans="1:13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23" t="s">
        <v>149</v>
      </c>
      <c r="L91" s="30"/>
      <c r="M91" s="35"/>
    </row>
    <row r="92" spans="1:13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</row>
    <row r="93" spans="1:13" s="6" customFormat="1" ht="25.5" customHeight="1">
      <c r="A93" s="10" t="s">
        <v>6</v>
      </c>
      <c r="B93" s="44">
        <v>86</v>
      </c>
      <c r="C93" s="44">
        <v>42</v>
      </c>
      <c r="D93" s="44">
        <v>44</v>
      </c>
      <c r="E93" s="98" t="s">
        <v>7</v>
      </c>
      <c r="F93" s="44">
        <v>188</v>
      </c>
      <c r="G93" s="44">
        <v>105</v>
      </c>
      <c r="H93" s="44">
        <v>83</v>
      </c>
      <c r="I93" s="98" t="s">
        <v>8</v>
      </c>
      <c r="J93" s="44">
        <v>236</v>
      </c>
      <c r="K93" s="44">
        <v>112</v>
      </c>
      <c r="L93" s="44">
        <v>124</v>
      </c>
    </row>
    <row r="94" spans="1:13" s="35" customFormat="1" ht="15.75" customHeight="1">
      <c r="A94" s="17">
        <v>0</v>
      </c>
      <c r="B94" s="36">
        <v>12</v>
      </c>
      <c r="C94" s="37">
        <v>6</v>
      </c>
      <c r="D94" s="37">
        <v>6</v>
      </c>
      <c r="E94" s="91">
        <v>35</v>
      </c>
      <c r="F94" s="36">
        <v>35</v>
      </c>
      <c r="G94" s="37">
        <v>17</v>
      </c>
      <c r="H94" s="37">
        <v>18</v>
      </c>
      <c r="I94" s="91">
        <v>70</v>
      </c>
      <c r="J94" s="36">
        <v>58</v>
      </c>
      <c r="K94" s="37">
        <v>26</v>
      </c>
      <c r="L94" s="37">
        <v>32</v>
      </c>
    </row>
    <row r="95" spans="1:13" s="35" customFormat="1" ht="15.75" customHeight="1">
      <c r="A95" s="17">
        <v>1</v>
      </c>
      <c r="B95" s="36">
        <v>18</v>
      </c>
      <c r="C95" s="37">
        <v>6</v>
      </c>
      <c r="D95" s="37">
        <v>12</v>
      </c>
      <c r="E95" s="91">
        <v>36</v>
      </c>
      <c r="F95" s="36">
        <v>36</v>
      </c>
      <c r="G95" s="37">
        <v>19</v>
      </c>
      <c r="H95" s="37">
        <v>17</v>
      </c>
      <c r="I95" s="91">
        <v>71</v>
      </c>
      <c r="J95" s="36">
        <v>45</v>
      </c>
      <c r="K95" s="37">
        <v>19</v>
      </c>
      <c r="L95" s="37">
        <v>26</v>
      </c>
    </row>
    <row r="96" spans="1:13" s="35" customFormat="1" ht="15.75" customHeight="1">
      <c r="A96" s="17">
        <v>2</v>
      </c>
      <c r="B96" s="36">
        <v>14</v>
      </c>
      <c r="C96" s="37">
        <v>4</v>
      </c>
      <c r="D96" s="37">
        <v>10</v>
      </c>
      <c r="E96" s="91">
        <v>37</v>
      </c>
      <c r="F96" s="36">
        <v>40</v>
      </c>
      <c r="G96" s="37">
        <v>26</v>
      </c>
      <c r="H96" s="37">
        <v>14</v>
      </c>
      <c r="I96" s="91">
        <v>72</v>
      </c>
      <c r="J96" s="36">
        <v>35</v>
      </c>
      <c r="K96" s="37">
        <v>23</v>
      </c>
      <c r="L96" s="37">
        <v>12</v>
      </c>
    </row>
    <row r="97" spans="1:12" s="35" customFormat="1" ht="15.75" customHeight="1">
      <c r="A97" s="17">
        <v>3</v>
      </c>
      <c r="B97" s="36">
        <v>27</v>
      </c>
      <c r="C97" s="37">
        <v>15</v>
      </c>
      <c r="D97" s="37">
        <v>12</v>
      </c>
      <c r="E97" s="91">
        <v>38</v>
      </c>
      <c r="F97" s="36">
        <v>37</v>
      </c>
      <c r="G97" s="37">
        <v>21</v>
      </c>
      <c r="H97" s="37">
        <v>16</v>
      </c>
      <c r="I97" s="91">
        <v>73</v>
      </c>
      <c r="J97" s="36">
        <v>50</v>
      </c>
      <c r="K97" s="37">
        <v>18</v>
      </c>
      <c r="L97" s="37">
        <v>32</v>
      </c>
    </row>
    <row r="98" spans="1:12" s="35" customFormat="1" ht="18" customHeight="1">
      <c r="A98" s="19">
        <v>4</v>
      </c>
      <c r="B98" s="105">
        <v>15</v>
      </c>
      <c r="C98" s="40">
        <v>11</v>
      </c>
      <c r="D98" s="40">
        <v>4</v>
      </c>
      <c r="E98" s="92">
        <v>39</v>
      </c>
      <c r="F98" s="39">
        <v>40</v>
      </c>
      <c r="G98" s="40">
        <v>22</v>
      </c>
      <c r="H98" s="40">
        <v>18</v>
      </c>
      <c r="I98" s="92">
        <v>74</v>
      </c>
      <c r="J98" s="39">
        <v>48</v>
      </c>
      <c r="K98" s="40">
        <v>26</v>
      </c>
      <c r="L98" s="40">
        <v>22</v>
      </c>
    </row>
    <row r="99" spans="1:12" s="6" customFormat="1" ht="25.5" customHeight="1">
      <c r="A99" s="10" t="s">
        <v>10</v>
      </c>
      <c r="B99" s="44">
        <v>139</v>
      </c>
      <c r="C99" s="44">
        <v>71</v>
      </c>
      <c r="D99" s="44">
        <v>68</v>
      </c>
      <c r="E99" s="98" t="s">
        <v>11</v>
      </c>
      <c r="F99" s="44">
        <v>176</v>
      </c>
      <c r="G99" s="44">
        <v>89</v>
      </c>
      <c r="H99" s="44">
        <v>87</v>
      </c>
      <c r="I99" s="98" t="s">
        <v>12</v>
      </c>
      <c r="J99" s="44">
        <v>244</v>
      </c>
      <c r="K99" s="44">
        <v>111</v>
      </c>
      <c r="L99" s="44">
        <v>133</v>
      </c>
    </row>
    <row r="100" spans="1:12" s="35" customFormat="1" ht="15.75" customHeight="1">
      <c r="A100" s="17">
        <v>5</v>
      </c>
      <c r="B100" s="36">
        <v>28</v>
      </c>
      <c r="C100" s="37">
        <v>15</v>
      </c>
      <c r="D100" s="37">
        <v>13</v>
      </c>
      <c r="E100" s="91">
        <v>40</v>
      </c>
      <c r="F100" s="36">
        <v>37</v>
      </c>
      <c r="G100" s="37">
        <v>17</v>
      </c>
      <c r="H100" s="37">
        <v>20</v>
      </c>
      <c r="I100" s="91">
        <v>75</v>
      </c>
      <c r="J100" s="36">
        <v>64</v>
      </c>
      <c r="K100" s="37">
        <v>28</v>
      </c>
      <c r="L100" s="37">
        <v>36</v>
      </c>
    </row>
    <row r="101" spans="1:12" s="35" customFormat="1" ht="15.75" customHeight="1">
      <c r="A101" s="17">
        <v>6</v>
      </c>
      <c r="B101" s="36">
        <v>30</v>
      </c>
      <c r="C101" s="37">
        <v>15</v>
      </c>
      <c r="D101" s="37">
        <v>15</v>
      </c>
      <c r="E101" s="91">
        <v>41</v>
      </c>
      <c r="F101" s="36">
        <v>25</v>
      </c>
      <c r="G101" s="37">
        <v>16</v>
      </c>
      <c r="H101" s="37">
        <v>9</v>
      </c>
      <c r="I101" s="91">
        <v>76</v>
      </c>
      <c r="J101" s="36">
        <v>62</v>
      </c>
      <c r="K101" s="37">
        <v>37</v>
      </c>
      <c r="L101" s="37">
        <v>25</v>
      </c>
    </row>
    <row r="102" spans="1:12" s="35" customFormat="1" ht="15.75" customHeight="1">
      <c r="A102" s="17">
        <v>7</v>
      </c>
      <c r="B102" s="36">
        <v>24</v>
      </c>
      <c r="C102" s="37">
        <v>13</v>
      </c>
      <c r="D102" s="37">
        <v>11</v>
      </c>
      <c r="E102" s="91">
        <v>42</v>
      </c>
      <c r="F102" s="36">
        <v>40</v>
      </c>
      <c r="G102" s="37">
        <v>22</v>
      </c>
      <c r="H102" s="37">
        <v>18</v>
      </c>
      <c r="I102" s="91">
        <v>77</v>
      </c>
      <c r="J102" s="36">
        <v>47</v>
      </c>
      <c r="K102" s="37">
        <v>22</v>
      </c>
      <c r="L102" s="37">
        <v>25</v>
      </c>
    </row>
    <row r="103" spans="1:12" s="35" customFormat="1" ht="15.75" customHeight="1">
      <c r="A103" s="17">
        <v>8</v>
      </c>
      <c r="B103" s="36">
        <v>29</v>
      </c>
      <c r="C103" s="37">
        <v>15</v>
      </c>
      <c r="D103" s="37">
        <v>14</v>
      </c>
      <c r="E103" s="91">
        <v>43</v>
      </c>
      <c r="F103" s="36">
        <v>42</v>
      </c>
      <c r="G103" s="37">
        <v>17</v>
      </c>
      <c r="H103" s="37">
        <v>25</v>
      </c>
      <c r="I103" s="91">
        <v>78</v>
      </c>
      <c r="J103" s="36">
        <v>38</v>
      </c>
      <c r="K103" s="37">
        <v>11</v>
      </c>
      <c r="L103" s="37">
        <v>27</v>
      </c>
    </row>
    <row r="104" spans="1:12" s="35" customFormat="1" ht="18" customHeight="1">
      <c r="A104" s="19">
        <v>9</v>
      </c>
      <c r="B104" s="39">
        <v>28</v>
      </c>
      <c r="C104" s="40">
        <v>13</v>
      </c>
      <c r="D104" s="40">
        <v>15</v>
      </c>
      <c r="E104" s="92">
        <v>44</v>
      </c>
      <c r="F104" s="39">
        <v>32</v>
      </c>
      <c r="G104" s="40">
        <v>17</v>
      </c>
      <c r="H104" s="40">
        <v>15</v>
      </c>
      <c r="I104" s="92">
        <v>79</v>
      </c>
      <c r="J104" s="39">
        <v>33</v>
      </c>
      <c r="K104" s="40">
        <v>13</v>
      </c>
      <c r="L104" s="40">
        <v>20</v>
      </c>
    </row>
    <row r="105" spans="1:12" s="6" customFormat="1" ht="25.5" customHeight="1">
      <c r="A105" s="10" t="s">
        <v>19</v>
      </c>
      <c r="B105" s="44">
        <v>138</v>
      </c>
      <c r="C105" s="44">
        <v>83</v>
      </c>
      <c r="D105" s="44">
        <v>55</v>
      </c>
      <c r="E105" s="98" t="s">
        <v>20</v>
      </c>
      <c r="F105" s="44">
        <v>176</v>
      </c>
      <c r="G105" s="44">
        <v>92</v>
      </c>
      <c r="H105" s="44">
        <v>84</v>
      </c>
      <c r="I105" s="98" t="s">
        <v>21</v>
      </c>
      <c r="J105" s="44">
        <v>156</v>
      </c>
      <c r="K105" s="44">
        <v>67</v>
      </c>
      <c r="L105" s="44">
        <v>89</v>
      </c>
    </row>
    <row r="106" spans="1:12" s="35" customFormat="1" ht="15.75" customHeight="1">
      <c r="A106" s="17">
        <v>10</v>
      </c>
      <c r="B106" s="36">
        <v>27</v>
      </c>
      <c r="C106" s="37">
        <v>14</v>
      </c>
      <c r="D106" s="37">
        <v>13</v>
      </c>
      <c r="E106" s="91">
        <v>45</v>
      </c>
      <c r="F106" s="36">
        <v>28</v>
      </c>
      <c r="G106" s="37">
        <v>16</v>
      </c>
      <c r="H106" s="37">
        <v>12</v>
      </c>
      <c r="I106" s="91">
        <v>80</v>
      </c>
      <c r="J106" s="36">
        <v>21</v>
      </c>
      <c r="K106" s="37">
        <v>13</v>
      </c>
      <c r="L106" s="37">
        <v>8</v>
      </c>
    </row>
    <row r="107" spans="1:12" s="35" customFormat="1" ht="15.75" customHeight="1">
      <c r="A107" s="17">
        <v>11</v>
      </c>
      <c r="B107" s="36">
        <v>28</v>
      </c>
      <c r="C107" s="37">
        <v>21</v>
      </c>
      <c r="D107" s="37">
        <v>7</v>
      </c>
      <c r="E107" s="91">
        <v>46</v>
      </c>
      <c r="F107" s="36">
        <v>37</v>
      </c>
      <c r="G107" s="37">
        <v>17</v>
      </c>
      <c r="H107" s="37">
        <v>20</v>
      </c>
      <c r="I107" s="91">
        <v>81</v>
      </c>
      <c r="J107" s="36">
        <v>38</v>
      </c>
      <c r="K107" s="37">
        <v>18</v>
      </c>
      <c r="L107" s="37">
        <v>20</v>
      </c>
    </row>
    <row r="108" spans="1:12" s="35" customFormat="1" ht="15.75" customHeight="1">
      <c r="A108" s="17">
        <v>12</v>
      </c>
      <c r="B108" s="36">
        <v>22</v>
      </c>
      <c r="C108" s="37">
        <v>13</v>
      </c>
      <c r="D108" s="37">
        <v>9</v>
      </c>
      <c r="E108" s="91">
        <v>47</v>
      </c>
      <c r="F108" s="36">
        <v>40</v>
      </c>
      <c r="G108" s="37">
        <v>23</v>
      </c>
      <c r="H108" s="37">
        <v>17</v>
      </c>
      <c r="I108" s="91">
        <v>82</v>
      </c>
      <c r="J108" s="36">
        <v>34</v>
      </c>
      <c r="K108" s="37">
        <v>12</v>
      </c>
      <c r="L108" s="37">
        <v>22</v>
      </c>
    </row>
    <row r="109" spans="1:12" s="35" customFormat="1" ht="15.75" customHeight="1">
      <c r="A109" s="17">
        <v>13</v>
      </c>
      <c r="B109" s="36">
        <v>35</v>
      </c>
      <c r="C109" s="37">
        <v>18</v>
      </c>
      <c r="D109" s="37">
        <v>17</v>
      </c>
      <c r="E109" s="91">
        <v>48</v>
      </c>
      <c r="F109" s="36">
        <v>34</v>
      </c>
      <c r="G109" s="37">
        <v>15</v>
      </c>
      <c r="H109" s="37">
        <v>19</v>
      </c>
      <c r="I109" s="91">
        <v>83</v>
      </c>
      <c r="J109" s="36">
        <v>35</v>
      </c>
      <c r="K109" s="37">
        <v>15</v>
      </c>
      <c r="L109" s="37">
        <v>20</v>
      </c>
    </row>
    <row r="110" spans="1:12" s="35" customFormat="1" ht="18" customHeight="1">
      <c r="A110" s="19">
        <v>14</v>
      </c>
      <c r="B110" s="39">
        <v>26</v>
      </c>
      <c r="C110" s="40">
        <v>17</v>
      </c>
      <c r="D110" s="40">
        <v>9</v>
      </c>
      <c r="E110" s="92">
        <v>49</v>
      </c>
      <c r="F110" s="39">
        <v>37</v>
      </c>
      <c r="G110" s="40">
        <v>21</v>
      </c>
      <c r="H110" s="40">
        <v>16</v>
      </c>
      <c r="I110" s="92">
        <v>84</v>
      </c>
      <c r="J110" s="39">
        <v>28</v>
      </c>
      <c r="K110" s="40">
        <v>9</v>
      </c>
      <c r="L110" s="40">
        <v>19</v>
      </c>
    </row>
    <row r="111" spans="1:12" s="6" customFormat="1" ht="25.5" customHeight="1">
      <c r="A111" s="10" t="s">
        <v>22</v>
      </c>
      <c r="B111" s="44">
        <v>155</v>
      </c>
      <c r="C111" s="44">
        <v>84</v>
      </c>
      <c r="D111" s="44">
        <v>71</v>
      </c>
      <c r="E111" s="98" t="s">
        <v>23</v>
      </c>
      <c r="F111" s="44">
        <v>215</v>
      </c>
      <c r="G111" s="44">
        <v>108</v>
      </c>
      <c r="H111" s="44">
        <v>107</v>
      </c>
      <c r="I111" s="98" t="s">
        <v>24</v>
      </c>
      <c r="J111" s="44">
        <v>88</v>
      </c>
      <c r="K111" s="44">
        <v>41</v>
      </c>
      <c r="L111" s="44">
        <v>47</v>
      </c>
    </row>
    <row r="112" spans="1:12" s="35" customFormat="1" ht="15.75" customHeight="1">
      <c r="A112" s="17">
        <v>15</v>
      </c>
      <c r="B112" s="36">
        <v>32</v>
      </c>
      <c r="C112" s="37">
        <v>22</v>
      </c>
      <c r="D112" s="37">
        <v>10</v>
      </c>
      <c r="E112" s="91">
        <v>50</v>
      </c>
      <c r="F112" s="36">
        <v>48</v>
      </c>
      <c r="G112" s="37">
        <v>27</v>
      </c>
      <c r="H112" s="37">
        <v>21</v>
      </c>
      <c r="I112" s="91">
        <v>85</v>
      </c>
      <c r="J112" s="36">
        <v>25</v>
      </c>
      <c r="K112" s="37">
        <v>14</v>
      </c>
      <c r="L112" s="37">
        <v>11</v>
      </c>
    </row>
    <row r="113" spans="1:12" s="35" customFormat="1" ht="15.75" customHeight="1">
      <c r="A113" s="17">
        <v>16</v>
      </c>
      <c r="B113" s="36">
        <v>21</v>
      </c>
      <c r="C113" s="37">
        <v>6</v>
      </c>
      <c r="D113" s="37">
        <v>15</v>
      </c>
      <c r="E113" s="91">
        <v>51</v>
      </c>
      <c r="F113" s="36">
        <v>41</v>
      </c>
      <c r="G113" s="37">
        <v>18</v>
      </c>
      <c r="H113" s="37">
        <v>23</v>
      </c>
      <c r="I113" s="91">
        <v>86</v>
      </c>
      <c r="J113" s="36">
        <v>20</v>
      </c>
      <c r="K113" s="37">
        <v>11</v>
      </c>
      <c r="L113" s="37">
        <v>9</v>
      </c>
    </row>
    <row r="114" spans="1:12" s="35" customFormat="1" ht="15.75" customHeight="1">
      <c r="A114" s="17">
        <v>17</v>
      </c>
      <c r="B114" s="36">
        <v>35</v>
      </c>
      <c r="C114" s="37">
        <v>25</v>
      </c>
      <c r="D114" s="37">
        <v>10</v>
      </c>
      <c r="E114" s="91">
        <v>52</v>
      </c>
      <c r="F114" s="36">
        <v>49</v>
      </c>
      <c r="G114" s="37">
        <v>18</v>
      </c>
      <c r="H114" s="37">
        <v>31</v>
      </c>
      <c r="I114" s="91">
        <v>87</v>
      </c>
      <c r="J114" s="36">
        <v>12</v>
      </c>
      <c r="K114" s="37">
        <v>4</v>
      </c>
      <c r="L114" s="37">
        <v>8</v>
      </c>
    </row>
    <row r="115" spans="1:12" s="35" customFormat="1" ht="15.75" customHeight="1">
      <c r="A115" s="17">
        <v>18</v>
      </c>
      <c r="B115" s="36">
        <v>32</v>
      </c>
      <c r="C115" s="37">
        <v>16</v>
      </c>
      <c r="D115" s="37">
        <v>16</v>
      </c>
      <c r="E115" s="91">
        <v>53</v>
      </c>
      <c r="F115" s="36">
        <v>35</v>
      </c>
      <c r="G115" s="37">
        <v>22</v>
      </c>
      <c r="H115" s="37">
        <v>13</v>
      </c>
      <c r="I115" s="91">
        <v>88</v>
      </c>
      <c r="J115" s="36">
        <v>19</v>
      </c>
      <c r="K115" s="37">
        <v>8</v>
      </c>
      <c r="L115" s="37">
        <v>11</v>
      </c>
    </row>
    <row r="116" spans="1:12" s="35" customFormat="1" ht="18" customHeight="1">
      <c r="A116" s="19">
        <v>19</v>
      </c>
      <c r="B116" s="39">
        <v>35</v>
      </c>
      <c r="C116" s="40">
        <v>15</v>
      </c>
      <c r="D116" s="40">
        <v>20</v>
      </c>
      <c r="E116" s="92">
        <v>54</v>
      </c>
      <c r="F116" s="39">
        <v>42</v>
      </c>
      <c r="G116" s="40">
        <v>23</v>
      </c>
      <c r="H116" s="40">
        <v>19</v>
      </c>
      <c r="I116" s="92">
        <v>89</v>
      </c>
      <c r="J116" s="39">
        <v>12</v>
      </c>
      <c r="K116" s="40">
        <v>4</v>
      </c>
      <c r="L116" s="40">
        <v>8</v>
      </c>
    </row>
    <row r="117" spans="1:12" s="6" customFormat="1" ht="25.5" customHeight="1">
      <c r="A117" s="10" t="s">
        <v>25</v>
      </c>
      <c r="B117" s="44">
        <v>121</v>
      </c>
      <c r="C117" s="44">
        <v>66</v>
      </c>
      <c r="D117" s="44">
        <v>55</v>
      </c>
      <c r="E117" s="98" t="s">
        <v>26</v>
      </c>
      <c r="F117" s="44">
        <v>208</v>
      </c>
      <c r="G117" s="44">
        <v>103</v>
      </c>
      <c r="H117" s="44">
        <v>105</v>
      </c>
      <c r="I117" s="98" t="s">
        <v>27</v>
      </c>
      <c r="J117" s="44">
        <v>53</v>
      </c>
      <c r="K117" s="44">
        <v>20</v>
      </c>
      <c r="L117" s="44">
        <v>33</v>
      </c>
    </row>
    <row r="118" spans="1:12" s="35" customFormat="1" ht="15.75" customHeight="1">
      <c r="A118" s="17">
        <v>20</v>
      </c>
      <c r="B118" s="36">
        <v>23</v>
      </c>
      <c r="C118" s="37">
        <v>10</v>
      </c>
      <c r="D118" s="37">
        <v>13</v>
      </c>
      <c r="E118" s="91">
        <v>55</v>
      </c>
      <c r="F118" s="36">
        <v>44</v>
      </c>
      <c r="G118" s="37">
        <v>23</v>
      </c>
      <c r="H118" s="37">
        <v>21</v>
      </c>
      <c r="I118" s="91">
        <v>90</v>
      </c>
      <c r="J118" s="36">
        <v>14</v>
      </c>
      <c r="K118" s="37">
        <v>5</v>
      </c>
      <c r="L118" s="37">
        <v>9</v>
      </c>
    </row>
    <row r="119" spans="1:12" s="35" customFormat="1" ht="15.75" customHeight="1">
      <c r="A119" s="17">
        <v>21</v>
      </c>
      <c r="B119" s="36">
        <v>22</v>
      </c>
      <c r="C119" s="37">
        <v>9</v>
      </c>
      <c r="D119" s="37">
        <v>13</v>
      </c>
      <c r="E119" s="91">
        <v>56</v>
      </c>
      <c r="F119" s="36">
        <v>43</v>
      </c>
      <c r="G119" s="37">
        <v>27</v>
      </c>
      <c r="H119" s="37">
        <v>16</v>
      </c>
      <c r="I119" s="91">
        <v>91</v>
      </c>
      <c r="J119" s="36">
        <v>11</v>
      </c>
      <c r="K119" s="37">
        <v>4</v>
      </c>
      <c r="L119" s="37">
        <v>7</v>
      </c>
    </row>
    <row r="120" spans="1:12" s="35" customFormat="1" ht="15.75" customHeight="1">
      <c r="A120" s="17">
        <v>22</v>
      </c>
      <c r="B120" s="36">
        <v>24</v>
      </c>
      <c r="C120" s="37">
        <v>14</v>
      </c>
      <c r="D120" s="37">
        <v>10</v>
      </c>
      <c r="E120" s="91">
        <v>57</v>
      </c>
      <c r="F120" s="36">
        <v>37</v>
      </c>
      <c r="G120" s="37">
        <v>15</v>
      </c>
      <c r="H120" s="37">
        <v>22</v>
      </c>
      <c r="I120" s="91">
        <v>92</v>
      </c>
      <c r="J120" s="36">
        <v>13</v>
      </c>
      <c r="K120" s="37">
        <v>6</v>
      </c>
      <c r="L120" s="37">
        <v>7</v>
      </c>
    </row>
    <row r="121" spans="1:12" s="35" customFormat="1" ht="15.75" customHeight="1">
      <c r="A121" s="17">
        <v>23</v>
      </c>
      <c r="B121" s="36">
        <v>24</v>
      </c>
      <c r="C121" s="37">
        <v>14</v>
      </c>
      <c r="D121" s="37">
        <v>10</v>
      </c>
      <c r="E121" s="91">
        <v>58</v>
      </c>
      <c r="F121" s="36">
        <v>58</v>
      </c>
      <c r="G121" s="37">
        <v>22</v>
      </c>
      <c r="H121" s="37">
        <v>36</v>
      </c>
      <c r="I121" s="91">
        <v>93</v>
      </c>
      <c r="J121" s="36">
        <v>8</v>
      </c>
      <c r="K121" s="37">
        <v>2</v>
      </c>
      <c r="L121" s="37">
        <v>6</v>
      </c>
    </row>
    <row r="122" spans="1:12" s="35" customFormat="1" ht="18" customHeight="1">
      <c r="A122" s="19">
        <v>24</v>
      </c>
      <c r="B122" s="39">
        <v>28</v>
      </c>
      <c r="C122" s="40">
        <v>19</v>
      </c>
      <c r="D122" s="40">
        <v>9</v>
      </c>
      <c r="E122" s="92">
        <v>59</v>
      </c>
      <c r="F122" s="39">
        <v>26</v>
      </c>
      <c r="G122" s="40">
        <v>16</v>
      </c>
      <c r="H122" s="40">
        <v>10</v>
      </c>
      <c r="I122" s="92">
        <v>94</v>
      </c>
      <c r="J122" s="39">
        <v>7</v>
      </c>
      <c r="K122" s="40">
        <v>3</v>
      </c>
      <c r="L122" s="40">
        <v>4</v>
      </c>
    </row>
    <row r="123" spans="1:12" s="6" customFormat="1" ht="25.5" customHeight="1">
      <c r="A123" s="10" t="s">
        <v>28</v>
      </c>
      <c r="B123" s="44">
        <v>111</v>
      </c>
      <c r="C123" s="44">
        <v>61</v>
      </c>
      <c r="D123" s="44">
        <v>50</v>
      </c>
      <c r="E123" s="98" t="s">
        <v>29</v>
      </c>
      <c r="F123" s="44">
        <v>159</v>
      </c>
      <c r="G123" s="44">
        <v>84</v>
      </c>
      <c r="H123" s="44">
        <v>75</v>
      </c>
      <c r="I123" s="93" t="s">
        <v>30</v>
      </c>
      <c r="J123" s="44">
        <v>24</v>
      </c>
      <c r="K123" s="44">
        <v>8</v>
      </c>
      <c r="L123" s="44">
        <v>16</v>
      </c>
    </row>
    <row r="124" spans="1:12" s="35" customFormat="1" ht="15.75" customHeight="1">
      <c r="A124" s="17">
        <v>25</v>
      </c>
      <c r="B124" s="36">
        <v>15</v>
      </c>
      <c r="C124" s="37">
        <v>8</v>
      </c>
      <c r="D124" s="37">
        <v>7</v>
      </c>
      <c r="E124" s="91">
        <v>60</v>
      </c>
      <c r="F124" s="36">
        <v>31</v>
      </c>
      <c r="G124" s="37">
        <v>10</v>
      </c>
      <c r="H124" s="37">
        <v>21</v>
      </c>
      <c r="I124" s="91">
        <v>95</v>
      </c>
      <c r="J124" s="36">
        <v>6</v>
      </c>
      <c r="K124" s="37">
        <v>1</v>
      </c>
      <c r="L124" s="37">
        <v>5</v>
      </c>
    </row>
    <row r="125" spans="1:12" s="35" customFormat="1" ht="15.75" customHeight="1">
      <c r="A125" s="17">
        <v>26</v>
      </c>
      <c r="B125" s="36">
        <v>30</v>
      </c>
      <c r="C125" s="37">
        <v>17</v>
      </c>
      <c r="D125" s="37">
        <v>13</v>
      </c>
      <c r="E125" s="91">
        <v>61</v>
      </c>
      <c r="F125" s="36">
        <v>32</v>
      </c>
      <c r="G125" s="37">
        <v>20</v>
      </c>
      <c r="H125" s="37">
        <v>12</v>
      </c>
      <c r="I125" s="91">
        <v>96</v>
      </c>
      <c r="J125" s="36">
        <v>10</v>
      </c>
      <c r="K125" s="37">
        <v>3</v>
      </c>
      <c r="L125" s="37">
        <v>7</v>
      </c>
    </row>
    <row r="126" spans="1:12" s="35" customFormat="1" ht="15.75" customHeight="1">
      <c r="A126" s="17">
        <v>27</v>
      </c>
      <c r="B126" s="36">
        <v>24</v>
      </c>
      <c r="C126" s="37">
        <v>12</v>
      </c>
      <c r="D126" s="37">
        <v>12</v>
      </c>
      <c r="E126" s="91">
        <v>62</v>
      </c>
      <c r="F126" s="36">
        <v>40</v>
      </c>
      <c r="G126" s="37">
        <v>19</v>
      </c>
      <c r="H126" s="37">
        <v>21</v>
      </c>
      <c r="I126" s="91">
        <v>97</v>
      </c>
      <c r="J126" s="36">
        <v>2</v>
      </c>
      <c r="K126" s="37">
        <v>2</v>
      </c>
      <c r="L126" s="37">
        <v>0</v>
      </c>
    </row>
    <row r="127" spans="1:12" s="35" customFormat="1" ht="15.75" customHeight="1">
      <c r="A127" s="17">
        <v>28</v>
      </c>
      <c r="B127" s="36">
        <v>19</v>
      </c>
      <c r="C127" s="37">
        <v>12</v>
      </c>
      <c r="D127" s="37">
        <v>7</v>
      </c>
      <c r="E127" s="91">
        <v>63</v>
      </c>
      <c r="F127" s="36">
        <v>27</v>
      </c>
      <c r="G127" s="37">
        <v>17</v>
      </c>
      <c r="H127" s="37">
        <v>10</v>
      </c>
      <c r="I127" s="91">
        <v>98</v>
      </c>
      <c r="J127" s="36">
        <v>3</v>
      </c>
      <c r="K127" s="37">
        <v>1</v>
      </c>
      <c r="L127" s="37">
        <v>2</v>
      </c>
    </row>
    <row r="128" spans="1:12" s="35" customFormat="1" ht="18" customHeight="1">
      <c r="A128" s="19">
        <v>29</v>
      </c>
      <c r="B128" s="39">
        <v>23</v>
      </c>
      <c r="C128" s="40">
        <v>12</v>
      </c>
      <c r="D128" s="40">
        <v>11</v>
      </c>
      <c r="E128" s="92">
        <v>64</v>
      </c>
      <c r="F128" s="39">
        <v>29</v>
      </c>
      <c r="G128" s="40">
        <v>18</v>
      </c>
      <c r="H128" s="40">
        <v>11</v>
      </c>
      <c r="I128" s="91">
        <v>99</v>
      </c>
      <c r="J128" s="36">
        <v>1</v>
      </c>
      <c r="K128" s="37">
        <v>0</v>
      </c>
      <c r="L128" s="37">
        <v>1</v>
      </c>
    </row>
    <row r="129" spans="1:13" s="6" customFormat="1" ht="25.5" customHeight="1">
      <c r="A129" s="10" t="s">
        <v>31</v>
      </c>
      <c r="B129" s="44">
        <v>158</v>
      </c>
      <c r="C129" s="44">
        <v>92</v>
      </c>
      <c r="D129" s="44">
        <v>66</v>
      </c>
      <c r="E129" s="98" t="s">
        <v>32</v>
      </c>
      <c r="F129" s="44">
        <v>193</v>
      </c>
      <c r="G129" s="44">
        <v>90</v>
      </c>
      <c r="H129" s="44">
        <v>103</v>
      </c>
      <c r="I129" s="95">
        <v>100</v>
      </c>
      <c r="J129" s="47">
        <v>0</v>
      </c>
      <c r="K129" s="48">
        <v>0</v>
      </c>
      <c r="L129" s="48">
        <v>0</v>
      </c>
    </row>
    <row r="130" spans="1:13" s="35" customFormat="1" ht="15.75" customHeight="1">
      <c r="A130" s="17">
        <v>30</v>
      </c>
      <c r="B130" s="36">
        <v>27</v>
      </c>
      <c r="C130" s="37">
        <v>16</v>
      </c>
      <c r="D130" s="37">
        <v>11</v>
      </c>
      <c r="E130" s="91">
        <v>65</v>
      </c>
      <c r="F130" s="36">
        <v>36</v>
      </c>
      <c r="G130" s="37">
        <v>21</v>
      </c>
      <c r="H130" s="37">
        <v>15</v>
      </c>
      <c r="I130" s="91">
        <v>101</v>
      </c>
      <c r="J130" s="36">
        <v>0</v>
      </c>
      <c r="K130" s="37">
        <v>0</v>
      </c>
      <c r="L130" s="37">
        <v>0</v>
      </c>
    </row>
    <row r="131" spans="1:13" s="35" customFormat="1" ht="15.75" customHeight="1">
      <c r="A131" s="17">
        <v>31</v>
      </c>
      <c r="B131" s="36">
        <v>27</v>
      </c>
      <c r="C131" s="37">
        <v>15</v>
      </c>
      <c r="D131" s="37">
        <v>12</v>
      </c>
      <c r="E131" s="91">
        <v>66</v>
      </c>
      <c r="F131" s="36">
        <v>43</v>
      </c>
      <c r="G131" s="37">
        <v>15</v>
      </c>
      <c r="H131" s="37">
        <v>28</v>
      </c>
      <c r="I131" s="91">
        <v>102</v>
      </c>
      <c r="J131" s="36">
        <v>0</v>
      </c>
      <c r="K131" s="37">
        <v>0</v>
      </c>
      <c r="L131" s="37">
        <v>0</v>
      </c>
    </row>
    <row r="132" spans="1:13" s="35" customFormat="1" ht="15.75" customHeight="1">
      <c r="A132" s="17">
        <v>32</v>
      </c>
      <c r="B132" s="36">
        <v>32</v>
      </c>
      <c r="C132" s="37">
        <v>18</v>
      </c>
      <c r="D132" s="37">
        <v>14</v>
      </c>
      <c r="E132" s="91">
        <v>67</v>
      </c>
      <c r="F132" s="36">
        <v>47</v>
      </c>
      <c r="G132" s="37">
        <v>21</v>
      </c>
      <c r="H132" s="37">
        <v>26</v>
      </c>
      <c r="I132" s="91">
        <v>103</v>
      </c>
      <c r="J132" s="36">
        <v>1</v>
      </c>
      <c r="K132" s="37">
        <v>1</v>
      </c>
      <c r="L132" s="37">
        <v>0</v>
      </c>
    </row>
    <row r="133" spans="1:13" s="35" customFormat="1" ht="15.75" customHeight="1">
      <c r="A133" s="17">
        <v>33</v>
      </c>
      <c r="B133" s="36">
        <v>36</v>
      </c>
      <c r="C133" s="37">
        <v>26</v>
      </c>
      <c r="D133" s="37">
        <v>10</v>
      </c>
      <c r="E133" s="91">
        <v>68</v>
      </c>
      <c r="F133" s="36">
        <v>31</v>
      </c>
      <c r="G133" s="37">
        <v>17</v>
      </c>
      <c r="H133" s="37">
        <v>14</v>
      </c>
      <c r="I133" s="96" t="s">
        <v>33</v>
      </c>
      <c r="J133" s="39">
        <v>1</v>
      </c>
      <c r="K133" s="40">
        <v>0</v>
      </c>
      <c r="L133" s="40">
        <v>1</v>
      </c>
    </row>
    <row r="134" spans="1:13" s="35" customFormat="1" ht="21" customHeight="1" thickBot="1">
      <c r="A134" s="32">
        <v>34</v>
      </c>
      <c r="B134" s="36">
        <v>36</v>
      </c>
      <c r="C134" s="37">
        <v>17</v>
      </c>
      <c r="D134" s="37">
        <v>19</v>
      </c>
      <c r="E134" s="91">
        <v>69</v>
      </c>
      <c r="F134" s="36">
        <v>36</v>
      </c>
      <c r="G134" s="37">
        <v>16</v>
      </c>
      <c r="H134" s="37">
        <v>20</v>
      </c>
      <c r="I134" s="107" t="s">
        <v>5</v>
      </c>
      <c r="J134" s="47">
        <v>3024</v>
      </c>
      <c r="K134" s="47">
        <v>1529</v>
      </c>
      <c r="L134" s="47">
        <v>1495</v>
      </c>
    </row>
    <row r="135" spans="1:13" s="58" customFormat="1" ht="24" customHeight="1" thickTop="1" thickBot="1">
      <c r="A135" s="53" t="s">
        <v>34</v>
      </c>
      <c r="B135" s="115">
        <v>363</v>
      </c>
      <c r="C135" s="116">
        <v>196</v>
      </c>
      <c r="D135" s="197">
        <v>167</v>
      </c>
      <c r="E135" s="120" t="s">
        <v>36</v>
      </c>
      <c r="F135" s="116">
        <v>1667</v>
      </c>
      <c r="G135" s="116">
        <v>884</v>
      </c>
      <c r="H135" s="197">
        <v>783</v>
      </c>
      <c r="I135" s="123" t="s">
        <v>37</v>
      </c>
      <c r="J135" s="116">
        <v>994</v>
      </c>
      <c r="K135" s="116">
        <v>449</v>
      </c>
      <c r="L135" s="116">
        <v>545</v>
      </c>
    </row>
    <row r="136" spans="1:13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23" t="s">
        <v>150</v>
      </c>
      <c r="L136" s="30"/>
      <c r="M136" s="35"/>
    </row>
    <row r="137" spans="1:13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</row>
    <row r="138" spans="1:13" s="6" customFormat="1" ht="25.5" customHeight="1">
      <c r="A138" s="10" t="s">
        <v>6</v>
      </c>
      <c r="B138" s="44">
        <v>74</v>
      </c>
      <c r="C138" s="44">
        <v>40</v>
      </c>
      <c r="D138" s="44">
        <v>34</v>
      </c>
      <c r="E138" s="98" t="s">
        <v>7</v>
      </c>
      <c r="F138" s="44">
        <v>149</v>
      </c>
      <c r="G138" s="44">
        <v>90</v>
      </c>
      <c r="H138" s="44">
        <v>59</v>
      </c>
      <c r="I138" s="98" t="s">
        <v>8</v>
      </c>
      <c r="J138" s="44">
        <v>184</v>
      </c>
      <c r="K138" s="44">
        <v>86</v>
      </c>
      <c r="L138" s="44">
        <v>98</v>
      </c>
    </row>
    <row r="139" spans="1:13" s="35" customFormat="1" ht="15.75" customHeight="1">
      <c r="A139" s="17">
        <v>0</v>
      </c>
      <c r="B139" s="36">
        <v>10</v>
      </c>
      <c r="C139" s="37">
        <v>6</v>
      </c>
      <c r="D139" s="37">
        <v>4</v>
      </c>
      <c r="E139" s="91">
        <v>35</v>
      </c>
      <c r="F139" s="36">
        <v>28</v>
      </c>
      <c r="G139" s="37">
        <v>17</v>
      </c>
      <c r="H139" s="37">
        <v>11</v>
      </c>
      <c r="I139" s="91">
        <v>70</v>
      </c>
      <c r="J139" s="36">
        <v>35</v>
      </c>
      <c r="K139" s="37">
        <v>22</v>
      </c>
      <c r="L139" s="37">
        <v>13</v>
      </c>
    </row>
    <row r="140" spans="1:13" s="35" customFormat="1" ht="15.75" customHeight="1">
      <c r="A140" s="17">
        <v>1</v>
      </c>
      <c r="B140" s="36">
        <v>11</v>
      </c>
      <c r="C140" s="37">
        <v>3</v>
      </c>
      <c r="D140" s="37">
        <v>8</v>
      </c>
      <c r="E140" s="91">
        <v>36</v>
      </c>
      <c r="F140" s="36">
        <v>32</v>
      </c>
      <c r="G140" s="37">
        <v>18</v>
      </c>
      <c r="H140" s="37">
        <v>14</v>
      </c>
      <c r="I140" s="91">
        <v>71</v>
      </c>
      <c r="J140" s="36">
        <v>31</v>
      </c>
      <c r="K140" s="37">
        <v>17</v>
      </c>
      <c r="L140" s="37">
        <v>14</v>
      </c>
    </row>
    <row r="141" spans="1:13" s="35" customFormat="1" ht="15.75" customHeight="1">
      <c r="A141" s="17">
        <v>2</v>
      </c>
      <c r="B141" s="36">
        <v>20</v>
      </c>
      <c r="C141" s="37">
        <v>13</v>
      </c>
      <c r="D141" s="37">
        <v>7</v>
      </c>
      <c r="E141" s="91">
        <v>37</v>
      </c>
      <c r="F141" s="36">
        <v>27</v>
      </c>
      <c r="G141" s="37">
        <v>23</v>
      </c>
      <c r="H141" s="37">
        <v>4</v>
      </c>
      <c r="I141" s="91">
        <v>72</v>
      </c>
      <c r="J141" s="36">
        <v>35</v>
      </c>
      <c r="K141" s="37">
        <v>14</v>
      </c>
      <c r="L141" s="37">
        <v>21</v>
      </c>
    </row>
    <row r="142" spans="1:13" s="35" customFormat="1" ht="15.75" customHeight="1">
      <c r="A142" s="17">
        <v>3</v>
      </c>
      <c r="B142" s="36">
        <v>14</v>
      </c>
      <c r="C142" s="37">
        <v>8</v>
      </c>
      <c r="D142" s="37">
        <v>6</v>
      </c>
      <c r="E142" s="91">
        <v>38</v>
      </c>
      <c r="F142" s="36">
        <v>28</v>
      </c>
      <c r="G142" s="37">
        <v>13</v>
      </c>
      <c r="H142" s="37">
        <v>15</v>
      </c>
      <c r="I142" s="91">
        <v>73</v>
      </c>
      <c r="J142" s="36">
        <v>43</v>
      </c>
      <c r="K142" s="37">
        <v>19</v>
      </c>
      <c r="L142" s="37">
        <v>24</v>
      </c>
    </row>
    <row r="143" spans="1:13" s="35" customFormat="1" ht="18" customHeight="1">
      <c r="A143" s="19">
        <v>4</v>
      </c>
      <c r="B143" s="105">
        <v>19</v>
      </c>
      <c r="C143" s="40">
        <v>10</v>
      </c>
      <c r="D143" s="40">
        <v>9</v>
      </c>
      <c r="E143" s="92">
        <v>39</v>
      </c>
      <c r="F143" s="39">
        <v>34</v>
      </c>
      <c r="G143" s="40">
        <v>19</v>
      </c>
      <c r="H143" s="40">
        <v>15</v>
      </c>
      <c r="I143" s="92">
        <v>74</v>
      </c>
      <c r="J143" s="39">
        <v>40</v>
      </c>
      <c r="K143" s="40">
        <v>14</v>
      </c>
      <c r="L143" s="40">
        <v>26</v>
      </c>
    </row>
    <row r="144" spans="1:13" s="6" customFormat="1" ht="25.5" customHeight="1">
      <c r="A144" s="10" t="s">
        <v>10</v>
      </c>
      <c r="B144" s="44">
        <v>112</v>
      </c>
      <c r="C144" s="44">
        <v>54</v>
      </c>
      <c r="D144" s="44">
        <v>58</v>
      </c>
      <c r="E144" s="98" t="s">
        <v>11</v>
      </c>
      <c r="F144" s="44">
        <v>181</v>
      </c>
      <c r="G144" s="44">
        <v>90</v>
      </c>
      <c r="H144" s="44">
        <v>91</v>
      </c>
      <c r="I144" s="98" t="s">
        <v>12</v>
      </c>
      <c r="J144" s="44">
        <v>193</v>
      </c>
      <c r="K144" s="44">
        <v>95</v>
      </c>
      <c r="L144" s="44">
        <v>98</v>
      </c>
    </row>
    <row r="145" spans="1:12" s="35" customFormat="1" ht="15.75" customHeight="1">
      <c r="A145" s="17">
        <v>5</v>
      </c>
      <c r="B145" s="36">
        <v>21</v>
      </c>
      <c r="C145" s="37">
        <v>9</v>
      </c>
      <c r="D145" s="37">
        <v>12</v>
      </c>
      <c r="E145" s="91">
        <v>40</v>
      </c>
      <c r="F145" s="36">
        <v>33</v>
      </c>
      <c r="G145" s="37">
        <v>14</v>
      </c>
      <c r="H145" s="37">
        <v>19</v>
      </c>
      <c r="I145" s="91">
        <v>75</v>
      </c>
      <c r="J145" s="36">
        <v>53</v>
      </c>
      <c r="K145" s="37">
        <v>24</v>
      </c>
      <c r="L145" s="37">
        <v>29</v>
      </c>
    </row>
    <row r="146" spans="1:12" s="35" customFormat="1" ht="15.75" customHeight="1">
      <c r="A146" s="17">
        <v>6</v>
      </c>
      <c r="B146" s="36">
        <v>25</v>
      </c>
      <c r="C146" s="37">
        <v>13</v>
      </c>
      <c r="D146" s="37">
        <v>12</v>
      </c>
      <c r="E146" s="91">
        <v>41</v>
      </c>
      <c r="F146" s="36">
        <v>35</v>
      </c>
      <c r="G146" s="37">
        <v>19</v>
      </c>
      <c r="H146" s="37">
        <v>16</v>
      </c>
      <c r="I146" s="91">
        <v>76</v>
      </c>
      <c r="J146" s="36">
        <v>40</v>
      </c>
      <c r="K146" s="37">
        <v>20</v>
      </c>
      <c r="L146" s="37">
        <v>20</v>
      </c>
    </row>
    <row r="147" spans="1:12" s="35" customFormat="1" ht="15.75" customHeight="1">
      <c r="A147" s="17">
        <v>7</v>
      </c>
      <c r="B147" s="36">
        <v>18</v>
      </c>
      <c r="C147" s="37">
        <v>9</v>
      </c>
      <c r="D147" s="37">
        <v>9</v>
      </c>
      <c r="E147" s="91">
        <v>42</v>
      </c>
      <c r="F147" s="36">
        <v>44</v>
      </c>
      <c r="G147" s="37">
        <v>28</v>
      </c>
      <c r="H147" s="37">
        <v>16</v>
      </c>
      <c r="I147" s="91">
        <v>77</v>
      </c>
      <c r="J147" s="36">
        <v>44</v>
      </c>
      <c r="K147" s="37">
        <v>23</v>
      </c>
      <c r="L147" s="37">
        <v>21</v>
      </c>
    </row>
    <row r="148" spans="1:12" s="35" customFormat="1" ht="15.75" customHeight="1">
      <c r="A148" s="17">
        <v>8</v>
      </c>
      <c r="B148" s="36">
        <v>26</v>
      </c>
      <c r="C148" s="37">
        <v>15</v>
      </c>
      <c r="D148" s="37">
        <v>11</v>
      </c>
      <c r="E148" s="91">
        <v>43</v>
      </c>
      <c r="F148" s="36">
        <v>38</v>
      </c>
      <c r="G148" s="37">
        <v>17</v>
      </c>
      <c r="H148" s="37">
        <v>21</v>
      </c>
      <c r="I148" s="91">
        <v>78</v>
      </c>
      <c r="J148" s="36">
        <v>37</v>
      </c>
      <c r="K148" s="37">
        <v>21</v>
      </c>
      <c r="L148" s="37">
        <v>16</v>
      </c>
    </row>
    <row r="149" spans="1:12" s="35" customFormat="1" ht="18" customHeight="1">
      <c r="A149" s="19">
        <v>9</v>
      </c>
      <c r="B149" s="39">
        <v>22</v>
      </c>
      <c r="C149" s="40">
        <v>8</v>
      </c>
      <c r="D149" s="40">
        <v>14</v>
      </c>
      <c r="E149" s="92">
        <v>44</v>
      </c>
      <c r="F149" s="39">
        <v>31</v>
      </c>
      <c r="G149" s="40">
        <v>12</v>
      </c>
      <c r="H149" s="40">
        <v>19</v>
      </c>
      <c r="I149" s="92">
        <v>79</v>
      </c>
      <c r="J149" s="39">
        <v>19</v>
      </c>
      <c r="K149" s="40">
        <v>7</v>
      </c>
      <c r="L149" s="40">
        <v>12</v>
      </c>
    </row>
    <row r="150" spans="1:12" s="6" customFormat="1" ht="25.5" customHeight="1">
      <c r="A150" s="10" t="s">
        <v>19</v>
      </c>
      <c r="B150" s="44">
        <v>135</v>
      </c>
      <c r="C150" s="44">
        <v>81</v>
      </c>
      <c r="D150" s="44">
        <v>54</v>
      </c>
      <c r="E150" s="98" t="s">
        <v>20</v>
      </c>
      <c r="F150" s="44">
        <v>162</v>
      </c>
      <c r="G150" s="44">
        <v>89</v>
      </c>
      <c r="H150" s="44">
        <v>73</v>
      </c>
      <c r="I150" s="98" t="s">
        <v>21</v>
      </c>
      <c r="J150" s="44">
        <v>102</v>
      </c>
      <c r="K150" s="44">
        <v>48</v>
      </c>
      <c r="L150" s="44">
        <v>54</v>
      </c>
    </row>
    <row r="151" spans="1:12" s="35" customFormat="1" ht="15.75" customHeight="1">
      <c r="A151" s="17">
        <v>10</v>
      </c>
      <c r="B151" s="36">
        <v>26</v>
      </c>
      <c r="C151" s="37">
        <v>14</v>
      </c>
      <c r="D151" s="37">
        <v>12</v>
      </c>
      <c r="E151" s="91">
        <v>45</v>
      </c>
      <c r="F151" s="36">
        <v>24</v>
      </c>
      <c r="G151" s="37">
        <v>15</v>
      </c>
      <c r="H151" s="37">
        <v>9</v>
      </c>
      <c r="I151" s="91">
        <v>80</v>
      </c>
      <c r="J151" s="36">
        <v>23</v>
      </c>
      <c r="K151" s="37">
        <v>11</v>
      </c>
      <c r="L151" s="37">
        <v>12</v>
      </c>
    </row>
    <row r="152" spans="1:12" s="35" customFormat="1" ht="15.75" customHeight="1">
      <c r="A152" s="17">
        <v>11</v>
      </c>
      <c r="B152" s="36">
        <v>28</v>
      </c>
      <c r="C152" s="37">
        <v>20</v>
      </c>
      <c r="D152" s="37">
        <v>8</v>
      </c>
      <c r="E152" s="91">
        <v>46</v>
      </c>
      <c r="F152" s="36">
        <v>32</v>
      </c>
      <c r="G152" s="37">
        <v>16</v>
      </c>
      <c r="H152" s="37">
        <v>16</v>
      </c>
      <c r="I152" s="91">
        <v>81</v>
      </c>
      <c r="J152" s="36">
        <v>20</v>
      </c>
      <c r="K152" s="37">
        <v>10</v>
      </c>
      <c r="L152" s="37">
        <v>10</v>
      </c>
    </row>
    <row r="153" spans="1:12" s="35" customFormat="1" ht="15.75" customHeight="1">
      <c r="A153" s="17">
        <v>12</v>
      </c>
      <c r="B153" s="36">
        <v>31</v>
      </c>
      <c r="C153" s="37">
        <v>18</v>
      </c>
      <c r="D153" s="37">
        <v>13</v>
      </c>
      <c r="E153" s="91">
        <v>47</v>
      </c>
      <c r="F153" s="36">
        <v>35</v>
      </c>
      <c r="G153" s="37">
        <v>18</v>
      </c>
      <c r="H153" s="37">
        <v>17</v>
      </c>
      <c r="I153" s="91">
        <v>82</v>
      </c>
      <c r="J153" s="36">
        <v>18</v>
      </c>
      <c r="K153" s="37">
        <v>7</v>
      </c>
      <c r="L153" s="37">
        <v>11</v>
      </c>
    </row>
    <row r="154" spans="1:12" s="35" customFormat="1" ht="15.75" customHeight="1">
      <c r="A154" s="17">
        <v>13</v>
      </c>
      <c r="B154" s="36">
        <v>28</v>
      </c>
      <c r="C154" s="37">
        <v>15</v>
      </c>
      <c r="D154" s="37">
        <v>13</v>
      </c>
      <c r="E154" s="91">
        <v>48</v>
      </c>
      <c r="F154" s="36">
        <v>31</v>
      </c>
      <c r="G154" s="37">
        <v>15</v>
      </c>
      <c r="H154" s="37">
        <v>16</v>
      </c>
      <c r="I154" s="91">
        <v>83</v>
      </c>
      <c r="J154" s="36">
        <v>24</v>
      </c>
      <c r="K154" s="37">
        <v>12</v>
      </c>
      <c r="L154" s="37">
        <v>12</v>
      </c>
    </row>
    <row r="155" spans="1:12" s="35" customFormat="1" ht="18" customHeight="1">
      <c r="A155" s="19">
        <v>14</v>
      </c>
      <c r="B155" s="39">
        <v>22</v>
      </c>
      <c r="C155" s="40">
        <v>14</v>
      </c>
      <c r="D155" s="40">
        <v>8</v>
      </c>
      <c r="E155" s="92">
        <v>49</v>
      </c>
      <c r="F155" s="39">
        <v>40</v>
      </c>
      <c r="G155" s="40">
        <v>25</v>
      </c>
      <c r="H155" s="40">
        <v>15</v>
      </c>
      <c r="I155" s="92">
        <v>84</v>
      </c>
      <c r="J155" s="39">
        <v>17</v>
      </c>
      <c r="K155" s="40">
        <v>8</v>
      </c>
      <c r="L155" s="40">
        <v>9</v>
      </c>
    </row>
    <row r="156" spans="1:12" s="6" customFormat="1" ht="25.5" customHeight="1">
      <c r="A156" s="10" t="s">
        <v>22</v>
      </c>
      <c r="B156" s="44">
        <v>111</v>
      </c>
      <c r="C156" s="44">
        <v>51</v>
      </c>
      <c r="D156" s="44">
        <v>60</v>
      </c>
      <c r="E156" s="98" t="s">
        <v>23</v>
      </c>
      <c r="F156" s="44">
        <v>185</v>
      </c>
      <c r="G156" s="44">
        <v>98</v>
      </c>
      <c r="H156" s="44">
        <v>87</v>
      </c>
      <c r="I156" s="98" t="s">
        <v>24</v>
      </c>
      <c r="J156" s="44">
        <v>46</v>
      </c>
      <c r="K156" s="44">
        <v>17</v>
      </c>
      <c r="L156" s="44">
        <v>29</v>
      </c>
    </row>
    <row r="157" spans="1:12" s="35" customFormat="1" ht="15.75" customHeight="1">
      <c r="A157" s="17">
        <v>15</v>
      </c>
      <c r="B157" s="36">
        <v>21</v>
      </c>
      <c r="C157" s="37">
        <v>10</v>
      </c>
      <c r="D157" s="37">
        <v>11</v>
      </c>
      <c r="E157" s="91">
        <v>50</v>
      </c>
      <c r="F157" s="36">
        <v>33</v>
      </c>
      <c r="G157" s="37">
        <v>17</v>
      </c>
      <c r="H157" s="37">
        <v>16</v>
      </c>
      <c r="I157" s="91">
        <v>85</v>
      </c>
      <c r="J157" s="36">
        <v>12</v>
      </c>
      <c r="K157" s="37">
        <v>6</v>
      </c>
      <c r="L157" s="37">
        <v>6</v>
      </c>
    </row>
    <row r="158" spans="1:12" s="35" customFormat="1" ht="15.75" customHeight="1">
      <c r="A158" s="17">
        <v>16</v>
      </c>
      <c r="B158" s="36">
        <v>18</v>
      </c>
      <c r="C158" s="37">
        <v>7</v>
      </c>
      <c r="D158" s="37">
        <v>11</v>
      </c>
      <c r="E158" s="91">
        <v>51</v>
      </c>
      <c r="F158" s="36">
        <v>43</v>
      </c>
      <c r="G158" s="37">
        <v>23</v>
      </c>
      <c r="H158" s="37">
        <v>20</v>
      </c>
      <c r="I158" s="91">
        <v>86</v>
      </c>
      <c r="J158" s="36">
        <v>11</v>
      </c>
      <c r="K158" s="37">
        <v>3</v>
      </c>
      <c r="L158" s="37">
        <v>8</v>
      </c>
    </row>
    <row r="159" spans="1:12" s="35" customFormat="1" ht="15.75" customHeight="1">
      <c r="A159" s="17">
        <v>17</v>
      </c>
      <c r="B159" s="36">
        <v>30</v>
      </c>
      <c r="C159" s="37">
        <v>15</v>
      </c>
      <c r="D159" s="37">
        <v>15</v>
      </c>
      <c r="E159" s="91">
        <v>52</v>
      </c>
      <c r="F159" s="36">
        <v>40</v>
      </c>
      <c r="G159" s="37">
        <v>19</v>
      </c>
      <c r="H159" s="37">
        <v>21</v>
      </c>
      <c r="I159" s="91">
        <v>87</v>
      </c>
      <c r="J159" s="36">
        <v>10</v>
      </c>
      <c r="K159" s="37">
        <v>4</v>
      </c>
      <c r="L159" s="37">
        <v>6</v>
      </c>
    </row>
    <row r="160" spans="1:12" s="35" customFormat="1" ht="15.75" customHeight="1">
      <c r="A160" s="17">
        <v>18</v>
      </c>
      <c r="B160" s="36">
        <v>22</v>
      </c>
      <c r="C160" s="37">
        <v>7</v>
      </c>
      <c r="D160" s="37">
        <v>15</v>
      </c>
      <c r="E160" s="91">
        <v>53</v>
      </c>
      <c r="F160" s="36">
        <v>38</v>
      </c>
      <c r="G160" s="37">
        <v>18</v>
      </c>
      <c r="H160" s="37">
        <v>20</v>
      </c>
      <c r="I160" s="91">
        <v>88</v>
      </c>
      <c r="J160" s="36">
        <v>6</v>
      </c>
      <c r="K160" s="37">
        <v>1</v>
      </c>
      <c r="L160" s="37">
        <v>5</v>
      </c>
    </row>
    <row r="161" spans="1:12" s="35" customFormat="1" ht="18" customHeight="1">
      <c r="A161" s="19">
        <v>19</v>
      </c>
      <c r="B161" s="39">
        <v>20</v>
      </c>
      <c r="C161" s="40">
        <v>12</v>
      </c>
      <c r="D161" s="40">
        <v>8</v>
      </c>
      <c r="E161" s="92">
        <v>54</v>
      </c>
      <c r="F161" s="39">
        <v>31</v>
      </c>
      <c r="G161" s="40">
        <v>21</v>
      </c>
      <c r="H161" s="40">
        <v>10</v>
      </c>
      <c r="I161" s="92">
        <v>89</v>
      </c>
      <c r="J161" s="39">
        <v>7</v>
      </c>
      <c r="K161" s="40">
        <v>3</v>
      </c>
      <c r="L161" s="40">
        <v>4</v>
      </c>
    </row>
    <row r="162" spans="1:12" s="6" customFormat="1" ht="25.5" customHeight="1">
      <c r="A162" s="10" t="s">
        <v>25</v>
      </c>
      <c r="B162" s="44">
        <v>126</v>
      </c>
      <c r="C162" s="44">
        <v>70</v>
      </c>
      <c r="D162" s="44">
        <v>56</v>
      </c>
      <c r="E162" s="98" t="s">
        <v>26</v>
      </c>
      <c r="F162" s="44">
        <v>151</v>
      </c>
      <c r="G162" s="44">
        <v>77</v>
      </c>
      <c r="H162" s="44">
        <v>74</v>
      </c>
      <c r="I162" s="98" t="s">
        <v>27</v>
      </c>
      <c r="J162" s="44">
        <v>28</v>
      </c>
      <c r="K162" s="44">
        <v>7</v>
      </c>
      <c r="L162" s="44">
        <v>21</v>
      </c>
    </row>
    <row r="163" spans="1:12" s="35" customFormat="1" ht="15.75" customHeight="1">
      <c r="A163" s="17">
        <v>20</v>
      </c>
      <c r="B163" s="36">
        <v>27</v>
      </c>
      <c r="C163" s="37">
        <v>16</v>
      </c>
      <c r="D163" s="37">
        <v>11</v>
      </c>
      <c r="E163" s="91">
        <v>55</v>
      </c>
      <c r="F163" s="36">
        <v>25</v>
      </c>
      <c r="G163" s="37">
        <v>9</v>
      </c>
      <c r="H163" s="37">
        <v>16</v>
      </c>
      <c r="I163" s="91">
        <v>90</v>
      </c>
      <c r="J163" s="36">
        <v>8</v>
      </c>
      <c r="K163" s="37">
        <v>3</v>
      </c>
      <c r="L163" s="37">
        <v>5</v>
      </c>
    </row>
    <row r="164" spans="1:12" s="35" customFormat="1" ht="15.75" customHeight="1">
      <c r="A164" s="17">
        <v>21</v>
      </c>
      <c r="B164" s="36">
        <v>25</v>
      </c>
      <c r="C164" s="37">
        <v>17</v>
      </c>
      <c r="D164" s="37">
        <v>8</v>
      </c>
      <c r="E164" s="91">
        <v>56</v>
      </c>
      <c r="F164" s="36">
        <v>35</v>
      </c>
      <c r="G164" s="37">
        <v>18</v>
      </c>
      <c r="H164" s="37">
        <v>17</v>
      </c>
      <c r="I164" s="91">
        <v>91</v>
      </c>
      <c r="J164" s="36">
        <v>7</v>
      </c>
      <c r="K164" s="37">
        <v>2</v>
      </c>
      <c r="L164" s="37">
        <v>5</v>
      </c>
    </row>
    <row r="165" spans="1:12" s="35" customFormat="1" ht="15.75" customHeight="1">
      <c r="A165" s="17">
        <v>22</v>
      </c>
      <c r="B165" s="36">
        <v>32</v>
      </c>
      <c r="C165" s="37">
        <v>17</v>
      </c>
      <c r="D165" s="37">
        <v>15</v>
      </c>
      <c r="E165" s="91">
        <v>57</v>
      </c>
      <c r="F165" s="36">
        <v>32</v>
      </c>
      <c r="G165" s="37">
        <v>15</v>
      </c>
      <c r="H165" s="37">
        <v>17</v>
      </c>
      <c r="I165" s="91">
        <v>92</v>
      </c>
      <c r="J165" s="36">
        <v>9</v>
      </c>
      <c r="K165" s="37">
        <v>1</v>
      </c>
      <c r="L165" s="37">
        <v>8</v>
      </c>
    </row>
    <row r="166" spans="1:12" s="35" customFormat="1" ht="15.75" customHeight="1">
      <c r="A166" s="17">
        <v>23</v>
      </c>
      <c r="B166" s="36">
        <v>25</v>
      </c>
      <c r="C166" s="37">
        <v>16</v>
      </c>
      <c r="D166" s="37">
        <v>9</v>
      </c>
      <c r="E166" s="91">
        <v>58</v>
      </c>
      <c r="F166" s="36">
        <v>39</v>
      </c>
      <c r="G166" s="37">
        <v>25</v>
      </c>
      <c r="H166" s="37">
        <v>14</v>
      </c>
      <c r="I166" s="91">
        <v>93</v>
      </c>
      <c r="J166" s="36">
        <v>0</v>
      </c>
      <c r="K166" s="37">
        <v>0</v>
      </c>
      <c r="L166" s="37">
        <v>0</v>
      </c>
    </row>
    <row r="167" spans="1:12" s="35" customFormat="1" ht="18" customHeight="1">
      <c r="A167" s="19">
        <v>24</v>
      </c>
      <c r="B167" s="39">
        <v>17</v>
      </c>
      <c r="C167" s="40">
        <v>4</v>
      </c>
      <c r="D167" s="40">
        <v>13</v>
      </c>
      <c r="E167" s="92">
        <v>59</v>
      </c>
      <c r="F167" s="39">
        <v>20</v>
      </c>
      <c r="G167" s="40">
        <v>10</v>
      </c>
      <c r="H167" s="40">
        <v>10</v>
      </c>
      <c r="I167" s="92">
        <v>94</v>
      </c>
      <c r="J167" s="39">
        <v>4</v>
      </c>
      <c r="K167" s="40">
        <v>1</v>
      </c>
      <c r="L167" s="40">
        <v>3</v>
      </c>
    </row>
    <row r="168" spans="1:12" s="6" customFormat="1" ht="25.5" customHeight="1">
      <c r="A168" s="10" t="s">
        <v>28</v>
      </c>
      <c r="B168" s="44">
        <v>108</v>
      </c>
      <c r="C168" s="44">
        <v>54</v>
      </c>
      <c r="D168" s="44">
        <v>54</v>
      </c>
      <c r="E168" s="98" t="s">
        <v>29</v>
      </c>
      <c r="F168" s="44">
        <v>169</v>
      </c>
      <c r="G168" s="44">
        <v>81</v>
      </c>
      <c r="H168" s="44">
        <v>88</v>
      </c>
      <c r="I168" s="93" t="s">
        <v>30</v>
      </c>
      <c r="J168" s="44">
        <v>8</v>
      </c>
      <c r="K168" s="44">
        <v>0</v>
      </c>
      <c r="L168" s="44">
        <v>8</v>
      </c>
    </row>
    <row r="169" spans="1:12" s="35" customFormat="1" ht="15.75" customHeight="1">
      <c r="A169" s="17">
        <v>25</v>
      </c>
      <c r="B169" s="36">
        <v>22</v>
      </c>
      <c r="C169" s="37">
        <v>13</v>
      </c>
      <c r="D169" s="37">
        <v>9</v>
      </c>
      <c r="E169" s="91">
        <v>60</v>
      </c>
      <c r="F169" s="36">
        <v>30</v>
      </c>
      <c r="G169" s="37">
        <v>15</v>
      </c>
      <c r="H169" s="37">
        <v>15</v>
      </c>
      <c r="I169" s="91">
        <v>95</v>
      </c>
      <c r="J169" s="36">
        <v>3</v>
      </c>
      <c r="K169" s="37">
        <v>0</v>
      </c>
      <c r="L169" s="37">
        <v>3</v>
      </c>
    </row>
    <row r="170" spans="1:12" s="35" customFormat="1" ht="15.75" customHeight="1">
      <c r="A170" s="17">
        <v>26</v>
      </c>
      <c r="B170" s="36">
        <v>19</v>
      </c>
      <c r="C170" s="37">
        <v>7</v>
      </c>
      <c r="D170" s="37">
        <v>12</v>
      </c>
      <c r="E170" s="91">
        <v>61</v>
      </c>
      <c r="F170" s="36">
        <v>35</v>
      </c>
      <c r="G170" s="37">
        <v>14</v>
      </c>
      <c r="H170" s="37">
        <v>21</v>
      </c>
      <c r="I170" s="91">
        <v>96</v>
      </c>
      <c r="J170" s="36">
        <v>1</v>
      </c>
      <c r="K170" s="37">
        <v>0</v>
      </c>
      <c r="L170" s="37">
        <v>1</v>
      </c>
    </row>
    <row r="171" spans="1:12" s="35" customFormat="1" ht="15.75" customHeight="1">
      <c r="A171" s="17">
        <v>27</v>
      </c>
      <c r="B171" s="36">
        <v>16</v>
      </c>
      <c r="C171" s="37">
        <v>7</v>
      </c>
      <c r="D171" s="37">
        <v>9</v>
      </c>
      <c r="E171" s="91">
        <v>62</v>
      </c>
      <c r="F171" s="36">
        <v>43</v>
      </c>
      <c r="G171" s="37">
        <v>18</v>
      </c>
      <c r="H171" s="37">
        <v>25</v>
      </c>
      <c r="I171" s="91">
        <v>97</v>
      </c>
      <c r="J171" s="36">
        <v>0</v>
      </c>
      <c r="K171" s="37">
        <v>0</v>
      </c>
      <c r="L171" s="37">
        <v>0</v>
      </c>
    </row>
    <row r="172" spans="1:12" s="35" customFormat="1" ht="15.75" customHeight="1">
      <c r="A172" s="17">
        <v>28</v>
      </c>
      <c r="B172" s="36">
        <v>23</v>
      </c>
      <c r="C172" s="37">
        <v>12</v>
      </c>
      <c r="D172" s="37">
        <v>11</v>
      </c>
      <c r="E172" s="91">
        <v>63</v>
      </c>
      <c r="F172" s="36">
        <v>30</v>
      </c>
      <c r="G172" s="37">
        <v>13</v>
      </c>
      <c r="H172" s="37">
        <v>17</v>
      </c>
      <c r="I172" s="91">
        <v>98</v>
      </c>
      <c r="J172" s="36">
        <v>0</v>
      </c>
      <c r="K172" s="37">
        <v>0</v>
      </c>
      <c r="L172" s="37">
        <v>0</v>
      </c>
    </row>
    <row r="173" spans="1:12" s="35" customFormat="1" ht="18" customHeight="1">
      <c r="A173" s="19">
        <v>29</v>
      </c>
      <c r="B173" s="39">
        <v>28</v>
      </c>
      <c r="C173" s="40">
        <v>15</v>
      </c>
      <c r="D173" s="40">
        <v>13</v>
      </c>
      <c r="E173" s="92">
        <v>64</v>
      </c>
      <c r="F173" s="39">
        <v>31</v>
      </c>
      <c r="G173" s="40">
        <v>21</v>
      </c>
      <c r="H173" s="40">
        <v>10</v>
      </c>
      <c r="I173" s="91">
        <v>99</v>
      </c>
      <c r="J173" s="36">
        <v>2</v>
      </c>
      <c r="K173" s="37">
        <v>0</v>
      </c>
      <c r="L173" s="37">
        <v>2</v>
      </c>
    </row>
    <row r="174" spans="1:12" s="6" customFormat="1" ht="25.5" customHeight="1">
      <c r="A174" s="10" t="s">
        <v>31</v>
      </c>
      <c r="B174" s="44">
        <v>125</v>
      </c>
      <c r="C174" s="44">
        <v>70</v>
      </c>
      <c r="D174" s="44">
        <v>55</v>
      </c>
      <c r="E174" s="98" t="s">
        <v>32</v>
      </c>
      <c r="F174" s="44">
        <v>180</v>
      </c>
      <c r="G174" s="44">
        <v>91</v>
      </c>
      <c r="H174" s="44">
        <v>89</v>
      </c>
      <c r="I174" s="95">
        <v>100</v>
      </c>
      <c r="J174" s="47">
        <v>2</v>
      </c>
      <c r="K174" s="48">
        <v>0</v>
      </c>
      <c r="L174" s="48">
        <v>2</v>
      </c>
    </row>
    <row r="175" spans="1:12" s="35" customFormat="1" ht="15.75" customHeight="1">
      <c r="A175" s="17">
        <v>30</v>
      </c>
      <c r="B175" s="36">
        <v>25</v>
      </c>
      <c r="C175" s="37">
        <v>16</v>
      </c>
      <c r="D175" s="37">
        <v>9</v>
      </c>
      <c r="E175" s="91">
        <v>65</v>
      </c>
      <c r="F175" s="36">
        <v>34</v>
      </c>
      <c r="G175" s="37">
        <v>15</v>
      </c>
      <c r="H175" s="37">
        <v>19</v>
      </c>
      <c r="I175" s="91">
        <v>101</v>
      </c>
      <c r="J175" s="36">
        <v>0</v>
      </c>
      <c r="K175" s="37">
        <v>0</v>
      </c>
      <c r="L175" s="37">
        <v>0</v>
      </c>
    </row>
    <row r="176" spans="1:12" s="35" customFormat="1" ht="15.75" customHeight="1">
      <c r="A176" s="17">
        <v>31</v>
      </c>
      <c r="B176" s="36">
        <v>27</v>
      </c>
      <c r="C176" s="37">
        <v>16</v>
      </c>
      <c r="D176" s="37">
        <v>11</v>
      </c>
      <c r="E176" s="91">
        <v>66</v>
      </c>
      <c r="F176" s="36">
        <v>30</v>
      </c>
      <c r="G176" s="37">
        <v>16</v>
      </c>
      <c r="H176" s="37">
        <v>14</v>
      </c>
      <c r="I176" s="91">
        <v>102</v>
      </c>
      <c r="J176" s="36">
        <v>0</v>
      </c>
      <c r="K176" s="37">
        <v>0</v>
      </c>
      <c r="L176" s="37">
        <v>0</v>
      </c>
    </row>
    <row r="177" spans="1:14" s="35" customFormat="1" ht="15.75" customHeight="1">
      <c r="A177" s="17">
        <v>32</v>
      </c>
      <c r="B177" s="36">
        <v>19</v>
      </c>
      <c r="C177" s="37">
        <v>11</v>
      </c>
      <c r="D177" s="37">
        <v>8</v>
      </c>
      <c r="E177" s="91">
        <v>67</v>
      </c>
      <c r="F177" s="36">
        <v>35</v>
      </c>
      <c r="G177" s="37">
        <v>16</v>
      </c>
      <c r="H177" s="37">
        <v>19</v>
      </c>
      <c r="I177" s="91">
        <v>103</v>
      </c>
      <c r="J177" s="36">
        <v>0</v>
      </c>
      <c r="K177" s="37">
        <v>0</v>
      </c>
      <c r="L177" s="37">
        <v>0</v>
      </c>
    </row>
    <row r="178" spans="1:14" s="35" customFormat="1" ht="15.75" customHeight="1">
      <c r="A178" s="17">
        <v>33</v>
      </c>
      <c r="B178" s="36">
        <v>18</v>
      </c>
      <c r="C178" s="37">
        <v>10</v>
      </c>
      <c r="D178" s="37">
        <v>8</v>
      </c>
      <c r="E178" s="91">
        <v>68</v>
      </c>
      <c r="F178" s="36">
        <v>39</v>
      </c>
      <c r="G178" s="37">
        <v>20</v>
      </c>
      <c r="H178" s="37">
        <v>19</v>
      </c>
      <c r="I178" s="96" t="s">
        <v>33</v>
      </c>
      <c r="J178" s="39">
        <v>0</v>
      </c>
      <c r="K178" s="40">
        <v>0</v>
      </c>
      <c r="L178" s="40">
        <v>0</v>
      </c>
    </row>
    <row r="179" spans="1:14" s="35" customFormat="1" ht="21" customHeight="1" thickBot="1">
      <c r="A179" s="32">
        <v>34</v>
      </c>
      <c r="B179" s="36">
        <v>36</v>
      </c>
      <c r="C179" s="37">
        <v>17</v>
      </c>
      <c r="D179" s="37">
        <v>19</v>
      </c>
      <c r="E179" s="91">
        <v>69</v>
      </c>
      <c r="F179" s="36">
        <v>42</v>
      </c>
      <c r="G179" s="37">
        <v>24</v>
      </c>
      <c r="H179" s="37">
        <v>18</v>
      </c>
      <c r="I179" s="107" t="s">
        <v>5</v>
      </c>
      <c r="J179" s="47">
        <v>2529</v>
      </c>
      <c r="K179" s="47">
        <v>1289</v>
      </c>
      <c r="L179" s="47">
        <v>1240</v>
      </c>
    </row>
    <row r="180" spans="1:14" s="58" customFormat="1" ht="24" customHeight="1" thickTop="1" thickBot="1">
      <c r="A180" s="53" t="s">
        <v>34</v>
      </c>
      <c r="B180" s="115">
        <v>321</v>
      </c>
      <c r="C180" s="116">
        <v>175</v>
      </c>
      <c r="D180" s="197">
        <v>146</v>
      </c>
      <c r="E180" s="120" t="s">
        <v>36</v>
      </c>
      <c r="F180" s="116">
        <v>1467</v>
      </c>
      <c r="G180" s="116">
        <v>770</v>
      </c>
      <c r="H180" s="197">
        <v>697</v>
      </c>
      <c r="I180" s="123" t="s">
        <v>37</v>
      </c>
      <c r="J180" s="116">
        <v>741</v>
      </c>
      <c r="K180" s="116">
        <v>344</v>
      </c>
      <c r="L180" s="116">
        <v>397</v>
      </c>
    </row>
    <row r="181" spans="1:14" ht="11.25" customHeight="1">
      <c r="M181"/>
    </row>
    <row r="182" spans="1:14">
      <c r="M182"/>
    </row>
    <row r="183" spans="1:14">
      <c r="M183"/>
    </row>
    <row r="184" spans="1:14">
      <c r="M184"/>
    </row>
    <row r="185" spans="1:14" s="111" customFormat="1">
      <c r="A185" s="65"/>
      <c r="B185" s="108"/>
      <c r="C185" s="108"/>
      <c r="D185" s="108"/>
      <c r="E185" s="109"/>
      <c r="F185" s="110"/>
      <c r="I185" s="109"/>
      <c r="J185" s="110"/>
      <c r="M185"/>
      <c r="N185"/>
    </row>
    <row r="186" spans="1:14" s="111" customFormat="1">
      <c r="A186" s="65"/>
      <c r="B186" s="108"/>
      <c r="C186" s="108"/>
      <c r="D186" s="108"/>
      <c r="E186" s="109"/>
      <c r="F186" s="110"/>
      <c r="I186" s="109"/>
      <c r="J186" s="110"/>
      <c r="M186"/>
      <c r="N186"/>
    </row>
    <row r="187" spans="1:14" s="111" customFormat="1">
      <c r="A187" s="65"/>
      <c r="B187" s="108"/>
      <c r="C187" s="108"/>
      <c r="D187" s="108"/>
      <c r="E187" s="109"/>
      <c r="F187" s="110"/>
      <c r="I187" s="109"/>
      <c r="J187" s="110"/>
      <c r="M187"/>
      <c r="N187"/>
    </row>
    <row r="188" spans="1:14" s="111" customFormat="1">
      <c r="A188" s="65"/>
      <c r="B188" s="108"/>
      <c r="C188" s="108"/>
      <c r="D188" s="108"/>
      <c r="E188" s="109"/>
      <c r="F188" s="110"/>
      <c r="I188" s="109"/>
      <c r="J188" s="110"/>
      <c r="M188"/>
      <c r="N188"/>
    </row>
    <row r="189" spans="1:14" s="111" customFormat="1">
      <c r="A189" s="65"/>
      <c r="B189" s="108"/>
      <c r="C189" s="108"/>
      <c r="D189" s="108"/>
      <c r="E189" s="109"/>
      <c r="F189" s="110"/>
      <c r="I189" s="109"/>
      <c r="J189" s="110"/>
      <c r="M189"/>
      <c r="N189"/>
    </row>
    <row r="190" spans="1:14" s="111" customFormat="1">
      <c r="A190" s="65"/>
      <c r="B190" s="108"/>
      <c r="C190" s="108"/>
      <c r="D190" s="108"/>
      <c r="E190" s="109"/>
      <c r="F190" s="110"/>
      <c r="I190" s="109"/>
      <c r="J190" s="110"/>
      <c r="M190"/>
      <c r="N190"/>
    </row>
    <row r="191" spans="1:14" s="111" customFormat="1">
      <c r="A191" s="65"/>
      <c r="B191" s="108"/>
      <c r="C191" s="108"/>
      <c r="D191" s="108"/>
      <c r="E191" s="109"/>
      <c r="F191" s="110"/>
      <c r="I191" s="109"/>
      <c r="J191" s="110"/>
      <c r="M191"/>
      <c r="N191"/>
    </row>
    <row r="192" spans="1:14" s="111" customFormat="1">
      <c r="A192" s="65"/>
      <c r="B192" s="108"/>
      <c r="C192" s="108"/>
      <c r="D192" s="108"/>
      <c r="E192" s="109"/>
      <c r="F192" s="110"/>
      <c r="I192" s="109"/>
      <c r="J192" s="110"/>
      <c r="M192"/>
      <c r="N192"/>
    </row>
    <row r="193" spans="1:14" s="111" customFormat="1">
      <c r="A193" s="65"/>
      <c r="B193" s="108"/>
      <c r="C193" s="108"/>
      <c r="D193" s="108"/>
      <c r="E193" s="109"/>
      <c r="F193" s="110"/>
      <c r="I193" s="109"/>
      <c r="J193" s="110"/>
      <c r="M193"/>
      <c r="N193"/>
    </row>
    <row r="194" spans="1:14" s="111" customFormat="1">
      <c r="A194" s="65"/>
      <c r="B194" s="108"/>
      <c r="C194" s="108"/>
      <c r="D194" s="108"/>
      <c r="E194" s="109"/>
      <c r="F194" s="110"/>
      <c r="I194" s="109"/>
      <c r="J194" s="110"/>
      <c r="M194"/>
      <c r="N194"/>
    </row>
    <row r="195" spans="1:14" s="111" customFormat="1">
      <c r="A195" s="65"/>
      <c r="B195" s="108"/>
      <c r="C195" s="108"/>
      <c r="D195" s="108"/>
      <c r="E195" s="109"/>
      <c r="F195" s="110"/>
      <c r="I195" s="109"/>
      <c r="J195" s="110"/>
      <c r="M195"/>
      <c r="N195"/>
    </row>
    <row r="196" spans="1:14" s="111" customFormat="1">
      <c r="A196" s="65"/>
      <c r="B196" s="108"/>
      <c r="C196" s="108"/>
      <c r="D196" s="108"/>
      <c r="E196" s="109"/>
      <c r="F196" s="110"/>
      <c r="I196" s="109"/>
      <c r="J196" s="110"/>
      <c r="M196"/>
      <c r="N196"/>
    </row>
    <row r="197" spans="1:14" s="111" customFormat="1">
      <c r="A197" s="65"/>
      <c r="B197" s="108"/>
      <c r="C197" s="108"/>
      <c r="D197" s="108"/>
      <c r="E197" s="109"/>
      <c r="F197" s="110"/>
      <c r="I197" s="109"/>
      <c r="J197" s="110"/>
      <c r="M197"/>
      <c r="N197"/>
    </row>
    <row r="198" spans="1:14" s="111" customFormat="1">
      <c r="A198" s="65"/>
      <c r="B198" s="108"/>
      <c r="C198" s="108"/>
      <c r="D198" s="108"/>
      <c r="E198" s="109"/>
      <c r="F198" s="110"/>
      <c r="I198" s="109"/>
      <c r="J198" s="110"/>
      <c r="M198"/>
      <c r="N198"/>
    </row>
    <row r="199" spans="1:14" s="111" customFormat="1">
      <c r="A199" s="65"/>
      <c r="B199" s="108"/>
      <c r="C199" s="108"/>
      <c r="D199" s="108"/>
      <c r="E199" s="109"/>
      <c r="F199" s="110"/>
      <c r="I199" s="109"/>
      <c r="J199" s="110"/>
      <c r="M199"/>
      <c r="N199"/>
    </row>
    <row r="200" spans="1:14" s="111" customFormat="1">
      <c r="A200" s="65"/>
      <c r="B200" s="108"/>
      <c r="C200" s="108"/>
      <c r="D200" s="108"/>
      <c r="E200" s="109"/>
      <c r="F200" s="110"/>
      <c r="I200" s="109"/>
      <c r="J200" s="110"/>
      <c r="M200"/>
      <c r="N200"/>
    </row>
    <row r="201" spans="1:14" s="111" customFormat="1">
      <c r="A201" s="65"/>
      <c r="B201" s="108"/>
      <c r="C201" s="108"/>
      <c r="D201" s="108"/>
      <c r="E201" s="109"/>
      <c r="F201" s="110"/>
      <c r="I201" s="109"/>
      <c r="J201" s="110"/>
      <c r="M201"/>
      <c r="N201"/>
    </row>
    <row r="202" spans="1:14" s="111" customFormat="1">
      <c r="A202" s="65"/>
      <c r="B202" s="108"/>
      <c r="C202" s="108"/>
      <c r="D202" s="108"/>
      <c r="E202" s="109"/>
      <c r="F202" s="110"/>
      <c r="I202" s="109"/>
      <c r="J202" s="110"/>
      <c r="M202"/>
      <c r="N202"/>
    </row>
    <row r="203" spans="1:14" s="111" customFormat="1">
      <c r="A203" s="65"/>
      <c r="B203" s="108"/>
      <c r="C203" s="108"/>
      <c r="D203" s="108"/>
      <c r="E203" s="109"/>
      <c r="F203" s="110"/>
      <c r="I203" s="109"/>
      <c r="J203" s="110"/>
      <c r="M203"/>
      <c r="N203"/>
    </row>
    <row r="204" spans="1:14" s="111" customFormat="1">
      <c r="A204" s="65"/>
      <c r="B204" s="108"/>
      <c r="C204" s="108"/>
      <c r="D204" s="108"/>
      <c r="E204" s="109"/>
      <c r="F204" s="110"/>
      <c r="I204" s="109"/>
      <c r="J204" s="110"/>
      <c r="M204"/>
      <c r="N204"/>
    </row>
    <row r="205" spans="1:14" s="111" customFormat="1">
      <c r="A205" s="65"/>
      <c r="B205" s="108"/>
      <c r="C205" s="108"/>
      <c r="D205" s="108"/>
      <c r="E205" s="109"/>
      <c r="F205" s="110"/>
      <c r="I205" s="109"/>
      <c r="J205" s="110"/>
      <c r="M205"/>
      <c r="N205"/>
    </row>
    <row r="206" spans="1:14" s="111" customFormat="1">
      <c r="A206" s="65"/>
      <c r="B206" s="108"/>
      <c r="C206" s="108"/>
      <c r="D206" s="108"/>
      <c r="E206" s="109"/>
      <c r="F206" s="110"/>
      <c r="I206" s="109"/>
      <c r="J206" s="110"/>
      <c r="M206"/>
      <c r="N206"/>
    </row>
    <row r="207" spans="1:14" s="111" customFormat="1">
      <c r="A207" s="65"/>
      <c r="B207" s="108"/>
      <c r="C207" s="108"/>
      <c r="D207" s="108"/>
      <c r="E207" s="109"/>
      <c r="F207" s="110"/>
      <c r="I207" s="109"/>
      <c r="J207" s="110"/>
      <c r="M207"/>
      <c r="N207"/>
    </row>
    <row r="208" spans="1:14" s="111" customFormat="1">
      <c r="A208" s="65"/>
      <c r="B208" s="108"/>
      <c r="C208" s="108"/>
      <c r="D208" s="108"/>
      <c r="E208" s="109"/>
      <c r="F208" s="110"/>
      <c r="I208" s="109"/>
      <c r="J208" s="110"/>
      <c r="M208"/>
      <c r="N208"/>
    </row>
    <row r="209" spans="1:14" s="111" customFormat="1">
      <c r="A209" s="65"/>
      <c r="B209" s="108"/>
      <c r="C209" s="108"/>
      <c r="D209" s="108"/>
      <c r="E209" s="109"/>
      <c r="F209" s="110"/>
      <c r="I209" s="109"/>
      <c r="J209" s="110"/>
      <c r="M209"/>
      <c r="N209"/>
    </row>
    <row r="210" spans="1:14" s="111" customFormat="1">
      <c r="A210" s="65"/>
      <c r="B210" s="108"/>
      <c r="C210" s="108"/>
      <c r="D210" s="108"/>
      <c r="E210" s="109"/>
      <c r="F210" s="110"/>
      <c r="I210" s="109"/>
      <c r="J210" s="110"/>
      <c r="M210"/>
      <c r="N210"/>
    </row>
    <row r="211" spans="1:14" s="111" customFormat="1">
      <c r="A211" s="65"/>
      <c r="B211" s="108"/>
      <c r="C211" s="108"/>
      <c r="D211" s="108"/>
      <c r="E211" s="109"/>
      <c r="F211" s="110"/>
      <c r="I211" s="109"/>
      <c r="J211" s="110"/>
      <c r="M211"/>
      <c r="N211"/>
    </row>
    <row r="212" spans="1:14" s="111" customFormat="1">
      <c r="A212" s="65"/>
      <c r="B212" s="108"/>
      <c r="C212" s="108"/>
      <c r="D212" s="108"/>
      <c r="E212" s="109"/>
      <c r="F212" s="110"/>
      <c r="I212" s="109"/>
      <c r="J212" s="110"/>
      <c r="M212"/>
      <c r="N212"/>
    </row>
    <row r="213" spans="1:14" s="111" customFormat="1">
      <c r="A213" s="65"/>
      <c r="B213" s="108"/>
      <c r="C213" s="108"/>
      <c r="D213" s="108"/>
      <c r="E213" s="109"/>
      <c r="F213" s="110"/>
      <c r="I213" s="109"/>
      <c r="J213" s="110"/>
      <c r="M213"/>
      <c r="N213"/>
    </row>
    <row r="214" spans="1:14" s="111" customFormat="1">
      <c r="A214" s="65"/>
      <c r="B214" s="108"/>
      <c r="C214" s="108"/>
      <c r="D214" s="108"/>
      <c r="E214" s="109"/>
      <c r="F214" s="110"/>
      <c r="I214" s="109"/>
      <c r="J214" s="110"/>
      <c r="M214"/>
      <c r="N214"/>
    </row>
    <row r="215" spans="1:14" s="111" customFormat="1">
      <c r="A215" s="65"/>
      <c r="B215" s="108"/>
      <c r="C215" s="108"/>
      <c r="D215" s="108"/>
      <c r="E215" s="109"/>
      <c r="F215" s="110"/>
      <c r="I215" s="109"/>
      <c r="J215" s="110"/>
      <c r="M215"/>
      <c r="N215"/>
    </row>
    <row r="216" spans="1:14" s="111" customFormat="1">
      <c r="A216" s="65"/>
      <c r="B216" s="108"/>
      <c r="C216" s="108"/>
      <c r="D216" s="108"/>
      <c r="E216" s="109"/>
      <c r="F216" s="110"/>
      <c r="I216" s="109"/>
      <c r="J216" s="110"/>
      <c r="M216"/>
      <c r="N216"/>
    </row>
    <row r="217" spans="1:14" s="111" customFormat="1">
      <c r="A217" s="65"/>
      <c r="B217" s="108"/>
      <c r="C217" s="108"/>
      <c r="D217" s="108"/>
      <c r="E217" s="109"/>
      <c r="F217" s="110"/>
      <c r="I217" s="109"/>
      <c r="J217" s="110"/>
      <c r="M217"/>
      <c r="N217"/>
    </row>
    <row r="218" spans="1:14" s="111" customFormat="1">
      <c r="A218" s="65"/>
      <c r="B218" s="108"/>
      <c r="C218" s="108"/>
      <c r="D218" s="108"/>
      <c r="E218" s="109"/>
      <c r="F218" s="110"/>
      <c r="I218" s="109"/>
      <c r="J218" s="110"/>
      <c r="M218"/>
      <c r="N218"/>
    </row>
    <row r="219" spans="1:14" s="111" customFormat="1">
      <c r="A219" s="65"/>
      <c r="B219" s="108"/>
      <c r="C219" s="108"/>
      <c r="D219" s="108"/>
      <c r="E219" s="109"/>
      <c r="F219" s="110"/>
      <c r="I219" s="109"/>
      <c r="J219" s="110"/>
      <c r="M219"/>
      <c r="N219"/>
    </row>
    <row r="220" spans="1:14" s="111" customFormat="1">
      <c r="A220" s="65"/>
      <c r="B220" s="108"/>
      <c r="C220" s="108"/>
      <c r="D220" s="108"/>
      <c r="E220" s="109"/>
      <c r="F220" s="110"/>
      <c r="I220" s="109"/>
      <c r="J220" s="110"/>
      <c r="M220"/>
      <c r="N220"/>
    </row>
    <row r="221" spans="1:14" s="111" customFormat="1">
      <c r="A221" s="65"/>
      <c r="B221" s="108"/>
      <c r="C221" s="108"/>
      <c r="D221" s="108"/>
      <c r="E221" s="109"/>
      <c r="F221" s="110"/>
      <c r="I221" s="109"/>
      <c r="J221" s="110"/>
      <c r="M221"/>
      <c r="N221"/>
    </row>
    <row r="222" spans="1:14" s="111" customFormat="1">
      <c r="A222" s="65"/>
      <c r="B222" s="108"/>
      <c r="C222" s="108"/>
      <c r="D222" s="108"/>
      <c r="E222" s="109"/>
      <c r="F222" s="110"/>
      <c r="I222" s="109"/>
      <c r="J222" s="110"/>
      <c r="M222"/>
      <c r="N222"/>
    </row>
    <row r="223" spans="1:14" s="111" customFormat="1">
      <c r="A223" s="65"/>
      <c r="B223" s="108"/>
      <c r="C223" s="108"/>
      <c r="D223" s="108"/>
      <c r="E223" s="109"/>
      <c r="F223" s="110"/>
      <c r="I223" s="109"/>
      <c r="J223" s="110"/>
      <c r="M223"/>
      <c r="N223"/>
    </row>
    <row r="224" spans="1:14" s="111" customFormat="1">
      <c r="A224" s="65"/>
      <c r="B224" s="108"/>
      <c r="C224" s="108"/>
      <c r="D224" s="108"/>
      <c r="E224" s="109"/>
      <c r="F224" s="110"/>
      <c r="I224" s="109"/>
      <c r="J224" s="110"/>
      <c r="M224"/>
      <c r="N224"/>
    </row>
    <row r="225" spans="1:14" s="111" customFormat="1">
      <c r="A225" s="65"/>
      <c r="B225" s="108"/>
      <c r="C225" s="108"/>
      <c r="D225" s="108"/>
      <c r="E225" s="109"/>
      <c r="F225" s="110"/>
      <c r="I225" s="109"/>
      <c r="J225" s="110"/>
      <c r="M225"/>
      <c r="N225"/>
    </row>
    <row r="226" spans="1:14" s="111" customFormat="1" ht="11.25" customHeight="1">
      <c r="A226" s="65"/>
      <c r="B226" s="108"/>
      <c r="C226" s="108"/>
      <c r="D226" s="108"/>
      <c r="E226" s="109"/>
      <c r="F226" s="110"/>
      <c r="I226" s="109"/>
      <c r="J226" s="110"/>
      <c r="M226"/>
      <c r="N226"/>
    </row>
    <row r="227" spans="1:14" s="111" customFormat="1">
      <c r="A227" s="65"/>
      <c r="B227" s="108"/>
      <c r="C227" s="108"/>
      <c r="D227" s="108"/>
      <c r="E227" s="109"/>
      <c r="F227" s="110"/>
      <c r="I227" s="109"/>
      <c r="J227" s="110"/>
      <c r="M227"/>
      <c r="N227"/>
    </row>
    <row r="228" spans="1:14" s="111" customFormat="1">
      <c r="A228" s="65"/>
      <c r="B228" s="108"/>
      <c r="C228" s="108"/>
      <c r="D228" s="108"/>
      <c r="E228" s="109"/>
      <c r="F228" s="110"/>
      <c r="I228" s="109"/>
      <c r="J228" s="110"/>
      <c r="M228"/>
      <c r="N228"/>
    </row>
    <row r="229" spans="1:14" s="111" customFormat="1">
      <c r="A229" s="65"/>
      <c r="B229" s="108"/>
      <c r="C229" s="108"/>
      <c r="D229" s="108"/>
      <c r="E229" s="109"/>
      <c r="F229" s="110"/>
      <c r="I229" s="109"/>
      <c r="J229" s="110"/>
      <c r="M229"/>
      <c r="N229"/>
    </row>
    <row r="230" spans="1:14" s="111" customFormat="1">
      <c r="A230" s="65"/>
      <c r="B230" s="108"/>
      <c r="C230" s="108"/>
      <c r="D230" s="108"/>
      <c r="E230" s="109"/>
      <c r="F230" s="110"/>
      <c r="I230" s="109"/>
      <c r="J230" s="110"/>
      <c r="M230"/>
      <c r="N230"/>
    </row>
    <row r="231" spans="1:14" s="111" customFormat="1">
      <c r="A231" s="65"/>
      <c r="B231" s="108"/>
      <c r="C231" s="108"/>
      <c r="D231" s="108"/>
      <c r="E231" s="109"/>
      <c r="F231" s="110"/>
      <c r="I231" s="109"/>
      <c r="J231" s="110"/>
      <c r="M231"/>
      <c r="N231"/>
    </row>
    <row r="232" spans="1:14" s="111" customFormat="1">
      <c r="A232" s="65"/>
      <c r="B232" s="108"/>
      <c r="C232" s="108"/>
      <c r="D232" s="108"/>
      <c r="E232" s="109"/>
      <c r="F232" s="110"/>
      <c r="I232" s="109"/>
      <c r="J232" s="110"/>
      <c r="M232"/>
      <c r="N232"/>
    </row>
    <row r="233" spans="1:14" s="111" customFormat="1">
      <c r="A233" s="65"/>
      <c r="B233" s="108"/>
      <c r="C233" s="108"/>
      <c r="D233" s="108"/>
      <c r="E233" s="109"/>
      <c r="F233" s="110"/>
      <c r="I233" s="109"/>
      <c r="J233" s="110"/>
      <c r="M233"/>
      <c r="N233"/>
    </row>
    <row r="234" spans="1:14" s="111" customFormat="1">
      <c r="A234" s="65"/>
      <c r="B234" s="108"/>
      <c r="C234" s="108"/>
      <c r="D234" s="108"/>
      <c r="E234" s="109"/>
      <c r="F234" s="110"/>
      <c r="I234" s="109"/>
      <c r="J234" s="110"/>
      <c r="M234"/>
      <c r="N234"/>
    </row>
    <row r="235" spans="1:14" s="111" customFormat="1">
      <c r="A235" s="65"/>
      <c r="B235" s="108"/>
      <c r="C235" s="108"/>
      <c r="D235" s="108"/>
      <c r="E235" s="109"/>
      <c r="F235" s="110"/>
      <c r="I235" s="109"/>
      <c r="J235" s="110"/>
      <c r="M235"/>
      <c r="N235"/>
    </row>
    <row r="236" spans="1:14" s="111" customFormat="1">
      <c r="A236" s="65"/>
      <c r="B236" s="108"/>
      <c r="C236" s="108"/>
      <c r="D236" s="108"/>
      <c r="E236" s="109"/>
      <c r="F236" s="110"/>
      <c r="I236" s="109"/>
      <c r="J236" s="110"/>
      <c r="M236"/>
      <c r="N236"/>
    </row>
    <row r="237" spans="1:14" s="111" customFormat="1">
      <c r="A237" s="65"/>
      <c r="B237" s="108"/>
      <c r="C237" s="108"/>
      <c r="D237" s="108"/>
      <c r="E237" s="109"/>
      <c r="F237" s="110"/>
      <c r="I237" s="109"/>
      <c r="J237" s="110"/>
      <c r="M237"/>
      <c r="N237"/>
    </row>
    <row r="238" spans="1:14" s="111" customFormat="1">
      <c r="A238" s="65"/>
      <c r="B238" s="108"/>
      <c r="C238" s="108"/>
      <c r="D238" s="108"/>
      <c r="E238" s="109"/>
      <c r="F238" s="110"/>
      <c r="I238" s="109"/>
      <c r="J238" s="110"/>
      <c r="M238"/>
      <c r="N238"/>
    </row>
    <row r="239" spans="1:14" s="111" customFormat="1">
      <c r="A239" s="65"/>
      <c r="B239" s="108"/>
      <c r="C239" s="108"/>
      <c r="D239" s="108"/>
      <c r="E239" s="109"/>
      <c r="F239" s="110"/>
      <c r="I239" s="109"/>
      <c r="J239" s="110"/>
      <c r="M239"/>
      <c r="N239"/>
    </row>
    <row r="240" spans="1:14" s="111" customFormat="1">
      <c r="A240" s="65"/>
      <c r="B240" s="108"/>
      <c r="C240" s="108"/>
      <c r="D240" s="108"/>
      <c r="E240" s="109"/>
      <c r="F240" s="110"/>
      <c r="I240" s="109"/>
      <c r="J240" s="110"/>
      <c r="M240"/>
      <c r="N240"/>
    </row>
    <row r="241" spans="1:14" s="111" customFormat="1">
      <c r="A241" s="65"/>
      <c r="B241" s="108"/>
      <c r="C241" s="108"/>
      <c r="D241" s="108"/>
      <c r="E241" s="109"/>
      <c r="F241" s="110"/>
      <c r="I241" s="109"/>
      <c r="J241" s="110"/>
      <c r="M241"/>
      <c r="N241"/>
    </row>
    <row r="242" spans="1:14" s="111" customFormat="1">
      <c r="A242" s="65"/>
      <c r="B242" s="108"/>
      <c r="C242" s="108"/>
      <c r="D242" s="108"/>
      <c r="E242" s="109"/>
      <c r="F242" s="110"/>
      <c r="I242" s="109"/>
      <c r="J242" s="110"/>
      <c r="M242"/>
      <c r="N242"/>
    </row>
    <row r="243" spans="1:14" s="111" customFormat="1">
      <c r="A243" s="65"/>
      <c r="B243" s="108"/>
      <c r="C243" s="108"/>
      <c r="D243" s="108"/>
      <c r="E243" s="109"/>
      <c r="F243" s="110"/>
      <c r="I243" s="109"/>
      <c r="J243" s="110"/>
      <c r="M243"/>
      <c r="N243"/>
    </row>
    <row r="244" spans="1:14" s="111" customFormat="1">
      <c r="A244" s="65"/>
      <c r="B244" s="108"/>
      <c r="C244" s="108"/>
      <c r="D244" s="108"/>
      <c r="E244" s="109"/>
      <c r="F244" s="110"/>
      <c r="I244" s="109"/>
      <c r="J244" s="110"/>
      <c r="M244"/>
      <c r="N244"/>
    </row>
    <row r="245" spans="1:14" s="111" customFormat="1">
      <c r="A245" s="65"/>
      <c r="B245" s="108"/>
      <c r="C245" s="108"/>
      <c r="D245" s="108"/>
      <c r="E245" s="109"/>
      <c r="F245" s="110"/>
      <c r="I245" s="109"/>
      <c r="J245" s="110"/>
      <c r="M245"/>
      <c r="N245"/>
    </row>
    <row r="246" spans="1:14" s="111" customFormat="1">
      <c r="A246" s="65"/>
      <c r="B246" s="108"/>
      <c r="C246" s="108"/>
      <c r="D246" s="108"/>
      <c r="E246" s="109"/>
      <c r="F246" s="110"/>
      <c r="I246" s="109"/>
      <c r="J246" s="110"/>
      <c r="M246"/>
      <c r="N246"/>
    </row>
    <row r="247" spans="1:14" s="111" customFormat="1">
      <c r="A247" s="65"/>
      <c r="B247" s="108"/>
      <c r="C247" s="108"/>
      <c r="D247" s="108"/>
      <c r="E247" s="109"/>
      <c r="F247" s="110"/>
      <c r="I247" s="109"/>
      <c r="J247" s="110"/>
      <c r="M247"/>
      <c r="N247"/>
    </row>
    <row r="248" spans="1:14" s="111" customFormat="1">
      <c r="A248" s="65"/>
      <c r="B248" s="108"/>
      <c r="C248" s="108"/>
      <c r="D248" s="108"/>
      <c r="E248" s="109"/>
      <c r="F248" s="110"/>
      <c r="I248" s="109"/>
      <c r="J248" s="110"/>
      <c r="M248"/>
      <c r="N248"/>
    </row>
    <row r="249" spans="1:14" s="111" customFormat="1">
      <c r="A249" s="65"/>
      <c r="B249" s="108"/>
      <c r="C249" s="108"/>
      <c r="D249" s="108"/>
      <c r="E249" s="109"/>
      <c r="F249" s="110"/>
      <c r="I249" s="109"/>
      <c r="J249" s="110"/>
      <c r="M249"/>
      <c r="N249"/>
    </row>
    <row r="250" spans="1:14" s="111" customFormat="1">
      <c r="A250" s="65"/>
      <c r="B250" s="108"/>
      <c r="C250" s="108"/>
      <c r="D250" s="108"/>
      <c r="E250" s="109"/>
      <c r="F250" s="110"/>
      <c r="I250" s="109"/>
      <c r="J250" s="110"/>
      <c r="M250"/>
      <c r="N250"/>
    </row>
    <row r="251" spans="1:14" s="111" customFormat="1">
      <c r="A251" s="65"/>
      <c r="B251" s="108"/>
      <c r="C251" s="108"/>
      <c r="D251" s="108"/>
      <c r="E251" s="109"/>
      <c r="F251" s="110"/>
      <c r="I251" s="109"/>
      <c r="J251" s="110"/>
      <c r="M251"/>
      <c r="N251"/>
    </row>
    <row r="252" spans="1:14" s="111" customFormat="1">
      <c r="A252" s="65"/>
      <c r="B252" s="108"/>
      <c r="C252" s="108"/>
      <c r="D252" s="108"/>
      <c r="E252" s="109"/>
      <c r="F252" s="110"/>
      <c r="I252" s="109"/>
      <c r="J252" s="110"/>
      <c r="M252"/>
      <c r="N252"/>
    </row>
    <row r="253" spans="1:14" s="111" customFormat="1">
      <c r="A253" s="65"/>
      <c r="B253" s="108"/>
      <c r="C253" s="108"/>
      <c r="D253" s="108"/>
      <c r="E253" s="109"/>
      <c r="F253" s="110"/>
      <c r="I253" s="109"/>
      <c r="J253" s="110"/>
      <c r="M253"/>
      <c r="N253"/>
    </row>
    <row r="254" spans="1:14" s="111" customFormat="1">
      <c r="A254" s="65"/>
      <c r="B254" s="108"/>
      <c r="C254" s="108"/>
      <c r="D254" s="108"/>
      <c r="E254" s="109"/>
      <c r="F254" s="110"/>
      <c r="I254" s="109"/>
      <c r="J254" s="110"/>
      <c r="M254"/>
      <c r="N254"/>
    </row>
    <row r="255" spans="1:14" s="111" customFormat="1">
      <c r="A255" s="65"/>
      <c r="B255" s="108"/>
      <c r="C255" s="108"/>
      <c r="D255" s="108"/>
      <c r="E255" s="109"/>
      <c r="F255" s="110"/>
      <c r="I255" s="109"/>
      <c r="J255" s="110"/>
      <c r="M255"/>
      <c r="N255"/>
    </row>
    <row r="256" spans="1:14" s="111" customFormat="1">
      <c r="A256" s="65"/>
      <c r="B256" s="108"/>
      <c r="C256" s="108"/>
      <c r="D256" s="108"/>
      <c r="E256" s="109"/>
      <c r="F256" s="110"/>
      <c r="I256" s="109"/>
      <c r="J256" s="110"/>
      <c r="M256"/>
      <c r="N256"/>
    </row>
    <row r="257" spans="1:14" s="111" customFormat="1">
      <c r="A257" s="65"/>
      <c r="B257" s="108"/>
      <c r="C257" s="108"/>
      <c r="D257" s="108"/>
      <c r="E257" s="109"/>
      <c r="F257" s="110"/>
      <c r="I257" s="109"/>
      <c r="J257" s="110"/>
      <c r="M257"/>
      <c r="N257"/>
    </row>
    <row r="258" spans="1:14" s="111" customFormat="1">
      <c r="A258" s="65"/>
      <c r="B258" s="108"/>
      <c r="C258" s="108"/>
      <c r="D258" s="108"/>
      <c r="E258" s="109"/>
      <c r="F258" s="110"/>
      <c r="I258" s="109"/>
      <c r="J258" s="110"/>
      <c r="M258"/>
      <c r="N258"/>
    </row>
    <row r="259" spans="1:14" s="111" customFormat="1">
      <c r="A259" s="65"/>
      <c r="B259" s="108"/>
      <c r="C259" s="108"/>
      <c r="D259" s="108"/>
      <c r="E259" s="109"/>
      <c r="F259" s="110"/>
      <c r="I259" s="109"/>
      <c r="J259" s="110"/>
      <c r="M259"/>
      <c r="N259"/>
    </row>
    <row r="260" spans="1:14" s="111" customFormat="1">
      <c r="A260" s="65"/>
      <c r="B260" s="108"/>
      <c r="C260" s="108"/>
      <c r="D260" s="108"/>
      <c r="E260" s="109"/>
      <c r="F260" s="110"/>
      <c r="I260" s="109"/>
      <c r="J260" s="110"/>
      <c r="M260"/>
      <c r="N260"/>
    </row>
    <row r="261" spans="1:14" s="111" customFormat="1">
      <c r="A261" s="65"/>
      <c r="B261" s="108"/>
      <c r="C261" s="108"/>
      <c r="D261" s="108"/>
      <c r="E261" s="109"/>
      <c r="F261" s="110"/>
      <c r="I261" s="109"/>
      <c r="J261" s="110"/>
      <c r="M261"/>
      <c r="N261"/>
    </row>
    <row r="262" spans="1:14" s="111" customFormat="1">
      <c r="A262" s="65"/>
      <c r="B262" s="108"/>
      <c r="C262" s="108"/>
      <c r="D262" s="108"/>
      <c r="E262" s="109"/>
      <c r="F262" s="110"/>
      <c r="I262" s="109"/>
      <c r="J262" s="110"/>
      <c r="M262"/>
      <c r="N262"/>
    </row>
    <row r="263" spans="1:14" s="111" customFormat="1">
      <c r="A263" s="65"/>
      <c r="B263" s="108"/>
      <c r="C263" s="108"/>
      <c r="D263" s="108"/>
      <c r="E263" s="109"/>
      <c r="F263" s="110"/>
      <c r="I263" s="109"/>
      <c r="J263" s="110"/>
      <c r="M263"/>
      <c r="N263"/>
    </row>
    <row r="264" spans="1:14" s="111" customFormat="1">
      <c r="A264" s="65"/>
      <c r="B264" s="108"/>
      <c r="C264" s="108"/>
      <c r="D264" s="108"/>
      <c r="E264" s="109"/>
      <c r="F264" s="110"/>
      <c r="I264" s="109"/>
      <c r="J264" s="110"/>
      <c r="M264"/>
      <c r="N264"/>
    </row>
    <row r="265" spans="1:14" s="111" customFormat="1">
      <c r="A265" s="65"/>
      <c r="B265" s="108"/>
      <c r="C265" s="108"/>
      <c r="D265" s="108"/>
      <c r="E265" s="109"/>
      <c r="F265" s="110"/>
      <c r="I265" s="109"/>
      <c r="J265" s="110"/>
      <c r="M265"/>
      <c r="N265"/>
    </row>
    <row r="266" spans="1:14" s="111" customFormat="1">
      <c r="A266" s="65"/>
      <c r="B266" s="108"/>
      <c r="C266" s="108"/>
      <c r="D266" s="108"/>
      <c r="E266" s="109"/>
      <c r="F266" s="110"/>
      <c r="I266" s="109"/>
      <c r="J266" s="110"/>
      <c r="M266"/>
      <c r="N266"/>
    </row>
    <row r="267" spans="1:14" s="111" customFormat="1">
      <c r="A267" s="65"/>
      <c r="B267" s="108"/>
      <c r="C267" s="108"/>
      <c r="D267" s="108"/>
      <c r="E267" s="109"/>
      <c r="F267" s="110"/>
      <c r="I267" s="109"/>
      <c r="J267" s="110"/>
      <c r="M267"/>
      <c r="N267"/>
    </row>
    <row r="268" spans="1:14" s="111" customFormat="1">
      <c r="A268" s="65"/>
      <c r="B268" s="108"/>
      <c r="C268" s="108"/>
      <c r="D268" s="108"/>
      <c r="E268" s="109"/>
      <c r="F268" s="110"/>
      <c r="I268" s="109"/>
      <c r="J268" s="110"/>
      <c r="M268"/>
      <c r="N268"/>
    </row>
    <row r="269" spans="1:14" s="111" customFormat="1">
      <c r="A269" s="65"/>
      <c r="B269" s="108"/>
      <c r="C269" s="108"/>
      <c r="D269" s="108"/>
      <c r="E269" s="109"/>
      <c r="F269" s="110"/>
      <c r="I269" s="109"/>
      <c r="J269" s="110"/>
      <c r="M269"/>
      <c r="N269"/>
    </row>
    <row r="270" spans="1:14" s="111" customFormat="1">
      <c r="A270" s="65"/>
      <c r="B270" s="108"/>
      <c r="C270" s="108"/>
      <c r="D270" s="108"/>
      <c r="E270" s="109"/>
      <c r="F270" s="110"/>
      <c r="I270" s="109"/>
      <c r="J270" s="110"/>
      <c r="M270"/>
      <c r="N270"/>
    </row>
    <row r="271" spans="1:14" s="111" customFormat="1">
      <c r="A271" s="65"/>
      <c r="B271" s="108"/>
      <c r="C271" s="108"/>
      <c r="D271" s="108"/>
      <c r="E271" s="109"/>
      <c r="F271" s="110"/>
      <c r="I271" s="109"/>
      <c r="J271" s="110"/>
      <c r="M271"/>
      <c r="N271"/>
    </row>
    <row r="272" spans="1:14" s="111" customFormat="1">
      <c r="A272" s="65"/>
      <c r="B272" s="108"/>
      <c r="C272" s="108"/>
      <c r="D272" s="108"/>
      <c r="E272" s="109"/>
      <c r="F272" s="110"/>
      <c r="I272" s="109"/>
      <c r="J272" s="110"/>
      <c r="M272"/>
      <c r="N272"/>
    </row>
    <row r="273" spans="1:14" s="111" customFormat="1">
      <c r="A273" s="65"/>
      <c r="B273" s="108"/>
      <c r="C273" s="108"/>
      <c r="D273" s="108"/>
      <c r="E273" s="109"/>
      <c r="F273" s="110"/>
      <c r="I273" s="109"/>
      <c r="J273" s="110"/>
      <c r="M273"/>
      <c r="N273"/>
    </row>
    <row r="274" spans="1:14" s="111" customFormat="1">
      <c r="A274" s="65"/>
      <c r="B274" s="108"/>
      <c r="C274" s="108"/>
      <c r="D274" s="108"/>
      <c r="E274" s="109"/>
      <c r="F274" s="110"/>
      <c r="I274" s="109"/>
      <c r="J274" s="110"/>
      <c r="M274"/>
      <c r="N274"/>
    </row>
    <row r="275" spans="1:14" s="111" customFormat="1">
      <c r="A275" s="65"/>
      <c r="B275" s="108"/>
      <c r="C275" s="108"/>
      <c r="D275" s="108"/>
      <c r="E275" s="109"/>
      <c r="F275" s="110"/>
      <c r="I275" s="109"/>
      <c r="J275" s="110"/>
      <c r="M275"/>
      <c r="N275"/>
    </row>
    <row r="276" spans="1:14" s="111" customFormat="1">
      <c r="A276" s="65"/>
      <c r="B276" s="108"/>
      <c r="C276" s="108"/>
      <c r="D276" s="108"/>
      <c r="E276" s="109"/>
      <c r="F276" s="110"/>
      <c r="I276" s="109"/>
      <c r="J276" s="110"/>
      <c r="M276"/>
      <c r="N276"/>
    </row>
    <row r="277" spans="1:14" s="111" customFormat="1">
      <c r="A277" s="65"/>
      <c r="B277" s="108"/>
      <c r="C277" s="108"/>
      <c r="D277" s="108"/>
      <c r="E277" s="109"/>
      <c r="F277" s="110"/>
      <c r="I277" s="109"/>
      <c r="J277" s="110"/>
      <c r="M277"/>
      <c r="N277"/>
    </row>
    <row r="278" spans="1:14" s="111" customFormat="1">
      <c r="A278" s="65"/>
      <c r="B278" s="108"/>
      <c r="C278" s="108"/>
      <c r="D278" s="108"/>
      <c r="E278" s="109"/>
      <c r="F278" s="110"/>
      <c r="I278" s="109"/>
      <c r="J278" s="110"/>
      <c r="M278"/>
      <c r="N278"/>
    </row>
    <row r="279" spans="1:14" s="111" customFormat="1">
      <c r="A279" s="65"/>
      <c r="B279" s="108"/>
      <c r="C279" s="108"/>
      <c r="D279" s="108"/>
      <c r="E279" s="109"/>
      <c r="F279" s="110"/>
      <c r="I279" s="109"/>
      <c r="J279" s="110"/>
      <c r="M279"/>
      <c r="N279"/>
    </row>
    <row r="280" spans="1:14" s="111" customFormat="1">
      <c r="A280" s="65"/>
      <c r="B280" s="108"/>
      <c r="C280" s="108"/>
      <c r="D280" s="108"/>
      <c r="E280" s="109"/>
      <c r="F280" s="110"/>
      <c r="I280" s="109"/>
      <c r="J280" s="110"/>
      <c r="M280"/>
      <c r="N280"/>
    </row>
    <row r="281" spans="1:14" s="111" customFormat="1">
      <c r="A281" s="65"/>
      <c r="B281" s="108"/>
      <c r="C281" s="108"/>
      <c r="D281" s="108"/>
      <c r="E281" s="109"/>
      <c r="F281" s="110"/>
      <c r="I281" s="109"/>
      <c r="J281" s="110"/>
      <c r="M281"/>
      <c r="N281"/>
    </row>
    <row r="282" spans="1:14" s="111" customFormat="1">
      <c r="A282" s="65"/>
      <c r="B282" s="108"/>
      <c r="C282" s="108"/>
      <c r="D282" s="108"/>
      <c r="E282" s="109"/>
      <c r="F282" s="110"/>
      <c r="I282" s="109"/>
      <c r="J282" s="110"/>
      <c r="M282"/>
      <c r="N282"/>
    </row>
    <row r="283" spans="1:14" s="111" customFormat="1">
      <c r="A283" s="65"/>
      <c r="B283" s="108"/>
      <c r="C283" s="108"/>
      <c r="D283" s="108"/>
      <c r="E283" s="109"/>
      <c r="F283" s="110"/>
      <c r="I283" s="109"/>
      <c r="J283" s="110"/>
      <c r="M283"/>
      <c r="N283"/>
    </row>
    <row r="284" spans="1:14" s="111" customFormat="1">
      <c r="A284" s="65"/>
      <c r="B284" s="108"/>
      <c r="C284" s="108"/>
      <c r="D284" s="108"/>
      <c r="E284" s="109"/>
      <c r="F284" s="110"/>
      <c r="I284" s="109"/>
      <c r="J284" s="110"/>
      <c r="M284"/>
      <c r="N284"/>
    </row>
    <row r="285" spans="1:14" s="111" customFormat="1">
      <c r="A285" s="65"/>
      <c r="B285" s="108"/>
      <c r="C285" s="108"/>
      <c r="D285" s="108"/>
      <c r="E285" s="109"/>
      <c r="F285" s="110"/>
      <c r="I285" s="109"/>
      <c r="J285" s="110"/>
      <c r="M285"/>
      <c r="N285"/>
    </row>
    <row r="286" spans="1:14" s="111" customFormat="1">
      <c r="A286" s="65"/>
      <c r="B286" s="108"/>
      <c r="C286" s="108"/>
      <c r="D286" s="108"/>
      <c r="E286" s="109"/>
      <c r="F286" s="110"/>
      <c r="I286" s="109"/>
      <c r="J286" s="110"/>
      <c r="M286"/>
      <c r="N286"/>
    </row>
    <row r="287" spans="1:14" s="111" customFormat="1">
      <c r="A287" s="65"/>
      <c r="B287" s="108"/>
      <c r="C287" s="108"/>
      <c r="D287" s="108"/>
      <c r="E287" s="109"/>
      <c r="F287" s="110"/>
      <c r="I287" s="109"/>
      <c r="J287" s="110"/>
      <c r="M287"/>
      <c r="N287"/>
    </row>
    <row r="288" spans="1:14" s="111" customFormat="1">
      <c r="A288" s="65"/>
      <c r="B288" s="108"/>
      <c r="C288" s="108"/>
      <c r="D288" s="108"/>
      <c r="E288" s="109"/>
      <c r="F288" s="110"/>
      <c r="I288" s="109"/>
      <c r="J288" s="110"/>
      <c r="M288"/>
      <c r="N288"/>
    </row>
    <row r="289" spans="1:14" s="111" customFormat="1">
      <c r="A289" s="65"/>
      <c r="B289" s="108"/>
      <c r="C289" s="108"/>
      <c r="D289" s="108"/>
      <c r="E289" s="109"/>
      <c r="F289" s="110"/>
      <c r="I289" s="109"/>
      <c r="J289" s="110"/>
      <c r="M289"/>
      <c r="N289"/>
    </row>
    <row r="290" spans="1:14" s="111" customFormat="1">
      <c r="A290" s="65"/>
      <c r="B290" s="108"/>
      <c r="C290" s="108"/>
      <c r="D290" s="108"/>
      <c r="E290" s="109"/>
      <c r="F290" s="110"/>
      <c r="I290" s="109"/>
      <c r="J290" s="110"/>
      <c r="M290"/>
      <c r="N290"/>
    </row>
    <row r="291" spans="1:14" s="111" customFormat="1">
      <c r="A291" s="65"/>
      <c r="B291" s="108"/>
      <c r="C291" s="108"/>
      <c r="D291" s="108"/>
      <c r="E291" s="109"/>
      <c r="F291" s="110"/>
      <c r="I291" s="109"/>
      <c r="J291" s="110"/>
      <c r="M291"/>
      <c r="N291"/>
    </row>
    <row r="292" spans="1:14" s="111" customFormat="1">
      <c r="A292" s="65"/>
      <c r="B292" s="108"/>
      <c r="C292" s="108"/>
      <c r="D292" s="108"/>
      <c r="E292" s="109"/>
      <c r="F292" s="110"/>
      <c r="I292" s="109"/>
      <c r="J292" s="110"/>
      <c r="M292"/>
      <c r="N292"/>
    </row>
    <row r="293" spans="1:14" s="111" customFormat="1">
      <c r="A293" s="65"/>
      <c r="B293" s="108"/>
      <c r="C293" s="108"/>
      <c r="D293" s="108"/>
      <c r="E293" s="109"/>
      <c r="F293" s="110"/>
      <c r="I293" s="109"/>
      <c r="J293" s="110"/>
      <c r="M293"/>
      <c r="N293"/>
    </row>
    <row r="294" spans="1:14" s="111" customFormat="1">
      <c r="A294" s="65"/>
      <c r="B294" s="108"/>
      <c r="C294" s="108"/>
      <c r="D294" s="108"/>
      <c r="E294" s="109"/>
      <c r="F294" s="110"/>
      <c r="I294" s="109"/>
      <c r="J294" s="110"/>
      <c r="M294"/>
      <c r="N294"/>
    </row>
    <row r="295" spans="1:14" s="111" customFormat="1">
      <c r="A295" s="65"/>
      <c r="B295" s="108"/>
      <c r="C295" s="108"/>
      <c r="D295" s="108"/>
      <c r="E295" s="109"/>
      <c r="F295" s="110"/>
      <c r="I295" s="109"/>
      <c r="J295" s="110"/>
      <c r="M295"/>
      <c r="N295"/>
    </row>
    <row r="296" spans="1:14" s="111" customFormat="1">
      <c r="A296" s="65"/>
      <c r="B296" s="108"/>
      <c r="C296" s="108"/>
      <c r="D296" s="108"/>
      <c r="E296" s="109"/>
      <c r="F296" s="110"/>
      <c r="I296" s="109"/>
      <c r="J296" s="110"/>
      <c r="M296"/>
      <c r="N296"/>
    </row>
    <row r="297" spans="1:14" s="111" customFormat="1">
      <c r="A297" s="65"/>
      <c r="B297" s="108"/>
      <c r="C297" s="108"/>
      <c r="D297" s="108"/>
      <c r="E297" s="109"/>
      <c r="F297" s="110"/>
      <c r="I297" s="109"/>
      <c r="J297" s="110"/>
      <c r="M297"/>
      <c r="N297"/>
    </row>
    <row r="298" spans="1:14" s="111" customFormat="1">
      <c r="A298" s="65"/>
      <c r="B298" s="108"/>
      <c r="C298" s="108"/>
      <c r="D298" s="108"/>
      <c r="E298" s="109"/>
      <c r="F298" s="110"/>
      <c r="I298" s="109"/>
      <c r="J298" s="110"/>
      <c r="M298"/>
      <c r="N298"/>
    </row>
    <row r="299" spans="1:14" s="111" customFormat="1">
      <c r="A299" s="65"/>
      <c r="B299" s="108"/>
      <c r="C299" s="108"/>
      <c r="D299" s="108"/>
      <c r="E299" s="109"/>
      <c r="F299" s="110"/>
      <c r="I299" s="109"/>
      <c r="J299" s="110"/>
      <c r="M299"/>
      <c r="N299"/>
    </row>
    <row r="300" spans="1:14" s="111" customFormat="1">
      <c r="A300" s="65"/>
      <c r="B300" s="108"/>
      <c r="C300" s="108"/>
      <c r="D300" s="108"/>
      <c r="E300" s="109"/>
      <c r="F300" s="110"/>
      <c r="I300" s="109"/>
      <c r="J300" s="110"/>
      <c r="M300"/>
      <c r="N300"/>
    </row>
    <row r="301" spans="1:14" s="111" customFormat="1">
      <c r="A301" s="65"/>
      <c r="B301" s="108"/>
      <c r="C301" s="108"/>
      <c r="D301" s="108"/>
      <c r="E301" s="109"/>
      <c r="F301" s="110"/>
      <c r="I301" s="109"/>
      <c r="J301" s="110"/>
      <c r="M301"/>
      <c r="N301"/>
    </row>
    <row r="302" spans="1:14" s="111" customFormat="1">
      <c r="A302" s="65"/>
      <c r="B302" s="108"/>
      <c r="C302" s="108"/>
      <c r="D302" s="108"/>
      <c r="E302" s="109"/>
      <c r="F302" s="110"/>
      <c r="I302" s="109"/>
      <c r="J302" s="110"/>
      <c r="M302"/>
      <c r="N302"/>
    </row>
    <row r="303" spans="1:14" s="111" customFormat="1">
      <c r="A303" s="65"/>
      <c r="B303" s="108"/>
      <c r="C303" s="108"/>
      <c r="D303" s="108"/>
      <c r="E303" s="109"/>
      <c r="F303" s="110"/>
      <c r="I303" s="109"/>
      <c r="J303" s="110"/>
      <c r="M303"/>
      <c r="N303"/>
    </row>
    <row r="304" spans="1:14" s="111" customFormat="1">
      <c r="A304" s="65"/>
      <c r="B304" s="108"/>
      <c r="C304" s="108"/>
      <c r="D304" s="108"/>
      <c r="E304" s="109"/>
      <c r="F304" s="110"/>
      <c r="I304" s="109"/>
      <c r="J304" s="110"/>
      <c r="M304"/>
      <c r="N304"/>
    </row>
    <row r="305" spans="1:14" s="111" customFormat="1">
      <c r="A305" s="65"/>
      <c r="B305" s="108"/>
      <c r="C305" s="108"/>
      <c r="D305" s="108"/>
      <c r="E305" s="109"/>
      <c r="F305" s="110"/>
      <c r="I305" s="109"/>
      <c r="J305" s="110"/>
      <c r="M305"/>
      <c r="N305"/>
    </row>
    <row r="306" spans="1:14" s="111" customFormat="1">
      <c r="A306" s="65"/>
      <c r="B306" s="108"/>
      <c r="C306" s="108"/>
      <c r="D306" s="108"/>
      <c r="E306" s="109"/>
      <c r="F306" s="110"/>
      <c r="I306" s="109"/>
      <c r="J306" s="110"/>
      <c r="M306"/>
      <c r="N306"/>
    </row>
    <row r="307" spans="1:14" s="111" customFormat="1">
      <c r="A307" s="65"/>
      <c r="B307" s="108"/>
      <c r="C307" s="108"/>
      <c r="D307" s="108"/>
      <c r="E307" s="109"/>
      <c r="F307" s="110"/>
      <c r="I307" s="109"/>
      <c r="J307" s="110"/>
      <c r="M307"/>
      <c r="N307"/>
    </row>
    <row r="308" spans="1:14" s="111" customFormat="1">
      <c r="A308" s="65"/>
      <c r="B308" s="108"/>
      <c r="C308" s="108"/>
      <c r="D308" s="108"/>
      <c r="E308" s="109"/>
      <c r="F308" s="110"/>
      <c r="I308" s="109"/>
      <c r="J308" s="110"/>
      <c r="M308"/>
      <c r="N308"/>
    </row>
    <row r="309" spans="1:14" s="111" customFormat="1">
      <c r="A309" s="65"/>
      <c r="B309" s="108"/>
      <c r="C309" s="108"/>
      <c r="D309" s="108"/>
      <c r="E309" s="109"/>
      <c r="F309" s="110"/>
      <c r="I309" s="109"/>
      <c r="J309" s="110"/>
      <c r="M309"/>
      <c r="N309"/>
    </row>
    <row r="310" spans="1:14" s="111" customFormat="1">
      <c r="A310" s="65"/>
      <c r="B310" s="108"/>
      <c r="C310" s="108"/>
      <c r="D310" s="108"/>
      <c r="E310" s="109"/>
      <c r="F310" s="110"/>
      <c r="I310" s="109"/>
      <c r="J310" s="110"/>
      <c r="M310"/>
      <c r="N310"/>
    </row>
    <row r="311" spans="1:14" s="111" customFormat="1">
      <c r="A311" s="65"/>
      <c r="B311" s="108"/>
      <c r="C311" s="108"/>
      <c r="D311" s="108"/>
      <c r="E311" s="109"/>
      <c r="F311" s="110"/>
      <c r="I311" s="109"/>
      <c r="J311" s="110"/>
      <c r="M311"/>
      <c r="N311"/>
    </row>
    <row r="312" spans="1:14" s="111" customFormat="1">
      <c r="A312" s="65"/>
      <c r="B312" s="108"/>
      <c r="C312" s="108"/>
      <c r="D312" s="108"/>
      <c r="E312" s="109"/>
      <c r="F312" s="110"/>
      <c r="I312" s="109"/>
      <c r="J312" s="110"/>
      <c r="M312"/>
      <c r="N312"/>
    </row>
    <row r="313" spans="1:14" s="111" customFormat="1">
      <c r="A313" s="65"/>
      <c r="B313" s="108"/>
      <c r="C313" s="108"/>
      <c r="D313" s="108"/>
      <c r="E313" s="109"/>
      <c r="F313" s="110"/>
      <c r="I313" s="109"/>
      <c r="J313" s="110"/>
      <c r="M313"/>
      <c r="N313"/>
    </row>
    <row r="314" spans="1:14" s="111" customFormat="1">
      <c r="A314" s="65"/>
      <c r="B314" s="108"/>
      <c r="C314" s="108"/>
      <c r="D314" s="108"/>
      <c r="E314" s="109"/>
      <c r="F314" s="110"/>
      <c r="I314" s="109"/>
      <c r="J314" s="110"/>
      <c r="M314"/>
      <c r="N314"/>
    </row>
    <row r="315" spans="1:14" s="111" customFormat="1">
      <c r="A315" s="65"/>
      <c r="B315" s="108"/>
      <c r="C315" s="108"/>
      <c r="D315" s="108"/>
      <c r="E315" s="109"/>
      <c r="F315" s="110"/>
      <c r="I315" s="109"/>
      <c r="J315" s="110"/>
      <c r="M315"/>
      <c r="N315"/>
    </row>
    <row r="316" spans="1:14" s="111" customFormat="1">
      <c r="A316" s="65"/>
      <c r="B316" s="108"/>
      <c r="C316" s="108"/>
      <c r="D316" s="108"/>
      <c r="E316" s="109"/>
      <c r="F316" s="110"/>
      <c r="I316" s="109"/>
      <c r="J316" s="110"/>
      <c r="N316"/>
    </row>
    <row r="317" spans="1:14" s="111" customFormat="1">
      <c r="A317" s="65"/>
      <c r="B317" s="108"/>
      <c r="C317" s="108"/>
      <c r="D317" s="108"/>
      <c r="E317" s="109"/>
      <c r="F317" s="110"/>
      <c r="I317" s="109"/>
      <c r="J317" s="110"/>
      <c r="N317"/>
    </row>
    <row r="318" spans="1:14" s="111" customFormat="1">
      <c r="A318" s="65"/>
      <c r="B318" s="108"/>
      <c r="C318" s="108"/>
      <c r="D318" s="108"/>
      <c r="E318" s="109"/>
      <c r="F318" s="110"/>
      <c r="I318" s="109"/>
      <c r="J318" s="110"/>
      <c r="N318"/>
    </row>
    <row r="319" spans="1:14" s="111" customFormat="1">
      <c r="A319" s="65"/>
      <c r="B319" s="108"/>
      <c r="C319" s="108"/>
      <c r="D319" s="108"/>
      <c r="E319" s="109"/>
      <c r="F319" s="110"/>
      <c r="I319" s="109"/>
      <c r="J319" s="110"/>
      <c r="N319"/>
    </row>
    <row r="320" spans="1:14" s="111" customFormat="1">
      <c r="A320" s="65"/>
      <c r="B320" s="108"/>
      <c r="C320" s="108"/>
      <c r="D320" s="108"/>
      <c r="E320" s="109"/>
      <c r="F320" s="110"/>
      <c r="I320" s="109"/>
      <c r="J320" s="110"/>
      <c r="N320"/>
    </row>
    <row r="321" spans="1:14" s="111" customFormat="1">
      <c r="A321" s="65"/>
      <c r="B321" s="108"/>
      <c r="C321" s="108"/>
      <c r="D321" s="108"/>
      <c r="E321" s="109"/>
      <c r="F321" s="110"/>
      <c r="I321" s="109"/>
      <c r="J321" s="110"/>
      <c r="N321"/>
    </row>
    <row r="322" spans="1:14" s="111" customFormat="1">
      <c r="A322" s="65"/>
      <c r="B322" s="108"/>
      <c r="C322" s="108"/>
      <c r="D322" s="108"/>
      <c r="E322" s="109"/>
      <c r="F322" s="110"/>
      <c r="I322" s="109"/>
      <c r="J322" s="110"/>
      <c r="N322"/>
    </row>
    <row r="323" spans="1:14" s="111" customFormat="1">
      <c r="A323" s="65"/>
      <c r="B323" s="108"/>
      <c r="C323" s="108"/>
      <c r="D323" s="108"/>
      <c r="E323" s="109"/>
      <c r="F323" s="110"/>
      <c r="I323" s="109"/>
      <c r="J323" s="110"/>
      <c r="N323"/>
    </row>
    <row r="324" spans="1:14" s="111" customFormat="1">
      <c r="A324" s="65"/>
      <c r="B324" s="108"/>
      <c r="C324" s="108"/>
      <c r="D324" s="108"/>
      <c r="E324" s="109"/>
      <c r="F324" s="110"/>
      <c r="I324" s="109"/>
      <c r="J324" s="110"/>
      <c r="N324"/>
    </row>
    <row r="325" spans="1:14" s="111" customFormat="1">
      <c r="A325" s="65"/>
      <c r="B325" s="108"/>
      <c r="C325" s="108"/>
      <c r="D325" s="108"/>
      <c r="E325" s="109"/>
      <c r="F325" s="110"/>
      <c r="I325" s="109"/>
      <c r="J325" s="110"/>
      <c r="N325"/>
    </row>
    <row r="326" spans="1:14" s="111" customFormat="1">
      <c r="A326" s="65"/>
      <c r="B326" s="108"/>
      <c r="C326" s="108"/>
      <c r="D326" s="108"/>
      <c r="E326" s="109"/>
      <c r="F326" s="110"/>
      <c r="I326" s="109"/>
      <c r="J326" s="110"/>
      <c r="N326"/>
    </row>
    <row r="327" spans="1:14" s="111" customFormat="1">
      <c r="A327" s="65"/>
      <c r="B327" s="108"/>
      <c r="C327" s="108"/>
      <c r="D327" s="108"/>
      <c r="E327" s="109"/>
      <c r="F327" s="110"/>
      <c r="I327" s="109"/>
      <c r="J327" s="110"/>
      <c r="N327"/>
    </row>
    <row r="328" spans="1:14" s="111" customFormat="1">
      <c r="A328" s="65"/>
      <c r="B328" s="108"/>
      <c r="C328" s="108"/>
      <c r="D328" s="108"/>
      <c r="E328" s="109"/>
      <c r="F328" s="110"/>
      <c r="I328" s="109"/>
      <c r="J328" s="110"/>
      <c r="N328"/>
    </row>
    <row r="329" spans="1:14" s="111" customFormat="1">
      <c r="A329" s="65"/>
      <c r="B329" s="108"/>
      <c r="C329" s="108"/>
      <c r="D329" s="108"/>
      <c r="E329" s="109"/>
      <c r="F329" s="110"/>
      <c r="I329" s="109"/>
      <c r="J329" s="110"/>
      <c r="N329"/>
    </row>
    <row r="330" spans="1:14" s="111" customFormat="1">
      <c r="A330" s="65"/>
      <c r="B330" s="108"/>
      <c r="C330" s="108"/>
      <c r="D330" s="108"/>
      <c r="E330" s="109"/>
      <c r="F330" s="110"/>
      <c r="I330" s="109"/>
      <c r="J330" s="110"/>
      <c r="N330"/>
    </row>
    <row r="331" spans="1:14" s="111" customFormat="1">
      <c r="A331" s="65"/>
      <c r="B331" s="108"/>
      <c r="C331" s="108"/>
      <c r="D331" s="108"/>
      <c r="E331" s="109"/>
      <c r="F331" s="110"/>
      <c r="I331" s="109"/>
      <c r="J331" s="110"/>
      <c r="N331"/>
    </row>
    <row r="332" spans="1:14" s="111" customFormat="1">
      <c r="A332" s="65"/>
      <c r="B332" s="108"/>
      <c r="C332" s="108"/>
      <c r="D332" s="108"/>
      <c r="E332" s="109"/>
      <c r="F332" s="110"/>
      <c r="I332" s="109"/>
      <c r="J332" s="110"/>
      <c r="N332"/>
    </row>
    <row r="333" spans="1:14" s="111" customFormat="1">
      <c r="A333" s="65"/>
      <c r="B333" s="108"/>
      <c r="C333" s="108"/>
      <c r="D333" s="108"/>
      <c r="E333" s="109"/>
      <c r="F333" s="110"/>
      <c r="I333" s="109"/>
      <c r="J333" s="110"/>
      <c r="N333"/>
    </row>
    <row r="334" spans="1:14" s="111" customFormat="1">
      <c r="A334" s="65"/>
      <c r="B334" s="108"/>
      <c r="C334" s="108"/>
      <c r="D334" s="108"/>
      <c r="E334" s="109"/>
      <c r="F334" s="110"/>
      <c r="I334" s="109"/>
      <c r="J334" s="110"/>
      <c r="N334"/>
    </row>
    <row r="335" spans="1:14" s="111" customFormat="1">
      <c r="A335" s="65"/>
      <c r="B335" s="108"/>
      <c r="C335" s="108"/>
      <c r="D335" s="108"/>
      <c r="E335" s="109"/>
      <c r="F335" s="110"/>
      <c r="I335" s="109"/>
      <c r="J335" s="110"/>
      <c r="N335"/>
    </row>
    <row r="336" spans="1:14" s="111" customFormat="1">
      <c r="A336" s="65"/>
      <c r="B336" s="108"/>
      <c r="C336" s="108"/>
      <c r="D336" s="108"/>
      <c r="E336" s="109"/>
      <c r="F336" s="110"/>
      <c r="I336" s="109"/>
      <c r="J336" s="110"/>
      <c r="N336"/>
    </row>
    <row r="337" spans="1:14" s="111" customFormat="1">
      <c r="A337" s="65"/>
      <c r="B337" s="108"/>
      <c r="C337" s="108"/>
      <c r="D337" s="108"/>
      <c r="E337" s="109"/>
      <c r="F337" s="110"/>
      <c r="I337" s="109"/>
      <c r="J337" s="110"/>
      <c r="N337"/>
    </row>
    <row r="338" spans="1:14" s="111" customFormat="1">
      <c r="A338" s="65"/>
      <c r="B338" s="108"/>
      <c r="C338" s="108"/>
      <c r="D338" s="108"/>
      <c r="E338" s="109"/>
      <c r="F338" s="110"/>
      <c r="I338" s="109"/>
      <c r="J338" s="110"/>
      <c r="N338"/>
    </row>
    <row r="339" spans="1:14" s="111" customFormat="1">
      <c r="A339" s="65"/>
      <c r="B339" s="108"/>
      <c r="C339" s="108"/>
      <c r="D339" s="108"/>
      <c r="E339" s="109"/>
      <c r="F339" s="110"/>
      <c r="I339" s="109"/>
      <c r="J339" s="110"/>
      <c r="N339"/>
    </row>
    <row r="340" spans="1:14" s="111" customFormat="1">
      <c r="A340" s="65"/>
      <c r="B340" s="108"/>
      <c r="C340" s="108"/>
      <c r="D340" s="108"/>
      <c r="E340" s="109"/>
      <c r="F340" s="110"/>
      <c r="I340" s="109"/>
      <c r="J340" s="110"/>
      <c r="N340"/>
    </row>
    <row r="341" spans="1:14" s="111" customFormat="1">
      <c r="A341" s="65"/>
      <c r="B341" s="108"/>
      <c r="C341" s="108"/>
      <c r="D341" s="108"/>
      <c r="E341" s="109"/>
      <c r="F341" s="110"/>
      <c r="I341" s="109"/>
      <c r="J341" s="110"/>
      <c r="N341"/>
    </row>
    <row r="342" spans="1:14" s="111" customFormat="1">
      <c r="A342" s="65"/>
      <c r="B342" s="108"/>
      <c r="C342" s="108"/>
      <c r="D342" s="108"/>
      <c r="E342" s="109"/>
      <c r="F342" s="110"/>
      <c r="I342" s="109"/>
      <c r="J342" s="110"/>
      <c r="N342"/>
    </row>
    <row r="343" spans="1:14" s="111" customFormat="1">
      <c r="A343" s="65"/>
      <c r="B343" s="108"/>
      <c r="C343" s="108"/>
      <c r="D343" s="108"/>
      <c r="E343" s="109"/>
      <c r="F343" s="110"/>
      <c r="I343" s="109"/>
      <c r="J343" s="110"/>
      <c r="N343"/>
    </row>
    <row r="344" spans="1:14" s="111" customFormat="1">
      <c r="A344" s="65"/>
      <c r="B344" s="108"/>
      <c r="C344" s="108"/>
      <c r="D344" s="108"/>
      <c r="E344" s="109"/>
      <c r="F344" s="110"/>
      <c r="I344" s="109"/>
      <c r="J344" s="110"/>
      <c r="N344"/>
    </row>
    <row r="345" spans="1:14" s="111" customFormat="1">
      <c r="A345" s="65"/>
      <c r="B345" s="108"/>
      <c r="C345" s="108"/>
      <c r="D345" s="108"/>
      <c r="E345" s="109"/>
      <c r="F345" s="110"/>
      <c r="I345" s="109"/>
      <c r="J345" s="110"/>
      <c r="N345"/>
    </row>
    <row r="346" spans="1:14" s="111" customFormat="1">
      <c r="A346" s="65"/>
      <c r="B346" s="108"/>
      <c r="C346" s="108"/>
      <c r="D346" s="108"/>
      <c r="E346" s="109"/>
      <c r="F346" s="110"/>
      <c r="I346" s="109"/>
      <c r="J346" s="110"/>
      <c r="N346"/>
    </row>
    <row r="347" spans="1:14" s="111" customFormat="1">
      <c r="A347" s="65"/>
      <c r="B347" s="108"/>
      <c r="C347" s="108"/>
      <c r="D347" s="108"/>
      <c r="E347" s="109"/>
      <c r="F347" s="110"/>
      <c r="I347" s="109"/>
      <c r="J347" s="110"/>
      <c r="N347"/>
    </row>
    <row r="348" spans="1:14" s="111" customFormat="1">
      <c r="A348" s="65"/>
      <c r="B348" s="108"/>
      <c r="C348" s="108"/>
      <c r="D348" s="108"/>
      <c r="E348" s="109"/>
      <c r="F348" s="110"/>
      <c r="I348" s="109"/>
      <c r="J348" s="110"/>
      <c r="N348"/>
    </row>
    <row r="349" spans="1:14" s="111" customFormat="1">
      <c r="A349" s="65"/>
      <c r="B349" s="108"/>
      <c r="C349" s="108"/>
      <c r="D349" s="108"/>
      <c r="E349" s="109"/>
      <c r="F349" s="110"/>
      <c r="I349" s="109"/>
      <c r="J349" s="110"/>
      <c r="N349"/>
    </row>
    <row r="350" spans="1:14" s="111" customFormat="1">
      <c r="A350" s="65"/>
      <c r="B350" s="108"/>
      <c r="C350" s="108"/>
      <c r="D350" s="108"/>
      <c r="E350" s="109"/>
      <c r="F350" s="110"/>
      <c r="I350" s="109"/>
      <c r="J350" s="110"/>
      <c r="N350"/>
    </row>
    <row r="351" spans="1:14" s="111" customFormat="1">
      <c r="A351" s="65"/>
      <c r="B351" s="108"/>
      <c r="C351" s="108"/>
      <c r="D351" s="108"/>
      <c r="E351" s="109"/>
      <c r="F351" s="110"/>
      <c r="I351" s="109"/>
      <c r="J351" s="110"/>
      <c r="N351"/>
    </row>
    <row r="352" spans="1:14" s="111" customFormat="1">
      <c r="A352" s="65"/>
      <c r="B352" s="108"/>
      <c r="C352" s="108"/>
      <c r="D352" s="108"/>
      <c r="E352" s="109"/>
      <c r="F352" s="110"/>
      <c r="I352" s="109"/>
      <c r="J352" s="110"/>
      <c r="N352"/>
    </row>
    <row r="353" spans="1:14" s="111" customFormat="1">
      <c r="A353" s="65"/>
      <c r="B353" s="108"/>
      <c r="C353" s="108"/>
      <c r="D353" s="108"/>
      <c r="E353" s="109"/>
      <c r="F353" s="110"/>
      <c r="I353" s="109"/>
      <c r="J353" s="110"/>
      <c r="N353"/>
    </row>
    <row r="354" spans="1:14" s="111" customFormat="1">
      <c r="A354" s="65"/>
      <c r="B354" s="108"/>
      <c r="C354" s="108"/>
      <c r="D354" s="108"/>
      <c r="E354" s="109"/>
      <c r="F354" s="110"/>
      <c r="I354" s="109"/>
      <c r="J354" s="110"/>
      <c r="N354"/>
    </row>
    <row r="355" spans="1:14" s="111" customFormat="1">
      <c r="A355" s="65"/>
      <c r="B355" s="108"/>
      <c r="C355" s="108"/>
      <c r="D355" s="108"/>
      <c r="E355" s="109"/>
      <c r="F355" s="110"/>
      <c r="I355" s="109"/>
      <c r="J355" s="110"/>
      <c r="N355"/>
    </row>
    <row r="356" spans="1:14" s="111" customFormat="1">
      <c r="A356" s="65"/>
      <c r="B356" s="108"/>
      <c r="C356" s="108"/>
      <c r="D356" s="108"/>
      <c r="E356" s="109"/>
      <c r="F356" s="110"/>
      <c r="I356" s="109"/>
      <c r="J356" s="110"/>
      <c r="N356"/>
    </row>
    <row r="357" spans="1:14" s="111" customFormat="1">
      <c r="A357" s="65"/>
      <c r="B357" s="108"/>
      <c r="C357" s="108"/>
      <c r="D357" s="108"/>
      <c r="E357" s="109"/>
      <c r="F357" s="110"/>
      <c r="I357" s="109"/>
      <c r="J357" s="110"/>
      <c r="N357"/>
    </row>
    <row r="358" spans="1:14" s="111" customFormat="1">
      <c r="A358" s="65"/>
      <c r="B358" s="108"/>
      <c r="C358" s="108"/>
      <c r="D358" s="108"/>
      <c r="E358" s="109"/>
      <c r="F358" s="110"/>
      <c r="I358" s="109"/>
      <c r="J358" s="110"/>
      <c r="N358"/>
    </row>
    <row r="359" spans="1:14" s="111" customFormat="1">
      <c r="A359" s="65"/>
      <c r="B359" s="108"/>
      <c r="C359" s="108"/>
      <c r="D359" s="108"/>
      <c r="E359" s="109"/>
      <c r="F359" s="110"/>
      <c r="I359" s="109"/>
      <c r="J359" s="110"/>
      <c r="N359"/>
    </row>
    <row r="360" spans="1:14" s="111" customFormat="1">
      <c r="A360" s="65"/>
      <c r="B360" s="108"/>
      <c r="C360" s="108"/>
      <c r="D360" s="108"/>
      <c r="E360" s="109"/>
      <c r="F360" s="110"/>
      <c r="I360" s="109"/>
      <c r="J360" s="110"/>
      <c r="N360"/>
    </row>
    <row r="361" spans="1:14" s="111" customFormat="1">
      <c r="A361" s="65"/>
      <c r="B361" s="108"/>
      <c r="C361" s="108"/>
      <c r="D361" s="108"/>
      <c r="E361" s="109"/>
      <c r="F361" s="110"/>
      <c r="I361" s="109"/>
      <c r="J361" s="110"/>
      <c r="N361"/>
    </row>
    <row r="362" spans="1:14" s="111" customFormat="1">
      <c r="A362" s="65"/>
      <c r="B362" s="108"/>
      <c r="C362" s="108"/>
      <c r="D362" s="108"/>
      <c r="E362" s="109"/>
      <c r="F362" s="110"/>
      <c r="I362" s="109"/>
      <c r="J362" s="110"/>
      <c r="N362"/>
    </row>
    <row r="363" spans="1:14" s="111" customFormat="1">
      <c r="A363" s="65"/>
      <c r="B363" s="108"/>
      <c r="C363" s="108"/>
      <c r="D363" s="108"/>
      <c r="E363" s="109"/>
      <c r="F363" s="110"/>
      <c r="I363" s="109"/>
      <c r="J363" s="110"/>
      <c r="N363"/>
    </row>
    <row r="364" spans="1:14" s="111" customFormat="1">
      <c r="A364" s="65"/>
      <c r="B364" s="108"/>
      <c r="C364" s="108"/>
      <c r="D364" s="108"/>
      <c r="E364" s="109"/>
      <c r="F364" s="110"/>
      <c r="I364" s="109"/>
      <c r="J364" s="110"/>
      <c r="N364"/>
    </row>
    <row r="365" spans="1:14" s="111" customFormat="1">
      <c r="A365" s="65"/>
      <c r="B365" s="108"/>
      <c r="C365" s="108"/>
      <c r="D365" s="108"/>
      <c r="E365" s="109"/>
      <c r="F365" s="110"/>
      <c r="I365" s="109"/>
      <c r="J365" s="110"/>
      <c r="N365"/>
    </row>
    <row r="366" spans="1:14" s="111" customFormat="1">
      <c r="A366" s="65"/>
      <c r="B366" s="108"/>
      <c r="C366" s="108"/>
      <c r="D366" s="108"/>
      <c r="E366" s="109"/>
      <c r="F366" s="110"/>
      <c r="I366" s="109"/>
      <c r="J366" s="110"/>
      <c r="N366"/>
    </row>
    <row r="367" spans="1:14" s="111" customFormat="1">
      <c r="A367" s="65"/>
      <c r="B367" s="108"/>
      <c r="C367" s="108"/>
      <c r="D367" s="108"/>
      <c r="E367" s="109"/>
      <c r="F367" s="110"/>
      <c r="I367" s="109"/>
      <c r="J367" s="110"/>
      <c r="N367"/>
    </row>
    <row r="368" spans="1:14" s="111" customFormat="1">
      <c r="A368" s="65"/>
      <c r="B368" s="108"/>
      <c r="C368" s="108"/>
      <c r="D368" s="108"/>
      <c r="E368" s="109"/>
      <c r="F368" s="110"/>
      <c r="I368" s="109"/>
      <c r="J368" s="110"/>
      <c r="N368"/>
    </row>
    <row r="369" spans="1:14" s="111" customFormat="1">
      <c r="A369" s="65"/>
      <c r="B369" s="108"/>
      <c r="C369" s="108"/>
      <c r="D369" s="108"/>
      <c r="E369" s="109"/>
      <c r="F369" s="110"/>
      <c r="I369" s="109"/>
      <c r="J369" s="110"/>
      <c r="N369"/>
    </row>
    <row r="370" spans="1:14" s="111" customFormat="1">
      <c r="A370" s="65"/>
      <c r="B370" s="108"/>
      <c r="C370" s="108"/>
      <c r="D370" s="108"/>
      <c r="E370" s="109"/>
      <c r="F370" s="110"/>
      <c r="I370" s="109"/>
      <c r="J370" s="110"/>
      <c r="N370"/>
    </row>
    <row r="371" spans="1:14" s="111" customFormat="1">
      <c r="A371" s="65"/>
      <c r="B371" s="108"/>
      <c r="C371" s="108"/>
      <c r="D371" s="108"/>
      <c r="E371" s="109"/>
      <c r="F371" s="110"/>
      <c r="I371" s="109"/>
      <c r="J371" s="110"/>
      <c r="N371"/>
    </row>
    <row r="372" spans="1:14" s="111" customFormat="1">
      <c r="A372" s="65"/>
      <c r="B372" s="108"/>
      <c r="C372" s="108"/>
      <c r="D372" s="108"/>
      <c r="E372" s="109"/>
      <c r="F372" s="110"/>
      <c r="I372" s="109"/>
      <c r="J372" s="110"/>
      <c r="N372"/>
    </row>
    <row r="373" spans="1:14" s="111" customFormat="1">
      <c r="A373" s="65"/>
      <c r="B373" s="108"/>
      <c r="C373" s="108"/>
      <c r="D373" s="108"/>
      <c r="E373" s="109"/>
      <c r="F373" s="110"/>
      <c r="I373" s="109"/>
      <c r="J373" s="110"/>
      <c r="N373"/>
    </row>
    <row r="374" spans="1:14" s="111" customFormat="1">
      <c r="A374" s="65"/>
      <c r="B374" s="108"/>
      <c r="C374" s="108"/>
      <c r="D374" s="108"/>
      <c r="E374" s="109"/>
      <c r="F374" s="110"/>
      <c r="I374" s="109"/>
      <c r="J374" s="110"/>
      <c r="N374"/>
    </row>
    <row r="375" spans="1:14" s="111" customFormat="1">
      <c r="A375" s="65"/>
      <c r="B375" s="108"/>
      <c r="C375" s="108"/>
      <c r="D375" s="108"/>
      <c r="E375" s="109"/>
      <c r="F375" s="110"/>
      <c r="I375" s="109"/>
      <c r="J375" s="110"/>
      <c r="N375"/>
    </row>
    <row r="376" spans="1:14" s="111" customFormat="1">
      <c r="A376" s="65"/>
      <c r="B376" s="108"/>
      <c r="C376" s="108"/>
      <c r="D376" s="108"/>
      <c r="E376" s="109"/>
      <c r="F376" s="110"/>
      <c r="I376" s="109"/>
      <c r="J376" s="110"/>
      <c r="N376"/>
    </row>
    <row r="377" spans="1:14" s="111" customFormat="1">
      <c r="A377" s="65"/>
      <c r="B377" s="108"/>
      <c r="C377" s="108"/>
      <c r="D377" s="108"/>
      <c r="E377" s="109"/>
      <c r="F377" s="110"/>
      <c r="I377" s="109"/>
      <c r="J377" s="110"/>
      <c r="N377"/>
    </row>
    <row r="378" spans="1:14" s="111" customFormat="1">
      <c r="A378" s="65"/>
      <c r="B378" s="108"/>
      <c r="C378" s="108"/>
      <c r="D378" s="108"/>
      <c r="E378" s="109"/>
      <c r="F378" s="110"/>
      <c r="I378" s="109"/>
      <c r="J378" s="110"/>
      <c r="N378"/>
    </row>
    <row r="379" spans="1:14" s="111" customFormat="1">
      <c r="A379" s="65"/>
      <c r="B379" s="108"/>
      <c r="C379" s="108"/>
      <c r="D379" s="108"/>
      <c r="E379" s="109"/>
      <c r="F379" s="110"/>
      <c r="I379" s="109"/>
      <c r="J379" s="110"/>
      <c r="N379"/>
    </row>
    <row r="380" spans="1:14" s="111" customFormat="1">
      <c r="A380" s="65"/>
      <c r="B380" s="108"/>
      <c r="C380" s="108"/>
      <c r="D380" s="108"/>
      <c r="E380" s="109"/>
      <c r="F380" s="110"/>
      <c r="I380" s="109"/>
      <c r="J380" s="110"/>
      <c r="N380"/>
    </row>
    <row r="381" spans="1:14" s="111" customFormat="1">
      <c r="A381" s="65"/>
      <c r="B381" s="108"/>
      <c r="C381" s="108"/>
      <c r="D381" s="108"/>
      <c r="E381" s="109"/>
      <c r="F381" s="110"/>
      <c r="I381" s="109"/>
      <c r="J381" s="110"/>
      <c r="N381"/>
    </row>
    <row r="382" spans="1:14" s="111" customFormat="1">
      <c r="A382" s="65"/>
      <c r="B382" s="108"/>
      <c r="C382" s="108"/>
      <c r="D382" s="108"/>
      <c r="E382" s="109"/>
      <c r="F382" s="110"/>
      <c r="I382" s="109"/>
      <c r="J382" s="110"/>
      <c r="N382"/>
    </row>
    <row r="383" spans="1:14" s="111" customFormat="1">
      <c r="A383" s="65"/>
      <c r="B383" s="108"/>
      <c r="C383" s="108"/>
      <c r="D383" s="108"/>
      <c r="E383" s="109"/>
      <c r="F383" s="110"/>
      <c r="I383" s="109"/>
      <c r="J383" s="110"/>
      <c r="N383"/>
    </row>
    <row r="384" spans="1:14" s="111" customFormat="1">
      <c r="A384" s="65"/>
      <c r="B384" s="108"/>
      <c r="C384" s="108"/>
      <c r="D384" s="108"/>
      <c r="E384" s="109"/>
      <c r="F384" s="110"/>
      <c r="I384" s="109"/>
      <c r="J384" s="110"/>
      <c r="N384"/>
    </row>
    <row r="385" spans="1:14" s="111" customFormat="1">
      <c r="A385" s="65"/>
      <c r="B385" s="108"/>
      <c r="C385" s="108"/>
      <c r="D385" s="108"/>
      <c r="E385" s="109"/>
      <c r="F385" s="110"/>
      <c r="I385" s="109"/>
      <c r="J385" s="110"/>
      <c r="N385"/>
    </row>
    <row r="386" spans="1:14" s="111" customFormat="1">
      <c r="A386" s="65"/>
      <c r="B386" s="108"/>
      <c r="C386" s="108"/>
      <c r="D386" s="108"/>
      <c r="E386" s="109"/>
      <c r="F386" s="110"/>
      <c r="I386" s="109"/>
      <c r="J386" s="110"/>
      <c r="N386"/>
    </row>
    <row r="387" spans="1:14" s="111" customFormat="1">
      <c r="A387" s="65"/>
      <c r="B387" s="108"/>
      <c r="C387" s="108"/>
      <c r="D387" s="108"/>
      <c r="E387" s="109"/>
      <c r="F387" s="110"/>
      <c r="I387" s="109"/>
      <c r="J387" s="110"/>
      <c r="N387"/>
    </row>
    <row r="388" spans="1:14" s="111" customFormat="1">
      <c r="A388" s="65"/>
      <c r="B388" s="108"/>
      <c r="C388" s="108"/>
      <c r="D388" s="108"/>
      <c r="E388" s="109"/>
      <c r="F388" s="110"/>
      <c r="I388" s="109"/>
      <c r="J388" s="110"/>
      <c r="N388"/>
    </row>
    <row r="389" spans="1:14" s="111" customFormat="1">
      <c r="A389" s="65"/>
      <c r="B389" s="108"/>
      <c r="C389" s="108"/>
      <c r="D389" s="108"/>
      <c r="E389" s="109"/>
      <c r="F389" s="110"/>
      <c r="I389" s="109"/>
      <c r="J389" s="110"/>
      <c r="N389"/>
    </row>
    <row r="390" spans="1:14" s="111" customFormat="1">
      <c r="A390" s="65"/>
      <c r="B390" s="108"/>
      <c r="C390" s="108"/>
      <c r="D390" s="108"/>
      <c r="E390" s="109"/>
      <c r="F390" s="110"/>
      <c r="I390" s="109"/>
      <c r="J390" s="110"/>
      <c r="N390"/>
    </row>
    <row r="391" spans="1:14" s="111" customFormat="1">
      <c r="A391" s="65"/>
      <c r="B391" s="108"/>
      <c r="C391" s="108"/>
      <c r="D391" s="108"/>
      <c r="E391" s="109"/>
      <c r="F391" s="110"/>
      <c r="I391" s="109"/>
      <c r="J391" s="110"/>
      <c r="N391"/>
    </row>
    <row r="392" spans="1:14" s="111" customFormat="1">
      <c r="A392" s="65"/>
      <c r="B392" s="108"/>
      <c r="C392" s="108"/>
      <c r="D392" s="108"/>
      <c r="E392" s="109"/>
      <c r="F392" s="110"/>
      <c r="I392" s="109"/>
      <c r="J392" s="110"/>
      <c r="N392"/>
    </row>
    <row r="393" spans="1:14" s="111" customFormat="1">
      <c r="A393" s="65"/>
      <c r="B393" s="108"/>
      <c r="C393" s="108"/>
      <c r="D393" s="108"/>
      <c r="E393" s="109"/>
      <c r="F393" s="110"/>
      <c r="I393" s="109"/>
      <c r="J393" s="110"/>
      <c r="N393"/>
    </row>
    <row r="394" spans="1:14" s="111" customFormat="1">
      <c r="A394" s="65"/>
      <c r="B394" s="108"/>
      <c r="C394" s="108"/>
      <c r="D394" s="108"/>
      <c r="E394" s="109"/>
      <c r="F394" s="110"/>
      <c r="I394" s="109"/>
      <c r="J394" s="110"/>
      <c r="N394"/>
    </row>
    <row r="395" spans="1:14" s="111" customFormat="1">
      <c r="A395" s="65"/>
      <c r="B395" s="108"/>
      <c r="C395" s="108"/>
      <c r="D395" s="108"/>
      <c r="E395" s="109"/>
      <c r="F395" s="110"/>
      <c r="I395" s="109"/>
      <c r="J395" s="110"/>
      <c r="N395"/>
    </row>
    <row r="396" spans="1:14" s="111" customFormat="1">
      <c r="A396" s="65"/>
      <c r="B396" s="108"/>
      <c r="C396" s="108"/>
      <c r="D396" s="108"/>
      <c r="E396" s="109"/>
      <c r="F396" s="110"/>
      <c r="I396" s="109"/>
      <c r="J396" s="110"/>
      <c r="N396"/>
    </row>
    <row r="397" spans="1:14" s="111" customFormat="1">
      <c r="A397" s="65"/>
      <c r="B397" s="108"/>
      <c r="C397" s="108"/>
      <c r="D397" s="108"/>
      <c r="E397" s="109"/>
      <c r="F397" s="110"/>
      <c r="I397" s="109"/>
      <c r="J397" s="110"/>
      <c r="N397"/>
    </row>
    <row r="398" spans="1:14" s="111" customFormat="1">
      <c r="A398" s="65"/>
      <c r="B398" s="108"/>
      <c r="C398" s="108"/>
      <c r="D398" s="108"/>
      <c r="E398" s="109"/>
      <c r="F398" s="110"/>
      <c r="I398" s="109"/>
      <c r="J398" s="110"/>
      <c r="N398"/>
    </row>
    <row r="399" spans="1:14" s="111" customFormat="1">
      <c r="A399" s="65"/>
      <c r="B399" s="108"/>
      <c r="C399" s="108"/>
      <c r="D399" s="108"/>
      <c r="E399" s="109"/>
      <c r="F399" s="110"/>
      <c r="I399" s="109"/>
      <c r="J399" s="110"/>
      <c r="N399"/>
    </row>
    <row r="400" spans="1:14" s="111" customFormat="1">
      <c r="A400" s="65"/>
      <c r="B400" s="108"/>
      <c r="C400" s="108"/>
      <c r="D400" s="108"/>
      <c r="E400" s="109"/>
      <c r="F400" s="110"/>
      <c r="I400" s="109"/>
      <c r="J400" s="110"/>
      <c r="N400"/>
    </row>
    <row r="401" spans="1:14" s="111" customFormat="1">
      <c r="A401" s="65"/>
      <c r="B401" s="108"/>
      <c r="C401" s="108"/>
      <c r="D401" s="108"/>
      <c r="E401" s="109"/>
      <c r="F401" s="110"/>
      <c r="I401" s="109"/>
      <c r="J401" s="110"/>
      <c r="N401"/>
    </row>
    <row r="402" spans="1:14" s="111" customFormat="1">
      <c r="A402" s="65"/>
      <c r="B402" s="108"/>
      <c r="C402" s="108"/>
      <c r="D402" s="108"/>
      <c r="E402" s="109"/>
      <c r="F402" s="110"/>
      <c r="I402" s="109"/>
      <c r="J402" s="110"/>
      <c r="N402"/>
    </row>
    <row r="403" spans="1:14" s="111" customFormat="1">
      <c r="A403" s="65"/>
      <c r="B403" s="108"/>
      <c r="C403" s="108"/>
      <c r="D403" s="108"/>
      <c r="E403" s="109"/>
      <c r="F403" s="110"/>
      <c r="I403" s="109"/>
      <c r="J403" s="110"/>
      <c r="N403"/>
    </row>
    <row r="404" spans="1:14" s="111" customFormat="1">
      <c r="A404" s="65"/>
      <c r="B404" s="108"/>
      <c r="C404" s="108"/>
      <c r="D404" s="108"/>
      <c r="E404" s="109"/>
      <c r="F404" s="110"/>
      <c r="I404" s="109"/>
      <c r="J404" s="110"/>
      <c r="N404"/>
    </row>
    <row r="405" spans="1:14" s="111" customFormat="1">
      <c r="A405" s="65"/>
      <c r="B405" s="108"/>
      <c r="C405" s="108"/>
      <c r="D405" s="108"/>
      <c r="E405" s="109"/>
      <c r="F405" s="110"/>
      <c r="I405" s="109"/>
      <c r="J405" s="110"/>
      <c r="N405"/>
    </row>
    <row r="406" spans="1:14" s="111" customFormat="1">
      <c r="A406" s="65"/>
      <c r="B406" s="108"/>
      <c r="C406" s="108"/>
      <c r="D406" s="108"/>
      <c r="E406" s="109"/>
      <c r="F406" s="110"/>
      <c r="I406" s="109"/>
      <c r="J406" s="110"/>
      <c r="N406"/>
    </row>
    <row r="407" spans="1:14" s="111" customFormat="1">
      <c r="A407" s="65"/>
      <c r="B407" s="108"/>
      <c r="C407" s="108"/>
      <c r="D407" s="108"/>
      <c r="E407" s="109"/>
      <c r="F407" s="110"/>
      <c r="I407" s="109"/>
      <c r="J407" s="110"/>
      <c r="N407"/>
    </row>
    <row r="408" spans="1:14" s="111" customFormat="1">
      <c r="A408" s="65"/>
      <c r="B408" s="108"/>
      <c r="C408" s="108"/>
      <c r="D408" s="108"/>
      <c r="E408" s="109"/>
      <c r="F408" s="110"/>
      <c r="I408" s="109"/>
      <c r="J408" s="110"/>
      <c r="N408"/>
    </row>
    <row r="409" spans="1:14" s="111" customFormat="1">
      <c r="A409" s="65"/>
      <c r="B409" s="108"/>
      <c r="C409" s="108"/>
      <c r="D409" s="108"/>
      <c r="E409" s="109"/>
      <c r="F409" s="110"/>
      <c r="I409" s="109"/>
      <c r="J409" s="110"/>
      <c r="N409"/>
    </row>
    <row r="410" spans="1:14" s="111" customFormat="1">
      <c r="A410" s="65"/>
      <c r="B410" s="108"/>
      <c r="C410" s="108"/>
      <c r="D410" s="108"/>
      <c r="E410" s="109"/>
      <c r="F410" s="110"/>
      <c r="I410" s="109"/>
      <c r="J410" s="110"/>
      <c r="N410"/>
    </row>
    <row r="411" spans="1:14" s="111" customFormat="1">
      <c r="A411" s="65"/>
      <c r="B411" s="108"/>
      <c r="C411" s="108"/>
      <c r="D411" s="108"/>
      <c r="E411" s="109"/>
      <c r="F411" s="110"/>
      <c r="I411" s="109"/>
      <c r="J411" s="110"/>
      <c r="N411"/>
    </row>
    <row r="412" spans="1:14" s="111" customFormat="1">
      <c r="A412" s="65"/>
      <c r="B412" s="108"/>
      <c r="C412" s="108"/>
      <c r="D412" s="108"/>
      <c r="E412" s="109"/>
      <c r="F412" s="110"/>
      <c r="I412" s="109"/>
      <c r="J412" s="110"/>
      <c r="N412"/>
    </row>
    <row r="413" spans="1:14" s="111" customFormat="1">
      <c r="A413" s="65"/>
      <c r="B413" s="108"/>
      <c r="C413" s="108"/>
      <c r="D413" s="108"/>
      <c r="E413" s="109"/>
      <c r="F413" s="110"/>
      <c r="I413" s="109"/>
      <c r="J413" s="110"/>
      <c r="N413"/>
    </row>
    <row r="414" spans="1:14" s="111" customFormat="1">
      <c r="A414" s="65"/>
      <c r="B414" s="108"/>
      <c r="C414" s="108"/>
      <c r="D414" s="108"/>
      <c r="E414" s="109"/>
      <c r="F414" s="110"/>
      <c r="I414" s="109"/>
      <c r="J414" s="110"/>
      <c r="N414"/>
    </row>
    <row r="415" spans="1:14" s="111" customFormat="1">
      <c r="A415" s="65"/>
      <c r="B415" s="108"/>
      <c r="C415" s="108"/>
      <c r="D415" s="108"/>
      <c r="E415" s="109"/>
      <c r="F415" s="110"/>
      <c r="I415" s="109"/>
      <c r="J415" s="110"/>
      <c r="N415"/>
    </row>
    <row r="416" spans="1:14" s="111" customFormat="1">
      <c r="A416" s="65"/>
      <c r="B416" s="108"/>
      <c r="C416" s="108"/>
      <c r="D416" s="108"/>
      <c r="E416" s="109"/>
      <c r="F416" s="110"/>
      <c r="I416" s="109"/>
      <c r="J416" s="110"/>
      <c r="N416"/>
    </row>
    <row r="417" spans="1:14" s="111" customFormat="1">
      <c r="A417" s="65"/>
      <c r="B417" s="108"/>
      <c r="C417" s="108"/>
      <c r="D417" s="108"/>
      <c r="E417" s="109"/>
      <c r="F417" s="110"/>
      <c r="I417" s="109"/>
      <c r="J417" s="110"/>
      <c r="N417"/>
    </row>
    <row r="418" spans="1:14" s="111" customFormat="1">
      <c r="A418" s="65"/>
      <c r="B418" s="108"/>
      <c r="C418" s="108"/>
      <c r="D418" s="108"/>
      <c r="E418" s="109"/>
      <c r="F418" s="110"/>
      <c r="I418" s="109"/>
      <c r="J418" s="110"/>
      <c r="N418"/>
    </row>
    <row r="419" spans="1:14" s="111" customFormat="1">
      <c r="A419" s="65"/>
      <c r="B419" s="108"/>
      <c r="C419" s="108"/>
      <c r="D419" s="108"/>
      <c r="E419" s="109"/>
      <c r="F419" s="110"/>
      <c r="I419" s="109"/>
      <c r="J419" s="110"/>
      <c r="N419"/>
    </row>
    <row r="420" spans="1:14" s="111" customFormat="1">
      <c r="A420" s="65"/>
      <c r="B420" s="108"/>
      <c r="C420" s="108"/>
      <c r="D420" s="108"/>
      <c r="E420" s="109"/>
      <c r="F420" s="110"/>
      <c r="I420" s="109"/>
      <c r="J420" s="110"/>
      <c r="N420"/>
    </row>
    <row r="421" spans="1:14" s="111" customFormat="1">
      <c r="A421" s="65"/>
      <c r="B421" s="108"/>
      <c r="C421" s="108"/>
      <c r="D421" s="108"/>
      <c r="E421" s="109"/>
      <c r="F421" s="110"/>
      <c r="I421" s="109"/>
      <c r="J421" s="110"/>
      <c r="N421"/>
    </row>
    <row r="422" spans="1:14" s="111" customFormat="1">
      <c r="A422" s="65"/>
      <c r="B422" s="108"/>
      <c r="C422" s="108"/>
      <c r="D422" s="108"/>
      <c r="E422" s="109"/>
      <c r="F422" s="110"/>
      <c r="I422" s="109"/>
      <c r="J422" s="110"/>
      <c r="N422"/>
    </row>
    <row r="423" spans="1:14" s="111" customFormat="1">
      <c r="A423" s="65"/>
      <c r="B423" s="108"/>
      <c r="C423" s="108"/>
      <c r="D423" s="108"/>
      <c r="E423" s="109"/>
      <c r="F423" s="110"/>
      <c r="I423" s="109"/>
      <c r="J423" s="110"/>
      <c r="N423"/>
    </row>
    <row r="424" spans="1:14" s="111" customFormat="1">
      <c r="A424" s="65"/>
      <c r="B424" s="108"/>
      <c r="C424" s="108"/>
      <c r="D424" s="108"/>
      <c r="E424" s="109"/>
      <c r="F424" s="110"/>
      <c r="I424" s="109"/>
      <c r="J424" s="110"/>
      <c r="N424"/>
    </row>
    <row r="425" spans="1:14" s="111" customFormat="1">
      <c r="A425" s="65"/>
      <c r="B425" s="108"/>
      <c r="C425" s="108"/>
      <c r="D425" s="108"/>
      <c r="E425" s="109"/>
      <c r="F425" s="110"/>
      <c r="I425" s="109"/>
      <c r="J425" s="110"/>
      <c r="N425"/>
    </row>
    <row r="426" spans="1:14" s="111" customFormat="1">
      <c r="A426" s="65"/>
      <c r="B426" s="108"/>
      <c r="C426" s="108"/>
      <c r="D426" s="108"/>
      <c r="E426" s="109"/>
      <c r="F426" s="110"/>
      <c r="I426" s="109"/>
      <c r="J426" s="110"/>
      <c r="N426"/>
    </row>
    <row r="427" spans="1:14" s="111" customFormat="1">
      <c r="A427" s="65"/>
      <c r="B427" s="108"/>
      <c r="C427" s="108"/>
      <c r="D427" s="108"/>
      <c r="E427" s="109"/>
      <c r="F427" s="110"/>
      <c r="I427" s="109"/>
      <c r="J427" s="110"/>
      <c r="N427"/>
    </row>
    <row r="428" spans="1:14" s="111" customFormat="1">
      <c r="A428" s="65"/>
      <c r="B428" s="108"/>
      <c r="C428" s="108"/>
      <c r="D428" s="108"/>
      <c r="E428" s="109"/>
      <c r="F428" s="110"/>
      <c r="I428" s="109"/>
      <c r="J428" s="110"/>
      <c r="N428"/>
    </row>
    <row r="429" spans="1:14" s="111" customFormat="1">
      <c r="A429" s="65"/>
      <c r="B429" s="108"/>
      <c r="C429" s="108"/>
      <c r="D429" s="108"/>
      <c r="E429" s="109"/>
      <c r="F429" s="110"/>
      <c r="I429" s="109"/>
      <c r="J429" s="110"/>
      <c r="N429"/>
    </row>
    <row r="430" spans="1:14" s="111" customFormat="1">
      <c r="A430" s="65"/>
      <c r="B430" s="108"/>
      <c r="C430" s="108"/>
      <c r="D430" s="108"/>
      <c r="E430" s="109"/>
      <c r="F430" s="110"/>
      <c r="I430" s="109"/>
      <c r="J430" s="110"/>
      <c r="N430"/>
    </row>
    <row r="431" spans="1:14" s="111" customFormat="1">
      <c r="A431" s="65"/>
      <c r="B431" s="108"/>
      <c r="C431" s="108"/>
      <c r="D431" s="108"/>
      <c r="E431" s="109"/>
      <c r="F431" s="110"/>
      <c r="I431" s="109"/>
      <c r="J431" s="110"/>
      <c r="N431"/>
    </row>
    <row r="432" spans="1:14" s="111" customFormat="1">
      <c r="A432" s="65"/>
      <c r="B432" s="108"/>
      <c r="C432" s="108"/>
      <c r="D432" s="108"/>
      <c r="E432" s="109"/>
      <c r="F432" s="110"/>
      <c r="I432" s="109"/>
      <c r="J432" s="110"/>
      <c r="N432"/>
    </row>
    <row r="433" spans="1:14" s="111" customFormat="1">
      <c r="A433" s="65"/>
      <c r="B433" s="108"/>
      <c r="C433" s="108"/>
      <c r="D433" s="108"/>
      <c r="E433" s="109"/>
      <c r="F433" s="110"/>
      <c r="I433" s="109"/>
      <c r="J433" s="110"/>
      <c r="N433"/>
    </row>
    <row r="434" spans="1:14" s="111" customFormat="1">
      <c r="A434" s="65"/>
      <c r="B434" s="108"/>
      <c r="C434" s="108"/>
      <c r="D434" s="108"/>
      <c r="E434" s="109"/>
      <c r="F434" s="110"/>
      <c r="I434" s="109"/>
      <c r="J434" s="110"/>
      <c r="N434"/>
    </row>
    <row r="435" spans="1:14" s="111" customFormat="1">
      <c r="A435" s="65"/>
      <c r="B435" s="108"/>
      <c r="C435" s="108"/>
      <c r="D435" s="108"/>
      <c r="E435" s="109"/>
      <c r="F435" s="110"/>
      <c r="I435" s="109"/>
      <c r="J435" s="110"/>
      <c r="N435"/>
    </row>
    <row r="436" spans="1:14" s="111" customFormat="1">
      <c r="A436" s="65"/>
      <c r="B436" s="108"/>
      <c r="C436" s="108"/>
      <c r="D436" s="108"/>
      <c r="E436" s="109"/>
      <c r="F436" s="110"/>
      <c r="I436" s="109"/>
      <c r="J436" s="110"/>
      <c r="N436"/>
    </row>
    <row r="437" spans="1:14" s="111" customFormat="1">
      <c r="A437" s="65"/>
      <c r="B437" s="108"/>
      <c r="C437" s="108"/>
      <c r="D437" s="108"/>
      <c r="E437" s="109"/>
      <c r="F437" s="110"/>
      <c r="I437" s="109"/>
      <c r="J437" s="110"/>
      <c r="N437"/>
    </row>
    <row r="438" spans="1:14" s="111" customFormat="1">
      <c r="A438" s="65"/>
      <c r="B438" s="108"/>
      <c r="C438" s="108"/>
      <c r="D438" s="108"/>
      <c r="E438" s="109"/>
      <c r="F438" s="110"/>
      <c r="I438" s="109"/>
      <c r="J438" s="110"/>
      <c r="N438"/>
    </row>
    <row r="439" spans="1:14" s="111" customFormat="1">
      <c r="A439" s="65"/>
      <c r="B439" s="108"/>
      <c r="C439" s="108"/>
      <c r="D439" s="108"/>
      <c r="E439" s="109"/>
      <c r="F439" s="110"/>
      <c r="I439" s="109"/>
      <c r="J439" s="110"/>
      <c r="N439"/>
    </row>
    <row r="440" spans="1:14" s="111" customFormat="1">
      <c r="A440" s="65"/>
      <c r="B440" s="108"/>
      <c r="C440" s="108"/>
      <c r="D440" s="108"/>
      <c r="E440" s="109"/>
      <c r="F440" s="110"/>
      <c r="I440" s="109"/>
      <c r="J440" s="110"/>
      <c r="N440"/>
    </row>
    <row r="441" spans="1:14" s="111" customFormat="1">
      <c r="A441" s="65"/>
      <c r="B441" s="108"/>
      <c r="C441" s="108"/>
      <c r="D441" s="108"/>
      <c r="E441" s="109"/>
      <c r="F441" s="110"/>
      <c r="I441" s="109"/>
      <c r="J441" s="110"/>
      <c r="N441"/>
    </row>
    <row r="442" spans="1:14" s="111" customFormat="1">
      <c r="A442" s="65"/>
      <c r="B442" s="108"/>
      <c r="C442" s="108"/>
      <c r="D442" s="108"/>
      <c r="E442" s="109"/>
      <c r="F442" s="110"/>
      <c r="I442" s="109"/>
      <c r="J442" s="110"/>
      <c r="N442"/>
    </row>
    <row r="443" spans="1:14" s="111" customFormat="1">
      <c r="A443" s="65"/>
      <c r="B443" s="108"/>
      <c r="C443" s="108"/>
      <c r="D443" s="108"/>
      <c r="E443" s="109"/>
      <c r="F443" s="110"/>
      <c r="I443" s="109"/>
      <c r="J443" s="110"/>
      <c r="N443"/>
    </row>
    <row r="444" spans="1:14" s="111" customFormat="1">
      <c r="A444" s="65"/>
      <c r="B444" s="108"/>
      <c r="C444" s="108"/>
      <c r="D444" s="108"/>
      <c r="E444" s="109"/>
      <c r="F444" s="110"/>
      <c r="I444" s="109"/>
      <c r="J444" s="110"/>
      <c r="N444"/>
    </row>
    <row r="445" spans="1:14" s="111" customFormat="1">
      <c r="A445" s="65"/>
      <c r="B445" s="108"/>
      <c r="C445" s="108"/>
      <c r="D445" s="108"/>
      <c r="E445" s="109"/>
      <c r="F445" s="110"/>
      <c r="I445" s="109"/>
      <c r="J445" s="110"/>
      <c r="N445"/>
    </row>
    <row r="446" spans="1:14" s="111" customFormat="1">
      <c r="A446" s="65"/>
      <c r="B446" s="108"/>
      <c r="C446" s="108"/>
      <c r="D446" s="108"/>
      <c r="E446" s="109"/>
      <c r="F446" s="110"/>
      <c r="I446" s="109"/>
      <c r="J446" s="110"/>
      <c r="N446"/>
    </row>
    <row r="447" spans="1:14" s="111" customFormat="1">
      <c r="A447" s="65"/>
      <c r="B447" s="108"/>
      <c r="C447" s="108"/>
      <c r="D447" s="108"/>
      <c r="E447" s="109"/>
      <c r="F447" s="110"/>
      <c r="I447" s="109"/>
      <c r="J447" s="110"/>
      <c r="N447"/>
    </row>
    <row r="448" spans="1:14" s="111" customFormat="1">
      <c r="A448" s="65"/>
      <c r="B448" s="108"/>
      <c r="C448" s="108"/>
      <c r="D448" s="108"/>
      <c r="E448" s="109"/>
      <c r="F448" s="110"/>
      <c r="I448" s="109"/>
      <c r="J448" s="110"/>
      <c r="N448"/>
    </row>
    <row r="449" spans="1:14" s="111" customFormat="1">
      <c r="A449" s="65"/>
      <c r="B449" s="108"/>
      <c r="C449" s="108"/>
      <c r="D449" s="108"/>
      <c r="E449" s="109"/>
      <c r="F449" s="110"/>
      <c r="I449" s="109"/>
      <c r="J449" s="110"/>
      <c r="N449"/>
    </row>
    <row r="450" spans="1:14" s="111" customFormat="1">
      <c r="A450" s="65"/>
      <c r="B450" s="108"/>
      <c r="C450" s="108"/>
      <c r="D450" s="108"/>
      <c r="E450" s="109"/>
      <c r="F450" s="110"/>
      <c r="I450" s="109"/>
      <c r="J450" s="110"/>
      <c r="N450"/>
    </row>
    <row r="451" spans="1:14" s="111" customFormat="1">
      <c r="A451" s="65"/>
      <c r="B451" s="108"/>
      <c r="C451" s="108"/>
      <c r="D451" s="108"/>
      <c r="E451" s="109"/>
      <c r="F451" s="110"/>
      <c r="I451" s="109"/>
      <c r="J451" s="110"/>
      <c r="N451"/>
    </row>
    <row r="452" spans="1:14" s="111" customFormat="1">
      <c r="A452" s="65"/>
      <c r="B452" s="108"/>
      <c r="C452" s="108"/>
      <c r="D452" s="108"/>
      <c r="E452" s="109"/>
      <c r="F452" s="110"/>
      <c r="I452" s="109"/>
      <c r="J452" s="110"/>
      <c r="N452"/>
    </row>
    <row r="453" spans="1:14" s="111" customFormat="1">
      <c r="A453" s="65"/>
      <c r="B453" s="108"/>
      <c r="C453" s="108"/>
      <c r="D453" s="108"/>
      <c r="E453" s="109"/>
      <c r="F453" s="110"/>
      <c r="I453" s="109"/>
      <c r="J453" s="110"/>
      <c r="N453"/>
    </row>
    <row r="454" spans="1:14" s="111" customFormat="1">
      <c r="A454" s="65"/>
      <c r="B454" s="108"/>
      <c r="C454" s="108"/>
      <c r="D454" s="108"/>
      <c r="E454" s="109"/>
      <c r="F454" s="110"/>
      <c r="I454" s="109"/>
      <c r="J454" s="110"/>
      <c r="N454"/>
    </row>
    <row r="455" spans="1:14" s="111" customFormat="1">
      <c r="A455" s="65"/>
      <c r="B455" s="108"/>
      <c r="C455" s="108"/>
      <c r="D455" s="108"/>
      <c r="E455" s="109"/>
      <c r="F455" s="110"/>
      <c r="I455" s="109"/>
      <c r="J455" s="110"/>
      <c r="N455"/>
    </row>
    <row r="456" spans="1:14" s="111" customFormat="1">
      <c r="A456" s="65"/>
      <c r="B456" s="108"/>
      <c r="C456" s="108"/>
      <c r="D456" s="108"/>
      <c r="E456" s="109"/>
      <c r="F456" s="110"/>
      <c r="I456" s="109"/>
      <c r="J456" s="110"/>
      <c r="N456"/>
    </row>
    <row r="457" spans="1:14" s="111" customFormat="1">
      <c r="A457" s="65"/>
      <c r="B457" s="108"/>
      <c r="C457" s="108"/>
      <c r="D457" s="108"/>
      <c r="E457" s="109"/>
      <c r="F457" s="110"/>
      <c r="I457" s="109"/>
      <c r="J457" s="110"/>
      <c r="N457"/>
    </row>
    <row r="458" spans="1:14" s="111" customFormat="1">
      <c r="A458" s="65"/>
      <c r="B458" s="108"/>
      <c r="C458" s="108"/>
      <c r="D458" s="108"/>
      <c r="E458" s="109"/>
      <c r="F458" s="110"/>
      <c r="I458" s="109"/>
      <c r="J458" s="110"/>
      <c r="N458"/>
    </row>
    <row r="459" spans="1:14" s="111" customFormat="1">
      <c r="A459" s="65"/>
      <c r="B459" s="108"/>
      <c r="C459" s="108"/>
      <c r="D459" s="108"/>
      <c r="E459" s="109"/>
      <c r="F459" s="110"/>
      <c r="I459" s="109"/>
      <c r="J459" s="110"/>
      <c r="N459"/>
    </row>
    <row r="460" spans="1:14" s="111" customFormat="1">
      <c r="A460" s="65"/>
      <c r="B460" s="108"/>
      <c r="C460" s="108"/>
      <c r="D460" s="108"/>
      <c r="E460" s="109"/>
      <c r="F460" s="110"/>
      <c r="I460" s="109"/>
      <c r="J460" s="110"/>
      <c r="N460"/>
    </row>
    <row r="461" spans="1:14" s="111" customFormat="1">
      <c r="A461" s="65"/>
      <c r="B461" s="108"/>
      <c r="C461" s="108"/>
      <c r="D461" s="108"/>
      <c r="E461" s="109"/>
      <c r="F461" s="110"/>
      <c r="I461" s="109"/>
      <c r="J461" s="110"/>
      <c r="N461"/>
    </row>
    <row r="462" spans="1:14" s="111" customFormat="1">
      <c r="A462" s="65"/>
      <c r="B462" s="108"/>
      <c r="C462" s="108"/>
      <c r="D462" s="108"/>
      <c r="E462" s="109"/>
      <c r="F462" s="110"/>
      <c r="I462" s="109"/>
      <c r="J462" s="110"/>
      <c r="N462"/>
    </row>
    <row r="463" spans="1:14" s="111" customFormat="1">
      <c r="A463" s="65"/>
      <c r="B463" s="108"/>
      <c r="C463" s="108"/>
      <c r="D463" s="108"/>
      <c r="E463" s="109"/>
      <c r="F463" s="110"/>
      <c r="I463" s="109"/>
      <c r="J463" s="110"/>
      <c r="N463"/>
    </row>
    <row r="464" spans="1:14" s="111" customFormat="1">
      <c r="A464" s="65"/>
      <c r="B464" s="108"/>
      <c r="C464" s="108"/>
      <c r="D464" s="108"/>
      <c r="E464" s="109"/>
      <c r="F464" s="110"/>
      <c r="I464" s="109"/>
      <c r="J464" s="110"/>
      <c r="N464"/>
    </row>
    <row r="465" spans="1:14" s="111" customFormat="1">
      <c r="A465" s="65"/>
      <c r="B465" s="108"/>
      <c r="C465" s="108"/>
      <c r="D465" s="108"/>
      <c r="E465" s="109"/>
      <c r="F465" s="110"/>
      <c r="I465" s="109"/>
      <c r="J465" s="110"/>
      <c r="N465"/>
    </row>
    <row r="466" spans="1:14" s="111" customFormat="1">
      <c r="A466" s="65"/>
      <c r="B466" s="108"/>
      <c r="C466" s="108"/>
      <c r="D466" s="108"/>
      <c r="E466" s="109"/>
      <c r="F466" s="110"/>
      <c r="I466" s="109"/>
      <c r="J466" s="110"/>
      <c r="N466"/>
    </row>
    <row r="467" spans="1:14" s="111" customFormat="1">
      <c r="A467" s="65"/>
      <c r="B467" s="108"/>
      <c r="C467" s="108"/>
      <c r="D467" s="108"/>
      <c r="E467" s="109"/>
      <c r="F467" s="110"/>
      <c r="I467" s="109"/>
      <c r="J467" s="110"/>
      <c r="N467"/>
    </row>
    <row r="468" spans="1:14" s="111" customFormat="1">
      <c r="A468" s="65"/>
      <c r="B468" s="108"/>
      <c r="C468" s="108"/>
      <c r="D468" s="108"/>
      <c r="E468" s="109"/>
      <c r="F468" s="110"/>
      <c r="I468" s="109"/>
      <c r="J468" s="110"/>
      <c r="N468"/>
    </row>
    <row r="469" spans="1:14" s="111" customFormat="1">
      <c r="A469" s="65"/>
      <c r="B469" s="108"/>
      <c r="C469" s="108"/>
      <c r="D469" s="108"/>
      <c r="E469" s="109"/>
      <c r="F469" s="110"/>
      <c r="I469" s="109"/>
      <c r="J469" s="110"/>
      <c r="N469"/>
    </row>
    <row r="470" spans="1:14" s="111" customFormat="1">
      <c r="A470" s="65"/>
      <c r="B470" s="108"/>
      <c r="C470" s="108"/>
      <c r="D470" s="108"/>
      <c r="E470" s="109"/>
      <c r="F470" s="110"/>
      <c r="I470" s="109"/>
      <c r="J470" s="110"/>
      <c r="N470"/>
    </row>
    <row r="471" spans="1:14" s="111" customFormat="1">
      <c r="A471" s="65"/>
      <c r="B471" s="108"/>
      <c r="C471" s="108"/>
      <c r="D471" s="108"/>
      <c r="E471" s="109"/>
      <c r="F471" s="110"/>
      <c r="I471" s="109"/>
      <c r="J471" s="110"/>
      <c r="N471"/>
    </row>
    <row r="472" spans="1:14" s="111" customFormat="1">
      <c r="A472" s="65"/>
      <c r="B472" s="108"/>
      <c r="C472" s="108"/>
      <c r="D472" s="108"/>
      <c r="E472" s="109"/>
      <c r="F472" s="110"/>
      <c r="I472" s="109"/>
      <c r="J472" s="110"/>
      <c r="N472"/>
    </row>
    <row r="473" spans="1:14" s="111" customFormat="1">
      <c r="A473" s="65"/>
      <c r="B473" s="108"/>
      <c r="C473" s="108"/>
      <c r="D473" s="108"/>
      <c r="E473" s="109"/>
      <c r="F473" s="110"/>
      <c r="I473" s="109"/>
      <c r="J473" s="110"/>
      <c r="N473"/>
    </row>
    <row r="474" spans="1:14" s="111" customFormat="1">
      <c r="A474" s="65"/>
      <c r="B474" s="108"/>
      <c r="C474" s="108"/>
      <c r="D474" s="108"/>
      <c r="E474" s="109"/>
      <c r="F474" s="110"/>
      <c r="I474" s="109"/>
      <c r="J474" s="110"/>
      <c r="N474"/>
    </row>
    <row r="475" spans="1:14" s="111" customFormat="1">
      <c r="A475" s="65"/>
      <c r="B475" s="108"/>
      <c r="C475" s="108"/>
      <c r="D475" s="108"/>
      <c r="E475" s="109"/>
      <c r="F475" s="110"/>
      <c r="I475" s="109"/>
      <c r="J475" s="110"/>
      <c r="N475"/>
    </row>
    <row r="476" spans="1:14" s="111" customFormat="1">
      <c r="A476" s="65"/>
      <c r="B476" s="108"/>
      <c r="C476" s="108"/>
      <c r="D476" s="108"/>
      <c r="E476" s="109"/>
      <c r="F476" s="110"/>
      <c r="I476" s="109"/>
      <c r="J476" s="110"/>
      <c r="N476"/>
    </row>
    <row r="477" spans="1:14" s="111" customFormat="1">
      <c r="A477" s="65"/>
      <c r="B477" s="108"/>
      <c r="C477" s="108"/>
      <c r="D477" s="108"/>
      <c r="E477" s="109"/>
      <c r="F477" s="110"/>
      <c r="I477" s="109"/>
      <c r="J477" s="110"/>
      <c r="N477"/>
    </row>
    <row r="478" spans="1:14" s="111" customFormat="1">
      <c r="A478" s="65"/>
      <c r="B478" s="108"/>
      <c r="C478" s="108"/>
      <c r="D478" s="108"/>
      <c r="E478" s="109"/>
      <c r="F478" s="110"/>
      <c r="I478" s="109"/>
      <c r="J478" s="110"/>
      <c r="N478"/>
    </row>
    <row r="479" spans="1:14" s="111" customFormat="1">
      <c r="A479" s="65"/>
      <c r="B479" s="108"/>
      <c r="C479" s="108"/>
      <c r="D479" s="108"/>
      <c r="E479" s="109"/>
      <c r="F479" s="110"/>
      <c r="I479" s="109"/>
      <c r="J479" s="110"/>
      <c r="N479"/>
    </row>
    <row r="480" spans="1:14" s="111" customFormat="1">
      <c r="A480" s="65"/>
      <c r="B480" s="108"/>
      <c r="C480" s="108"/>
      <c r="D480" s="108"/>
      <c r="E480" s="109"/>
      <c r="F480" s="110"/>
      <c r="I480" s="109"/>
      <c r="J480" s="110"/>
      <c r="N480"/>
    </row>
    <row r="481" spans="1:14" s="111" customFormat="1">
      <c r="A481" s="65"/>
      <c r="B481" s="108"/>
      <c r="C481" s="108"/>
      <c r="D481" s="108"/>
      <c r="E481" s="109"/>
      <c r="F481" s="110"/>
      <c r="I481" s="109"/>
      <c r="J481" s="110"/>
      <c r="N481"/>
    </row>
    <row r="482" spans="1:14" s="111" customFormat="1">
      <c r="A482" s="65"/>
      <c r="B482" s="108"/>
      <c r="C482" s="108"/>
      <c r="D482" s="108"/>
      <c r="E482" s="109"/>
      <c r="F482" s="110"/>
      <c r="I482" s="109"/>
      <c r="J482" s="110"/>
      <c r="N482"/>
    </row>
    <row r="483" spans="1:14" s="111" customFormat="1">
      <c r="A483" s="65"/>
      <c r="B483" s="108"/>
      <c r="C483" s="108"/>
      <c r="D483" s="108"/>
      <c r="E483" s="109"/>
      <c r="F483" s="110"/>
      <c r="I483" s="109"/>
      <c r="J483" s="110"/>
      <c r="N483"/>
    </row>
    <row r="484" spans="1:14" s="111" customFormat="1">
      <c r="A484" s="65"/>
      <c r="B484" s="108"/>
      <c r="C484" s="108"/>
      <c r="D484" s="108"/>
      <c r="E484" s="109"/>
      <c r="F484" s="110"/>
      <c r="I484" s="109"/>
      <c r="J484" s="110"/>
      <c r="N484"/>
    </row>
    <row r="485" spans="1:14" s="111" customFormat="1">
      <c r="A485" s="65"/>
      <c r="B485" s="108"/>
      <c r="C485" s="108"/>
      <c r="D485" s="108"/>
      <c r="E485" s="109"/>
      <c r="F485" s="110"/>
      <c r="I485" s="109"/>
      <c r="J485" s="110"/>
      <c r="N485"/>
    </row>
    <row r="486" spans="1:14" s="111" customFormat="1">
      <c r="A486" s="65"/>
      <c r="B486" s="108"/>
      <c r="C486" s="108"/>
      <c r="D486" s="108"/>
      <c r="E486" s="109"/>
      <c r="F486" s="110"/>
      <c r="I486" s="109"/>
      <c r="J486" s="110"/>
      <c r="N486"/>
    </row>
    <row r="487" spans="1:14" s="111" customFormat="1">
      <c r="A487" s="65"/>
      <c r="B487" s="108"/>
      <c r="C487" s="108"/>
      <c r="D487" s="108"/>
      <c r="E487" s="109"/>
      <c r="F487" s="110"/>
      <c r="I487" s="109"/>
      <c r="J487" s="110"/>
      <c r="N487"/>
    </row>
    <row r="488" spans="1:14" s="111" customFormat="1">
      <c r="A488" s="65"/>
      <c r="B488" s="108"/>
      <c r="C488" s="108"/>
      <c r="D488" s="108"/>
      <c r="E488" s="109"/>
      <c r="F488" s="110"/>
      <c r="I488" s="109"/>
      <c r="J488" s="110"/>
      <c r="N488"/>
    </row>
    <row r="489" spans="1:14" s="111" customFormat="1">
      <c r="A489" s="65"/>
      <c r="B489" s="108"/>
      <c r="C489" s="108"/>
      <c r="D489" s="108"/>
      <c r="E489" s="109"/>
      <c r="F489" s="110"/>
      <c r="I489" s="109"/>
      <c r="J489" s="110"/>
      <c r="N489"/>
    </row>
    <row r="490" spans="1:14" s="111" customFormat="1">
      <c r="A490" s="65"/>
      <c r="B490" s="108"/>
      <c r="C490" s="108"/>
      <c r="D490" s="108"/>
      <c r="E490" s="109"/>
      <c r="F490" s="110"/>
      <c r="I490" s="109"/>
      <c r="J490" s="110"/>
      <c r="N490"/>
    </row>
    <row r="491" spans="1:14" s="111" customFormat="1">
      <c r="A491" s="65"/>
      <c r="B491" s="108"/>
      <c r="C491" s="108"/>
      <c r="D491" s="108"/>
      <c r="E491" s="109"/>
      <c r="F491" s="110"/>
      <c r="I491" s="109"/>
      <c r="J491" s="110"/>
      <c r="N491"/>
    </row>
    <row r="492" spans="1:14" s="111" customFormat="1">
      <c r="A492" s="65"/>
      <c r="B492" s="108"/>
      <c r="C492" s="108"/>
      <c r="D492" s="108"/>
      <c r="E492" s="109"/>
      <c r="F492" s="110"/>
      <c r="I492" s="109"/>
      <c r="J492" s="110"/>
      <c r="N492"/>
    </row>
    <row r="493" spans="1:14" s="111" customFormat="1">
      <c r="A493" s="65"/>
      <c r="B493" s="108"/>
      <c r="C493" s="108"/>
      <c r="D493" s="108"/>
      <c r="E493" s="109"/>
      <c r="F493" s="110"/>
      <c r="I493" s="109"/>
      <c r="J493" s="110"/>
      <c r="N493"/>
    </row>
    <row r="494" spans="1:14" s="111" customFormat="1">
      <c r="A494" s="65"/>
      <c r="B494" s="108"/>
      <c r="C494" s="108"/>
      <c r="D494" s="108"/>
      <c r="E494" s="109"/>
      <c r="F494" s="110"/>
      <c r="I494" s="109"/>
      <c r="J494" s="110"/>
      <c r="N494"/>
    </row>
    <row r="495" spans="1:14" s="111" customFormat="1">
      <c r="A495" s="65"/>
      <c r="B495" s="108"/>
      <c r="C495" s="108"/>
      <c r="D495" s="108"/>
      <c r="E495" s="109"/>
      <c r="F495" s="110"/>
      <c r="I495" s="109"/>
      <c r="J495" s="110"/>
      <c r="N495"/>
    </row>
    <row r="496" spans="1:14" s="111" customFormat="1">
      <c r="A496" s="65"/>
      <c r="B496" s="108"/>
      <c r="C496" s="108"/>
      <c r="D496" s="108"/>
      <c r="E496" s="109"/>
      <c r="F496" s="110"/>
      <c r="I496" s="109"/>
      <c r="J496" s="110"/>
      <c r="N496"/>
    </row>
    <row r="497" spans="1:14" s="111" customFormat="1">
      <c r="A497" s="65"/>
      <c r="B497" s="108"/>
      <c r="C497" s="108"/>
      <c r="D497" s="108"/>
      <c r="E497" s="109"/>
      <c r="F497" s="110"/>
      <c r="I497" s="109"/>
      <c r="J497" s="110"/>
      <c r="N497"/>
    </row>
    <row r="498" spans="1:14" s="111" customFormat="1">
      <c r="A498" s="65"/>
      <c r="B498" s="108"/>
      <c r="C498" s="108"/>
      <c r="D498" s="108"/>
      <c r="E498" s="109"/>
      <c r="F498" s="110"/>
      <c r="I498" s="109"/>
      <c r="J498" s="110"/>
      <c r="N498"/>
    </row>
    <row r="499" spans="1:14" s="111" customFormat="1">
      <c r="A499" s="65"/>
      <c r="B499" s="108"/>
      <c r="C499" s="108"/>
      <c r="D499" s="108"/>
      <c r="E499" s="109"/>
      <c r="F499" s="110"/>
      <c r="I499" s="109"/>
      <c r="J499" s="110"/>
      <c r="N499"/>
    </row>
    <row r="500" spans="1:14" s="111" customFormat="1">
      <c r="A500" s="65"/>
      <c r="B500" s="108"/>
      <c r="C500" s="108"/>
      <c r="D500" s="108"/>
      <c r="E500" s="109"/>
      <c r="F500" s="110"/>
      <c r="I500" s="109"/>
      <c r="J500" s="110"/>
      <c r="N500"/>
    </row>
    <row r="501" spans="1:14" s="111" customFormat="1">
      <c r="A501" s="65"/>
      <c r="B501" s="108"/>
      <c r="C501" s="108"/>
      <c r="D501" s="108"/>
      <c r="E501" s="109"/>
      <c r="F501" s="110"/>
      <c r="I501" s="109"/>
      <c r="J501" s="110"/>
      <c r="N501"/>
    </row>
    <row r="502" spans="1:14" s="111" customFormat="1">
      <c r="A502" s="65"/>
      <c r="B502" s="108"/>
      <c r="C502" s="108"/>
      <c r="D502" s="108"/>
      <c r="E502" s="109"/>
      <c r="F502" s="110"/>
      <c r="I502" s="109"/>
      <c r="J502" s="110"/>
      <c r="N502"/>
    </row>
    <row r="503" spans="1:14" s="111" customFormat="1">
      <c r="A503" s="65"/>
      <c r="B503" s="108"/>
      <c r="C503" s="108"/>
      <c r="D503" s="108"/>
      <c r="E503" s="109"/>
      <c r="F503" s="110"/>
      <c r="I503" s="109"/>
      <c r="J503" s="110"/>
      <c r="N503"/>
    </row>
    <row r="504" spans="1:14" s="111" customFormat="1">
      <c r="A504" s="65"/>
      <c r="B504" s="108"/>
      <c r="C504" s="108"/>
      <c r="D504" s="108"/>
      <c r="E504" s="109"/>
      <c r="F504" s="110"/>
      <c r="I504" s="109"/>
      <c r="J504" s="110"/>
      <c r="N504"/>
    </row>
    <row r="505" spans="1:14" s="111" customFormat="1">
      <c r="A505" s="65"/>
      <c r="B505" s="108"/>
      <c r="C505" s="108"/>
      <c r="D505" s="108"/>
      <c r="E505" s="109"/>
      <c r="F505" s="110"/>
      <c r="I505" s="109"/>
      <c r="J505" s="110"/>
      <c r="N505"/>
    </row>
    <row r="506" spans="1:14" s="111" customFormat="1">
      <c r="A506" s="65"/>
      <c r="B506" s="108"/>
      <c r="C506" s="108"/>
      <c r="D506" s="108"/>
      <c r="E506" s="109"/>
      <c r="F506" s="110"/>
      <c r="I506" s="109"/>
      <c r="J506" s="110"/>
      <c r="N506"/>
    </row>
    <row r="507" spans="1:14" s="111" customFormat="1">
      <c r="A507" s="65"/>
      <c r="B507" s="108"/>
      <c r="C507" s="108"/>
      <c r="D507" s="108"/>
      <c r="E507" s="109"/>
      <c r="F507" s="110"/>
      <c r="I507" s="109"/>
      <c r="J507" s="110"/>
      <c r="N507"/>
    </row>
    <row r="508" spans="1:14" s="111" customFormat="1">
      <c r="A508" s="65"/>
      <c r="B508" s="108"/>
      <c r="C508" s="108"/>
      <c r="D508" s="108"/>
      <c r="E508" s="109"/>
      <c r="F508" s="110"/>
      <c r="I508" s="109"/>
      <c r="J508" s="110"/>
      <c r="N508"/>
    </row>
    <row r="509" spans="1:14" s="111" customFormat="1">
      <c r="A509" s="65"/>
      <c r="B509" s="108"/>
      <c r="C509" s="108"/>
      <c r="D509" s="108"/>
      <c r="E509" s="109"/>
      <c r="F509" s="110"/>
      <c r="I509" s="109"/>
      <c r="J509" s="110"/>
      <c r="N509"/>
    </row>
    <row r="510" spans="1:14" s="111" customFormat="1">
      <c r="A510" s="65"/>
      <c r="B510" s="108"/>
      <c r="C510" s="108"/>
      <c r="D510" s="108"/>
      <c r="E510" s="109"/>
      <c r="F510" s="110"/>
      <c r="I510" s="109"/>
      <c r="J510" s="110"/>
      <c r="N510"/>
    </row>
    <row r="511" spans="1:14" s="111" customFormat="1">
      <c r="A511" s="65"/>
      <c r="B511" s="108"/>
      <c r="C511" s="108"/>
      <c r="D511" s="108"/>
      <c r="E511" s="109"/>
      <c r="F511" s="110"/>
      <c r="I511" s="109"/>
      <c r="J511" s="110"/>
      <c r="N511"/>
    </row>
    <row r="512" spans="1:14" s="111" customFormat="1">
      <c r="A512" s="65"/>
      <c r="B512" s="108"/>
      <c r="C512" s="108"/>
      <c r="D512" s="108"/>
      <c r="E512" s="109"/>
      <c r="F512" s="110"/>
      <c r="I512" s="109"/>
      <c r="J512" s="110"/>
      <c r="N512"/>
    </row>
    <row r="513" spans="1:14" s="111" customFormat="1">
      <c r="A513" s="65"/>
      <c r="B513" s="108"/>
      <c r="C513" s="108"/>
      <c r="D513" s="108"/>
      <c r="E513" s="109"/>
      <c r="F513" s="110"/>
      <c r="I513" s="109"/>
      <c r="J513" s="110"/>
      <c r="N513"/>
    </row>
    <row r="514" spans="1:14" s="111" customFormat="1">
      <c r="A514" s="65"/>
      <c r="B514" s="108"/>
      <c r="C514" s="108"/>
      <c r="D514" s="108"/>
      <c r="E514" s="109"/>
      <c r="F514" s="110"/>
      <c r="I514" s="109"/>
      <c r="J514" s="110"/>
      <c r="N514"/>
    </row>
    <row r="515" spans="1:14" s="111" customFormat="1">
      <c r="A515" s="65"/>
      <c r="B515" s="108"/>
      <c r="C515" s="108"/>
      <c r="D515" s="108"/>
      <c r="E515" s="109"/>
      <c r="F515" s="110"/>
      <c r="I515" s="109"/>
      <c r="J515" s="110"/>
      <c r="N515"/>
    </row>
    <row r="516" spans="1:14" s="111" customFormat="1">
      <c r="A516" s="65"/>
      <c r="B516" s="108"/>
      <c r="C516" s="108"/>
      <c r="D516" s="108"/>
      <c r="E516" s="109"/>
      <c r="F516" s="110"/>
      <c r="I516" s="109"/>
      <c r="J516" s="110"/>
      <c r="N516"/>
    </row>
    <row r="517" spans="1:14" s="111" customFormat="1">
      <c r="A517" s="65"/>
      <c r="B517" s="108"/>
      <c r="C517" s="108"/>
      <c r="D517" s="108"/>
      <c r="E517" s="109"/>
      <c r="F517" s="110"/>
      <c r="I517" s="109"/>
      <c r="J517" s="110"/>
      <c r="N517"/>
    </row>
    <row r="518" spans="1:14" s="111" customFormat="1">
      <c r="A518" s="65"/>
      <c r="B518" s="108"/>
      <c r="C518" s="108"/>
      <c r="D518" s="108"/>
      <c r="E518" s="109"/>
      <c r="F518" s="110"/>
      <c r="I518" s="109"/>
      <c r="J518" s="110"/>
      <c r="N518"/>
    </row>
    <row r="519" spans="1:14" s="111" customFormat="1">
      <c r="A519" s="65"/>
      <c r="B519" s="108"/>
      <c r="C519" s="108"/>
      <c r="D519" s="108"/>
      <c r="E519" s="109"/>
      <c r="F519" s="110"/>
      <c r="I519" s="109"/>
      <c r="J519" s="110"/>
      <c r="N519"/>
    </row>
    <row r="520" spans="1:14" s="111" customFormat="1">
      <c r="A520" s="65"/>
      <c r="B520" s="108"/>
      <c r="C520" s="108"/>
      <c r="D520" s="108"/>
      <c r="E520" s="109"/>
      <c r="F520" s="110"/>
      <c r="I520" s="109"/>
      <c r="J520" s="110"/>
      <c r="N520"/>
    </row>
    <row r="521" spans="1:14" s="111" customFormat="1">
      <c r="A521" s="65"/>
      <c r="B521" s="108"/>
      <c r="C521" s="108"/>
      <c r="D521" s="108"/>
      <c r="E521" s="109"/>
      <c r="F521" s="110"/>
      <c r="I521" s="109"/>
      <c r="J521" s="110"/>
      <c r="N521"/>
    </row>
    <row r="522" spans="1:14" s="111" customFormat="1">
      <c r="A522" s="65"/>
      <c r="B522" s="108"/>
      <c r="C522" s="108"/>
      <c r="D522" s="108"/>
      <c r="E522" s="109"/>
      <c r="F522" s="110"/>
      <c r="I522" s="109"/>
      <c r="J522" s="110"/>
      <c r="N522"/>
    </row>
    <row r="523" spans="1:14" s="111" customFormat="1">
      <c r="A523" s="65"/>
      <c r="B523" s="108"/>
      <c r="C523" s="108"/>
      <c r="D523" s="108"/>
      <c r="E523" s="109"/>
      <c r="F523" s="110"/>
      <c r="I523" s="109"/>
      <c r="J523" s="110"/>
      <c r="N523"/>
    </row>
    <row r="524" spans="1:14" s="111" customFormat="1">
      <c r="A524" s="65"/>
      <c r="B524" s="108"/>
      <c r="C524" s="108"/>
      <c r="D524" s="108"/>
      <c r="E524" s="109"/>
      <c r="F524" s="110"/>
      <c r="I524" s="109"/>
      <c r="J524" s="110"/>
      <c r="N524"/>
    </row>
    <row r="525" spans="1:14" s="111" customFormat="1">
      <c r="A525" s="65"/>
      <c r="B525" s="108"/>
      <c r="C525" s="108"/>
      <c r="D525" s="108"/>
      <c r="E525" s="109"/>
      <c r="F525" s="110"/>
      <c r="I525" s="109"/>
      <c r="J525" s="110"/>
      <c r="N525"/>
    </row>
    <row r="526" spans="1:14" s="111" customFormat="1">
      <c r="A526" s="65"/>
      <c r="B526" s="108"/>
      <c r="C526" s="108"/>
      <c r="D526" s="108"/>
      <c r="E526" s="109"/>
      <c r="F526" s="110"/>
      <c r="I526" s="109"/>
      <c r="J526" s="110"/>
      <c r="N526"/>
    </row>
    <row r="527" spans="1:14" s="111" customFormat="1">
      <c r="A527" s="65"/>
      <c r="B527" s="108"/>
      <c r="C527" s="108"/>
      <c r="D527" s="108"/>
      <c r="E527" s="109"/>
      <c r="F527" s="110"/>
      <c r="I527" s="109"/>
      <c r="J527" s="110"/>
      <c r="N527"/>
    </row>
    <row r="528" spans="1:14" s="111" customFormat="1">
      <c r="A528" s="65"/>
      <c r="B528" s="108"/>
      <c r="C528" s="108"/>
      <c r="D528" s="108"/>
      <c r="E528" s="109"/>
      <c r="F528" s="110"/>
      <c r="I528" s="109"/>
      <c r="J528" s="110"/>
      <c r="N528"/>
    </row>
    <row r="529" spans="1:14" s="111" customFormat="1">
      <c r="A529" s="65"/>
      <c r="B529" s="108"/>
      <c r="C529" s="108"/>
      <c r="D529" s="108"/>
      <c r="E529" s="109"/>
      <c r="F529" s="110"/>
      <c r="I529" s="109"/>
      <c r="J529" s="110"/>
      <c r="N529"/>
    </row>
    <row r="530" spans="1:14" s="111" customFormat="1">
      <c r="A530" s="65"/>
      <c r="B530" s="108"/>
      <c r="C530" s="108"/>
      <c r="D530" s="108"/>
      <c r="E530" s="109"/>
      <c r="F530" s="110"/>
      <c r="I530" s="109"/>
      <c r="J530" s="110"/>
      <c r="N530"/>
    </row>
    <row r="531" spans="1:14" s="111" customFormat="1">
      <c r="A531" s="65"/>
      <c r="B531" s="108"/>
      <c r="C531" s="108"/>
      <c r="D531" s="108"/>
      <c r="E531" s="109"/>
      <c r="F531" s="110"/>
      <c r="I531" s="109"/>
      <c r="J531" s="110"/>
      <c r="N531"/>
    </row>
    <row r="532" spans="1:14" s="111" customFormat="1">
      <c r="A532" s="65"/>
      <c r="B532" s="108"/>
      <c r="C532" s="108"/>
      <c r="D532" s="108"/>
      <c r="E532" s="109"/>
      <c r="F532" s="110"/>
      <c r="I532" s="109"/>
      <c r="J532" s="110"/>
      <c r="N532"/>
    </row>
    <row r="533" spans="1:14" s="111" customFormat="1">
      <c r="A533" s="65"/>
      <c r="B533" s="108"/>
      <c r="C533" s="108"/>
      <c r="D533" s="108"/>
      <c r="E533" s="109"/>
      <c r="F533" s="110"/>
      <c r="I533" s="109"/>
      <c r="J533" s="110"/>
      <c r="N533"/>
    </row>
    <row r="534" spans="1:14" s="111" customFormat="1">
      <c r="A534" s="65"/>
      <c r="B534" s="108"/>
      <c r="C534" s="108"/>
      <c r="D534" s="108"/>
      <c r="E534" s="109"/>
      <c r="F534" s="110"/>
      <c r="I534" s="109"/>
      <c r="J534" s="110"/>
      <c r="N534"/>
    </row>
    <row r="535" spans="1:14" s="111" customFormat="1">
      <c r="A535" s="65"/>
      <c r="B535" s="108"/>
      <c r="C535" s="108"/>
      <c r="D535" s="108"/>
      <c r="E535" s="109"/>
      <c r="F535" s="110"/>
      <c r="I535" s="109"/>
      <c r="J535" s="110"/>
      <c r="N535"/>
    </row>
    <row r="536" spans="1:14" s="111" customFormat="1">
      <c r="A536" s="65"/>
      <c r="B536" s="108"/>
      <c r="C536" s="108"/>
      <c r="D536" s="108"/>
      <c r="E536" s="109"/>
      <c r="F536" s="110"/>
      <c r="I536" s="109"/>
      <c r="J536" s="110"/>
      <c r="N536"/>
    </row>
    <row r="537" spans="1:14" s="111" customFormat="1">
      <c r="A537" s="65"/>
      <c r="B537" s="108"/>
      <c r="C537" s="108"/>
      <c r="D537" s="108"/>
      <c r="E537" s="109"/>
      <c r="F537" s="110"/>
      <c r="I537" s="109"/>
      <c r="J537" s="110"/>
      <c r="N537"/>
    </row>
    <row r="538" spans="1:14" s="111" customFormat="1">
      <c r="A538" s="65"/>
      <c r="B538" s="108"/>
      <c r="C538" s="108"/>
      <c r="D538" s="108"/>
      <c r="E538" s="109"/>
      <c r="F538" s="110"/>
      <c r="I538" s="109"/>
      <c r="J538" s="110"/>
      <c r="N538"/>
    </row>
    <row r="539" spans="1:14" s="111" customFormat="1">
      <c r="A539" s="65"/>
      <c r="B539" s="108"/>
      <c r="C539" s="108"/>
      <c r="D539" s="108"/>
      <c r="E539" s="109"/>
      <c r="F539" s="110"/>
      <c r="I539" s="109"/>
      <c r="J539" s="110"/>
      <c r="N539"/>
    </row>
    <row r="540" spans="1:14" s="111" customFormat="1">
      <c r="A540" s="65"/>
      <c r="B540" s="108"/>
      <c r="C540" s="108"/>
      <c r="D540" s="108"/>
      <c r="E540" s="109"/>
      <c r="F540" s="110"/>
      <c r="I540" s="109"/>
      <c r="J540" s="110"/>
      <c r="N540"/>
    </row>
    <row r="541" spans="1:14" s="111" customFormat="1">
      <c r="A541" s="65"/>
      <c r="B541" s="108"/>
      <c r="C541" s="108"/>
      <c r="D541" s="108"/>
      <c r="E541" s="109"/>
      <c r="F541" s="110"/>
      <c r="I541" s="109"/>
      <c r="J541" s="110"/>
      <c r="N541"/>
    </row>
    <row r="542" spans="1:14" s="111" customFormat="1">
      <c r="A542" s="65"/>
      <c r="B542" s="108"/>
      <c r="C542" s="108"/>
      <c r="D542" s="108"/>
      <c r="E542" s="109"/>
      <c r="F542" s="110"/>
      <c r="I542" s="109"/>
      <c r="J542" s="110"/>
      <c r="N542"/>
    </row>
    <row r="543" spans="1:14" s="111" customFormat="1">
      <c r="A543" s="65"/>
      <c r="B543" s="108"/>
      <c r="C543" s="108"/>
      <c r="D543" s="108"/>
      <c r="E543" s="109"/>
      <c r="F543" s="110"/>
      <c r="I543" s="109"/>
      <c r="J543" s="110"/>
      <c r="N543"/>
    </row>
    <row r="544" spans="1:14" s="111" customFormat="1">
      <c r="A544" s="65"/>
      <c r="B544" s="108"/>
      <c r="C544" s="108"/>
      <c r="D544" s="108"/>
      <c r="E544" s="109"/>
      <c r="F544" s="110"/>
      <c r="I544" s="109"/>
      <c r="J544" s="110"/>
      <c r="N544"/>
    </row>
    <row r="545" spans="1:14" s="111" customFormat="1">
      <c r="A545" s="65"/>
      <c r="B545" s="108"/>
      <c r="C545" s="108"/>
      <c r="D545" s="108"/>
      <c r="E545" s="109"/>
      <c r="F545" s="110"/>
      <c r="I545" s="109"/>
      <c r="J545" s="110"/>
      <c r="N545"/>
    </row>
    <row r="546" spans="1:14" s="111" customFormat="1">
      <c r="A546" s="65"/>
      <c r="B546" s="108"/>
      <c r="C546" s="108"/>
      <c r="D546" s="108"/>
      <c r="E546" s="109"/>
      <c r="F546" s="110"/>
      <c r="I546" s="109"/>
      <c r="J546" s="110"/>
      <c r="N546"/>
    </row>
    <row r="547" spans="1:14" s="111" customFormat="1">
      <c r="A547" s="65"/>
      <c r="B547" s="108"/>
      <c r="C547" s="108"/>
      <c r="D547" s="108"/>
      <c r="E547" s="109"/>
      <c r="F547" s="110"/>
      <c r="I547" s="109"/>
      <c r="J547" s="110"/>
      <c r="N547"/>
    </row>
    <row r="548" spans="1:14" s="111" customFormat="1">
      <c r="A548" s="65"/>
      <c r="B548" s="108"/>
      <c r="C548" s="108"/>
      <c r="D548" s="108"/>
      <c r="E548" s="109"/>
      <c r="F548" s="110"/>
      <c r="I548" s="109"/>
      <c r="J548" s="110"/>
      <c r="N548"/>
    </row>
    <row r="549" spans="1:14" s="111" customFormat="1">
      <c r="A549" s="65"/>
      <c r="B549" s="108"/>
      <c r="C549" s="108"/>
      <c r="D549" s="108"/>
      <c r="E549" s="109"/>
      <c r="F549" s="110"/>
      <c r="I549" s="109"/>
      <c r="J549" s="110"/>
      <c r="N549"/>
    </row>
    <row r="550" spans="1:14" s="111" customFormat="1">
      <c r="A550" s="65"/>
      <c r="B550" s="108"/>
      <c r="C550" s="108"/>
      <c r="D550" s="108"/>
      <c r="E550" s="109"/>
      <c r="F550" s="110"/>
      <c r="I550" s="109"/>
      <c r="J550" s="110"/>
      <c r="N550"/>
    </row>
    <row r="551" spans="1:14" s="111" customFormat="1">
      <c r="A551" s="65"/>
      <c r="B551" s="108"/>
      <c r="C551" s="108"/>
      <c r="D551" s="108"/>
      <c r="E551" s="109"/>
      <c r="F551" s="110"/>
      <c r="I551" s="109"/>
      <c r="J551" s="110"/>
      <c r="N551"/>
    </row>
    <row r="552" spans="1:14" s="111" customFormat="1">
      <c r="A552" s="65"/>
      <c r="B552" s="108"/>
      <c r="C552" s="108"/>
      <c r="D552" s="108"/>
      <c r="E552" s="109"/>
      <c r="F552" s="110"/>
      <c r="I552" s="109"/>
      <c r="J552" s="110"/>
      <c r="N552"/>
    </row>
    <row r="553" spans="1:14" s="111" customFormat="1">
      <c r="A553" s="65"/>
      <c r="B553" s="108"/>
      <c r="C553" s="108"/>
      <c r="D553" s="108"/>
      <c r="E553" s="109"/>
      <c r="F553" s="110"/>
      <c r="I553" s="109"/>
      <c r="J553" s="110"/>
      <c r="N553"/>
    </row>
    <row r="554" spans="1:14" s="111" customFormat="1">
      <c r="A554" s="65"/>
      <c r="B554" s="108"/>
      <c r="C554" s="108"/>
      <c r="D554" s="108"/>
      <c r="E554" s="109"/>
      <c r="F554" s="110"/>
      <c r="I554" s="109"/>
      <c r="J554" s="110"/>
      <c r="N554"/>
    </row>
    <row r="555" spans="1:14" s="111" customFormat="1">
      <c r="A555" s="65"/>
      <c r="B555" s="108"/>
      <c r="C555" s="108"/>
      <c r="D555" s="108"/>
      <c r="E555" s="109"/>
      <c r="F555" s="110"/>
      <c r="I555" s="109"/>
      <c r="J555" s="110"/>
      <c r="N555"/>
    </row>
    <row r="556" spans="1:14" s="111" customFormat="1">
      <c r="A556" s="65"/>
      <c r="B556" s="108"/>
      <c r="C556" s="108"/>
      <c r="D556" s="108"/>
      <c r="E556" s="109"/>
      <c r="F556" s="110"/>
      <c r="I556" s="109"/>
      <c r="J556" s="110"/>
      <c r="N556"/>
    </row>
    <row r="557" spans="1:14" s="111" customFormat="1">
      <c r="A557" s="65"/>
      <c r="B557" s="108"/>
      <c r="C557" s="108"/>
      <c r="D557" s="108"/>
      <c r="E557" s="109"/>
      <c r="F557" s="110"/>
      <c r="I557" s="109"/>
      <c r="J557" s="110"/>
      <c r="N557"/>
    </row>
    <row r="558" spans="1:14" s="111" customFormat="1">
      <c r="A558" s="65"/>
      <c r="B558" s="108"/>
      <c r="C558" s="108"/>
      <c r="D558" s="108"/>
      <c r="E558" s="109"/>
      <c r="F558" s="110"/>
      <c r="I558" s="109"/>
      <c r="J558" s="110"/>
      <c r="N558"/>
    </row>
    <row r="559" spans="1:14" s="111" customFormat="1">
      <c r="A559" s="65"/>
      <c r="B559" s="108"/>
      <c r="C559" s="108"/>
      <c r="D559" s="108"/>
      <c r="E559" s="109"/>
      <c r="F559" s="110"/>
      <c r="I559" s="109"/>
      <c r="J559" s="110"/>
      <c r="N559"/>
    </row>
    <row r="560" spans="1:14" s="111" customFormat="1">
      <c r="A560" s="65"/>
      <c r="B560" s="108"/>
      <c r="C560" s="108"/>
      <c r="D560" s="108"/>
      <c r="E560" s="109"/>
      <c r="F560" s="110"/>
      <c r="I560" s="109"/>
      <c r="J560" s="110"/>
      <c r="N560"/>
    </row>
    <row r="561" spans="1:14" s="111" customFormat="1">
      <c r="A561" s="65"/>
      <c r="B561" s="108"/>
      <c r="C561" s="108"/>
      <c r="D561" s="108"/>
      <c r="E561" s="109"/>
      <c r="F561" s="110"/>
      <c r="I561" s="109"/>
      <c r="J561" s="110"/>
      <c r="N561"/>
    </row>
    <row r="562" spans="1:14" s="111" customFormat="1">
      <c r="A562" s="65"/>
      <c r="B562" s="108"/>
      <c r="C562" s="108"/>
      <c r="D562" s="108"/>
      <c r="E562" s="109"/>
      <c r="F562" s="110"/>
      <c r="I562" s="109"/>
      <c r="J562" s="110"/>
      <c r="N562"/>
    </row>
    <row r="563" spans="1:14" s="111" customFormat="1">
      <c r="A563" s="65"/>
      <c r="B563" s="108"/>
      <c r="C563" s="108"/>
      <c r="D563" s="108"/>
      <c r="E563" s="109"/>
      <c r="F563" s="110"/>
      <c r="I563" s="109"/>
      <c r="J563" s="110"/>
      <c r="N563"/>
    </row>
    <row r="564" spans="1:14" s="111" customFormat="1">
      <c r="A564" s="65"/>
      <c r="B564" s="108"/>
      <c r="C564" s="108"/>
      <c r="D564" s="108"/>
      <c r="E564" s="109"/>
      <c r="F564" s="110"/>
      <c r="I564" s="109"/>
      <c r="J564" s="110"/>
      <c r="N564"/>
    </row>
    <row r="565" spans="1:14" s="111" customFormat="1">
      <c r="A565" s="65"/>
      <c r="B565" s="108"/>
      <c r="C565" s="108"/>
      <c r="D565" s="108"/>
      <c r="E565" s="109"/>
      <c r="F565" s="110"/>
      <c r="I565" s="109"/>
      <c r="J565" s="110"/>
      <c r="N565"/>
    </row>
    <row r="566" spans="1:14" s="111" customFormat="1">
      <c r="A566" s="65"/>
      <c r="B566" s="108"/>
      <c r="C566" s="108"/>
      <c r="D566" s="108"/>
      <c r="E566" s="109"/>
      <c r="F566" s="110"/>
      <c r="I566" s="109"/>
      <c r="J566" s="110"/>
      <c r="N566"/>
    </row>
    <row r="567" spans="1:14" s="111" customFormat="1">
      <c r="A567" s="65"/>
      <c r="B567" s="108"/>
      <c r="C567" s="108"/>
      <c r="D567" s="108"/>
      <c r="E567" s="109"/>
      <c r="F567" s="110"/>
      <c r="I567" s="109"/>
      <c r="J567" s="110"/>
      <c r="N567"/>
    </row>
    <row r="568" spans="1:14" s="111" customFormat="1">
      <c r="A568" s="65"/>
      <c r="B568" s="108"/>
      <c r="C568" s="108"/>
      <c r="D568" s="108"/>
      <c r="E568" s="109"/>
      <c r="F568" s="110"/>
      <c r="I568" s="109"/>
      <c r="J568" s="110"/>
      <c r="N568"/>
    </row>
    <row r="569" spans="1:14" s="111" customFormat="1">
      <c r="A569" s="65"/>
      <c r="B569" s="108"/>
      <c r="C569" s="108"/>
      <c r="D569" s="108"/>
      <c r="E569" s="109"/>
      <c r="F569" s="110"/>
      <c r="I569" s="109"/>
      <c r="J569" s="110"/>
      <c r="N569"/>
    </row>
    <row r="570" spans="1:14" s="111" customFormat="1">
      <c r="A570" s="65"/>
      <c r="B570" s="108"/>
      <c r="C570" s="108"/>
      <c r="D570" s="108"/>
      <c r="E570" s="109"/>
      <c r="F570" s="110"/>
      <c r="I570" s="109"/>
      <c r="J570" s="110"/>
      <c r="N570"/>
    </row>
    <row r="571" spans="1:14" s="111" customFormat="1">
      <c r="A571" s="65"/>
      <c r="B571" s="108"/>
      <c r="C571" s="108"/>
      <c r="D571" s="108"/>
      <c r="E571" s="109"/>
      <c r="F571" s="110"/>
      <c r="I571" s="109"/>
      <c r="J571" s="110"/>
      <c r="N571"/>
    </row>
    <row r="572" spans="1:14" s="111" customFormat="1">
      <c r="A572" s="65"/>
      <c r="B572" s="108"/>
      <c r="C572" s="108"/>
      <c r="D572" s="108"/>
      <c r="E572" s="109"/>
      <c r="F572" s="110"/>
      <c r="I572" s="109"/>
      <c r="J572" s="110"/>
      <c r="N572"/>
    </row>
    <row r="573" spans="1:14" s="111" customFormat="1">
      <c r="A573" s="65"/>
      <c r="B573" s="108"/>
      <c r="C573" s="108"/>
      <c r="D573" s="108"/>
      <c r="E573" s="109"/>
      <c r="F573" s="110"/>
      <c r="I573" s="109"/>
      <c r="J573" s="110"/>
      <c r="N573"/>
    </row>
    <row r="574" spans="1:14" s="111" customFormat="1">
      <c r="A574" s="65"/>
      <c r="B574" s="108"/>
      <c r="C574" s="108"/>
      <c r="D574" s="108"/>
      <c r="E574" s="109"/>
      <c r="F574" s="110"/>
      <c r="I574" s="109"/>
      <c r="J574" s="110"/>
      <c r="N574"/>
    </row>
    <row r="575" spans="1:14" s="111" customFormat="1">
      <c r="A575" s="65"/>
      <c r="B575" s="108"/>
      <c r="C575" s="108"/>
      <c r="D575" s="108"/>
      <c r="E575" s="109"/>
      <c r="F575" s="110"/>
      <c r="I575" s="109"/>
      <c r="J575" s="110"/>
      <c r="N575"/>
    </row>
    <row r="576" spans="1:14" s="111" customFormat="1">
      <c r="A576" s="65"/>
      <c r="B576" s="108"/>
      <c r="C576" s="108"/>
      <c r="D576" s="108"/>
      <c r="E576" s="109"/>
      <c r="F576" s="110"/>
      <c r="I576" s="109"/>
      <c r="J576" s="110"/>
      <c r="N576"/>
    </row>
    <row r="577" spans="1:14" s="111" customFormat="1">
      <c r="A577" s="65"/>
      <c r="B577" s="108"/>
      <c r="C577" s="108"/>
      <c r="D577" s="108"/>
      <c r="E577" s="109"/>
      <c r="F577" s="110"/>
      <c r="I577" s="109"/>
      <c r="J577" s="110"/>
      <c r="N577"/>
    </row>
    <row r="578" spans="1:14" s="111" customFormat="1">
      <c r="A578" s="65"/>
      <c r="B578" s="108"/>
      <c r="C578" s="108"/>
      <c r="D578" s="108"/>
      <c r="E578" s="109"/>
      <c r="F578" s="110"/>
      <c r="I578" s="109"/>
      <c r="J578" s="110"/>
      <c r="N578"/>
    </row>
    <row r="579" spans="1:14" s="111" customFormat="1">
      <c r="A579" s="65"/>
      <c r="B579" s="108"/>
      <c r="C579" s="108"/>
      <c r="D579" s="108"/>
      <c r="E579" s="109"/>
      <c r="F579" s="110"/>
      <c r="I579" s="109"/>
      <c r="J579" s="110"/>
      <c r="N579"/>
    </row>
    <row r="580" spans="1:14" s="111" customFormat="1">
      <c r="A580" s="65"/>
      <c r="B580" s="108"/>
      <c r="C580" s="108"/>
      <c r="D580" s="108"/>
      <c r="E580" s="109"/>
      <c r="F580" s="110"/>
      <c r="I580" s="109"/>
      <c r="J580" s="110"/>
      <c r="N580"/>
    </row>
    <row r="581" spans="1:14" s="111" customFormat="1">
      <c r="A581" s="65"/>
      <c r="B581" s="108"/>
      <c r="C581" s="108"/>
      <c r="D581" s="108"/>
      <c r="E581" s="109"/>
      <c r="F581" s="110"/>
      <c r="I581" s="109"/>
      <c r="J581" s="110"/>
      <c r="N581"/>
    </row>
    <row r="582" spans="1:14" s="111" customFormat="1">
      <c r="A582" s="65"/>
      <c r="B582" s="108"/>
      <c r="C582" s="108"/>
      <c r="D582" s="108"/>
      <c r="E582" s="109"/>
      <c r="F582" s="110"/>
      <c r="I582" s="109"/>
      <c r="J582" s="110"/>
      <c r="N582"/>
    </row>
    <row r="583" spans="1:14" s="111" customFormat="1">
      <c r="A583" s="65"/>
      <c r="B583" s="108"/>
      <c r="C583" s="108"/>
      <c r="D583" s="108"/>
      <c r="E583" s="109"/>
      <c r="F583" s="110"/>
      <c r="I583" s="109"/>
      <c r="J583" s="110"/>
      <c r="N583"/>
    </row>
    <row r="584" spans="1:14" s="111" customFormat="1">
      <c r="A584" s="65"/>
      <c r="B584" s="108"/>
      <c r="C584" s="108"/>
      <c r="D584" s="108"/>
      <c r="E584" s="109"/>
      <c r="F584" s="110"/>
      <c r="I584" s="109"/>
      <c r="J584" s="110"/>
      <c r="N584"/>
    </row>
    <row r="585" spans="1:14" s="111" customFormat="1">
      <c r="A585" s="65"/>
      <c r="B585" s="108"/>
      <c r="C585" s="108"/>
      <c r="D585" s="108"/>
      <c r="E585" s="109"/>
      <c r="F585" s="110"/>
      <c r="I585" s="109"/>
      <c r="J585" s="110"/>
      <c r="N585"/>
    </row>
    <row r="586" spans="1:14" s="111" customFormat="1">
      <c r="A586" s="65"/>
      <c r="B586" s="108"/>
      <c r="C586" s="108"/>
      <c r="D586" s="108"/>
      <c r="E586" s="109"/>
      <c r="F586" s="110"/>
      <c r="I586" s="109"/>
      <c r="J586" s="110"/>
      <c r="N586"/>
    </row>
    <row r="587" spans="1:14" s="111" customFormat="1">
      <c r="A587" s="65"/>
      <c r="B587" s="108"/>
      <c r="C587" s="108"/>
      <c r="D587" s="108"/>
      <c r="E587" s="109"/>
      <c r="F587" s="110"/>
      <c r="I587" s="109"/>
      <c r="J587" s="110"/>
      <c r="N587"/>
    </row>
    <row r="588" spans="1:14" s="111" customFormat="1">
      <c r="A588" s="65"/>
      <c r="B588" s="108"/>
      <c r="C588" s="108"/>
      <c r="D588" s="108"/>
      <c r="E588" s="109"/>
      <c r="F588" s="110"/>
      <c r="I588" s="109"/>
      <c r="J588" s="110"/>
      <c r="N588"/>
    </row>
    <row r="589" spans="1:14" s="111" customFormat="1">
      <c r="A589" s="65"/>
      <c r="B589" s="108"/>
      <c r="C589" s="108"/>
      <c r="D589" s="108"/>
      <c r="E589" s="109"/>
      <c r="F589" s="110"/>
      <c r="I589" s="109"/>
      <c r="J589" s="110"/>
      <c r="N589"/>
    </row>
    <row r="590" spans="1:14" s="111" customFormat="1">
      <c r="A590" s="65"/>
      <c r="B590" s="108"/>
      <c r="C590" s="108"/>
      <c r="D590" s="108"/>
      <c r="E590" s="109"/>
      <c r="F590" s="110"/>
      <c r="I590" s="109"/>
      <c r="J590" s="110"/>
      <c r="N590"/>
    </row>
    <row r="591" spans="1:14" s="111" customFormat="1">
      <c r="A591" s="65"/>
      <c r="B591" s="108"/>
      <c r="C591" s="108"/>
      <c r="D591" s="108"/>
      <c r="E591" s="109"/>
      <c r="F591" s="110"/>
      <c r="I591" s="109"/>
      <c r="J591" s="110"/>
      <c r="N591"/>
    </row>
    <row r="592" spans="1:14" s="111" customFormat="1">
      <c r="A592" s="65"/>
      <c r="B592" s="108"/>
      <c r="C592" s="108"/>
      <c r="D592" s="108"/>
      <c r="E592" s="109"/>
      <c r="F592" s="110"/>
      <c r="I592" s="109"/>
      <c r="J592" s="110"/>
      <c r="N592"/>
    </row>
    <row r="593" spans="1:14" s="111" customFormat="1">
      <c r="A593" s="65"/>
      <c r="B593" s="108"/>
      <c r="C593" s="108"/>
      <c r="D593" s="108"/>
      <c r="E593" s="109"/>
      <c r="F593" s="110"/>
      <c r="I593" s="109"/>
      <c r="J593" s="110"/>
      <c r="N593"/>
    </row>
    <row r="594" spans="1:14" s="111" customFormat="1">
      <c r="A594" s="65"/>
      <c r="B594" s="108"/>
      <c r="C594" s="108"/>
      <c r="D594" s="108"/>
      <c r="E594" s="109"/>
      <c r="F594" s="110"/>
      <c r="I594" s="109"/>
      <c r="J594" s="110"/>
      <c r="N594"/>
    </row>
    <row r="595" spans="1:14" s="111" customFormat="1">
      <c r="A595" s="65"/>
      <c r="B595" s="108"/>
      <c r="C595" s="108"/>
      <c r="D595" s="108"/>
      <c r="E595" s="109"/>
      <c r="F595" s="110"/>
      <c r="I595" s="109"/>
      <c r="J595" s="110"/>
      <c r="N595"/>
    </row>
    <row r="596" spans="1:14" s="111" customFormat="1">
      <c r="A596" s="65"/>
      <c r="B596" s="108"/>
      <c r="C596" s="108"/>
      <c r="D596" s="108"/>
      <c r="E596" s="109"/>
      <c r="F596" s="110"/>
      <c r="I596" s="109"/>
      <c r="J596" s="110"/>
      <c r="N596"/>
    </row>
    <row r="597" spans="1:14" s="111" customFormat="1">
      <c r="A597" s="65"/>
      <c r="B597" s="108"/>
      <c r="C597" s="108"/>
      <c r="D597" s="108"/>
      <c r="E597" s="109"/>
      <c r="F597" s="110"/>
      <c r="I597" s="109"/>
      <c r="J597" s="110"/>
      <c r="N597"/>
    </row>
    <row r="598" spans="1:14" s="111" customFormat="1">
      <c r="A598" s="65"/>
      <c r="B598" s="108"/>
      <c r="C598" s="108"/>
      <c r="D598" s="108"/>
      <c r="E598" s="109"/>
      <c r="F598" s="110"/>
      <c r="I598" s="109"/>
      <c r="J598" s="110"/>
      <c r="N598"/>
    </row>
    <row r="599" spans="1:14" s="111" customFormat="1">
      <c r="A599" s="65"/>
      <c r="B599" s="108"/>
      <c r="C599" s="108"/>
      <c r="D599" s="108"/>
      <c r="E599" s="109"/>
      <c r="F599" s="110"/>
      <c r="I599" s="109"/>
      <c r="J599" s="110"/>
      <c r="N599"/>
    </row>
    <row r="600" spans="1:14" s="111" customFormat="1">
      <c r="A600" s="65"/>
      <c r="B600" s="108"/>
      <c r="C600" s="108"/>
      <c r="D600" s="108"/>
      <c r="E600" s="109"/>
      <c r="F600" s="110"/>
      <c r="I600" s="109"/>
      <c r="J600" s="110"/>
      <c r="N600"/>
    </row>
  </sheetData>
  <phoneticPr fontId="13"/>
  <pageMargins left="0.70866141732283472" right="0.39370078740157483" top="0.78740157480314965" bottom="0.78740157480314965" header="0.39370078740157483" footer="0.59055118110236227"/>
  <pageSetup paperSize="9" firstPageNumber="42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9">
    <tabColor theme="9" tint="0.79998168889431442"/>
  </sheetPr>
  <dimension ref="A1:M619"/>
  <sheetViews>
    <sheetView zoomScale="85" zoomScaleNormal="85" workbookViewId="0">
      <selection activeCell="E13" sqref="E13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245" width="8.796875" style="1"/>
    <col min="246" max="246" width="5.19921875" style="1" customWidth="1"/>
    <col min="247" max="249" width="6.3984375" style="1" customWidth="1"/>
    <col min="250" max="250" width="5.19921875" style="1" customWidth="1"/>
    <col min="251" max="253" width="6.3984375" style="1" customWidth="1"/>
    <col min="254" max="254" width="5.19921875" style="1" customWidth="1"/>
    <col min="255" max="257" width="6.3984375" style="1" customWidth="1"/>
    <col min="258" max="258" width="8.796875" style="1"/>
    <col min="259" max="259" width="7.69921875" style="1" customWidth="1"/>
    <col min="260" max="260" width="3.69921875" style="1" customWidth="1"/>
    <col min="261" max="261" width="7.69921875" style="1" customWidth="1"/>
    <col min="262" max="262" width="3.69921875" style="1" customWidth="1"/>
    <col min="263" max="263" width="7.69921875" style="1" customWidth="1"/>
    <col min="264" max="264" width="3.69921875" style="1" customWidth="1"/>
    <col min="265" max="501" width="8.796875" style="1"/>
    <col min="502" max="502" width="5.19921875" style="1" customWidth="1"/>
    <col min="503" max="505" width="6.3984375" style="1" customWidth="1"/>
    <col min="506" max="506" width="5.19921875" style="1" customWidth="1"/>
    <col min="507" max="509" width="6.3984375" style="1" customWidth="1"/>
    <col min="510" max="510" width="5.19921875" style="1" customWidth="1"/>
    <col min="511" max="513" width="6.3984375" style="1" customWidth="1"/>
    <col min="514" max="514" width="8.796875" style="1"/>
    <col min="515" max="515" width="7.69921875" style="1" customWidth="1"/>
    <col min="516" max="516" width="3.69921875" style="1" customWidth="1"/>
    <col min="517" max="517" width="7.69921875" style="1" customWidth="1"/>
    <col min="518" max="518" width="3.69921875" style="1" customWidth="1"/>
    <col min="519" max="519" width="7.69921875" style="1" customWidth="1"/>
    <col min="520" max="520" width="3.69921875" style="1" customWidth="1"/>
    <col min="521" max="757" width="8.796875" style="1"/>
    <col min="758" max="758" width="5.19921875" style="1" customWidth="1"/>
    <col min="759" max="761" width="6.3984375" style="1" customWidth="1"/>
    <col min="762" max="762" width="5.19921875" style="1" customWidth="1"/>
    <col min="763" max="765" width="6.3984375" style="1" customWidth="1"/>
    <col min="766" max="766" width="5.19921875" style="1" customWidth="1"/>
    <col min="767" max="769" width="6.3984375" style="1" customWidth="1"/>
    <col min="770" max="770" width="8.796875" style="1"/>
    <col min="771" max="771" width="7.69921875" style="1" customWidth="1"/>
    <col min="772" max="772" width="3.69921875" style="1" customWidth="1"/>
    <col min="773" max="773" width="7.69921875" style="1" customWidth="1"/>
    <col min="774" max="774" width="3.69921875" style="1" customWidth="1"/>
    <col min="775" max="775" width="7.69921875" style="1" customWidth="1"/>
    <col min="776" max="776" width="3.69921875" style="1" customWidth="1"/>
    <col min="777" max="1013" width="8.796875" style="1"/>
    <col min="1014" max="1014" width="5.19921875" style="1" customWidth="1"/>
    <col min="1015" max="1017" width="6.3984375" style="1" customWidth="1"/>
    <col min="1018" max="1018" width="5.19921875" style="1" customWidth="1"/>
    <col min="1019" max="1021" width="6.3984375" style="1" customWidth="1"/>
    <col min="1022" max="1022" width="5.19921875" style="1" customWidth="1"/>
    <col min="1023" max="1025" width="6.3984375" style="1" customWidth="1"/>
    <col min="1026" max="1026" width="8.796875" style="1"/>
    <col min="1027" max="1027" width="7.69921875" style="1" customWidth="1"/>
    <col min="1028" max="1028" width="3.69921875" style="1" customWidth="1"/>
    <col min="1029" max="1029" width="7.69921875" style="1" customWidth="1"/>
    <col min="1030" max="1030" width="3.69921875" style="1" customWidth="1"/>
    <col min="1031" max="1031" width="7.69921875" style="1" customWidth="1"/>
    <col min="1032" max="1032" width="3.69921875" style="1" customWidth="1"/>
    <col min="1033" max="1269" width="8.796875" style="1"/>
    <col min="1270" max="1270" width="5.19921875" style="1" customWidth="1"/>
    <col min="1271" max="1273" width="6.3984375" style="1" customWidth="1"/>
    <col min="1274" max="1274" width="5.19921875" style="1" customWidth="1"/>
    <col min="1275" max="1277" width="6.3984375" style="1" customWidth="1"/>
    <col min="1278" max="1278" width="5.19921875" style="1" customWidth="1"/>
    <col min="1279" max="1281" width="6.3984375" style="1" customWidth="1"/>
    <col min="1282" max="1282" width="8.796875" style="1"/>
    <col min="1283" max="1283" width="7.69921875" style="1" customWidth="1"/>
    <col min="1284" max="1284" width="3.69921875" style="1" customWidth="1"/>
    <col min="1285" max="1285" width="7.69921875" style="1" customWidth="1"/>
    <col min="1286" max="1286" width="3.69921875" style="1" customWidth="1"/>
    <col min="1287" max="1287" width="7.69921875" style="1" customWidth="1"/>
    <col min="1288" max="1288" width="3.69921875" style="1" customWidth="1"/>
    <col min="1289" max="1525" width="8.796875" style="1"/>
    <col min="1526" max="1526" width="5.19921875" style="1" customWidth="1"/>
    <col min="1527" max="1529" width="6.3984375" style="1" customWidth="1"/>
    <col min="1530" max="1530" width="5.19921875" style="1" customWidth="1"/>
    <col min="1531" max="1533" width="6.3984375" style="1" customWidth="1"/>
    <col min="1534" max="1534" width="5.19921875" style="1" customWidth="1"/>
    <col min="1535" max="1537" width="6.3984375" style="1" customWidth="1"/>
    <col min="1538" max="1538" width="8.796875" style="1"/>
    <col min="1539" max="1539" width="7.69921875" style="1" customWidth="1"/>
    <col min="1540" max="1540" width="3.69921875" style="1" customWidth="1"/>
    <col min="1541" max="1541" width="7.69921875" style="1" customWidth="1"/>
    <col min="1542" max="1542" width="3.69921875" style="1" customWidth="1"/>
    <col min="1543" max="1543" width="7.69921875" style="1" customWidth="1"/>
    <col min="1544" max="1544" width="3.69921875" style="1" customWidth="1"/>
    <col min="1545" max="1781" width="8.796875" style="1"/>
    <col min="1782" max="1782" width="5.19921875" style="1" customWidth="1"/>
    <col min="1783" max="1785" width="6.3984375" style="1" customWidth="1"/>
    <col min="1786" max="1786" width="5.19921875" style="1" customWidth="1"/>
    <col min="1787" max="1789" width="6.3984375" style="1" customWidth="1"/>
    <col min="1790" max="1790" width="5.19921875" style="1" customWidth="1"/>
    <col min="1791" max="1793" width="6.3984375" style="1" customWidth="1"/>
    <col min="1794" max="1794" width="8.796875" style="1"/>
    <col min="1795" max="1795" width="7.69921875" style="1" customWidth="1"/>
    <col min="1796" max="1796" width="3.69921875" style="1" customWidth="1"/>
    <col min="1797" max="1797" width="7.69921875" style="1" customWidth="1"/>
    <col min="1798" max="1798" width="3.69921875" style="1" customWidth="1"/>
    <col min="1799" max="1799" width="7.69921875" style="1" customWidth="1"/>
    <col min="1800" max="1800" width="3.69921875" style="1" customWidth="1"/>
    <col min="1801" max="2037" width="8.796875" style="1"/>
    <col min="2038" max="2038" width="5.19921875" style="1" customWidth="1"/>
    <col min="2039" max="2041" width="6.3984375" style="1" customWidth="1"/>
    <col min="2042" max="2042" width="5.19921875" style="1" customWidth="1"/>
    <col min="2043" max="2045" width="6.3984375" style="1" customWidth="1"/>
    <col min="2046" max="2046" width="5.19921875" style="1" customWidth="1"/>
    <col min="2047" max="2049" width="6.3984375" style="1" customWidth="1"/>
    <col min="2050" max="2050" width="8.796875" style="1"/>
    <col min="2051" max="2051" width="7.69921875" style="1" customWidth="1"/>
    <col min="2052" max="2052" width="3.69921875" style="1" customWidth="1"/>
    <col min="2053" max="2053" width="7.69921875" style="1" customWidth="1"/>
    <col min="2054" max="2054" width="3.69921875" style="1" customWidth="1"/>
    <col min="2055" max="2055" width="7.69921875" style="1" customWidth="1"/>
    <col min="2056" max="2056" width="3.69921875" style="1" customWidth="1"/>
    <col min="2057" max="2293" width="8.796875" style="1"/>
    <col min="2294" max="2294" width="5.19921875" style="1" customWidth="1"/>
    <col min="2295" max="2297" width="6.3984375" style="1" customWidth="1"/>
    <col min="2298" max="2298" width="5.19921875" style="1" customWidth="1"/>
    <col min="2299" max="2301" width="6.3984375" style="1" customWidth="1"/>
    <col min="2302" max="2302" width="5.19921875" style="1" customWidth="1"/>
    <col min="2303" max="2305" width="6.3984375" style="1" customWidth="1"/>
    <col min="2306" max="2306" width="8.796875" style="1"/>
    <col min="2307" max="2307" width="7.69921875" style="1" customWidth="1"/>
    <col min="2308" max="2308" width="3.69921875" style="1" customWidth="1"/>
    <col min="2309" max="2309" width="7.69921875" style="1" customWidth="1"/>
    <col min="2310" max="2310" width="3.69921875" style="1" customWidth="1"/>
    <col min="2311" max="2311" width="7.69921875" style="1" customWidth="1"/>
    <col min="2312" max="2312" width="3.69921875" style="1" customWidth="1"/>
    <col min="2313" max="2549" width="8.796875" style="1"/>
    <col min="2550" max="2550" width="5.19921875" style="1" customWidth="1"/>
    <col min="2551" max="2553" width="6.3984375" style="1" customWidth="1"/>
    <col min="2554" max="2554" width="5.19921875" style="1" customWidth="1"/>
    <col min="2555" max="2557" width="6.3984375" style="1" customWidth="1"/>
    <col min="2558" max="2558" width="5.19921875" style="1" customWidth="1"/>
    <col min="2559" max="2561" width="6.3984375" style="1" customWidth="1"/>
    <col min="2562" max="2562" width="8.796875" style="1"/>
    <col min="2563" max="2563" width="7.69921875" style="1" customWidth="1"/>
    <col min="2564" max="2564" width="3.69921875" style="1" customWidth="1"/>
    <col min="2565" max="2565" width="7.69921875" style="1" customWidth="1"/>
    <col min="2566" max="2566" width="3.69921875" style="1" customWidth="1"/>
    <col min="2567" max="2567" width="7.69921875" style="1" customWidth="1"/>
    <col min="2568" max="2568" width="3.69921875" style="1" customWidth="1"/>
    <col min="2569" max="2805" width="8.796875" style="1"/>
    <col min="2806" max="2806" width="5.19921875" style="1" customWidth="1"/>
    <col min="2807" max="2809" width="6.3984375" style="1" customWidth="1"/>
    <col min="2810" max="2810" width="5.19921875" style="1" customWidth="1"/>
    <col min="2811" max="2813" width="6.3984375" style="1" customWidth="1"/>
    <col min="2814" max="2814" width="5.19921875" style="1" customWidth="1"/>
    <col min="2815" max="2817" width="6.3984375" style="1" customWidth="1"/>
    <col min="2818" max="2818" width="8.796875" style="1"/>
    <col min="2819" max="2819" width="7.69921875" style="1" customWidth="1"/>
    <col min="2820" max="2820" width="3.69921875" style="1" customWidth="1"/>
    <col min="2821" max="2821" width="7.69921875" style="1" customWidth="1"/>
    <col min="2822" max="2822" width="3.69921875" style="1" customWidth="1"/>
    <col min="2823" max="2823" width="7.69921875" style="1" customWidth="1"/>
    <col min="2824" max="2824" width="3.69921875" style="1" customWidth="1"/>
    <col min="2825" max="3061" width="8.796875" style="1"/>
    <col min="3062" max="3062" width="5.19921875" style="1" customWidth="1"/>
    <col min="3063" max="3065" width="6.3984375" style="1" customWidth="1"/>
    <col min="3066" max="3066" width="5.19921875" style="1" customWidth="1"/>
    <col min="3067" max="3069" width="6.3984375" style="1" customWidth="1"/>
    <col min="3070" max="3070" width="5.19921875" style="1" customWidth="1"/>
    <col min="3071" max="3073" width="6.3984375" style="1" customWidth="1"/>
    <col min="3074" max="3074" width="8.796875" style="1"/>
    <col min="3075" max="3075" width="7.69921875" style="1" customWidth="1"/>
    <col min="3076" max="3076" width="3.69921875" style="1" customWidth="1"/>
    <col min="3077" max="3077" width="7.69921875" style="1" customWidth="1"/>
    <col min="3078" max="3078" width="3.69921875" style="1" customWidth="1"/>
    <col min="3079" max="3079" width="7.69921875" style="1" customWidth="1"/>
    <col min="3080" max="3080" width="3.69921875" style="1" customWidth="1"/>
    <col min="3081" max="3317" width="8.796875" style="1"/>
    <col min="3318" max="3318" width="5.19921875" style="1" customWidth="1"/>
    <col min="3319" max="3321" width="6.3984375" style="1" customWidth="1"/>
    <col min="3322" max="3322" width="5.19921875" style="1" customWidth="1"/>
    <col min="3323" max="3325" width="6.3984375" style="1" customWidth="1"/>
    <col min="3326" max="3326" width="5.19921875" style="1" customWidth="1"/>
    <col min="3327" max="3329" width="6.3984375" style="1" customWidth="1"/>
    <col min="3330" max="3330" width="8.796875" style="1"/>
    <col min="3331" max="3331" width="7.69921875" style="1" customWidth="1"/>
    <col min="3332" max="3332" width="3.69921875" style="1" customWidth="1"/>
    <col min="3333" max="3333" width="7.69921875" style="1" customWidth="1"/>
    <col min="3334" max="3334" width="3.69921875" style="1" customWidth="1"/>
    <col min="3335" max="3335" width="7.69921875" style="1" customWidth="1"/>
    <col min="3336" max="3336" width="3.69921875" style="1" customWidth="1"/>
    <col min="3337" max="3573" width="8.796875" style="1"/>
    <col min="3574" max="3574" width="5.19921875" style="1" customWidth="1"/>
    <col min="3575" max="3577" width="6.3984375" style="1" customWidth="1"/>
    <col min="3578" max="3578" width="5.19921875" style="1" customWidth="1"/>
    <col min="3579" max="3581" width="6.3984375" style="1" customWidth="1"/>
    <col min="3582" max="3582" width="5.19921875" style="1" customWidth="1"/>
    <col min="3583" max="3585" width="6.3984375" style="1" customWidth="1"/>
    <col min="3586" max="3586" width="8.796875" style="1"/>
    <col min="3587" max="3587" width="7.69921875" style="1" customWidth="1"/>
    <col min="3588" max="3588" width="3.69921875" style="1" customWidth="1"/>
    <col min="3589" max="3589" width="7.69921875" style="1" customWidth="1"/>
    <col min="3590" max="3590" width="3.69921875" style="1" customWidth="1"/>
    <col min="3591" max="3591" width="7.69921875" style="1" customWidth="1"/>
    <col min="3592" max="3592" width="3.69921875" style="1" customWidth="1"/>
    <col min="3593" max="3829" width="8.796875" style="1"/>
    <col min="3830" max="3830" width="5.19921875" style="1" customWidth="1"/>
    <col min="3831" max="3833" width="6.3984375" style="1" customWidth="1"/>
    <col min="3834" max="3834" width="5.19921875" style="1" customWidth="1"/>
    <col min="3835" max="3837" width="6.3984375" style="1" customWidth="1"/>
    <col min="3838" max="3838" width="5.19921875" style="1" customWidth="1"/>
    <col min="3839" max="3841" width="6.3984375" style="1" customWidth="1"/>
    <col min="3842" max="3842" width="8.796875" style="1"/>
    <col min="3843" max="3843" width="7.69921875" style="1" customWidth="1"/>
    <col min="3844" max="3844" width="3.69921875" style="1" customWidth="1"/>
    <col min="3845" max="3845" width="7.69921875" style="1" customWidth="1"/>
    <col min="3846" max="3846" width="3.69921875" style="1" customWidth="1"/>
    <col min="3847" max="3847" width="7.69921875" style="1" customWidth="1"/>
    <col min="3848" max="3848" width="3.69921875" style="1" customWidth="1"/>
    <col min="3849" max="4085" width="8.796875" style="1"/>
    <col min="4086" max="4086" width="5.19921875" style="1" customWidth="1"/>
    <col min="4087" max="4089" width="6.3984375" style="1" customWidth="1"/>
    <col min="4090" max="4090" width="5.19921875" style="1" customWidth="1"/>
    <col min="4091" max="4093" width="6.3984375" style="1" customWidth="1"/>
    <col min="4094" max="4094" width="5.19921875" style="1" customWidth="1"/>
    <col min="4095" max="4097" width="6.3984375" style="1" customWidth="1"/>
    <col min="4098" max="4098" width="8.796875" style="1"/>
    <col min="4099" max="4099" width="7.69921875" style="1" customWidth="1"/>
    <col min="4100" max="4100" width="3.69921875" style="1" customWidth="1"/>
    <col min="4101" max="4101" width="7.69921875" style="1" customWidth="1"/>
    <col min="4102" max="4102" width="3.69921875" style="1" customWidth="1"/>
    <col min="4103" max="4103" width="7.69921875" style="1" customWidth="1"/>
    <col min="4104" max="4104" width="3.69921875" style="1" customWidth="1"/>
    <col min="4105" max="4341" width="8.796875" style="1"/>
    <col min="4342" max="4342" width="5.19921875" style="1" customWidth="1"/>
    <col min="4343" max="4345" width="6.3984375" style="1" customWidth="1"/>
    <col min="4346" max="4346" width="5.19921875" style="1" customWidth="1"/>
    <col min="4347" max="4349" width="6.3984375" style="1" customWidth="1"/>
    <col min="4350" max="4350" width="5.19921875" style="1" customWidth="1"/>
    <col min="4351" max="4353" width="6.3984375" style="1" customWidth="1"/>
    <col min="4354" max="4354" width="8.796875" style="1"/>
    <col min="4355" max="4355" width="7.69921875" style="1" customWidth="1"/>
    <col min="4356" max="4356" width="3.69921875" style="1" customWidth="1"/>
    <col min="4357" max="4357" width="7.69921875" style="1" customWidth="1"/>
    <col min="4358" max="4358" width="3.69921875" style="1" customWidth="1"/>
    <col min="4359" max="4359" width="7.69921875" style="1" customWidth="1"/>
    <col min="4360" max="4360" width="3.69921875" style="1" customWidth="1"/>
    <col min="4361" max="4597" width="8.796875" style="1"/>
    <col min="4598" max="4598" width="5.19921875" style="1" customWidth="1"/>
    <col min="4599" max="4601" width="6.3984375" style="1" customWidth="1"/>
    <col min="4602" max="4602" width="5.19921875" style="1" customWidth="1"/>
    <col min="4603" max="4605" width="6.3984375" style="1" customWidth="1"/>
    <col min="4606" max="4606" width="5.19921875" style="1" customWidth="1"/>
    <col min="4607" max="4609" width="6.3984375" style="1" customWidth="1"/>
    <col min="4610" max="4610" width="8.796875" style="1"/>
    <col min="4611" max="4611" width="7.69921875" style="1" customWidth="1"/>
    <col min="4612" max="4612" width="3.69921875" style="1" customWidth="1"/>
    <col min="4613" max="4613" width="7.69921875" style="1" customWidth="1"/>
    <col min="4614" max="4614" width="3.69921875" style="1" customWidth="1"/>
    <col min="4615" max="4615" width="7.69921875" style="1" customWidth="1"/>
    <col min="4616" max="4616" width="3.69921875" style="1" customWidth="1"/>
    <col min="4617" max="4853" width="8.796875" style="1"/>
    <col min="4854" max="4854" width="5.19921875" style="1" customWidth="1"/>
    <col min="4855" max="4857" width="6.3984375" style="1" customWidth="1"/>
    <col min="4858" max="4858" width="5.19921875" style="1" customWidth="1"/>
    <col min="4859" max="4861" width="6.3984375" style="1" customWidth="1"/>
    <col min="4862" max="4862" width="5.19921875" style="1" customWidth="1"/>
    <col min="4863" max="4865" width="6.3984375" style="1" customWidth="1"/>
    <col min="4866" max="4866" width="8.796875" style="1"/>
    <col min="4867" max="4867" width="7.69921875" style="1" customWidth="1"/>
    <col min="4868" max="4868" width="3.69921875" style="1" customWidth="1"/>
    <col min="4869" max="4869" width="7.69921875" style="1" customWidth="1"/>
    <col min="4870" max="4870" width="3.69921875" style="1" customWidth="1"/>
    <col min="4871" max="4871" width="7.69921875" style="1" customWidth="1"/>
    <col min="4872" max="4872" width="3.69921875" style="1" customWidth="1"/>
    <col min="4873" max="5109" width="8.796875" style="1"/>
    <col min="5110" max="5110" width="5.19921875" style="1" customWidth="1"/>
    <col min="5111" max="5113" width="6.3984375" style="1" customWidth="1"/>
    <col min="5114" max="5114" width="5.19921875" style="1" customWidth="1"/>
    <col min="5115" max="5117" width="6.3984375" style="1" customWidth="1"/>
    <col min="5118" max="5118" width="5.19921875" style="1" customWidth="1"/>
    <col min="5119" max="5121" width="6.3984375" style="1" customWidth="1"/>
    <col min="5122" max="5122" width="8.796875" style="1"/>
    <col min="5123" max="5123" width="7.69921875" style="1" customWidth="1"/>
    <col min="5124" max="5124" width="3.69921875" style="1" customWidth="1"/>
    <col min="5125" max="5125" width="7.69921875" style="1" customWidth="1"/>
    <col min="5126" max="5126" width="3.69921875" style="1" customWidth="1"/>
    <col min="5127" max="5127" width="7.69921875" style="1" customWidth="1"/>
    <col min="5128" max="5128" width="3.69921875" style="1" customWidth="1"/>
    <col min="5129" max="5365" width="8.796875" style="1"/>
    <col min="5366" max="5366" width="5.19921875" style="1" customWidth="1"/>
    <col min="5367" max="5369" width="6.3984375" style="1" customWidth="1"/>
    <col min="5370" max="5370" width="5.19921875" style="1" customWidth="1"/>
    <col min="5371" max="5373" width="6.3984375" style="1" customWidth="1"/>
    <col min="5374" max="5374" width="5.19921875" style="1" customWidth="1"/>
    <col min="5375" max="5377" width="6.3984375" style="1" customWidth="1"/>
    <col min="5378" max="5378" width="8.796875" style="1"/>
    <col min="5379" max="5379" width="7.69921875" style="1" customWidth="1"/>
    <col min="5380" max="5380" width="3.69921875" style="1" customWidth="1"/>
    <col min="5381" max="5381" width="7.69921875" style="1" customWidth="1"/>
    <col min="5382" max="5382" width="3.69921875" style="1" customWidth="1"/>
    <col min="5383" max="5383" width="7.69921875" style="1" customWidth="1"/>
    <col min="5384" max="5384" width="3.69921875" style="1" customWidth="1"/>
    <col min="5385" max="5621" width="8.796875" style="1"/>
    <col min="5622" max="5622" width="5.19921875" style="1" customWidth="1"/>
    <col min="5623" max="5625" width="6.3984375" style="1" customWidth="1"/>
    <col min="5626" max="5626" width="5.19921875" style="1" customWidth="1"/>
    <col min="5627" max="5629" width="6.3984375" style="1" customWidth="1"/>
    <col min="5630" max="5630" width="5.19921875" style="1" customWidth="1"/>
    <col min="5631" max="5633" width="6.3984375" style="1" customWidth="1"/>
    <col min="5634" max="5634" width="8.796875" style="1"/>
    <col min="5635" max="5635" width="7.69921875" style="1" customWidth="1"/>
    <col min="5636" max="5636" width="3.69921875" style="1" customWidth="1"/>
    <col min="5637" max="5637" width="7.69921875" style="1" customWidth="1"/>
    <col min="5638" max="5638" width="3.69921875" style="1" customWidth="1"/>
    <col min="5639" max="5639" width="7.69921875" style="1" customWidth="1"/>
    <col min="5640" max="5640" width="3.69921875" style="1" customWidth="1"/>
    <col min="5641" max="5877" width="8.796875" style="1"/>
    <col min="5878" max="5878" width="5.19921875" style="1" customWidth="1"/>
    <col min="5879" max="5881" width="6.3984375" style="1" customWidth="1"/>
    <col min="5882" max="5882" width="5.19921875" style="1" customWidth="1"/>
    <col min="5883" max="5885" width="6.3984375" style="1" customWidth="1"/>
    <col min="5886" max="5886" width="5.19921875" style="1" customWidth="1"/>
    <col min="5887" max="5889" width="6.3984375" style="1" customWidth="1"/>
    <col min="5890" max="5890" width="8.796875" style="1"/>
    <col min="5891" max="5891" width="7.69921875" style="1" customWidth="1"/>
    <col min="5892" max="5892" width="3.69921875" style="1" customWidth="1"/>
    <col min="5893" max="5893" width="7.69921875" style="1" customWidth="1"/>
    <col min="5894" max="5894" width="3.69921875" style="1" customWidth="1"/>
    <col min="5895" max="5895" width="7.69921875" style="1" customWidth="1"/>
    <col min="5896" max="5896" width="3.69921875" style="1" customWidth="1"/>
    <col min="5897" max="6133" width="8.796875" style="1"/>
    <col min="6134" max="6134" width="5.19921875" style="1" customWidth="1"/>
    <col min="6135" max="6137" width="6.3984375" style="1" customWidth="1"/>
    <col min="6138" max="6138" width="5.19921875" style="1" customWidth="1"/>
    <col min="6139" max="6141" width="6.3984375" style="1" customWidth="1"/>
    <col min="6142" max="6142" width="5.19921875" style="1" customWidth="1"/>
    <col min="6143" max="6145" width="6.3984375" style="1" customWidth="1"/>
    <col min="6146" max="6146" width="8.796875" style="1"/>
    <col min="6147" max="6147" width="7.69921875" style="1" customWidth="1"/>
    <col min="6148" max="6148" width="3.69921875" style="1" customWidth="1"/>
    <col min="6149" max="6149" width="7.69921875" style="1" customWidth="1"/>
    <col min="6150" max="6150" width="3.69921875" style="1" customWidth="1"/>
    <col min="6151" max="6151" width="7.69921875" style="1" customWidth="1"/>
    <col min="6152" max="6152" width="3.69921875" style="1" customWidth="1"/>
    <col min="6153" max="6389" width="8.796875" style="1"/>
    <col min="6390" max="6390" width="5.19921875" style="1" customWidth="1"/>
    <col min="6391" max="6393" width="6.3984375" style="1" customWidth="1"/>
    <col min="6394" max="6394" width="5.19921875" style="1" customWidth="1"/>
    <col min="6395" max="6397" width="6.3984375" style="1" customWidth="1"/>
    <col min="6398" max="6398" width="5.19921875" style="1" customWidth="1"/>
    <col min="6399" max="6401" width="6.3984375" style="1" customWidth="1"/>
    <col min="6402" max="6402" width="8.796875" style="1"/>
    <col min="6403" max="6403" width="7.69921875" style="1" customWidth="1"/>
    <col min="6404" max="6404" width="3.69921875" style="1" customWidth="1"/>
    <col min="6405" max="6405" width="7.69921875" style="1" customWidth="1"/>
    <col min="6406" max="6406" width="3.69921875" style="1" customWidth="1"/>
    <col min="6407" max="6407" width="7.69921875" style="1" customWidth="1"/>
    <col min="6408" max="6408" width="3.69921875" style="1" customWidth="1"/>
    <col min="6409" max="6645" width="8.796875" style="1"/>
    <col min="6646" max="6646" width="5.19921875" style="1" customWidth="1"/>
    <col min="6647" max="6649" width="6.3984375" style="1" customWidth="1"/>
    <col min="6650" max="6650" width="5.19921875" style="1" customWidth="1"/>
    <col min="6651" max="6653" width="6.3984375" style="1" customWidth="1"/>
    <col min="6654" max="6654" width="5.19921875" style="1" customWidth="1"/>
    <col min="6655" max="6657" width="6.3984375" style="1" customWidth="1"/>
    <col min="6658" max="6658" width="8.796875" style="1"/>
    <col min="6659" max="6659" width="7.69921875" style="1" customWidth="1"/>
    <col min="6660" max="6660" width="3.69921875" style="1" customWidth="1"/>
    <col min="6661" max="6661" width="7.69921875" style="1" customWidth="1"/>
    <col min="6662" max="6662" width="3.69921875" style="1" customWidth="1"/>
    <col min="6663" max="6663" width="7.69921875" style="1" customWidth="1"/>
    <col min="6664" max="6664" width="3.69921875" style="1" customWidth="1"/>
    <col min="6665" max="6901" width="8.796875" style="1"/>
    <col min="6902" max="6902" width="5.19921875" style="1" customWidth="1"/>
    <col min="6903" max="6905" width="6.3984375" style="1" customWidth="1"/>
    <col min="6906" max="6906" width="5.19921875" style="1" customWidth="1"/>
    <col min="6907" max="6909" width="6.3984375" style="1" customWidth="1"/>
    <col min="6910" max="6910" width="5.19921875" style="1" customWidth="1"/>
    <col min="6911" max="6913" width="6.3984375" style="1" customWidth="1"/>
    <col min="6914" max="6914" width="8.796875" style="1"/>
    <col min="6915" max="6915" width="7.69921875" style="1" customWidth="1"/>
    <col min="6916" max="6916" width="3.69921875" style="1" customWidth="1"/>
    <col min="6917" max="6917" width="7.69921875" style="1" customWidth="1"/>
    <col min="6918" max="6918" width="3.69921875" style="1" customWidth="1"/>
    <col min="6919" max="6919" width="7.69921875" style="1" customWidth="1"/>
    <col min="6920" max="6920" width="3.69921875" style="1" customWidth="1"/>
    <col min="6921" max="7157" width="8.796875" style="1"/>
    <col min="7158" max="7158" width="5.19921875" style="1" customWidth="1"/>
    <col min="7159" max="7161" width="6.3984375" style="1" customWidth="1"/>
    <col min="7162" max="7162" width="5.19921875" style="1" customWidth="1"/>
    <col min="7163" max="7165" width="6.3984375" style="1" customWidth="1"/>
    <col min="7166" max="7166" width="5.19921875" style="1" customWidth="1"/>
    <col min="7167" max="7169" width="6.3984375" style="1" customWidth="1"/>
    <col min="7170" max="7170" width="8.796875" style="1"/>
    <col min="7171" max="7171" width="7.69921875" style="1" customWidth="1"/>
    <col min="7172" max="7172" width="3.69921875" style="1" customWidth="1"/>
    <col min="7173" max="7173" width="7.69921875" style="1" customWidth="1"/>
    <col min="7174" max="7174" width="3.69921875" style="1" customWidth="1"/>
    <col min="7175" max="7175" width="7.69921875" style="1" customWidth="1"/>
    <col min="7176" max="7176" width="3.69921875" style="1" customWidth="1"/>
    <col min="7177" max="7413" width="8.796875" style="1"/>
    <col min="7414" max="7414" width="5.19921875" style="1" customWidth="1"/>
    <col min="7415" max="7417" width="6.3984375" style="1" customWidth="1"/>
    <col min="7418" max="7418" width="5.19921875" style="1" customWidth="1"/>
    <col min="7419" max="7421" width="6.3984375" style="1" customWidth="1"/>
    <col min="7422" max="7422" width="5.19921875" style="1" customWidth="1"/>
    <col min="7423" max="7425" width="6.3984375" style="1" customWidth="1"/>
    <col min="7426" max="7426" width="8.796875" style="1"/>
    <col min="7427" max="7427" width="7.69921875" style="1" customWidth="1"/>
    <col min="7428" max="7428" width="3.69921875" style="1" customWidth="1"/>
    <col min="7429" max="7429" width="7.69921875" style="1" customWidth="1"/>
    <col min="7430" max="7430" width="3.69921875" style="1" customWidth="1"/>
    <col min="7431" max="7431" width="7.69921875" style="1" customWidth="1"/>
    <col min="7432" max="7432" width="3.69921875" style="1" customWidth="1"/>
    <col min="7433" max="7669" width="8.796875" style="1"/>
    <col min="7670" max="7670" width="5.19921875" style="1" customWidth="1"/>
    <col min="7671" max="7673" width="6.3984375" style="1" customWidth="1"/>
    <col min="7674" max="7674" width="5.19921875" style="1" customWidth="1"/>
    <col min="7675" max="7677" width="6.3984375" style="1" customWidth="1"/>
    <col min="7678" max="7678" width="5.19921875" style="1" customWidth="1"/>
    <col min="7679" max="7681" width="6.3984375" style="1" customWidth="1"/>
    <col min="7682" max="7682" width="8.796875" style="1"/>
    <col min="7683" max="7683" width="7.69921875" style="1" customWidth="1"/>
    <col min="7684" max="7684" width="3.69921875" style="1" customWidth="1"/>
    <col min="7685" max="7685" width="7.69921875" style="1" customWidth="1"/>
    <col min="7686" max="7686" width="3.69921875" style="1" customWidth="1"/>
    <col min="7687" max="7687" width="7.69921875" style="1" customWidth="1"/>
    <col min="7688" max="7688" width="3.69921875" style="1" customWidth="1"/>
    <col min="7689" max="7925" width="8.796875" style="1"/>
    <col min="7926" max="7926" width="5.19921875" style="1" customWidth="1"/>
    <col min="7927" max="7929" width="6.3984375" style="1" customWidth="1"/>
    <col min="7930" max="7930" width="5.19921875" style="1" customWidth="1"/>
    <col min="7931" max="7933" width="6.3984375" style="1" customWidth="1"/>
    <col min="7934" max="7934" width="5.19921875" style="1" customWidth="1"/>
    <col min="7935" max="7937" width="6.3984375" style="1" customWidth="1"/>
    <col min="7938" max="7938" width="8.796875" style="1"/>
    <col min="7939" max="7939" width="7.69921875" style="1" customWidth="1"/>
    <col min="7940" max="7940" width="3.69921875" style="1" customWidth="1"/>
    <col min="7941" max="7941" width="7.69921875" style="1" customWidth="1"/>
    <col min="7942" max="7942" width="3.69921875" style="1" customWidth="1"/>
    <col min="7943" max="7943" width="7.69921875" style="1" customWidth="1"/>
    <col min="7944" max="7944" width="3.69921875" style="1" customWidth="1"/>
    <col min="7945" max="8181" width="8.796875" style="1"/>
    <col min="8182" max="8182" width="5.19921875" style="1" customWidth="1"/>
    <col min="8183" max="8185" width="6.3984375" style="1" customWidth="1"/>
    <col min="8186" max="8186" width="5.19921875" style="1" customWidth="1"/>
    <col min="8187" max="8189" width="6.3984375" style="1" customWidth="1"/>
    <col min="8190" max="8190" width="5.19921875" style="1" customWidth="1"/>
    <col min="8191" max="8193" width="6.3984375" style="1" customWidth="1"/>
    <col min="8194" max="8194" width="8.796875" style="1"/>
    <col min="8195" max="8195" width="7.69921875" style="1" customWidth="1"/>
    <col min="8196" max="8196" width="3.69921875" style="1" customWidth="1"/>
    <col min="8197" max="8197" width="7.69921875" style="1" customWidth="1"/>
    <col min="8198" max="8198" width="3.69921875" style="1" customWidth="1"/>
    <col min="8199" max="8199" width="7.69921875" style="1" customWidth="1"/>
    <col min="8200" max="8200" width="3.69921875" style="1" customWidth="1"/>
    <col min="8201" max="8437" width="8.796875" style="1"/>
    <col min="8438" max="8438" width="5.19921875" style="1" customWidth="1"/>
    <col min="8439" max="8441" width="6.3984375" style="1" customWidth="1"/>
    <col min="8442" max="8442" width="5.19921875" style="1" customWidth="1"/>
    <col min="8443" max="8445" width="6.3984375" style="1" customWidth="1"/>
    <col min="8446" max="8446" width="5.19921875" style="1" customWidth="1"/>
    <col min="8447" max="8449" width="6.3984375" style="1" customWidth="1"/>
    <col min="8450" max="8450" width="8.796875" style="1"/>
    <col min="8451" max="8451" width="7.69921875" style="1" customWidth="1"/>
    <col min="8452" max="8452" width="3.69921875" style="1" customWidth="1"/>
    <col min="8453" max="8453" width="7.69921875" style="1" customWidth="1"/>
    <col min="8454" max="8454" width="3.69921875" style="1" customWidth="1"/>
    <col min="8455" max="8455" width="7.69921875" style="1" customWidth="1"/>
    <col min="8456" max="8456" width="3.69921875" style="1" customWidth="1"/>
    <col min="8457" max="8693" width="8.796875" style="1"/>
    <col min="8694" max="8694" width="5.19921875" style="1" customWidth="1"/>
    <col min="8695" max="8697" width="6.3984375" style="1" customWidth="1"/>
    <col min="8698" max="8698" width="5.19921875" style="1" customWidth="1"/>
    <col min="8699" max="8701" width="6.3984375" style="1" customWidth="1"/>
    <col min="8702" max="8702" width="5.19921875" style="1" customWidth="1"/>
    <col min="8703" max="8705" width="6.3984375" style="1" customWidth="1"/>
    <col min="8706" max="8706" width="8.796875" style="1"/>
    <col min="8707" max="8707" width="7.69921875" style="1" customWidth="1"/>
    <col min="8708" max="8708" width="3.69921875" style="1" customWidth="1"/>
    <col min="8709" max="8709" width="7.69921875" style="1" customWidth="1"/>
    <col min="8710" max="8710" width="3.69921875" style="1" customWidth="1"/>
    <col min="8711" max="8711" width="7.69921875" style="1" customWidth="1"/>
    <col min="8712" max="8712" width="3.69921875" style="1" customWidth="1"/>
    <col min="8713" max="8949" width="8.796875" style="1"/>
    <col min="8950" max="8950" width="5.19921875" style="1" customWidth="1"/>
    <col min="8951" max="8953" width="6.3984375" style="1" customWidth="1"/>
    <col min="8954" max="8954" width="5.19921875" style="1" customWidth="1"/>
    <col min="8955" max="8957" width="6.3984375" style="1" customWidth="1"/>
    <col min="8958" max="8958" width="5.19921875" style="1" customWidth="1"/>
    <col min="8959" max="8961" width="6.3984375" style="1" customWidth="1"/>
    <col min="8962" max="8962" width="8.796875" style="1"/>
    <col min="8963" max="8963" width="7.69921875" style="1" customWidth="1"/>
    <col min="8964" max="8964" width="3.69921875" style="1" customWidth="1"/>
    <col min="8965" max="8965" width="7.69921875" style="1" customWidth="1"/>
    <col min="8966" max="8966" width="3.69921875" style="1" customWidth="1"/>
    <col min="8967" max="8967" width="7.69921875" style="1" customWidth="1"/>
    <col min="8968" max="8968" width="3.69921875" style="1" customWidth="1"/>
    <col min="8969" max="9205" width="8.796875" style="1"/>
    <col min="9206" max="9206" width="5.19921875" style="1" customWidth="1"/>
    <col min="9207" max="9209" width="6.3984375" style="1" customWidth="1"/>
    <col min="9210" max="9210" width="5.19921875" style="1" customWidth="1"/>
    <col min="9211" max="9213" width="6.3984375" style="1" customWidth="1"/>
    <col min="9214" max="9214" width="5.19921875" style="1" customWidth="1"/>
    <col min="9215" max="9217" width="6.3984375" style="1" customWidth="1"/>
    <col min="9218" max="9218" width="8.796875" style="1"/>
    <col min="9219" max="9219" width="7.69921875" style="1" customWidth="1"/>
    <col min="9220" max="9220" width="3.69921875" style="1" customWidth="1"/>
    <col min="9221" max="9221" width="7.69921875" style="1" customWidth="1"/>
    <col min="9222" max="9222" width="3.69921875" style="1" customWidth="1"/>
    <col min="9223" max="9223" width="7.69921875" style="1" customWidth="1"/>
    <col min="9224" max="9224" width="3.69921875" style="1" customWidth="1"/>
    <col min="9225" max="9461" width="8.796875" style="1"/>
    <col min="9462" max="9462" width="5.19921875" style="1" customWidth="1"/>
    <col min="9463" max="9465" width="6.3984375" style="1" customWidth="1"/>
    <col min="9466" max="9466" width="5.19921875" style="1" customWidth="1"/>
    <col min="9467" max="9469" width="6.3984375" style="1" customWidth="1"/>
    <col min="9470" max="9470" width="5.19921875" style="1" customWidth="1"/>
    <col min="9471" max="9473" width="6.3984375" style="1" customWidth="1"/>
    <col min="9474" max="9474" width="8.796875" style="1"/>
    <col min="9475" max="9475" width="7.69921875" style="1" customWidth="1"/>
    <col min="9476" max="9476" width="3.69921875" style="1" customWidth="1"/>
    <col min="9477" max="9477" width="7.69921875" style="1" customWidth="1"/>
    <col min="9478" max="9478" width="3.69921875" style="1" customWidth="1"/>
    <col min="9479" max="9479" width="7.69921875" style="1" customWidth="1"/>
    <col min="9480" max="9480" width="3.69921875" style="1" customWidth="1"/>
    <col min="9481" max="9717" width="8.796875" style="1"/>
    <col min="9718" max="9718" width="5.19921875" style="1" customWidth="1"/>
    <col min="9719" max="9721" width="6.3984375" style="1" customWidth="1"/>
    <col min="9722" max="9722" width="5.19921875" style="1" customWidth="1"/>
    <col min="9723" max="9725" width="6.3984375" style="1" customWidth="1"/>
    <col min="9726" max="9726" width="5.19921875" style="1" customWidth="1"/>
    <col min="9727" max="9729" width="6.3984375" style="1" customWidth="1"/>
    <col min="9730" max="9730" width="8.796875" style="1"/>
    <col min="9731" max="9731" width="7.69921875" style="1" customWidth="1"/>
    <col min="9732" max="9732" width="3.69921875" style="1" customWidth="1"/>
    <col min="9733" max="9733" width="7.69921875" style="1" customWidth="1"/>
    <col min="9734" max="9734" width="3.69921875" style="1" customWidth="1"/>
    <col min="9735" max="9735" width="7.69921875" style="1" customWidth="1"/>
    <col min="9736" max="9736" width="3.69921875" style="1" customWidth="1"/>
    <col min="9737" max="9973" width="8.796875" style="1"/>
    <col min="9974" max="9974" width="5.19921875" style="1" customWidth="1"/>
    <col min="9975" max="9977" width="6.3984375" style="1" customWidth="1"/>
    <col min="9978" max="9978" width="5.19921875" style="1" customWidth="1"/>
    <col min="9979" max="9981" width="6.3984375" style="1" customWidth="1"/>
    <col min="9982" max="9982" width="5.19921875" style="1" customWidth="1"/>
    <col min="9983" max="9985" width="6.3984375" style="1" customWidth="1"/>
    <col min="9986" max="9986" width="8.796875" style="1"/>
    <col min="9987" max="9987" width="7.69921875" style="1" customWidth="1"/>
    <col min="9988" max="9988" width="3.69921875" style="1" customWidth="1"/>
    <col min="9989" max="9989" width="7.69921875" style="1" customWidth="1"/>
    <col min="9990" max="9990" width="3.69921875" style="1" customWidth="1"/>
    <col min="9991" max="9991" width="7.69921875" style="1" customWidth="1"/>
    <col min="9992" max="9992" width="3.69921875" style="1" customWidth="1"/>
    <col min="9993" max="10229" width="8.796875" style="1"/>
    <col min="10230" max="10230" width="5.19921875" style="1" customWidth="1"/>
    <col min="10231" max="10233" width="6.3984375" style="1" customWidth="1"/>
    <col min="10234" max="10234" width="5.19921875" style="1" customWidth="1"/>
    <col min="10235" max="10237" width="6.3984375" style="1" customWidth="1"/>
    <col min="10238" max="10238" width="5.19921875" style="1" customWidth="1"/>
    <col min="10239" max="10241" width="6.3984375" style="1" customWidth="1"/>
    <col min="10242" max="10242" width="8.796875" style="1"/>
    <col min="10243" max="10243" width="7.69921875" style="1" customWidth="1"/>
    <col min="10244" max="10244" width="3.69921875" style="1" customWidth="1"/>
    <col min="10245" max="10245" width="7.69921875" style="1" customWidth="1"/>
    <col min="10246" max="10246" width="3.69921875" style="1" customWidth="1"/>
    <col min="10247" max="10247" width="7.69921875" style="1" customWidth="1"/>
    <col min="10248" max="10248" width="3.69921875" style="1" customWidth="1"/>
    <col min="10249" max="10485" width="8.796875" style="1"/>
    <col min="10486" max="10486" width="5.19921875" style="1" customWidth="1"/>
    <col min="10487" max="10489" width="6.3984375" style="1" customWidth="1"/>
    <col min="10490" max="10490" width="5.19921875" style="1" customWidth="1"/>
    <col min="10491" max="10493" width="6.3984375" style="1" customWidth="1"/>
    <col min="10494" max="10494" width="5.19921875" style="1" customWidth="1"/>
    <col min="10495" max="10497" width="6.3984375" style="1" customWidth="1"/>
    <col min="10498" max="10498" width="8.796875" style="1"/>
    <col min="10499" max="10499" width="7.69921875" style="1" customWidth="1"/>
    <col min="10500" max="10500" width="3.69921875" style="1" customWidth="1"/>
    <col min="10501" max="10501" width="7.69921875" style="1" customWidth="1"/>
    <col min="10502" max="10502" width="3.69921875" style="1" customWidth="1"/>
    <col min="10503" max="10503" width="7.69921875" style="1" customWidth="1"/>
    <col min="10504" max="10504" width="3.69921875" style="1" customWidth="1"/>
    <col min="10505" max="10741" width="8.796875" style="1"/>
    <col min="10742" max="10742" width="5.19921875" style="1" customWidth="1"/>
    <col min="10743" max="10745" width="6.3984375" style="1" customWidth="1"/>
    <col min="10746" max="10746" width="5.19921875" style="1" customWidth="1"/>
    <col min="10747" max="10749" width="6.3984375" style="1" customWidth="1"/>
    <col min="10750" max="10750" width="5.19921875" style="1" customWidth="1"/>
    <col min="10751" max="10753" width="6.3984375" style="1" customWidth="1"/>
    <col min="10754" max="10754" width="8.796875" style="1"/>
    <col min="10755" max="10755" width="7.69921875" style="1" customWidth="1"/>
    <col min="10756" max="10756" width="3.69921875" style="1" customWidth="1"/>
    <col min="10757" max="10757" width="7.69921875" style="1" customWidth="1"/>
    <col min="10758" max="10758" width="3.69921875" style="1" customWidth="1"/>
    <col min="10759" max="10759" width="7.69921875" style="1" customWidth="1"/>
    <col min="10760" max="10760" width="3.69921875" style="1" customWidth="1"/>
    <col min="10761" max="10997" width="8.796875" style="1"/>
    <col min="10998" max="10998" width="5.19921875" style="1" customWidth="1"/>
    <col min="10999" max="11001" width="6.3984375" style="1" customWidth="1"/>
    <col min="11002" max="11002" width="5.19921875" style="1" customWidth="1"/>
    <col min="11003" max="11005" width="6.3984375" style="1" customWidth="1"/>
    <col min="11006" max="11006" width="5.19921875" style="1" customWidth="1"/>
    <col min="11007" max="11009" width="6.3984375" style="1" customWidth="1"/>
    <col min="11010" max="11010" width="8.796875" style="1"/>
    <col min="11011" max="11011" width="7.69921875" style="1" customWidth="1"/>
    <col min="11012" max="11012" width="3.69921875" style="1" customWidth="1"/>
    <col min="11013" max="11013" width="7.69921875" style="1" customWidth="1"/>
    <col min="11014" max="11014" width="3.69921875" style="1" customWidth="1"/>
    <col min="11015" max="11015" width="7.69921875" style="1" customWidth="1"/>
    <col min="11016" max="11016" width="3.69921875" style="1" customWidth="1"/>
    <col min="11017" max="11253" width="8.796875" style="1"/>
    <col min="11254" max="11254" width="5.19921875" style="1" customWidth="1"/>
    <col min="11255" max="11257" width="6.3984375" style="1" customWidth="1"/>
    <col min="11258" max="11258" width="5.19921875" style="1" customWidth="1"/>
    <col min="11259" max="11261" width="6.3984375" style="1" customWidth="1"/>
    <col min="11262" max="11262" width="5.19921875" style="1" customWidth="1"/>
    <col min="11263" max="11265" width="6.3984375" style="1" customWidth="1"/>
    <col min="11266" max="11266" width="8.796875" style="1"/>
    <col min="11267" max="11267" width="7.69921875" style="1" customWidth="1"/>
    <col min="11268" max="11268" width="3.69921875" style="1" customWidth="1"/>
    <col min="11269" max="11269" width="7.69921875" style="1" customWidth="1"/>
    <col min="11270" max="11270" width="3.69921875" style="1" customWidth="1"/>
    <col min="11271" max="11271" width="7.69921875" style="1" customWidth="1"/>
    <col min="11272" max="11272" width="3.69921875" style="1" customWidth="1"/>
    <col min="11273" max="11509" width="8.796875" style="1"/>
    <col min="11510" max="11510" width="5.19921875" style="1" customWidth="1"/>
    <col min="11511" max="11513" width="6.3984375" style="1" customWidth="1"/>
    <col min="11514" max="11514" width="5.19921875" style="1" customWidth="1"/>
    <col min="11515" max="11517" width="6.3984375" style="1" customWidth="1"/>
    <col min="11518" max="11518" width="5.19921875" style="1" customWidth="1"/>
    <col min="11519" max="11521" width="6.3984375" style="1" customWidth="1"/>
    <col min="11522" max="11522" width="8.796875" style="1"/>
    <col min="11523" max="11523" width="7.69921875" style="1" customWidth="1"/>
    <col min="11524" max="11524" width="3.69921875" style="1" customWidth="1"/>
    <col min="11525" max="11525" width="7.69921875" style="1" customWidth="1"/>
    <col min="11526" max="11526" width="3.69921875" style="1" customWidth="1"/>
    <col min="11527" max="11527" width="7.69921875" style="1" customWidth="1"/>
    <col min="11528" max="11528" width="3.69921875" style="1" customWidth="1"/>
    <col min="11529" max="11765" width="8.796875" style="1"/>
    <col min="11766" max="11766" width="5.19921875" style="1" customWidth="1"/>
    <col min="11767" max="11769" width="6.3984375" style="1" customWidth="1"/>
    <col min="11770" max="11770" width="5.19921875" style="1" customWidth="1"/>
    <col min="11771" max="11773" width="6.3984375" style="1" customWidth="1"/>
    <col min="11774" max="11774" width="5.19921875" style="1" customWidth="1"/>
    <col min="11775" max="11777" width="6.3984375" style="1" customWidth="1"/>
    <col min="11778" max="11778" width="8.796875" style="1"/>
    <col min="11779" max="11779" width="7.69921875" style="1" customWidth="1"/>
    <col min="11780" max="11780" width="3.69921875" style="1" customWidth="1"/>
    <col min="11781" max="11781" width="7.69921875" style="1" customWidth="1"/>
    <col min="11782" max="11782" width="3.69921875" style="1" customWidth="1"/>
    <col min="11783" max="11783" width="7.69921875" style="1" customWidth="1"/>
    <col min="11784" max="11784" width="3.69921875" style="1" customWidth="1"/>
    <col min="11785" max="12021" width="8.796875" style="1"/>
    <col min="12022" max="12022" width="5.19921875" style="1" customWidth="1"/>
    <col min="12023" max="12025" width="6.3984375" style="1" customWidth="1"/>
    <col min="12026" max="12026" width="5.19921875" style="1" customWidth="1"/>
    <col min="12027" max="12029" width="6.3984375" style="1" customWidth="1"/>
    <col min="12030" max="12030" width="5.19921875" style="1" customWidth="1"/>
    <col min="12031" max="12033" width="6.3984375" style="1" customWidth="1"/>
    <col min="12034" max="12034" width="8.796875" style="1"/>
    <col min="12035" max="12035" width="7.69921875" style="1" customWidth="1"/>
    <col min="12036" max="12036" width="3.69921875" style="1" customWidth="1"/>
    <col min="12037" max="12037" width="7.69921875" style="1" customWidth="1"/>
    <col min="12038" max="12038" width="3.69921875" style="1" customWidth="1"/>
    <col min="12039" max="12039" width="7.69921875" style="1" customWidth="1"/>
    <col min="12040" max="12040" width="3.69921875" style="1" customWidth="1"/>
    <col min="12041" max="12277" width="8.796875" style="1"/>
    <col min="12278" max="12278" width="5.19921875" style="1" customWidth="1"/>
    <col min="12279" max="12281" width="6.3984375" style="1" customWidth="1"/>
    <col min="12282" max="12282" width="5.19921875" style="1" customWidth="1"/>
    <col min="12283" max="12285" width="6.3984375" style="1" customWidth="1"/>
    <col min="12286" max="12286" width="5.19921875" style="1" customWidth="1"/>
    <col min="12287" max="12289" width="6.3984375" style="1" customWidth="1"/>
    <col min="12290" max="12290" width="8.796875" style="1"/>
    <col min="12291" max="12291" width="7.69921875" style="1" customWidth="1"/>
    <col min="12292" max="12292" width="3.69921875" style="1" customWidth="1"/>
    <col min="12293" max="12293" width="7.69921875" style="1" customWidth="1"/>
    <col min="12294" max="12294" width="3.69921875" style="1" customWidth="1"/>
    <col min="12295" max="12295" width="7.69921875" style="1" customWidth="1"/>
    <col min="12296" max="12296" width="3.69921875" style="1" customWidth="1"/>
    <col min="12297" max="12533" width="8.796875" style="1"/>
    <col min="12534" max="12534" width="5.19921875" style="1" customWidth="1"/>
    <col min="12535" max="12537" width="6.3984375" style="1" customWidth="1"/>
    <col min="12538" max="12538" width="5.19921875" style="1" customWidth="1"/>
    <col min="12539" max="12541" width="6.3984375" style="1" customWidth="1"/>
    <col min="12542" max="12542" width="5.19921875" style="1" customWidth="1"/>
    <col min="12543" max="12545" width="6.3984375" style="1" customWidth="1"/>
    <col min="12546" max="12546" width="8.796875" style="1"/>
    <col min="12547" max="12547" width="7.69921875" style="1" customWidth="1"/>
    <col min="12548" max="12548" width="3.69921875" style="1" customWidth="1"/>
    <col min="12549" max="12549" width="7.69921875" style="1" customWidth="1"/>
    <col min="12550" max="12550" width="3.69921875" style="1" customWidth="1"/>
    <col min="12551" max="12551" width="7.69921875" style="1" customWidth="1"/>
    <col min="12552" max="12552" width="3.69921875" style="1" customWidth="1"/>
    <col min="12553" max="12789" width="8.796875" style="1"/>
    <col min="12790" max="12790" width="5.19921875" style="1" customWidth="1"/>
    <col min="12791" max="12793" width="6.3984375" style="1" customWidth="1"/>
    <col min="12794" max="12794" width="5.19921875" style="1" customWidth="1"/>
    <col min="12795" max="12797" width="6.3984375" style="1" customWidth="1"/>
    <col min="12798" max="12798" width="5.19921875" style="1" customWidth="1"/>
    <col min="12799" max="12801" width="6.3984375" style="1" customWidth="1"/>
    <col min="12802" max="12802" width="8.796875" style="1"/>
    <col min="12803" max="12803" width="7.69921875" style="1" customWidth="1"/>
    <col min="12804" max="12804" width="3.69921875" style="1" customWidth="1"/>
    <col min="12805" max="12805" width="7.69921875" style="1" customWidth="1"/>
    <col min="12806" max="12806" width="3.69921875" style="1" customWidth="1"/>
    <col min="12807" max="12807" width="7.69921875" style="1" customWidth="1"/>
    <col min="12808" max="12808" width="3.69921875" style="1" customWidth="1"/>
    <col min="12809" max="13045" width="8.796875" style="1"/>
    <col min="13046" max="13046" width="5.19921875" style="1" customWidth="1"/>
    <col min="13047" max="13049" width="6.3984375" style="1" customWidth="1"/>
    <col min="13050" max="13050" width="5.19921875" style="1" customWidth="1"/>
    <col min="13051" max="13053" width="6.3984375" style="1" customWidth="1"/>
    <col min="13054" max="13054" width="5.19921875" style="1" customWidth="1"/>
    <col min="13055" max="13057" width="6.3984375" style="1" customWidth="1"/>
    <col min="13058" max="13058" width="8.796875" style="1"/>
    <col min="13059" max="13059" width="7.69921875" style="1" customWidth="1"/>
    <col min="13060" max="13060" width="3.69921875" style="1" customWidth="1"/>
    <col min="13061" max="13061" width="7.69921875" style="1" customWidth="1"/>
    <col min="13062" max="13062" width="3.69921875" style="1" customWidth="1"/>
    <col min="13063" max="13063" width="7.69921875" style="1" customWidth="1"/>
    <col min="13064" max="13064" width="3.69921875" style="1" customWidth="1"/>
    <col min="13065" max="13301" width="8.796875" style="1"/>
    <col min="13302" max="13302" width="5.19921875" style="1" customWidth="1"/>
    <col min="13303" max="13305" width="6.3984375" style="1" customWidth="1"/>
    <col min="13306" max="13306" width="5.19921875" style="1" customWidth="1"/>
    <col min="13307" max="13309" width="6.3984375" style="1" customWidth="1"/>
    <col min="13310" max="13310" width="5.19921875" style="1" customWidth="1"/>
    <col min="13311" max="13313" width="6.3984375" style="1" customWidth="1"/>
    <col min="13314" max="13314" width="8.796875" style="1"/>
    <col min="13315" max="13315" width="7.69921875" style="1" customWidth="1"/>
    <col min="13316" max="13316" width="3.69921875" style="1" customWidth="1"/>
    <col min="13317" max="13317" width="7.69921875" style="1" customWidth="1"/>
    <col min="13318" max="13318" width="3.69921875" style="1" customWidth="1"/>
    <col min="13319" max="13319" width="7.69921875" style="1" customWidth="1"/>
    <col min="13320" max="13320" width="3.69921875" style="1" customWidth="1"/>
    <col min="13321" max="13557" width="8.796875" style="1"/>
    <col min="13558" max="13558" width="5.19921875" style="1" customWidth="1"/>
    <col min="13559" max="13561" width="6.3984375" style="1" customWidth="1"/>
    <col min="13562" max="13562" width="5.19921875" style="1" customWidth="1"/>
    <col min="13563" max="13565" width="6.3984375" style="1" customWidth="1"/>
    <col min="13566" max="13566" width="5.19921875" style="1" customWidth="1"/>
    <col min="13567" max="13569" width="6.3984375" style="1" customWidth="1"/>
    <col min="13570" max="13570" width="8.796875" style="1"/>
    <col min="13571" max="13571" width="7.69921875" style="1" customWidth="1"/>
    <col min="13572" max="13572" width="3.69921875" style="1" customWidth="1"/>
    <col min="13573" max="13573" width="7.69921875" style="1" customWidth="1"/>
    <col min="13574" max="13574" width="3.69921875" style="1" customWidth="1"/>
    <col min="13575" max="13575" width="7.69921875" style="1" customWidth="1"/>
    <col min="13576" max="13576" width="3.69921875" style="1" customWidth="1"/>
    <col min="13577" max="13813" width="8.796875" style="1"/>
    <col min="13814" max="13814" width="5.19921875" style="1" customWidth="1"/>
    <col min="13815" max="13817" width="6.3984375" style="1" customWidth="1"/>
    <col min="13818" max="13818" width="5.19921875" style="1" customWidth="1"/>
    <col min="13819" max="13821" width="6.3984375" style="1" customWidth="1"/>
    <col min="13822" max="13822" width="5.19921875" style="1" customWidth="1"/>
    <col min="13823" max="13825" width="6.3984375" style="1" customWidth="1"/>
    <col min="13826" max="13826" width="8.796875" style="1"/>
    <col min="13827" max="13827" width="7.69921875" style="1" customWidth="1"/>
    <col min="13828" max="13828" width="3.69921875" style="1" customWidth="1"/>
    <col min="13829" max="13829" width="7.69921875" style="1" customWidth="1"/>
    <col min="13830" max="13830" width="3.69921875" style="1" customWidth="1"/>
    <col min="13831" max="13831" width="7.69921875" style="1" customWidth="1"/>
    <col min="13832" max="13832" width="3.69921875" style="1" customWidth="1"/>
    <col min="13833" max="14069" width="8.796875" style="1"/>
    <col min="14070" max="14070" width="5.19921875" style="1" customWidth="1"/>
    <col min="14071" max="14073" width="6.3984375" style="1" customWidth="1"/>
    <col min="14074" max="14074" width="5.19921875" style="1" customWidth="1"/>
    <col min="14075" max="14077" width="6.3984375" style="1" customWidth="1"/>
    <col min="14078" max="14078" width="5.19921875" style="1" customWidth="1"/>
    <col min="14079" max="14081" width="6.3984375" style="1" customWidth="1"/>
    <col min="14082" max="14082" width="8.796875" style="1"/>
    <col min="14083" max="14083" width="7.69921875" style="1" customWidth="1"/>
    <col min="14084" max="14084" width="3.69921875" style="1" customWidth="1"/>
    <col min="14085" max="14085" width="7.69921875" style="1" customWidth="1"/>
    <col min="14086" max="14086" width="3.69921875" style="1" customWidth="1"/>
    <col min="14087" max="14087" width="7.69921875" style="1" customWidth="1"/>
    <col min="14088" max="14088" width="3.69921875" style="1" customWidth="1"/>
    <col min="14089" max="14325" width="8.796875" style="1"/>
    <col min="14326" max="14326" width="5.19921875" style="1" customWidth="1"/>
    <col min="14327" max="14329" width="6.3984375" style="1" customWidth="1"/>
    <col min="14330" max="14330" width="5.19921875" style="1" customWidth="1"/>
    <col min="14331" max="14333" width="6.3984375" style="1" customWidth="1"/>
    <col min="14334" max="14334" width="5.19921875" style="1" customWidth="1"/>
    <col min="14335" max="14337" width="6.3984375" style="1" customWidth="1"/>
    <col min="14338" max="14338" width="8.796875" style="1"/>
    <col min="14339" max="14339" width="7.69921875" style="1" customWidth="1"/>
    <col min="14340" max="14340" width="3.69921875" style="1" customWidth="1"/>
    <col min="14341" max="14341" width="7.69921875" style="1" customWidth="1"/>
    <col min="14342" max="14342" width="3.69921875" style="1" customWidth="1"/>
    <col min="14343" max="14343" width="7.69921875" style="1" customWidth="1"/>
    <col min="14344" max="14344" width="3.69921875" style="1" customWidth="1"/>
    <col min="14345" max="14581" width="8.796875" style="1"/>
    <col min="14582" max="14582" width="5.19921875" style="1" customWidth="1"/>
    <col min="14583" max="14585" width="6.3984375" style="1" customWidth="1"/>
    <col min="14586" max="14586" width="5.19921875" style="1" customWidth="1"/>
    <col min="14587" max="14589" width="6.3984375" style="1" customWidth="1"/>
    <col min="14590" max="14590" width="5.19921875" style="1" customWidth="1"/>
    <col min="14591" max="14593" width="6.3984375" style="1" customWidth="1"/>
    <col min="14594" max="14594" width="8.796875" style="1"/>
    <col min="14595" max="14595" width="7.69921875" style="1" customWidth="1"/>
    <col min="14596" max="14596" width="3.69921875" style="1" customWidth="1"/>
    <col min="14597" max="14597" width="7.69921875" style="1" customWidth="1"/>
    <col min="14598" max="14598" width="3.69921875" style="1" customWidth="1"/>
    <col min="14599" max="14599" width="7.69921875" style="1" customWidth="1"/>
    <col min="14600" max="14600" width="3.69921875" style="1" customWidth="1"/>
    <col min="14601" max="14837" width="8.796875" style="1"/>
    <col min="14838" max="14838" width="5.19921875" style="1" customWidth="1"/>
    <col min="14839" max="14841" width="6.3984375" style="1" customWidth="1"/>
    <col min="14842" max="14842" width="5.19921875" style="1" customWidth="1"/>
    <col min="14843" max="14845" width="6.3984375" style="1" customWidth="1"/>
    <col min="14846" max="14846" width="5.19921875" style="1" customWidth="1"/>
    <col min="14847" max="14849" width="6.3984375" style="1" customWidth="1"/>
    <col min="14850" max="14850" width="8.796875" style="1"/>
    <col min="14851" max="14851" width="7.69921875" style="1" customWidth="1"/>
    <col min="14852" max="14852" width="3.69921875" style="1" customWidth="1"/>
    <col min="14853" max="14853" width="7.69921875" style="1" customWidth="1"/>
    <col min="14854" max="14854" width="3.69921875" style="1" customWidth="1"/>
    <col min="14855" max="14855" width="7.69921875" style="1" customWidth="1"/>
    <col min="14856" max="14856" width="3.69921875" style="1" customWidth="1"/>
    <col min="14857" max="15093" width="8.796875" style="1"/>
    <col min="15094" max="15094" width="5.19921875" style="1" customWidth="1"/>
    <col min="15095" max="15097" width="6.3984375" style="1" customWidth="1"/>
    <col min="15098" max="15098" width="5.19921875" style="1" customWidth="1"/>
    <col min="15099" max="15101" width="6.3984375" style="1" customWidth="1"/>
    <col min="15102" max="15102" width="5.19921875" style="1" customWidth="1"/>
    <col min="15103" max="15105" width="6.3984375" style="1" customWidth="1"/>
    <col min="15106" max="15106" width="8.796875" style="1"/>
    <col min="15107" max="15107" width="7.69921875" style="1" customWidth="1"/>
    <col min="15108" max="15108" width="3.69921875" style="1" customWidth="1"/>
    <col min="15109" max="15109" width="7.69921875" style="1" customWidth="1"/>
    <col min="15110" max="15110" width="3.69921875" style="1" customWidth="1"/>
    <col min="15111" max="15111" width="7.69921875" style="1" customWidth="1"/>
    <col min="15112" max="15112" width="3.69921875" style="1" customWidth="1"/>
    <col min="15113" max="15349" width="8.796875" style="1"/>
    <col min="15350" max="15350" width="5.19921875" style="1" customWidth="1"/>
    <col min="15351" max="15353" width="6.3984375" style="1" customWidth="1"/>
    <col min="15354" max="15354" width="5.19921875" style="1" customWidth="1"/>
    <col min="15355" max="15357" width="6.3984375" style="1" customWidth="1"/>
    <col min="15358" max="15358" width="5.19921875" style="1" customWidth="1"/>
    <col min="15359" max="15361" width="6.3984375" style="1" customWidth="1"/>
    <col min="15362" max="15362" width="8.796875" style="1"/>
    <col min="15363" max="15363" width="7.69921875" style="1" customWidth="1"/>
    <col min="15364" max="15364" width="3.69921875" style="1" customWidth="1"/>
    <col min="15365" max="15365" width="7.69921875" style="1" customWidth="1"/>
    <col min="15366" max="15366" width="3.69921875" style="1" customWidth="1"/>
    <col min="15367" max="15367" width="7.69921875" style="1" customWidth="1"/>
    <col min="15368" max="15368" width="3.69921875" style="1" customWidth="1"/>
    <col min="15369" max="15605" width="8.796875" style="1"/>
    <col min="15606" max="15606" width="5.19921875" style="1" customWidth="1"/>
    <col min="15607" max="15609" width="6.3984375" style="1" customWidth="1"/>
    <col min="15610" max="15610" width="5.19921875" style="1" customWidth="1"/>
    <col min="15611" max="15613" width="6.3984375" style="1" customWidth="1"/>
    <col min="15614" max="15614" width="5.19921875" style="1" customWidth="1"/>
    <col min="15615" max="15617" width="6.3984375" style="1" customWidth="1"/>
    <col min="15618" max="15618" width="8.796875" style="1"/>
    <col min="15619" max="15619" width="7.69921875" style="1" customWidth="1"/>
    <col min="15620" max="15620" width="3.69921875" style="1" customWidth="1"/>
    <col min="15621" max="15621" width="7.69921875" style="1" customWidth="1"/>
    <col min="15622" max="15622" width="3.69921875" style="1" customWidth="1"/>
    <col min="15623" max="15623" width="7.69921875" style="1" customWidth="1"/>
    <col min="15624" max="15624" width="3.69921875" style="1" customWidth="1"/>
    <col min="15625" max="15861" width="8.796875" style="1"/>
    <col min="15862" max="15862" width="5.19921875" style="1" customWidth="1"/>
    <col min="15863" max="15865" width="6.3984375" style="1" customWidth="1"/>
    <col min="15866" max="15866" width="5.19921875" style="1" customWidth="1"/>
    <col min="15867" max="15869" width="6.3984375" style="1" customWidth="1"/>
    <col min="15870" max="15870" width="5.19921875" style="1" customWidth="1"/>
    <col min="15871" max="15873" width="6.3984375" style="1" customWidth="1"/>
    <col min="15874" max="15874" width="8.796875" style="1"/>
    <col min="15875" max="15875" width="7.69921875" style="1" customWidth="1"/>
    <col min="15876" max="15876" width="3.69921875" style="1" customWidth="1"/>
    <col min="15877" max="15877" width="7.69921875" style="1" customWidth="1"/>
    <col min="15878" max="15878" width="3.69921875" style="1" customWidth="1"/>
    <col min="15879" max="15879" width="7.69921875" style="1" customWidth="1"/>
    <col min="15880" max="15880" width="3.69921875" style="1" customWidth="1"/>
    <col min="15881" max="16117" width="8.796875" style="1"/>
    <col min="16118" max="16118" width="5.19921875" style="1" customWidth="1"/>
    <col min="16119" max="16121" width="6.3984375" style="1" customWidth="1"/>
    <col min="16122" max="16122" width="5.19921875" style="1" customWidth="1"/>
    <col min="16123" max="16125" width="6.3984375" style="1" customWidth="1"/>
    <col min="16126" max="16126" width="5.19921875" style="1" customWidth="1"/>
    <col min="16127" max="16129" width="6.3984375" style="1" customWidth="1"/>
    <col min="16130" max="16130" width="8.796875" style="1"/>
    <col min="16131" max="16131" width="7.69921875" style="1" customWidth="1"/>
    <col min="16132" max="16132" width="3.69921875" style="1" customWidth="1"/>
    <col min="16133" max="16133" width="7.69921875" style="1" customWidth="1"/>
    <col min="16134" max="16134" width="3.69921875" style="1" customWidth="1"/>
    <col min="16135" max="16135" width="7.69921875" style="1" customWidth="1"/>
    <col min="16136" max="16136" width="3.69921875" style="1" customWidth="1"/>
    <col min="16137" max="16384" width="8.796875" style="1"/>
  </cols>
  <sheetData>
    <row r="1" spans="1:12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9"/>
      <c r="I1" s="28"/>
      <c r="J1" s="29"/>
      <c r="K1" s="60" t="s">
        <v>151</v>
      </c>
      <c r="L1" s="30"/>
    </row>
    <row r="2" spans="1:12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</row>
    <row r="3" spans="1:12" s="6" customFormat="1" ht="25.5" customHeight="1">
      <c r="A3" s="10" t="s">
        <v>6</v>
      </c>
      <c r="B3" s="44">
        <v>303</v>
      </c>
      <c r="C3" s="44">
        <v>151</v>
      </c>
      <c r="D3" s="102">
        <v>152</v>
      </c>
      <c r="E3" s="10" t="s">
        <v>7</v>
      </c>
      <c r="F3" s="44">
        <v>556</v>
      </c>
      <c r="G3" s="44">
        <v>288</v>
      </c>
      <c r="H3" s="102">
        <v>268</v>
      </c>
      <c r="I3" s="10" t="s">
        <v>8</v>
      </c>
      <c r="J3" s="44">
        <v>779</v>
      </c>
      <c r="K3" s="44">
        <v>381</v>
      </c>
      <c r="L3" s="44">
        <v>398</v>
      </c>
    </row>
    <row r="4" spans="1:12" s="35" customFormat="1" ht="15.75" customHeight="1">
      <c r="A4" s="17">
        <v>0</v>
      </c>
      <c r="B4" s="36">
        <v>38</v>
      </c>
      <c r="C4" s="36">
        <v>20</v>
      </c>
      <c r="D4" s="50">
        <v>18</v>
      </c>
      <c r="E4" s="13">
        <v>35</v>
      </c>
      <c r="F4" s="36">
        <v>94</v>
      </c>
      <c r="G4" s="36">
        <v>50</v>
      </c>
      <c r="H4" s="50">
        <v>44</v>
      </c>
      <c r="I4" s="13">
        <v>70</v>
      </c>
      <c r="J4" s="36">
        <v>141</v>
      </c>
      <c r="K4" s="36">
        <v>72</v>
      </c>
      <c r="L4" s="36">
        <v>69</v>
      </c>
    </row>
    <row r="5" spans="1:12" s="35" customFormat="1" ht="15.75" customHeight="1">
      <c r="A5" s="17">
        <v>1</v>
      </c>
      <c r="B5" s="36">
        <v>47</v>
      </c>
      <c r="C5" s="36">
        <v>22</v>
      </c>
      <c r="D5" s="50">
        <v>25</v>
      </c>
      <c r="E5" s="13">
        <v>36</v>
      </c>
      <c r="F5" s="36">
        <v>96</v>
      </c>
      <c r="G5" s="36">
        <v>49</v>
      </c>
      <c r="H5" s="50">
        <v>47</v>
      </c>
      <c r="I5" s="13">
        <v>71</v>
      </c>
      <c r="J5" s="36">
        <v>148</v>
      </c>
      <c r="K5" s="36">
        <v>68</v>
      </c>
      <c r="L5" s="36">
        <v>80</v>
      </c>
    </row>
    <row r="6" spans="1:12" s="35" customFormat="1" ht="15.75" customHeight="1">
      <c r="A6" s="17">
        <v>2</v>
      </c>
      <c r="B6" s="36">
        <v>72</v>
      </c>
      <c r="C6" s="36">
        <v>35</v>
      </c>
      <c r="D6" s="50">
        <v>37</v>
      </c>
      <c r="E6" s="13">
        <v>37</v>
      </c>
      <c r="F6" s="36">
        <v>115</v>
      </c>
      <c r="G6" s="36">
        <v>59</v>
      </c>
      <c r="H6" s="50">
        <v>56</v>
      </c>
      <c r="I6" s="13">
        <v>72</v>
      </c>
      <c r="J6" s="36">
        <v>155</v>
      </c>
      <c r="K6" s="36">
        <v>73</v>
      </c>
      <c r="L6" s="36">
        <v>82</v>
      </c>
    </row>
    <row r="7" spans="1:12" s="35" customFormat="1" ht="15.75" customHeight="1">
      <c r="A7" s="17">
        <v>3</v>
      </c>
      <c r="B7" s="36">
        <v>68</v>
      </c>
      <c r="C7" s="36">
        <v>36</v>
      </c>
      <c r="D7" s="50">
        <v>32</v>
      </c>
      <c r="E7" s="13">
        <v>38</v>
      </c>
      <c r="F7" s="36">
        <v>127</v>
      </c>
      <c r="G7" s="36">
        <v>61</v>
      </c>
      <c r="H7" s="50">
        <v>66</v>
      </c>
      <c r="I7" s="13">
        <v>73</v>
      </c>
      <c r="J7" s="36">
        <v>163</v>
      </c>
      <c r="K7" s="36">
        <v>82</v>
      </c>
      <c r="L7" s="36">
        <v>81</v>
      </c>
    </row>
    <row r="8" spans="1:12" s="35" customFormat="1" ht="18" customHeight="1">
      <c r="A8" s="19">
        <v>4</v>
      </c>
      <c r="B8" s="39">
        <v>78</v>
      </c>
      <c r="C8" s="39">
        <v>38</v>
      </c>
      <c r="D8" s="51">
        <v>40</v>
      </c>
      <c r="E8" s="20">
        <v>39</v>
      </c>
      <c r="F8" s="39">
        <v>124</v>
      </c>
      <c r="G8" s="39">
        <v>69</v>
      </c>
      <c r="H8" s="51">
        <v>55</v>
      </c>
      <c r="I8" s="20">
        <v>74</v>
      </c>
      <c r="J8" s="39">
        <v>172</v>
      </c>
      <c r="K8" s="39">
        <v>86</v>
      </c>
      <c r="L8" s="39">
        <v>86</v>
      </c>
    </row>
    <row r="9" spans="1:12" s="6" customFormat="1" ht="25.5" customHeight="1">
      <c r="A9" s="10" t="s">
        <v>10</v>
      </c>
      <c r="B9" s="44">
        <v>449</v>
      </c>
      <c r="C9" s="44">
        <v>217</v>
      </c>
      <c r="D9" s="102">
        <v>232</v>
      </c>
      <c r="E9" s="10" t="s">
        <v>11</v>
      </c>
      <c r="F9" s="44">
        <v>696</v>
      </c>
      <c r="G9" s="44">
        <v>351</v>
      </c>
      <c r="H9" s="102">
        <v>345</v>
      </c>
      <c r="I9" s="10" t="s">
        <v>12</v>
      </c>
      <c r="J9" s="44">
        <v>777</v>
      </c>
      <c r="K9" s="44">
        <v>381</v>
      </c>
      <c r="L9" s="44">
        <v>396</v>
      </c>
    </row>
    <row r="10" spans="1:12" s="35" customFormat="1" ht="15.75" customHeight="1">
      <c r="A10" s="17">
        <v>5</v>
      </c>
      <c r="B10" s="36">
        <v>72</v>
      </c>
      <c r="C10" s="36">
        <v>37</v>
      </c>
      <c r="D10" s="50">
        <v>35</v>
      </c>
      <c r="E10" s="13">
        <v>40</v>
      </c>
      <c r="F10" s="36">
        <v>125</v>
      </c>
      <c r="G10" s="36">
        <v>63</v>
      </c>
      <c r="H10" s="50">
        <v>62</v>
      </c>
      <c r="I10" s="13">
        <v>75</v>
      </c>
      <c r="J10" s="36">
        <v>180</v>
      </c>
      <c r="K10" s="36">
        <v>90</v>
      </c>
      <c r="L10" s="36">
        <v>90</v>
      </c>
    </row>
    <row r="11" spans="1:12" s="35" customFormat="1" ht="15.75" customHeight="1">
      <c r="A11" s="17">
        <v>6</v>
      </c>
      <c r="B11" s="36">
        <v>82</v>
      </c>
      <c r="C11" s="36">
        <v>36</v>
      </c>
      <c r="D11" s="50">
        <v>46</v>
      </c>
      <c r="E11" s="13">
        <v>41</v>
      </c>
      <c r="F11" s="36">
        <v>133</v>
      </c>
      <c r="G11" s="36">
        <v>60</v>
      </c>
      <c r="H11" s="50">
        <v>73</v>
      </c>
      <c r="I11" s="13">
        <v>76</v>
      </c>
      <c r="J11" s="36">
        <v>170</v>
      </c>
      <c r="K11" s="36">
        <v>78</v>
      </c>
      <c r="L11" s="36">
        <v>92</v>
      </c>
    </row>
    <row r="12" spans="1:12" s="35" customFormat="1" ht="15.75" customHeight="1">
      <c r="A12" s="17">
        <v>7</v>
      </c>
      <c r="B12" s="36">
        <v>99</v>
      </c>
      <c r="C12" s="36">
        <v>53</v>
      </c>
      <c r="D12" s="50">
        <v>46</v>
      </c>
      <c r="E12" s="13">
        <v>42</v>
      </c>
      <c r="F12" s="36">
        <v>153</v>
      </c>
      <c r="G12" s="36">
        <v>75</v>
      </c>
      <c r="H12" s="50">
        <v>78</v>
      </c>
      <c r="I12" s="13">
        <v>77</v>
      </c>
      <c r="J12" s="36">
        <v>180</v>
      </c>
      <c r="K12" s="36">
        <v>87</v>
      </c>
      <c r="L12" s="36">
        <v>93</v>
      </c>
    </row>
    <row r="13" spans="1:12" s="35" customFormat="1" ht="15.75" customHeight="1">
      <c r="A13" s="17">
        <v>8</v>
      </c>
      <c r="B13" s="36">
        <v>105</v>
      </c>
      <c r="C13" s="36">
        <v>51</v>
      </c>
      <c r="D13" s="50">
        <v>54</v>
      </c>
      <c r="E13" s="13">
        <v>43</v>
      </c>
      <c r="F13" s="36">
        <v>151</v>
      </c>
      <c r="G13" s="36">
        <v>79</v>
      </c>
      <c r="H13" s="50">
        <v>72</v>
      </c>
      <c r="I13" s="13">
        <v>78</v>
      </c>
      <c r="J13" s="36">
        <v>153</v>
      </c>
      <c r="K13" s="36">
        <v>76</v>
      </c>
      <c r="L13" s="36">
        <v>77</v>
      </c>
    </row>
    <row r="14" spans="1:12" s="35" customFormat="1" ht="18" customHeight="1">
      <c r="A14" s="19">
        <v>9</v>
      </c>
      <c r="B14" s="39">
        <v>91</v>
      </c>
      <c r="C14" s="39">
        <v>40</v>
      </c>
      <c r="D14" s="51">
        <v>51</v>
      </c>
      <c r="E14" s="20">
        <v>44</v>
      </c>
      <c r="F14" s="39">
        <v>134</v>
      </c>
      <c r="G14" s="39">
        <v>74</v>
      </c>
      <c r="H14" s="51">
        <v>60</v>
      </c>
      <c r="I14" s="20">
        <v>79</v>
      </c>
      <c r="J14" s="39">
        <v>94</v>
      </c>
      <c r="K14" s="39">
        <v>50</v>
      </c>
      <c r="L14" s="39">
        <v>44</v>
      </c>
    </row>
    <row r="15" spans="1:12" s="6" customFormat="1" ht="25.5" customHeight="1">
      <c r="A15" s="10" t="s">
        <v>19</v>
      </c>
      <c r="B15" s="44">
        <v>590</v>
      </c>
      <c r="C15" s="44">
        <v>301</v>
      </c>
      <c r="D15" s="102">
        <v>289</v>
      </c>
      <c r="E15" s="10" t="s">
        <v>20</v>
      </c>
      <c r="F15" s="44">
        <v>728</v>
      </c>
      <c r="G15" s="44">
        <v>382</v>
      </c>
      <c r="H15" s="102">
        <v>346</v>
      </c>
      <c r="I15" s="10" t="s">
        <v>21</v>
      </c>
      <c r="J15" s="44">
        <v>516</v>
      </c>
      <c r="K15" s="44">
        <v>230</v>
      </c>
      <c r="L15" s="44">
        <v>286</v>
      </c>
    </row>
    <row r="16" spans="1:12" s="35" customFormat="1" ht="15.75" customHeight="1">
      <c r="A16" s="17">
        <v>10</v>
      </c>
      <c r="B16" s="36">
        <v>133</v>
      </c>
      <c r="C16" s="36">
        <v>64</v>
      </c>
      <c r="D16" s="50">
        <v>69</v>
      </c>
      <c r="E16" s="13">
        <v>45</v>
      </c>
      <c r="F16" s="36">
        <v>134</v>
      </c>
      <c r="G16" s="36">
        <v>65</v>
      </c>
      <c r="H16" s="50">
        <v>69</v>
      </c>
      <c r="I16" s="13">
        <v>80</v>
      </c>
      <c r="J16" s="36">
        <v>102</v>
      </c>
      <c r="K16" s="36">
        <v>46</v>
      </c>
      <c r="L16" s="36">
        <v>56</v>
      </c>
    </row>
    <row r="17" spans="1:12" s="35" customFormat="1" ht="15.75" customHeight="1">
      <c r="A17" s="17">
        <v>11</v>
      </c>
      <c r="B17" s="36">
        <v>102</v>
      </c>
      <c r="C17" s="36">
        <v>52</v>
      </c>
      <c r="D17" s="50">
        <v>50</v>
      </c>
      <c r="E17" s="13">
        <v>46</v>
      </c>
      <c r="F17" s="36">
        <v>136</v>
      </c>
      <c r="G17" s="36">
        <v>79</v>
      </c>
      <c r="H17" s="50">
        <v>57</v>
      </c>
      <c r="I17" s="13">
        <v>81</v>
      </c>
      <c r="J17" s="36">
        <v>110</v>
      </c>
      <c r="K17" s="36">
        <v>52</v>
      </c>
      <c r="L17" s="36">
        <v>58</v>
      </c>
    </row>
    <row r="18" spans="1:12" s="35" customFormat="1" ht="15.75" customHeight="1">
      <c r="A18" s="17">
        <v>12</v>
      </c>
      <c r="B18" s="36">
        <v>112</v>
      </c>
      <c r="C18" s="36">
        <v>64</v>
      </c>
      <c r="D18" s="50">
        <v>48</v>
      </c>
      <c r="E18" s="13">
        <v>47</v>
      </c>
      <c r="F18" s="36">
        <v>148</v>
      </c>
      <c r="G18" s="36">
        <v>80</v>
      </c>
      <c r="H18" s="50">
        <v>68</v>
      </c>
      <c r="I18" s="13">
        <v>82</v>
      </c>
      <c r="J18" s="36">
        <v>104</v>
      </c>
      <c r="K18" s="36">
        <v>43</v>
      </c>
      <c r="L18" s="36">
        <v>61</v>
      </c>
    </row>
    <row r="19" spans="1:12" s="35" customFormat="1" ht="15.75" customHeight="1">
      <c r="A19" s="17">
        <v>13</v>
      </c>
      <c r="B19" s="36">
        <v>118</v>
      </c>
      <c r="C19" s="36">
        <v>61</v>
      </c>
      <c r="D19" s="50">
        <v>57</v>
      </c>
      <c r="E19" s="13">
        <v>48</v>
      </c>
      <c r="F19" s="36">
        <v>160</v>
      </c>
      <c r="G19" s="36">
        <v>81</v>
      </c>
      <c r="H19" s="50">
        <v>79</v>
      </c>
      <c r="I19" s="13">
        <v>83</v>
      </c>
      <c r="J19" s="36">
        <v>100</v>
      </c>
      <c r="K19" s="36">
        <v>43</v>
      </c>
      <c r="L19" s="36">
        <v>57</v>
      </c>
    </row>
    <row r="20" spans="1:12" s="35" customFormat="1" ht="18" customHeight="1">
      <c r="A20" s="19">
        <v>14</v>
      </c>
      <c r="B20" s="39">
        <v>125</v>
      </c>
      <c r="C20" s="39">
        <v>60</v>
      </c>
      <c r="D20" s="51">
        <v>65</v>
      </c>
      <c r="E20" s="20">
        <v>49</v>
      </c>
      <c r="F20" s="39">
        <v>150</v>
      </c>
      <c r="G20" s="39">
        <v>77</v>
      </c>
      <c r="H20" s="51">
        <v>73</v>
      </c>
      <c r="I20" s="20">
        <v>84</v>
      </c>
      <c r="J20" s="39">
        <v>100</v>
      </c>
      <c r="K20" s="39">
        <v>46</v>
      </c>
      <c r="L20" s="39">
        <v>54</v>
      </c>
    </row>
    <row r="21" spans="1:12" s="6" customFormat="1" ht="25.5" customHeight="1">
      <c r="A21" s="10" t="s">
        <v>22</v>
      </c>
      <c r="B21" s="44">
        <v>592</v>
      </c>
      <c r="C21" s="44">
        <v>299</v>
      </c>
      <c r="D21" s="102">
        <v>293</v>
      </c>
      <c r="E21" s="10" t="s">
        <v>23</v>
      </c>
      <c r="F21" s="44">
        <v>820</v>
      </c>
      <c r="G21" s="44">
        <v>433</v>
      </c>
      <c r="H21" s="102">
        <v>387</v>
      </c>
      <c r="I21" s="10" t="s">
        <v>24</v>
      </c>
      <c r="J21" s="44">
        <v>386</v>
      </c>
      <c r="K21" s="44">
        <v>156</v>
      </c>
      <c r="L21" s="44">
        <v>230</v>
      </c>
    </row>
    <row r="22" spans="1:12" s="35" customFormat="1" ht="15.75" customHeight="1">
      <c r="A22" s="17">
        <v>15</v>
      </c>
      <c r="B22" s="36">
        <v>128</v>
      </c>
      <c r="C22" s="36">
        <v>65</v>
      </c>
      <c r="D22" s="50">
        <v>63</v>
      </c>
      <c r="E22" s="13">
        <v>50</v>
      </c>
      <c r="F22" s="36">
        <v>151</v>
      </c>
      <c r="G22" s="36">
        <v>81</v>
      </c>
      <c r="H22" s="50">
        <v>70</v>
      </c>
      <c r="I22" s="13">
        <v>85</v>
      </c>
      <c r="J22" s="36">
        <v>95</v>
      </c>
      <c r="K22" s="36">
        <v>28</v>
      </c>
      <c r="L22" s="36">
        <v>67</v>
      </c>
    </row>
    <row r="23" spans="1:12" s="35" customFormat="1" ht="15.75" customHeight="1">
      <c r="A23" s="17">
        <v>16</v>
      </c>
      <c r="B23" s="36">
        <v>114</v>
      </c>
      <c r="C23" s="36">
        <v>56</v>
      </c>
      <c r="D23" s="50">
        <v>58</v>
      </c>
      <c r="E23" s="13">
        <v>51</v>
      </c>
      <c r="F23" s="36">
        <v>171</v>
      </c>
      <c r="G23" s="36">
        <v>90</v>
      </c>
      <c r="H23" s="50">
        <v>81</v>
      </c>
      <c r="I23" s="13">
        <v>86</v>
      </c>
      <c r="J23" s="36">
        <v>77</v>
      </c>
      <c r="K23" s="36">
        <v>36</v>
      </c>
      <c r="L23" s="36">
        <v>41</v>
      </c>
    </row>
    <row r="24" spans="1:12" s="35" customFormat="1" ht="15.75" customHeight="1">
      <c r="A24" s="17">
        <v>17</v>
      </c>
      <c r="B24" s="36">
        <v>115</v>
      </c>
      <c r="C24" s="36">
        <v>53</v>
      </c>
      <c r="D24" s="50">
        <v>62</v>
      </c>
      <c r="E24" s="13">
        <v>52</v>
      </c>
      <c r="F24" s="36">
        <v>166</v>
      </c>
      <c r="G24" s="36">
        <v>83</v>
      </c>
      <c r="H24" s="50">
        <v>83</v>
      </c>
      <c r="I24" s="13">
        <v>87</v>
      </c>
      <c r="J24" s="36">
        <v>73</v>
      </c>
      <c r="K24" s="36">
        <v>31</v>
      </c>
      <c r="L24" s="36">
        <v>42</v>
      </c>
    </row>
    <row r="25" spans="1:12" s="35" customFormat="1" ht="15.75" customHeight="1">
      <c r="A25" s="17">
        <v>18</v>
      </c>
      <c r="B25" s="36">
        <v>127</v>
      </c>
      <c r="C25" s="36">
        <v>68</v>
      </c>
      <c r="D25" s="50">
        <v>59</v>
      </c>
      <c r="E25" s="13">
        <v>53</v>
      </c>
      <c r="F25" s="36">
        <v>157</v>
      </c>
      <c r="G25" s="36">
        <v>88</v>
      </c>
      <c r="H25" s="50">
        <v>69</v>
      </c>
      <c r="I25" s="13">
        <v>88</v>
      </c>
      <c r="J25" s="36">
        <v>70</v>
      </c>
      <c r="K25" s="36">
        <v>29</v>
      </c>
      <c r="L25" s="36">
        <v>41</v>
      </c>
    </row>
    <row r="26" spans="1:12" s="35" customFormat="1" ht="18" customHeight="1">
      <c r="A26" s="19">
        <v>19</v>
      </c>
      <c r="B26" s="39">
        <v>108</v>
      </c>
      <c r="C26" s="39">
        <v>57</v>
      </c>
      <c r="D26" s="51">
        <v>51</v>
      </c>
      <c r="E26" s="20">
        <v>54</v>
      </c>
      <c r="F26" s="39">
        <v>175</v>
      </c>
      <c r="G26" s="39">
        <v>91</v>
      </c>
      <c r="H26" s="51">
        <v>84</v>
      </c>
      <c r="I26" s="20">
        <v>89</v>
      </c>
      <c r="J26" s="39">
        <v>71</v>
      </c>
      <c r="K26" s="39">
        <v>32</v>
      </c>
      <c r="L26" s="39">
        <v>39</v>
      </c>
    </row>
    <row r="27" spans="1:12" s="6" customFormat="1" ht="25.5" customHeight="1">
      <c r="A27" s="10" t="s">
        <v>25</v>
      </c>
      <c r="B27" s="44">
        <v>499</v>
      </c>
      <c r="C27" s="44">
        <v>229</v>
      </c>
      <c r="D27" s="102">
        <v>270</v>
      </c>
      <c r="E27" s="10" t="s">
        <v>26</v>
      </c>
      <c r="F27" s="44">
        <v>695</v>
      </c>
      <c r="G27" s="44">
        <v>351</v>
      </c>
      <c r="H27" s="102">
        <v>344</v>
      </c>
      <c r="I27" s="10" t="s">
        <v>27</v>
      </c>
      <c r="J27" s="44">
        <v>179</v>
      </c>
      <c r="K27" s="44">
        <v>62</v>
      </c>
      <c r="L27" s="44">
        <v>117</v>
      </c>
    </row>
    <row r="28" spans="1:12" s="35" customFormat="1" ht="15.75" customHeight="1">
      <c r="A28" s="17">
        <v>20</v>
      </c>
      <c r="B28" s="36">
        <v>110</v>
      </c>
      <c r="C28" s="36">
        <v>52</v>
      </c>
      <c r="D28" s="50">
        <v>58</v>
      </c>
      <c r="E28" s="13">
        <v>55</v>
      </c>
      <c r="F28" s="36">
        <v>148</v>
      </c>
      <c r="G28" s="36">
        <v>74</v>
      </c>
      <c r="H28" s="50">
        <v>74</v>
      </c>
      <c r="I28" s="13">
        <v>90</v>
      </c>
      <c r="J28" s="36">
        <v>54</v>
      </c>
      <c r="K28" s="36">
        <v>16</v>
      </c>
      <c r="L28" s="36">
        <v>38</v>
      </c>
    </row>
    <row r="29" spans="1:12" s="35" customFormat="1" ht="15.75" customHeight="1">
      <c r="A29" s="17">
        <v>21</v>
      </c>
      <c r="B29" s="36">
        <v>111</v>
      </c>
      <c r="C29" s="36">
        <v>53</v>
      </c>
      <c r="D29" s="50">
        <v>58</v>
      </c>
      <c r="E29" s="13">
        <v>56</v>
      </c>
      <c r="F29" s="36">
        <v>146</v>
      </c>
      <c r="G29" s="36">
        <v>79</v>
      </c>
      <c r="H29" s="50">
        <v>67</v>
      </c>
      <c r="I29" s="13">
        <v>91</v>
      </c>
      <c r="J29" s="36">
        <v>37</v>
      </c>
      <c r="K29" s="36">
        <v>11</v>
      </c>
      <c r="L29" s="36">
        <v>26</v>
      </c>
    </row>
    <row r="30" spans="1:12" s="35" customFormat="1" ht="15.75" customHeight="1">
      <c r="A30" s="17">
        <v>22</v>
      </c>
      <c r="B30" s="36">
        <v>105</v>
      </c>
      <c r="C30" s="36">
        <v>53</v>
      </c>
      <c r="D30" s="50">
        <v>52</v>
      </c>
      <c r="E30" s="13">
        <v>57</v>
      </c>
      <c r="F30" s="36">
        <v>153</v>
      </c>
      <c r="G30" s="36">
        <v>79</v>
      </c>
      <c r="H30" s="50">
        <v>74</v>
      </c>
      <c r="I30" s="13">
        <v>92</v>
      </c>
      <c r="J30" s="36">
        <v>33</v>
      </c>
      <c r="K30" s="36">
        <v>14</v>
      </c>
      <c r="L30" s="36">
        <v>19</v>
      </c>
    </row>
    <row r="31" spans="1:12" s="35" customFormat="1" ht="15.75" customHeight="1">
      <c r="A31" s="17">
        <v>23</v>
      </c>
      <c r="B31" s="36">
        <v>90</v>
      </c>
      <c r="C31" s="36">
        <v>36</v>
      </c>
      <c r="D31" s="50">
        <v>54</v>
      </c>
      <c r="E31" s="13">
        <v>58</v>
      </c>
      <c r="F31" s="36">
        <v>143</v>
      </c>
      <c r="G31" s="36">
        <v>71</v>
      </c>
      <c r="H31" s="50">
        <v>72</v>
      </c>
      <c r="I31" s="13">
        <v>93</v>
      </c>
      <c r="J31" s="36">
        <v>31</v>
      </c>
      <c r="K31" s="36">
        <v>12</v>
      </c>
      <c r="L31" s="36">
        <v>19</v>
      </c>
    </row>
    <row r="32" spans="1:12" s="35" customFormat="1" ht="18" customHeight="1">
      <c r="A32" s="19">
        <v>24</v>
      </c>
      <c r="B32" s="39">
        <v>83</v>
      </c>
      <c r="C32" s="39">
        <v>35</v>
      </c>
      <c r="D32" s="51">
        <v>48</v>
      </c>
      <c r="E32" s="20">
        <v>59</v>
      </c>
      <c r="F32" s="39">
        <v>105</v>
      </c>
      <c r="G32" s="39">
        <v>48</v>
      </c>
      <c r="H32" s="51">
        <v>57</v>
      </c>
      <c r="I32" s="20">
        <v>94</v>
      </c>
      <c r="J32" s="39">
        <v>24</v>
      </c>
      <c r="K32" s="39">
        <v>9</v>
      </c>
      <c r="L32" s="39">
        <v>15</v>
      </c>
    </row>
    <row r="33" spans="1:13" s="6" customFormat="1" ht="25.5" customHeight="1">
      <c r="A33" s="10" t="s">
        <v>28</v>
      </c>
      <c r="B33" s="44">
        <v>375</v>
      </c>
      <c r="C33" s="44">
        <v>184</v>
      </c>
      <c r="D33" s="102">
        <v>191</v>
      </c>
      <c r="E33" s="10" t="s">
        <v>29</v>
      </c>
      <c r="F33" s="44">
        <v>653</v>
      </c>
      <c r="G33" s="44">
        <v>339</v>
      </c>
      <c r="H33" s="102">
        <v>314</v>
      </c>
      <c r="I33" s="14" t="s">
        <v>30</v>
      </c>
      <c r="J33" s="44">
        <v>76</v>
      </c>
      <c r="K33" s="44">
        <v>19</v>
      </c>
      <c r="L33" s="44">
        <v>57</v>
      </c>
    </row>
    <row r="34" spans="1:13" s="35" customFormat="1" ht="15.75" customHeight="1">
      <c r="A34" s="17">
        <v>25</v>
      </c>
      <c r="B34" s="36">
        <v>91</v>
      </c>
      <c r="C34" s="36">
        <v>49</v>
      </c>
      <c r="D34" s="50">
        <v>42</v>
      </c>
      <c r="E34" s="13">
        <v>60</v>
      </c>
      <c r="F34" s="36">
        <v>136</v>
      </c>
      <c r="G34" s="36">
        <v>70</v>
      </c>
      <c r="H34" s="50">
        <v>66</v>
      </c>
      <c r="I34" s="21">
        <v>95</v>
      </c>
      <c r="J34" s="45">
        <v>20</v>
      </c>
      <c r="K34" s="45">
        <v>5</v>
      </c>
      <c r="L34" s="45">
        <v>15</v>
      </c>
    </row>
    <row r="35" spans="1:13" s="35" customFormat="1" ht="15.75" customHeight="1">
      <c r="A35" s="17">
        <v>26</v>
      </c>
      <c r="B35" s="36">
        <v>80</v>
      </c>
      <c r="C35" s="36">
        <v>35</v>
      </c>
      <c r="D35" s="50">
        <v>45</v>
      </c>
      <c r="E35" s="13">
        <v>61</v>
      </c>
      <c r="F35" s="36">
        <v>125</v>
      </c>
      <c r="G35" s="36">
        <v>57</v>
      </c>
      <c r="H35" s="50">
        <v>68</v>
      </c>
      <c r="I35" s="21">
        <v>96</v>
      </c>
      <c r="J35" s="45">
        <v>17</v>
      </c>
      <c r="K35" s="45">
        <v>3</v>
      </c>
      <c r="L35" s="45">
        <v>14</v>
      </c>
    </row>
    <row r="36" spans="1:13" s="35" customFormat="1" ht="15.75" customHeight="1">
      <c r="A36" s="17">
        <v>27</v>
      </c>
      <c r="B36" s="36">
        <v>69</v>
      </c>
      <c r="C36" s="36">
        <v>35</v>
      </c>
      <c r="D36" s="50">
        <v>34</v>
      </c>
      <c r="E36" s="13">
        <v>62</v>
      </c>
      <c r="F36" s="36">
        <v>126</v>
      </c>
      <c r="G36" s="36">
        <v>69</v>
      </c>
      <c r="H36" s="50">
        <v>57</v>
      </c>
      <c r="I36" s="21">
        <v>97</v>
      </c>
      <c r="J36" s="45">
        <v>12</v>
      </c>
      <c r="K36" s="45">
        <v>5</v>
      </c>
      <c r="L36" s="45">
        <v>7</v>
      </c>
    </row>
    <row r="37" spans="1:13" s="35" customFormat="1" ht="15.75" customHeight="1">
      <c r="A37" s="17">
        <v>28</v>
      </c>
      <c r="B37" s="36">
        <v>59</v>
      </c>
      <c r="C37" s="36">
        <v>26</v>
      </c>
      <c r="D37" s="50">
        <v>33</v>
      </c>
      <c r="E37" s="13">
        <v>63</v>
      </c>
      <c r="F37" s="36">
        <v>134</v>
      </c>
      <c r="G37" s="36">
        <v>71</v>
      </c>
      <c r="H37" s="50">
        <v>63</v>
      </c>
      <c r="I37" s="21">
        <v>98</v>
      </c>
      <c r="J37" s="45">
        <v>10</v>
      </c>
      <c r="K37" s="45">
        <v>2</v>
      </c>
      <c r="L37" s="45">
        <v>8</v>
      </c>
    </row>
    <row r="38" spans="1:13" s="35" customFormat="1" ht="18" customHeight="1">
      <c r="A38" s="19">
        <v>29</v>
      </c>
      <c r="B38" s="39">
        <v>76</v>
      </c>
      <c r="C38" s="39">
        <v>39</v>
      </c>
      <c r="D38" s="51">
        <v>37</v>
      </c>
      <c r="E38" s="20">
        <v>64</v>
      </c>
      <c r="F38" s="39">
        <v>132</v>
      </c>
      <c r="G38" s="39">
        <v>72</v>
      </c>
      <c r="H38" s="51">
        <v>60</v>
      </c>
      <c r="I38" s="21">
        <v>99</v>
      </c>
      <c r="J38" s="45">
        <v>3</v>
      </c>
      <c r="K38" s="45">
        <v>1</v>
      </c>
      <c r="L38" s="45">
        <v>2</v>
      </c>
    </row>
    <row r="39" spans="1:13" s="6" customFormat="1" ht="25.5" customHeight="1">
      <c r="A39" s="10" t="s">
        <v>31</v>
      </c>
      <c r="B39" s="44">
        <v>417</v>
      </c>
      <c r="C39" s="44">
        <v>211</v>
      </c>
      <c r="D39" s="102">
        <v>206</v>
      </c>
      <c r="E39" s="10" t="s">
        <v>32</v>
      </c>
      <c r="F39" s="44">
        <v>713</v>
      </c>
      <c r="G39" s="44">
        <v>325</v>
      </c>
      <c r="H39" s="102">
        <v>388</v>
      </c>
      <c r="I39" s="12">
        <v>100</v>
      </c>
      <c r="J39" s="47">
        <v>5</v>
      </c>
      <c r="K39" s="47">
        <v>2</v>
      </c>
      <c r="L39" s="47">
        <v>3</v>
      </c>
    </row>
    <row r="40" spans="1:13" s="35" customFormat="1" ht="15.75" customHeight="1">
      <c r="A40" s="17">
        <v>30</v>
      </c>
      <c r="B40" s="36">
        <v>90</v>
      </c>
      <c r="C40" s="36">
        <v>48</v>
      </c>
      <c r="D40" s="50">
        <v>42</v>
      </c>
      <c r="E40" s="13">
        <v>65</v>
      </c>
      <c r="F40" s="36">
        <v>155</v>
      </c>
      <c r="G40" s="36">
        <v>67</v>
      </c>
      <c r="H40" s="50">
        <v>88</v>
      </c>
      <c r="I40" s="13">
        <v>101</v>
      </c>
      <c r="J40" s="36">
        <v>4</v>
      </c>
      <c r="K40" s="36">
        <v>0</v>
      </c>
      <c r="L40" s="36">
        <v>4</v>
      </c>
    </row>
    <row r="41" spans="1:13" s="35" customFormat="1" ht="15.75" customHeight="1">
      <c r="A41" s="17">
        <v>31</v>
      </c>
      <c r="B41" s="36">
        <v>88</v>
      </c>
      <c r="C41" s="36">
        <v>47</v>
      </c>
      <c r="D41" s="50">
        <v>41</v>
      </c>
      <c r="E41" s="13">
        <v>66</v>
      </c>
      <c r="F41" s="36">
        <v>125</v>
      </c>
      <c r="G41" s="36">
        <v>59</v>
      </c>
      <c r="H41" s="50">
        <v>66</v>
      </c>
      <c r="I41" s="13">
        <v>102</v>
      </c>
      <c r="J41" s="36">
        <v>2</v>
      </c>
      <c r="K41" s="36">
        <v>0</v>
      </c>
      <c r="L41" s="36">
        <v>2</v>
      </c>
    </row>
    <row r="42" spans="1:13" s="35" customFormat="1" ht="15.75" customHeight="1">
      <c r="A42" s="17">
        <v>32</v>
      </c>
      <c r="B42" s="36">
        <v>72</v>
      </c>
      <c r="C42" s="36">
        <v>32</v>
      </c>
      <c r="D42" s="50">
        <v>40</v>
      </c>
      <c r="E42" s="13">
        <v>67</v>
      </c>
      <c r="F42" s="36">
        <v>145</v>
      </c>
      <c r="G42" s="36">
        <v>58</v>
      </c>
      <c r="H42" s="50">
        <v>87</v>
      </c>
      <c r="I42" s="13">
        <v>103</v>
      </c>
      <c r="J42" s="36">
        <v>2</v>
      </c>
      <c r="K42" s="36">
        <v>1</v>
      </c>
      <c r="L42" s="36">
        <v>1</v>
      </c>
    </row>
    <row r="43" spans="1:13" s="35" customFormat="1" ht="15.75" customHeight="1">
      <c r="A43" s="17">
        <v>33</v>
      </c>
      <c r="B43" s="36">
        <v>83</v>
      </c>
      <c r="C43" s="36">
        <v>39</v>
      </c>
      <c r="D43" s="50">
        <v>44</v>
      </c>
      <c r="E43" s="13">
        <v>68</v>
      </c>
      <c r="F43" s="36">
        <v>143</v>
      </c>
      <c r="G43" s="36">
        <v>68</v>
      </c>
      <c r="H43" s="50">
        <v>75</v>
      </c>
      <c r="I43" s="15" t="s">
        <v>33</v>
      </c>
      <c r="J43" s="39">
        <v>1</v>
      </c>
      <c r="K43" s="39">
        <v>0</v>
      </c>
      <c r="L43" s="39">
        <v>1</v>
      </c>
    </row>
    <row r="44" spans="1:13" s="35" customFormat="1" ht="21" customHeight="1" thickBot="1">
      <c r="A44" s="32">
        <v>34</v>
      </c>
      <c r="B44" s="41">
        <v>84</v>
      </c>
      <c r="C44" s="41">
        <v>45</v>
      </c>
      <c r="D44" s="52">
        <v>39</v>
      </c>
      <c r="E44" s="33">
        <v>69</v>
      </c>
      <c r="F44" s="41">
        <v>145</v>
      </c>
      <c r="G44" s="41">
        <v>73</v>
      </c>
      <c r="H44" s="52">
        <v>72</v>
      </c>
      <c r="I44" s="34" t="s">
        <v>5</v>
      </c>
      <c r="J44" s="49">
        <v>10799</v>
      </c>
      <c r="K44" s="49">
        <v>5290</v>
      </c>
      <c r="L44" s="49">
        <v>5509</v>
      </c>
    </row>
    <row r="45" spans="1:13" s="57" customFormat="1" ht="24" customHeight="1" thickTop="1" thickBot="1">
      <c r="A45" s="53" t="s">
        <v>34</v>
      </c>
      <c r="B45" s="55">
        <v>1342</v>
      </c>
      <c r="C45" s="55">
        <v>669</v>
      </c>
      <c r="D45" s="56">
        <v>673</v>
      </c>
      <c r="E45" s="53" t="s">
        <v>36</v>
      </c>
      <c r="F45" s="55">
        <v>6031</v>
      </c>
      <c r="G45" s="55">
        <v>3067</v>
      </c>
      <c r="H45" s="56">
        <v>2964</v>
      </c>
      <c r="I45" s="54" t="s">
        <v>37</v>
      </c>
      <c r="J45" s="55">
        <v>3426</v>
      </c>
      <c r="K45" s="55">
        <v>1554</v>
      </c>
      <c r="L45" s="55">
        <v>1872</v>
      </c>
    </row>
    <row r="46" spans="1:13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152</v>
      </c>
      <c r="L46" s="30"/>
      <c r="M46" s="35"/>
    </row>
    <row r="47" spans="1:13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</row>
    <row r="48" spans="1:13" s="6" customFormat="1" ht="25.5" customHeight="1">
      <c r="A48" s="10" t="s">
        <v>6</v>
      </c>
      <c r="B48" s="44">
        <v>121</v>
      </c>
      <c r="C48" s="44">
        <v>67</v>
      </c>
      <c r="D48" s="44">
        <v>54</v>
      </c>
      <c r="E48" s="98" t="s">
        <v>7</v>
      </c>
      <c r="F48" s="44">
        <v>254</v>
      </c>
      <c r="G48" s="44">
        <v>127</v>
      </c>
      <c r="H48" s="44">
        <v>127</v>
      </c>
      <c r="I48" s="98" t="s">
        <v>8</v>
      </c>
      <c r="J48" s="44">
        <v>349</v>
      </c>
      <c r="K48" s="44">
        <v>168</v>
      </c>
      <c r="L48" s="44">
        <v>181</v>
      </c>
    </row>
    <row r="49" spans="1:12" s="35" customFormat="1" ht="15.75" customHeight="1">
      <c r="A49" s="17">
        <v>0</v>
      </c>
      <c r="B49" s="36">
        <v>13</v>
      </c>
      <c r="C49" s="37">
        <v>7</v>
      </c>
      <c r="D49" s="37">
        <v>6</v>
      </c>
      <c r="E49" s="91">
        <v>35</v>
      </c>
      <c r="F49" s="36">
        <v>42</v>
      </c>
      <c r="G49" s="37">
        <v>25</v>
      </c>
      <c r="H49" s="37">
        <v>17</v>
      </c>
      <c r="I49" s="91">
        <v>70</v>
      </c>
      <c r="J49" s="36">
        <v>58</v>
      </c>
      <c r="K49" s="37">
        <v>25</v>
      </c>
      <c r="L49" s="37">
        <v>33</v>
      </c>
    </row>
    <row r="50" spans="1:12" s="35" customFormat="1" ht="15.75" customHeight="1">
      <c r="A50" s="17">
        <v>1</v>
      </c>
      <c r="B50" s="36">
        <v>18</v>
      </c>
      <c r="C50" s="37">
        <v>12</v>
      </c>
      <c r="D50" s="37">
        <v>6</v>
      </c>
      <c r="E50" s="91">
        <v>36</v>
      </c>
      <c r="F50" s="36">
        <v>48</v>
      </c>
      <c r="G50" s="37">
        <v>24</v>
      </c>
      <c r="H50" s="37">
        <v>24</v>
      </c>
      <c r="I50" s="91">
        <v>71</v>
      </c>
      <c r="J50" s="36">
        <v>66</v>
      </c>
      <c r="K50" s="37">
        <v>35</v>
      </c>
      <c r="L50" s="37">
        <v>31</v>
      </c>
    </row>
    <row r="51" spans="1:12" s="35" customFormat="1" ht="15.75" customHeight="1">
      <c r="A51" s="17">
        <v>2</v>
      </c>
      <c r="B51" s="36">
        <v>30</v>
      </c>
      <c r="C51" s="37">
        <v>18</v>
      </c>
      <c r="D51" s="37">
        <v>12</v>
      </c>
      <c r="E51" s="91">
        <v>37</v>
      </c>
      <c r="F51" s="36">
        <v>59</v>
      </c>
      <c r="G51" s="37">
        <v>29</v>
      </c>
      <c r="H51" s="37">
        <v>30</v>
      </c>
      <c r="I51" s="91">
        <v>72</v>
      </c>
      <c r="J51" s="36">
        <v>74</v>
      </c>
      <c r="K51" s="37">
        <v>35</v>
      </c>
      <c r="L51" s="37">
        <v>39</v>
      </c>
    </row>
    <row r="52" spans="1:12" s="35" customFormat="1" ht="15.75" customHeight="1">
      <c r="A52" s="17">
        <v>3</v>
      </c>
      <c r="B52" s="36">
        <v>32</v>
      </c>
      <c r="C52" s="37">
        <v>16</v>
      </c>
      <c r="D52" s="37">
        <v>16</v>
      </c>
      <c r="E52" s="91">
        <v>38</v>
      </c>
      <c r="F52" s="36">
        <v>57</v>
      </c>
      <c r="G52" s="37">
        <v>23</v>
      </c>
      <c r="H52" s="37">
        <v>34</v>
      </c>
      <c r="I52" s="91">
        <v>73</v>
      </c>
      <c r="J52" s="36">
        <v>66</v>
      </c>
      <c r="K52" s="37">
        <v>35</v>
      </c>
      <c r="L52" s="37">
        <v>31</v>
      </c>
    </row>
    <row r="53" spans="1:12" s="35" customFormat="1" ht="18" customHeight="1">
      <c r="A53" s="19">
        <v>4</v>
      </c>
      <c r="B53" s="105">
        <v>28</v>
      </c>
      <c r="C53" s="40">
        <v>14</v>
      </c>
      <c r="D53" s="40">
        <v>14</v>
      </c>
      <c r="E53" s="92">
        <v>39</v>
      </c>
      <c r="F53" s="39">
        <v>48</v>
      </c>
      <c r="G53" s="40">
        <v>26</v>
      </c>
      <c r="H53" s="40">
        <v>22</v>
      </c>
      <c r="I53" s="92">
        <v>74</v>
      </c>
      <c r="J53" s="39">
        <v>85</v>
      </c>
      <c r="K53" s="40">
        <v>38</v>
      </c>
      <c r="L53" s="40">
        <v>47</v>
      </c>
    </row>
    <row r="54" spans="1:12" s="6" customFormat="1" ht="25.5" customHeight="1">
      <c r="A54" s="10" t="s">
        <v>10</v>
      </c>
      <c r="B54" s="44">
        <v>194</v>
      </c>
      <c r="C54" s="44">
        <v>101</v>
      </c>
      <c r="D54" s="44">
        <v>93</v>
      </c>
      <c r="E54" s="98" t="s">
        <v>11</v>
      </c>
      <c r="F54" s="44">
        <v>313</v>
      </c>
      <c r="G54" s="44">
        <v>143</v>
      </c>
      <c r="H54" s="44">
        <v>170</v>
      </c>
      <c r="I54" s="98" t="s">
        <v>12</v>
      </c>
      <c r="J54" s="44">
        <v>356</v>
      </c>
      <c r="K54" s="44">
        <v>174</v>
      </c>
      <c r="L54" s="44">
        <v>182</v>
      </c>
    </row>
    <row r="55" spans="1:12" s="35" customFormat="1" ht="15.75" customHeight="1">
      <c r="A55" s="17">
        <v>5</v>
      </c>
      <c r="B55" s="36">
        <v>35</v>
      </c>
      <c r="C55" s="37">
        <v>19</v>
      </c>
      <c r="D55" s="37">
        <v>16</v>
      </c>
      <c r="E55" s="91">
        <v>40</v>
      </c>
      <c r="F55" s="36">
        <v>63</v>
      </c>
      <c r="G55" s="37">
        <v>28</v>
      </c>
      <c r="H55" s="37">
        <v>35</v>
      </c>
      <c r="I55" s="91">
        <v>75</v>
      </c>
      <c r="J55" s="36">
        <v>82</v>
      </c>
      <c r="K55" s="37">
        <v>46</v>
      </c>
      <c r="L55" s="37">
        <v>36</v>
      </c>
    </row>
    <row r="56" spans="1:12" s="35" customFormat="1" ht="15.75" customHeight="1">
      <c r="A56" s="17">
        <v>6</v>
      </c>
      <c r="B56" s="36">
        <v>40</v>
      </c>
      <c r="C56" s="37">
        <v>18</v>
      </c>
      <c r="D56" s="37">
        <v>22</v>
      </c>
      <c r="E56" s="91">
        <v>41</v>
      </c>
      <c r="F56" s="36">
        <v>49</v>
      </c>
      <c r="G56" s="37">
        <v>22</v>
      </c>
      <c r="H56" s="37">
        <v>27</v>
      </c>
      <c r="I56" s="91">
        <v>76</v>
      </c>
      <c r="J56" s="36">
        <v>80</v>
      </c>
      <c r="K56" s="37">
        <v>31</v>
      </c>
      <c r="L56" s="37">
        <v>49</v>
      </c>
    </row>
    <row r="57" spans="1:12" s="35" customFormat="1" ht="15.75" customHeight="1">
      <c r="A57" s="17">
        <v>7</v>
      </c>
      <c r="B57" s="36">
        <v>39</v>
      </c>
      <c r="C57" s="37">
        <v>24</v>
      </c>
      <c r="D57" s="37">
        <v>15</v>
      </c>
      <c r="E57" s="91">
        <v>42</v>
      </c>
      <c r="F57" s="36">
        <v>69</v>
      </c>
      <c r="G57" s="37">
        <v>29</v>
      </c>
      <c r="H57" s="37">
        <v>40</v>
      </c>
      <c r="I57" s="91">
        <v>77</v>
      </c>
      <c r="J57" s="36">
        <v>81</v>
      </c>
      <c r="K57" s="37">
        <v>36</v>
      </c>
      <c r="L57" s="37">
        <v>45</v>
      </c>
    </row>
    <row r="58" spans="1:12" s="35" customFormat="1" ht="15.75" customHeight="1">
      <c r="A58" s="17">
        <v>8</v>
      </c>
      <c r="B58" s="36">
        <v>41</v>
      </c>
      <c r="C58" s="37">
        <v>19</v>
      </c>
      <c r="D58" s="37">
        <v>22</v>
      </c>
      <c r="E58" s="91">
        <v>43</v>
      </c>
      <c r="F58" s="36">
        <v>73</v>
      </c>
      <c r="G58" s="37">
        <v>33</v>
      </c>
      <c r="H58" s="37">
        <v>40</v>
      </c>
      <c r="I58" s="91">
        <v>78</v>
      </c>
      <c r="J58" s="36">
        <v>66</v>
      </c>
      <c r="K58" s="37">
        <v>34</v>
      </c>
      <c r="L58" s="37">
        <v>32</v>
      </c>
    </row>
    <row r="59" spans="1:12" s="35" customFormat="1" ht="18" customHeight="1">
      <c r="A59" s="19">
        <v>9</v>
      </c>
      <c r="B59" s="39">
        <v>39</v>
      </c>
      <c r="C59" s="40">
        <v>21</v>
      </c>
      <c r="D59" s="40">
        <v>18</v>
      </c>
      <c r="E59" s="92">
        <v>44</v>
      </c>
      <c r="F59" s="39">
        <v>59</v>
      </c>
      <c r="G59" s="40">
        <v>31</v>
      </c>
      <c r="H59" s="40">
        <v>28</v>
      </c>
      <c r="I59" s="92">
        <v>79</v>
      </c>
      <c r="J59" s="39">
        <v>47</v>
      </c>
      <c r="K59" s="40">
        <v>27</v>
      </c>
      <c r="L59" s="40">
        <v>20</v>
      </c>
    </row>
    <row r="60" spans="1:12" s="6" customFormat="1" ht="25.5" customHeight="1">
      <c r="A60" s="10" t="s">
        <v>19</v>
      </c>
      <c r="B60" s="44">
        <v>260</v>
      </c>
      <c r="C60" s="44">
        <v>129</v>
      </c>
      <c r="D60" s="44">
        <v>131</v>
      </c>
      <c r="E60" s="98" t="s">
        <v>20</v>
      </c>
      <c r="F60" s="44">
        <v>309</v>
      </c>
      <c r="G60" s="44">
        <v>170</v>
      </c>
      <c r="H60" s="44">
        <v>139</v>
      </c>
      <c r="I60" s="98" t="s">
        <v>21</v>
      </c>
      <c r="J60" s="44">
        <v>248</v>
      </c>
      <c r="K60" s="44">
        <v>109</v>
      </c>
      <c r="L60" s="44">
        <v>139</v>
      </c>
    </row>
    <row r="61" spans="1:12" s="35" customFormat="1" ht="15.75" customHeight="1">
      <c r="A61" s="17">
        <v>10</v>
      </c>
      <c r="B61" s="36">
        <v>56</v>
      </c>
      <c r="C61" s="37">
        <v>24</v>
      </c>
      <c r="D61" s="37">
        <v>32</v>
      </c>
      <c r="E61" s="91">
        <v>45</v>
      </c>
      <c r="F61" s="36">
        <v>55</v>
      </c>
      <c r="G61" s="37">
        <v>28</v>
      </c>
      <c r="H61" s="37">
        <v>27</v>
      </c>
      <c r="I61" s="91">
        <v>80</v>
      </c>
      <c r="J61" s="36">
        <v>48</v>
      </c>
      <c r="K61" s="37">
        <v>21</v>
      </c>
      <c r="L61" s="37">
        <v>27</v>
      </c>
    </row>
    <row r="62" spans="1:12" s="35" customFormat="1" ht="15.75" customHeight="1">
      <c r="A62" s="17">
        <v>11</v>
      </c>
      <c r="B62" s="36">
        <v>47</v>
      </c>
      <c r="C62" s="37">
        <v>29</v>
      </c>
      <c r="D62" s="37">
        <v>18</v>
      </c>
      <c r="E62" s="91">
        <v>46</v>
      </c>
      <c r="F62" s="36">
        <v>62</v>
      </c>
      <c r="G62" s="37">
        <v>38</v>
      </c>
      <c r="H62" s="37">
        <v>24</v>
      </c>
      <c r="I62" s="91">
        <v>81</v>
      </c>
      <c r="J62" s="36">
        <v>55</v>
      </c>
      <c r="K62" s="37">
        <v>25</v>
      </c>
      <c r="L62" s="37">
        <v>30</v>
      </c>
    </row>
    <row r="63" spans="1:12" s="35" customFormat="1" ht="15.75" customHeight="1">
      <c r="A63" s="17">
        <v>12</v>
      </c>
      <c r="B63" s="36">
        <v>52</v>
      </c>
      <c r="C63" s="37">
        <v>24</v>
      </c>
      <c r="D63" s="37">
        <v>28</v>
      </c>
      <c r="E63" s="91">
        <v>47</v>
      </c>
      <c r="F63" s="36">
        <v>64</v>
      </c>
      <c r="G63" s="37">
        <v>39</v>
      </c>
      <c r="H63" s="37">
        <v>25</v>
      </c>
      <c r="I63" s="91">
        <v>82</v>
      </c>
      <c r="J63" s="36">
        <v>50</v>
      </c>
      <c r="K63" s="37">
        <v>20</v>
      </c>
      <c r="L63" s="37">
        <v>30</v>
      </c>
    </row>
    <row r="64" spans="1:12" s="35" customFormat="1" ht="15.75" customHeight="1">
      <c r="A64" s="17">
        <v>13</v>
      </c>
      <c r="B64" s="36">
        <v>53</v>
      </c>
      <c r="C64" s="37">
        <v>27</v>
      </c>
      <c r="D64" s="37">
        <v>26</v>
      </c>
      <c r="E64" s="91">
        <v>48</v>
      </c>
      <c r="F64" s="36">
        <v>63</v>
      </c>
      <c r="G64" s="37">
        <v>31</v>
      </c>
      <c r="H64" s="37">
        <v>32</v>
      </c>
      <c r="I64" s="91">
        <v>83</v>
      </c>
      <c r="J64" s="36">
        <v>51</v>
      </c>
      <c r="K64" s="37">
        <v>20</v>
      </c>
      <c r="L64" s="37">
        <v>31</v>
      </c>
    </row>
    <row r="65" spans="1:12" s="35" customFormat="1" ht="18" customHeight="1">
      <c r="A65" s="19">
        <v>14</v>
      </c>
      <c r="B65" s="39">
        <v>52</v>
      </c>
      <c r="C65" s="40">
        <v>25</v>
      </c>
      <c r="D65" s="40">
        <v>27</v>
      </c>
      <c r="E65" s="92">
        <v>49</v>
      </c>
      <c r="F65" s="39">
        <v>65</v>
      </c>
      <c r="G65" s="40">
        <v>34</v>
      </c>
      <c r="H65" s="40">
        <v>31</v>
      </c>
      <c r="I65" s="92">
        <v>84</v>
      </c>
      <c r="J65" s="39">
        <v>44</v>
      </c>
      <c r="K65" s="40">
        <v>23</v>
      </c>
      <c r="L65" s="40">
        <v>21</v>
      </c>
    </row>
    <row r="66" spans="1:12" s="6" customFormat="1" ht="25.5" customHeight="1">
      <c r="A66" s="10" t="s">
        <v>22</v>
      </c>
      <c r="B66" s="44">
        <v>268</v>
      </c>
      <c r="C66" s="44">
        <v>129</v>
      </c>
      <c r="D66" s="44">
        <v>139</v>
      </c>
      <c r="E66" s="98" t="s">
        <v>23</v>
      </c>
      <c r="F66" s="44">
        <v>364</v>
      </c>
      <c r="G66" s="44">
        <v>202</v>
      </c>
      <c r="H66" s="44">
        <v>162</v>
      </c>
      <c r="I66" s="98" t="s">
        <v>24</v>
      </c>
      <c r="J66" s="44">
        <v>170</v>
      </c>
      <c r="K66" s="44">
        <v>68</v>
      </c>
      <c r="L66" s="44">
        <v>102</v>
      </c>
    </row>
    <row r="67" spans="1:12" s="35" customFormat="1" ht="15.75" customHeight="1">
      <c r="A67" s="17">
        <v>15</v>
      </c>
      <c r="B67" s="36">
        <v>59</v>
      </c>
      <c r="C67" s="37">
        <v>34</v>
      </c>
      <c r="D67" s="37">
        <v>25</v>
      </c>
      <c r="E67" s="91">
        <v>50</v>
      </c>
      <c r="F67" s="36">
        <v>71</v>
      </c>
      <c r="G67" s="37">
        <v>41</v>
      </c>
      <c r="H67" s="37">
        <v>30</v>
      </c>
      <c r="I67" s="91">
        <v>85</v>
      </c>
      <c r="J67" s="36">
        <v>34</v>
      </c>
      <c r="K67" s="37">
        <v>11</v>
      </c>
      <c r="L67" s="37">
        <v>23</v>
      </c>
    </row>
    <row r="68" spans="1:12" s="35" customFormat="1" ht="15.75" customHeight="1">
      <c r="A68" s="17">
        <v>16</v>
      </c>
      <c r="B68" s="36">
        <v>50</v>
      </c>
      <c r="C68" s="37">
        <v>22</v>
      </c>
      <c r="D68" s="37">
        <v>28</v>
      </c>
      <c r="E68" s="91">
        <v>51</v>
      </c>
      <c r="F68" s="36">
        <v>80</v>
      </c>
      <c r="G68" s="37">
        <v>46</v>
      </c>
      <c r="H68" s="37">
        <v>34</v>
      </c>
      <c r="I68" s="91">
        <v>86</v>
      </c>
      <c r="J68" s="36">
        <v>35</v>
      </c>
      <c r="K68" s="37">
        <v>15</v>
      </c>
      <c r="L68" s="37">
        <v>20</v>
      </c>
    </row>
    <row r="69" spans="1:12" s="35" customFormat="1" ht="15.75" customHeight="1">
      <c r="A69" s="17">
        <v>17</v>
      </c>
      <c r="B69" s="36">
        <v>48</v>
      </c>
      <c r="C69" s="37">
        <v>17</v>
      </c>
      <c r="D69" s="37">
        <v>31</v>
      </c>
      <c r="E69" s="91">
        <v>52</v>
      </c>
      <c r="F69" s="36">
        <v>58</v>
      </c>
      <c r="G69" s="37">
        <v>30</v>
      </c>
      <c r="H69" s="37">
        <v>28</v>
      </c>
      <c r="I69" s="91">
        <v>87</v>
      </c>
      <c r="J69" s="36">
        <v>36</v>
      </c>
      <c r="K69" s="37">
        <v>17</v>
      </c>
      <c r="L69" s="37">
        <v>19</v>
      </c>
    </row>
    <row r="70" spans="1:12" s="35" customFormat="1" ht="15.75" customHeight="1">
      <c r="A70" s="17">
        <v>18</v>
      </c>
      <c r="B70" s="36">
        <v>55</v>
      </c>
      <c r="C70" s="37">
        <v>27</v>
      </c>
      <c r="D70" s="37">
        <v>28</v>
      </c>
      <c r="E70" s="91">
        <v>53</v>
      </c>
      <c r="F70" s="36">
        <v>68</v>
      </c>
      <c r="G70" s="37">
        <v>37</v>
      </c>
      <c r="H70" s="37">
        <v>31</v>
      </c>
      <c r="I70" s="91">
        <v>88</v>
      </c>
      <c r="J70" s="36">
        <v>34</v>
      </c>
      <c r="K70" s="37">
        <v>12</v>
      </c>
      <c r="L70" s="37">
        <v>22</v>
      </c>
    </row>
    <row r="71" spans="1:12" s="35" customFormat="1" ht="18" customHeight="1">
      <c r="A71" s="19">
        <v>19</v>
      </c>
      <c r="B71" s="39">
        <v>56</v>
      </c>
      <c r="C71" s="40">
        <v>29</v>
      </c>
      <c r="D71" s="40">
        <v>27</v>
      </c>
      <c r="E71" s="92">
        <v>54</v>
      </c>
      <c r="F71" s="39">
        <v>87</v>
      </c>
      <c r="G71" s="40">
        <v>48</v>
      </c>
      <c r="H71" s="40">
        <v>39</v>
      </c>
      <c r="I71" s="92">
        <v>89</v>
      </c>
      <c r="J71" s="39">
        <v>31</v>
      </c>
      <c r="K71" s="40">
        <v>13</v>
      </c>
      <c r="L71" s="40">
        <v>18</v>
      </c>
    </row>
    <row r="72" spans="1:12" s="6" customFormat="1" ht="25.5" customHeight="1">
      <c r="A72" s="10" t="s">
        <v>25</v>
      </c>
      <c r="B72" s="44">
        <v>219</v>
      </c>
      <c r="C72" s="44">
        <v>95</v>
      </c>
      <c r="D72" s="44">
        <v>124</v>
      </c>
      <c r="E72" s="98" t="s">
        <v>26</v>
      </c>
      <c r="F72" s="44">
        <v>281</v>
      </c>
      <c r="G72" s="44">
        <v>140</v>
      </c>
      <c r="H72" s="44">
        <v>141</v>
      </c>
      <c r="I72" s="98" t="s">
        <v>27</v>
      </c>
      <c r="J72" s="44">
        <v>83</v>
      </c>
      <c r="K72" s="44">
        <v>26</v>
      </c>
      <c r="L72" s="44">
        <v>57</v>
      </c>
    </row>
    <row r="73" spans="1:12" s="35" customFormat="1" ht="15.75" customHeight="1">
      <c r="A73" s="17">
        <v>20</v>
      </c>
      <c r="B73" s="36">
        <v>46</v>
      </c>
      <c r="C73" s="37">
        <v>23</v>
      </c>
      <c r="D73" s="37">
        <v>23</v>
      </c>
      <c r="E73" s="91">
        <v>55</v>
      </c>
      <c r="F73" s="36">
        <v>64</v>
      </c>
      <c r="G73" s="37">
        <v>30</v>
      </c>
      <c r="H73" s="37">
        <v>34</v>
      </c>
      <c r="I73" s="91">
        <v>90</v>
      </c>
      <c r="J73" s="36">
        <v>26</v>
      </c>
      <c r="K73" s="37">
        <v>7</v>
      </c>
      <c r="L73" s="37">
        <v>19</v>
      </c>
    </row>
    <row r="74" spans="1:12" s="35" customFormat="1" ht="15.75" customHeight="1">
      <c r="A74" s="17">
        <v>21</v>
      </c>
      <c r="B74" s="36">
        <v>54</v>
      </c>
      <c r="C74" s="37">
        <v>25</v>
      </c>
      <c r="D74" s="37">
        <v>29</v>
      </c>
      <c r="E74" s="91">
        <v>56</v>
      </c>
      <c r="F74" s="36">
        <v>54</v>
      </c>
      <c r="G74" s="37">
        <v>29</v>
      </c>
      <c r="H74" s="37">
        <v>25</v>
      </c>
      <c r="I74" s="91">
        <v>91</v>
      </c>
      <c r="J74" s="36">
        <v>19</v>
      </c>
      <c r="K74" s="37">
        <v>4</v>
      </c>
      <c r="L74" s="37">
        <v>15</v>
      </c>
    </row>
    <row r="75" spans="1:12" s="35" customFormat="1" ht="15.75" customHeight="1">
      <c r="A75" s="17">
        <v>22</v>
      </c>
      <c r="B75" s="36">
        <v>50</v>
      </c>
      <c r="C75" s="37">
        <v>22</v>
      </c>
      <c r="D75" s="37">
        <v>28</v>
      </c>
      <c r="E75" s="91">
        <v>57</v>
      </c>
      <c r="F75" s="36">
        <v>51</v>
      </c>
      <c r="G75" s="37">
        <v>22</v>
      </c>
      <c r="H75" s="37">
        <v>29</v>
      </c>
      <c r="I75" s="91">
        <v>92</v>
      </c>
      <c r="J75" s="36">
        <v>20</v>
      </c>
      <c r="K75" s="37">
        <v>9</v>
      </c>
      <c r="L75" s="37">
        <v>11</v>
      </c>
    </row>
    <row r="76" spans="1:12" s="35" customFormat="1" ht="15.75" customHeight="1">
      <c r="A76" s="17">
        <v>23</v>
      </c>
      <c r="B76" s="36">
        <v>41</v>
      </c>
      <c r="C76" s="37">
        <v>11</v>
      </c>
      <c r="D76" s="37">
        <v>30</v>
      </c>
      <c r="E76" s="91">
        <v>58</v>
      </c>
      <c r="F76" s="36">
        <v>69</v>
      </c>
      <c r="G76" s="37">
        <v>40</v>
      </c>
      <c r="H76" s="37">
        <v>29</v>
      </c>
      <c r="I76" s="91">
        <v>93</v>
      </c>
      <c r="J76" s="36">
        <v>9</v>
      </c>
      <c r="K76" s="37">
        <v>2</v>
      </c>
      <c r="L76" s="37">
        <v>7</v>
      </c>
    </row>
    <row r="77" spans="1:12" s="35" customFormat="1" ht="18" customHeight="1">
      <c r="A77" s="19">
        <v>24</v>
      </c>
      <c r="B77" s="39">
        <v>28</v>
      </c>
      <c r="C77" s="40">
        <v>14</v>
      </c>
      <c r="D77" s="40">
        <v>14</v>
      </c>
      <c r="E77" s="92">
        <v>59</v>
      </c>
      <c r="F77" s="39">
        <v>43</v>
      </c>
      <c r="G77" s="40">
        <v>19</v>
      </c>
      <c r="H77" s="40">
        <v>24</v>
      </c>
      <c r="I77" s="92">
        <v>94</v>
      </c>
      <c r="J77" s="39">
        <v>9</v>
      </c>
      <c r="K77" s="40">
        <v>4</v>
      </c>
      <c r="L77" s="40">
        <v>5</v>
      </c>
    </row>
    <row r="78" spans="1:12" s="6" customFormat="1" ht="25.5" customHeight="1">
      <c r="A78" s="10" t="s">
        <v>28</v>
      </c>
      <c r="B78" s="44">
        <v>175</v>
      </c>
      <c r="C78" s="44">
        <v>81</v>
      </c>
      <c r="D78" s="44">
        <v>94</v>
      </c>
      <c r="E78" s="98" t="s">
        <v>29</v>
      </c>
      <c r="F78" s="44">
        <v>267</v>
      </c>
      <c r="G78" s="44">
        <v>138</v>
      </c>
      <c r="H78" s="44">
        <v>129</v>
      </c>
      <c r="I78" s="93" t="s">
        <v>30</v>
      </c>
      <c r="J78" s="44">
        <v>35</v>
      </c>
      <c r="K78" s="44">
        <v>8</v>
      </c>
      <c r="L78" s="44">
        <v>27</v>
      </c>
    </row>
    <row r="79" spans="1:12" s="35" customFormat="1" ht="15.75" customHeight="1">
      <c r="A79" s="17">
        <v>25</v>
      </c>
      <c r="B79" s="36">
        <v>44</v>
      </c>
      <c r="C79" s="37">
        <v>23</v>
      </c>
      <c r="D79" s="37">
        <v>21</v>
      </c>
      <c r="E79" s="91">
        <v>60</v>
      </c>
      <c r="F79" s="36">
        <v>51</v>
      </c>
      <c r="G79" s="37">
        <v>26</v>
      </c>
      <c r="H79" s="37">
        <v>25</v>
      </c>
      <c r="I79" s="91">
        <v>95</v>
      </c>
      <c r="J79" s="36">
        <v>10</v>
      </c>
      <c r="K79" s="37">
        <v>2</v>
      </c>
      <c r="L79" s="37">
        <v>8</v>
      </c>
    </row>
    <row r="80" spans="1:12" s="35" customFormat="1" ht="15.75" customHeight="1">
      <c r="A80" s="17">
        <v>26</v>
      </c>
      <c r="B80" s="36">
        <v>34</v>
      </c>
      <c r="C80" s="37">
        <v>13</v>
      </c>
      <c r="D80" s="37">
        <v>21</v>
      </c>
      <c r="E80" s="91">
        <v>61</v>
      </c>
      <c r="F80" s="36">
        <v>54</v>
      </c>
      <c r="G80" s="37">
        <v>25</v>
      </c>
      <c r="H80" s="37">
        <v>29</v>
      </c>
      <c r="I80" s="91">
        <v>96</v>
      </c>
      <c r="J80" s="36">
        <v>10</v>
      </c>
      <c r="K80" s="37">
        <v>2</v>
      </c>
      <c r="L80" s="37">
        <v>8</v>
      </c>
    </row>
    <row r="81" spans="1:13" s="35" customFormat="1" ht="15.75" customHeight="1">
      <c r="A81" s="17">
        <v>27</v>
      </c>
      <c r="B81" s="36">
        <v>29</v>
      </c>
      <c r="C81" s="37">
        <v>13</v>
      </c>
      <c r="D81" s="37">
        <v>16</v>
      </c>
      <c r="E81" s="91">
        <v>62</v>
      </c>
      <c r="F81" s="36">
        <v>41</v>
      </c>
      <c r="G81" s="37">
        <v>23</v>
      </c>
      <c r="H81" s="37">
        <v>18</v>
      </c>
      <c r="I81" s="91">
        <v>97</v>
      </c>
      <c r="J81" s="36">
        <v>4</v>
      </c>
      <c r="K81" s="37">
        <v>1</v>
      </c>
      <c r="L81" s="37">
        <v>3</v>
      </c>
    </row>
    <row r="82" spans="1:13" s="35" customFormat="1" ht="15.75" customHeight="1">
      <c r="A82" s="17">
        <v>28</v>
      </c>
      <c r="B82" s="36">
        <v>32</v>
      </c>
      <c r="C82" s="37">
        <v>15</v>
      </c>
      <c r="D82" s="37">
        <v>17</v>
      </c>
      <c r="E82" s="91">
        <v>63</v>
      </c>
      <c r="F82" s="36">
        <v>63</v>
      </c>
      <c r="G82" s="37">
        <v>34</v>
      </c>
      <c r="H82" s="37">
        <v>29</v>
      </c>
      <c r="I82" s="91">
        <v>98</v>
      </c>
      <c r="J82" s="36">
        <v>2</v>
      </c>
      <c r="K82" s="37">
        <v>0</v>
      </c>
      <c r="L82" s="37">
        <v>2</v>
      </c>
    </row>
    <row r="83" spans="1:13" s="35" customFormat="1" ht="18" customHeight="1">
      <c r="A83" s="19">
        <v>29</v>
      </c>
      <c r="B83" s="39">
        <v>36</v>
      </c>
      <c r="C83" s="40">
        <v>17</v>
      </c>
      <c r="D83" s="40">
        <v>19</v>
      </c>
      <c r="E83" s="92">
        <v>64</v>
      </c>
      <c r="F83" s="39">
        <v>58</v>
      </c>
      <c r="G83" s="40">
        <v>30</v>
      </c>
      <c r="H83" s="40">
        <v>28</v>
      </c>
      <c r="I83" s="91">
        <v>99</v>
      </c>
      <c r="J83" s="36">
        <v>1</v>
      </c>
      <c r="K83" s="37">
        <v>1</v>
      </c>
      <c r="L83" s="37">
        <v>0</v>
      </c>
    </row>
    <row r="84" spans="1:13" s="6" customFormat="1" ht="25.5" customHeight="1">
      <c r="A84" s="10" t="s">
        <v>31</v>
      </c>
      <c r="B84" s="44">
        <v>179</v>
      </c>
      <c r="C84" s="44">
        <v>93</v>
      </c>
      <c r="D84" s="44">
        <v>86</v>
      </c>
      <c r="E84" s="98" t="s">
        <v>32</v>
      </c>
      <c r="F84" s="44">
        <v>303</v>
      </c>
      <c r="G84" s="44">
        <v>133</v>
      </c>
      <c r="H84" s="44">
        <v>170</v>
      </c>
      <c r="I84" s="95">
        <v>100</v>
      </c>
      <c r="J84" s="47">
        <v>2</v>
      </c>
      <c r="K84" s="48">
        <v>1</v>
      </c>
      <c r="L84" s="48">
        <v>1</v>
      </c>
    </row>
    <row r="85" spans="1:13" s="35" customFormat="1" ht="15.75" customHeight="1">
      <c r="A85" s="17">
        <v>30</v>
      </c>
      <c r="B85" s="36">
        <v>40</v>
      </c>
      <c r="C85" s="37">
        <v>22</v>
      </c>
      <c r="D85" s="37">
        <v>18</v>
      </c>
      <c r="E85" s="91">
        <v>65</v>
      </c>
      <c r="F85" s="36">
        <v>64</v>
      </c>
      <c r="G85" s="37">
        <v>28</v>
      </c>
      <c r="H85" s="37">
        <v>36</v>
      </c>
      <c r="I85" s="91">
        <v>101</v>
      </c>
      <c r="J85" s="36">
        <v>2</v>
      </c>
      <c r="K85" s="37">
        <v>0</v>
      </c>
      <c r="L85" s="37">
        <v>2</v>
      </c>
    </row>
    <row r="86" spans="1:13" s="35" customFormat="1" ht="15.75" customHeight="1">
      <c r="A86" s="17">
        <v>31</v>
      </c>
      <c r="B86" s="36">
        <v>34</v>
      </c>
      <c r="C86" s="37">
        <v>17</v>
      </c>
      <c r="D86" s="37">
        <v>17</v>
      </c>
      <c r="E86" s="91">
        <v>66</v>
      </c>
      <c r="F86" s="36">
        <v>52</v>
      </c>
      <c r="G86" s="37">
        <v>25</v>
      </c>
      <c r="H86" s="37">
        <v>27</v>
      </c>
      <c r="I86" s="91">
        <v>102</v>
      </c>
      <c r="J86" s="36">
        <v>2</v>
      </c>
      <c r="K86" s="37">
        <v>0</v>
      </c>
      <c r="L86" s="37">
        <v>2</v>
      </c>
    </row>
    <row r="87" spans="1:13" s="35" customFormat="1" ht="15.75" customHeight="1">
      <c r="A87" s="17">
        <v>32</v>
      </c>
      <c r="B87" s="36">
        <v>34</v>
      </c>
      <c r="C87" s="37">
        <v>18</v>
      </c>
      <c r="D87" s="37">
        <v>16</v>
      </c>
      <c r="E87" s="91">
        <v>67</v>
      </c>
      <c r="F87" s="36">
        <v>62</v>
      </c>
      <c r="G87" s="37">
        <v>22</v>
      </c>
      <c r="H87" s="37">
        <v>40</v>
      </c>
      <c r="I87" s="91">
        <v>103</v>
      </c>
      <c r="J87" s="36">
        <v>1</v>
      </c>
      <c r="K87" s="37">
        <v>1</v>
      </c>
      <c r="L87" s="37">
        <v>0</v>
      </c>
    </row>
    <row r="88" spans="1:13" s="35" customFormat="1" ht="15.75" customHeight="1">
      <c r="A88" s="17">
        <v>33</v>
      </c>
      <c r="B88" s="36">
        <v>42</v>
      </c>
      <c r="C88" s="37">
        <v>19</v>
      </c>
      <c r="D88" s="37">
        <v>23</v>
      </c>
      <c r="E88" s="91">
        <v>68</v>
      </c>
      <c r="F88" s="36">
        <v>64</v>
      </c>
      <c r="G88" s="37">
        <v>27</v>
      </c>
      <c r="H88" s="37">
        <v>37</v>
      </c>
      <c r="I88" s="96" t="s">
        <v>33</v>
      </c>
      <c r="J88" s="39">
        <v>1</v>
      </c>
      <c r="K88" s="40">
        <v>0</v>
      </c>
      <c r="L88" s="40">
        <v>1</v>
      </c>
    </row>
    <row r="89" spans="1:13" s="35" customFormat="1" ht="21" customHeight="1" thickBot="1">
      <c r="A89" s="32">
        <v>34</v>
      </c>
      <c r="B89" s="36">
        <v>29</v>
      </c>
      <c r="C89" s="37">
        <v>17</v>
      </c>
      <c r="D89" s="37">
        <v>12</v>
      </c>
      <c r="E89" s="91">
        <v>69</v>
      </c>
      <c r="F89" s="36">
        <v>61</v>
      </c>
      <c r="G89" s="37">
        <v>31</v>
      </c>
      <c r="H89" s="37">
        <v>30</v>
      </c>
      <c r="I89" s="107" t="s">
        <v>5</v>
      </c>
      <c r="J89" s="47">
        <v>4748</v>
      </c>
      <c r="K89" s="47">
        <v>2301</v>
      </c>
      <c r="L89" s="47">
        <v>2447</v>
      </c>
    </row>
    <row r="90" spans="1:13" s="58" customFormat="1" ht="24" customHeight="1" thickTop="1" thickBot="1">
      <c r="A90" s="53" t="s">
        <v>34</v>
      </c>
      <c r="B90" s="115">
        <v>575</v>
      </c>
      <c r="C90" s="116">
        <v>297</v>
      </c>
      <c r="D90" s="197">
        <v>278</v>
      </c>
      <c r="E90" s="120" t="s">
        <v>36</v>
      </c>
      <c r="F90" s="116">
        <v>2629</v>
      </c>
      <c r="G90" s="116">
        <v>1318</v>
      </c>
      <c r="H90" s="197">
        <v>1311</v>
      </c>
      <c r="I90" s="123" t="s">
        <v>37</v>
      </c>
      <c r="J90" s="116">
        <v>1544</v>
      </c>
      <c r="K90" s="116">
        <v>686</v>
      </c>
      <c r="L90" s="116">
        <v>858</v>
      </c>
    </row>
    <row r="91" spans="1:13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23" t="s">
        <v>153</v>
      </c>
      <c r="L91" s="30"/>
      <c r="M91" s="35"/>
    </row>
    <row r="92" spans="1:13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</row>
    <row r="93" spans="1:13" s="6" customFormat="1" ht="25.5" customHeight="1">
      <c r="A93" s="10" t="s">
        <v>6</v>
      </c>
      <c r="B93" s="44">
        <v>171</v>
      </c>
      <c r="C93" s="44">
        <v>77</v>
      </c>
      <c r="D93" s="44">
        <v>94</v>
      </c>
      <c r="E93" s="98" t="s">
        <v>7</v>
      </c>
      <c r="F93" s="44">
        <v>284</v>
      </c>
      <c r="G93" s="44">
        <v>151</v>
      </c>
      <c r="H93" s="44">
        <v>133</v>
      </c>
      <c r="I93" s="98" t="s">
        <v>8</v>
      </c>
      <c r="J93" s="44">
        <v>362</v>
      </c>
      <c r="K93" s="44">
        <v>177</v>
      </c>
      <c r="L93" s="44">
        <v>185</v>
      </c>
    </row>
    <row r="94" spans="1:13" s="35" customFormat="1" ht="15.75" customHeight="1">
      <c r="A94" s="17">
        <v>0</v>
      </c>
      <c r="B94" s="36">
        <v>22</v>
      </c>
      <c r="C94" s="37">
        <v>12</v>
      </c>
      <c r="D94" s="37">
        <v>10</v>
      </c>
      <c r="E94" s="91">
        <v>35</v>
      </c>
      <c r="F94" s="36">
        <v>50</v>
      </c>
      <c r="G94" s="37">
        <v>23</v>
      </c>
      <c r="H94" s="37">
        <v>27</v>
      </c>
      <c r="I94" s="91">
        <v>70</v>
      </c>
      <c r="J94" s="36">
        <v>70</v>
      </c>
      <c r="K94" s="37">
        <v>42</v>
      </c>
      <c r="L94" s="37">
        <v>28</v>
      </c>
    </row>
    <row r="95" spans="1:13" s="35" customFormat="1" ht="15.75" customHeight="1">
      <c r="A95" s="17">
        <v>1</v>
      </c>
      <c r="B95" s="36">
        <v>28</v>
      </c>
      <c r="C95" s="37">
        <v>9</v>
      </c>
      <c r="D95" s="37">
        <v>19</v>
      </c>
      <c r="E95" s="91">
        <v>36</v>
      </c>
      <c r="F95" s="36">
        <v>46</v>
      </c>
      <c r="G95" s="37">
        <v>24</v>
      </c>
      <c r="H95" s="37">
        <v>22</v>
      </c>
      <c r="I95" s="91">
        <v>71</v>
      </c>
      <c r="J95" s="36">
        <v>68</v>
      </c>
      <c r="K95" s="37">
        <v>27</v>
      </c>
      <c r="L95" s="37">
        <v>41</v>
      </c>
    </row>
    <row r="96" spans="1:13" s="35" customFormat="1" ht="15.75" customHeight="1">
      <c r="A96" s="17">
        <v>2</v>
      </c>
      <c r="B96" s="36">
        <v>39</v>
      </c>
      <c r="C96" s="37">
        <v>15</v>
      </c>
      <c r="D96" s="37">
        <v>24</v>
      </c>
      <c r="E96" s="91">
        <v>37</v>
      </c>
      <c r="F96" s="36">
        <v>51</v>
      </c>
      <c r="G96" s="37">
        <v>28</v>
      </c>
      <c r="H96" s="37">
        <v>23</v>
      </c>
      <c r="I96" s="91">
        <v>72</v>
      </c>
      <c r="J96" s="36">
        <v>62</v>
      </c>
      <c r="K96" s="37">
        <v>27</v>
      </c>
      <c r="L96" s="37">
        <v>35</v>
      </c>
    </row>
    <row r="97" spans="1:12" s="35" customFormat="1" ht="15.75" customHeight="1">
      <c r="A97" s="17">
        <v>3</v>
      </c>
      <c r="B97" s="36">
        <v>35</v>
      </c>
      <c r="C97" s="37">
        <v>19</v>
      </c>
      <c r="D97" s="37">
        <v>16</v>
      </c>
      <c r="E97" s="91">
        <v>38</v>
      </c>
      <c r="F97" s="36">
        <v>67</v>
      </c>
      <c r="G97" s="37">
        <v>35</v>
      </c>
      <c r="H97" s="37">
        <v>32</v>
      </c>
      <c r="I97" s="91">
        <v>73</v>
      </c>
      <c r="J97" s="36">
        <v>87</v>
      </c>
      <c r="K97" s="37">
        <v>41</v>
      </c>
      <c r="L97" s="37">
        <v>46</v>
      </c>
    </row>
    <row r="98" spans="1:12" s="35" customFormat="1" ht="18" customHeight="1">
      <c r="A98" s="19">
        <v>4</v>
      </c>
      <c r="B98" s="105">
        <v>47</v>
      </c>
      <c r="C98" s="40">
        <v>22</v>
      </c>
      <c r="D98" s="40">
        <v>25</v>
      </c>
      <c r="E98" s="92">
        <v>39</v>
      </c>
      <c r="F98" s="39">
        <v>70</v>
      </c>
      <c r="G98" s="40">
        <v>41</v>
      </c>
      <c r="H98" s="40">
        <v>29</v>
      </c>
      <c r="I98" s="92">
        <v>74</v>
      </c>
      <c r="J98" s="39">
        <v>75</v>
      </c>
      <c r="K98" s="40">
        <v>40</v>
      </c>
      <c r="L98" s="40">
        <v>35</v>
      </c>
    </row>
    <row r="99" spans="1:12" s="6" customFormat="1" ht="25.5" customHeight="1">
      <c r="A99" s="10" t="s">
        <v>10</v>
      </c>
      <c r="B99" s="44">
        <v>243</v>
      </c>
      <c r="C99" s="44">
        <v>111</v>
      </c>
      <c r="D99" s="44">
        <v>132</v>
      </c>
      <c r="E99" s="98" t="s">
        <v>11</v>
      </c>
      <c r="F99" s="44">
        <v>341</v>
      </c>
      <c r="G99" s="44">
        <v>182</v>
      </c>
      <c r="H99" s="44">
        <v>159</v>
      </c>
      <c r="I99" s="98" t="s">
        <v>12</v>
      </c>
      <c r="J99" s="44">
        <v>364</v>
      </c>
      <c r="K99" s="44">
        <v>173</v>
      </c>
      <c r="L99" s="44">
        <v>191</v>
      </c>
    </row>
    <row r="100" spans="1:12" s="35" customFormat="1" ht="15.75" customHeight="1">
      <c r="A100" s="17">
        <v>5</v>
      </c>
      <c r="B100" s="36">
        <v>32</v>
      </c>
      <c r="C100" s="37">
        <v>15</v>
      </c>
      <c r="D100" s="37">
        <v>17</v>
      </c>
      <c r="E100" s="91">
        <v>40</v>
      </c>
      <c r="F100" s="36">
        <v>55</v>
      </c>
      <c r="G100" s="37">
        <v>30</v>
      </c>
      <c r="H100" s="37">
        <v>25</v>
      </c>
      <c r="I100" s="91">
        <v>75</v>
      </c>
      <c r="J100" s="36">
        <v>84</v>
      </c>
      <c r="K100" s="37">
        <v>35</v>
      </c>
      <c r="L100" s="37">
        <v>49</v>
      </c>
    </row>
    <row r="101" spans="1:12" s="35" customFormat="1" ht="15.75" customHeight="1">
      <c r="A101" s="17">
        <v>6</v>
      </c>
      <c r="B101" s="36">
        <v>42</v>
      </c>
      <c r="C101" s="37">
        <v>18</v>
      </c>
      <c r="D101" s="37">
        <v>24</v>
      </c>
      <c r="E101" s="91">
        <v>41</v>
      </c>
      <c r="F101" s="36">
        <v>70</v>
      </c>
      <c r="G101" s="37">
        <v>31</v>
      </c>
      <c r="H101" s="37">
        <v>39</v>
      </c>
      <c r="I101" s="91">
        <v>76</v>
      </c>
      <c r="J101" s="36">
        <v>74</v>
      </c>
      <c r="K101" s="37">
        <v>37</v>
      </c>
      <c r="L101" s="37">
        <v>37</v>
      </c>
    </row>
    <row r="102" spans="1:12" s="35" customFormat="1" ht="15.75" customHeight="1">
      <c r="A102" s="17">
        <v>7</v>
      </c>
      <c r="B102" s="36">
        <v>57</v>
      </c>
      <c r="C102" s="37">
        <v>28</v>
      </c>
      <c r="D102" s="37">
        <v>29</v>
      </c>
      <c r="E102" s="91">
        <v>42</v>
      </c>
      <c r="F102" s="36">
        <v>77</v>
      </c>
      <c r="G102" s="37">
        <v>41</v>
      </c>
      <c r="H102" s="37">
        <v>36</v>
      </c>
      <c r="I102" s="91">
        <v>77</v>
      </c>
      <c r="J102" s="36">
        <v>85</v>
      </c>
      <c r="K102" s="37">
        <v>45</v>
      </c>
      <c r="L102" s="37">
        <v>40</v>
      </c>
    </row>
    <row r="103" spans="1:12" s="35" customFormat="1" ht="15.75" customHeight="1">
      <c r="A103" s="17">
        <v>8</v>
      </c>
      <c r="B103" s="36">
        <v>63</v>
      </c>
      <c r="C103" s="37">
        <v>32</v>
      </c>
      <c r="D103" s="37">
        <v>31</v>
      </c>
      <c r="E103" s="91">
        <v>43</v>
      </c>
      <c r="F103" s="36">
        <v>68</v>
      </c>
      <c r="G103" s="37">
        <v>39</v>
      </c>
      <c r="H103" s="37">
        <v>29</v>
      </c>
      <c r="I103" s="91">
        <v>78</v>
      </c>
      <c r="J103" s="36">
        <v>78</v>
      </c>
      <c r="K103" s="37">
        <v>36</v>
      </c>
      <c r="L103" s="37">
        <v>42</v>
      </c>
    </row>
    <row r="104" spans="1:12" s="35" customFormat="1" ht="18" customHeight="1">
      <c r="A104" s="19">
        <v>9</v>
      </c>
      <c r="B104" s="39">
        <v>49</v>
      </c>
      <c r="C104" s="40">
        <v>18</v>
      </c>
      <c r="D104" s="40">
        <v>31</v>
      </c>
      <c r="E104" s="92">
        <v>44</v>
      </c>
      <c r="F104" s="39">
        <v>71</v>
      </c>
      <c r="G104" s="40">
        <v>41</v>
      </c>
      <c r="H104" s="40">
        <v>30</v>
      </c>
      <c r="I104" s="92">
        <v>79</v>
      </c>
      <c r="J104" s="39">
        <v>43</v>
      </c>
      <c r="K104" s="40">
        <v>20</v>
      </c>
      <c r="L104" s="40">
        <v>23</v>
      </c>
    </row>
    <row r="105" spans="1:12" s="6" customFormat="1" ht="25.5" customHeight="1">
      <c r="A105" s="10" t="s">
        <v>19</v>
      </c>
      <c r="B105" s="44">
        <v>307</v>
      </c>
      <c r="C105" s="44">
        <v>160</v>
      </c>
      <c r="D105" s="44">
        <v>147</v>
      </c>
      <c r="E105" s="98" t="s">
        <v>20</v>
      </c>
      <c r="F105" s="44">
        <v>390</v>
      </c>
      <c r="G105" s="44">
        <v>197</v>
      </c>
      <c r="H105" s="44">
        <v>193</v>
      </c>
      <c r="I105" s="98" t="s">
        <v>21</v>
      </c>
      <c r="J105" s="44">
        <v>243</v>
      </c>
      <c r="K105" s="44">
        <v>112</v>
      </c>
      <c r="L105" s="44">
        <v>131</v>
      </c>
    </row>
    <row r="106" spans="1:12" s="35" customFormat="1" ht="15.75" customHeight="1">
      <c r="A106" s="17">
        <v>10</v>
      </c>
      <c r="B106" s="36">
        <v>71</v>
      </c>
      <c r="C106" s="37">
        <v>37</v>
      </c>
      <c r="D106" s="37">
        <v>34</v>
      </c>
      <c r="E106" s="91">
        <v>45</v>
      </c>
      <c r="F106" s="36">
        <v>74</v>
      </c>
      <c r="G106" s="37">
        <v>34</v>
      </c>
      <c r="H106" s="37">
        <v>40</v>
      </c>
      <c r="I106" s="91">
        <v>80</v>
      </c>
      <c r="J106" s="36">
        <v>45</v>
      </c>
      <c r="K106" s="37">
        <v>22</v>
      </c>
      <c r="L106" s="37">
        <v>23</v>
      </c>
    </row>
    <row r="107" spans="1:12" s="35" customFormat="1" ht="15.75" customHeight="1">
      <c r="A107" s="17">
        <v>11</v>
      </c>
      <c r="B107" s="36">
        <v>53</v>
      </c>
      <c r="C107" s="37">
        <v>21</v>
      </c>
      <c r="D107" s="37">
        <v>32</v>
      </c>
      <c r="E107" s="91">
        <v>46</v>
      </c>
      <c r="F107" s="36">
        <v>68</v>
      </c>
      <c r="G107" s="37">
        <v>39</v>
      </c>
      <c r="H107" s="37">
        <v>29</v>
      </c>
      <c r="I107" s="91">
        <v>81</v>
      </c>
      <c r="J107" s="36">
        <v>50</v>
      </c>
      <c r="K107" s="37">
        <v>26</v>
      </c>
      <c r="L107" s="37">
        <v>24</v>
      </c>
    </row>
    <row r="108" spans="1:12" s="35" customFormat="1" ht="15.75" customHeight="1">
      <c r="A108" s="17">
        <v>12</v>
      </c>
      <c r="B108" s="36">
        <v>57</v>
      </c>
      <c r="C108" s="37">
        <v>37</v>
      </c>
      <c r="D108" s="37">
        <v>20</v>
      </c>
      <c r="E108" s="91">
        <v>47</v>
      </c>
      <c r="F108" s="36">
        <v>79</v>
      </c>
      <c r="G108" s="37">
        <v>39</v>
      </c>
      <c r="H108" s="37">
        <v>40</v>
      </c>
      <c r="I108" s="91">
        <v>82</v>
      </c>
      <c r="J108" s="36">
        <v>53</v>
      </c>
      <c r="K108" s="37">
        <v>23</v>
      </c>
      <c r="L108" s="37">
        <v>30</v>
      </c>
    </row>
    <row r="109" spans="1:12" s="35" customFormat="1" ht="15.75" customHeight="1">
      <c r="A109" s="17">
        <v>13</v>
      </c>
      <c r="B109" s="36">
        <v>58</v>
      </c>
      <c r="C109" s="37">
        <v>32</v>
      </c>
      <c r="D109" s="37">
        <v>26</v>
      </c>
      <c r="E109" s="91">
        <v>48</v>
      </c>
      <c r="F109" s="36">
        <v>89</v>
      </c>
      <c r="G109" s="37">
        <v>46</v>
      </c>
      <c r="H109" s="37">
        <v>43</v>
      </c>
      <c r="I109" s="91">
        <v>83</v>
      </c>
      <c r="J109" s="36">
        <v>46</v>
      </c>
      <c r="K109" s="37">
        <v>21</v>
      </c>
      <c r="L109" s="37">
        <v>25</v>
      </c>
    </row>
    <row r="110" spans="1:12" s="35" customFormat="1" ht="18" customHeight="1">
      <c r="A110" s="19">
        <v>14</v>
      </c>
      <c r="B110" s="39">
        <v>68</v>
      </c>
      <c r="C110" s="40">
        <v>33</v>
      </c>
      <c r="D110" s="40">
        <v>35</v>
      </c>
      <c r="E110" s="92">
        <v>49</v>
      </c>
      <c r="F110" s="39">
        <v>80</v>
      </c>
      <c r="G110" s="40">
        <v>39</v>
      </c>
      <c r="H110" s="40">
        <v>41</v>
      </c>
      <c r="I110" s="92">
        <v>84</v>
      </c>
      <c r="J110" s="39">
        <v>49</v>
      </c>
      <c r="K110" s="40">
        <v>20</v>
      </c>
      <c r="L110" s="40">
        <v>29</v>
      </c>
    </row>
    <row r="111" spans="1:12" s="6" customFormat="1" ht="25.5" customHeight="1">
      <c r="A111" s="10" t="s">
        <v>22</v>
      </c>
      <c r="B111" s="44">
        <v>312</v>
      </c>
      <c r="C111" s="44">
        <v>161</v>
      </c>
      <c r="D111" s="44">
        <v>151</v>
      </c>
      <c r="E111" s="98" t="s">
        <v>23</v>
      </c>
      <c r="F111" s="44">
        <v>433</v>
      </c>
      <c r="G111" s="44">
        <v>216</v>
      </c>
      <c r="H111" s="44">
        <v>217</v>
      </c>
      <c r="I111" s="98" t="s">
        <v>24</v>
      </c>
      <c r="J111" s="44">
        <v>191</v>
      </c>
      <c r="K111" s="44">
        <v>77</v>
      </c>
      <c r="L111" s="44">
        <v>114</v>
      </c>
    </row>
    <row r="112" spans="1:12" s="35" customFormat="1" ht="15.75" customHeight="1">
      <c r="A112" s="17">
        <v>15</v>
      </c>
      <c r="B112" s="36">
        <v>64</v>
      </c>
      <c r="C112" s="37">
        <v>28</v>
      </c>
      <c r="D112" s="37">
        <v>36</v>
      </c>
      <c r="E112" s="91">
        <v>50</v>
      </c>
      <c r="F112" s="36">
        <v>75</v>
      </c>
      <c r="G112" s="37">
        <v>36</v>
      </c>
      <c r="H112" s="37">
        <v>39</v>
      </c>
      <c r="I112" s="91">
        <v>85</v>
      </c>
      <c r="J112" s="36">
        <v>56</v>
      </c>
      <c r="K112" s="37">
        <v>15</v>
      </c>
      <c r="L112" s="37">
        <v>41</v>
      </c>
    </row>
    <row r="113" spans="1:12" s="35" customFormat="1" ht="15.75" customHeight="1">
      <c r="A113" s="17">
        <v>16</v>
      </c>
      <c r="B113" s="36">
        <v>61</v>
      </c>
      <c r="C113" s="37">
        <v>31</v>
      </c>
      <c r="D113" s="37">
        <v>30</v>
      </c>
      <c r="E113" s="91">
        <v>51</v>
      </c>
      <c r="F113" s="36">
        <v>88</v>
      </c>
      <c r="G113" s="37">
        <v>42</v>
      </c>
      <c r="H113" s="37">
        <v>46</v>
      </c>
      <c r="I113" s="91">
        <v>86</v>
      </c>
      <c r="J113" s="36">
        <v>36</v>
      </c>
      <c r="K113" s="37">
        <v>18</v>
      </c>
      <c r="L113" s="37">
        <v>18</v>
      </c>
    </row>
    <row r="114" spans="1:12" s="35" customFormat="1" ht="15.75" customHeight="1">
      <c r="A114" s="17">
        <v>17</v>
      </c>
      <c r="B114" s="36">
        <v>66</v>
      </c>
      <c r="C114" s="37">
        <v>35</v>
      </c>
      <c r="D114" s="37">
        <v>31</v>
      </c>
      <c r="E114" s="91">
        <v>52</v>
      </c>
      <c r="F114" s="36">
        <v>103</v>
      </c>
      <c r="G114" s="37">
        <v>51</v>
      </c>
      <c r="H114" s="37">
        <v>52</v>
      </c>
      <c r="I114" s="91">
        <v>87</v>
      </c>
      <c r="J114" s="36">
        <v>33</v>
      </c>
      <c r="K114" s="37">
        <v>12</v>
      </c>
      <c r="L114" s="37">
        <v>21</v>
      </c>
    </row>
    <row r="115" spans="1:12" s="35" customFormat="1" ht="15.75" customHeight="1">
      <c r="A115" s="17">
        <v>18</v>
      </c>
      <c r="B115" s="36">
        <v>70</v>
      </c>
      <c r="C115" s="37">
        <v>39</v>
      </c>
      <c r="D115" s="37">
        <v>31</v>
      </c>
      <c r="E115" s="91">
        <v>53</v>
      </c>
      <c r="F115" s="36">
        <v>83</v>
      </c>
      <c r="G115" s="37">
        <v>46</v>
      </c>
      <c r="H115" s="37">
        <v>37</v>
      </c>
      <c r="I115" s="91">
        <v>88</v>
      </c>
      <c r="J115" s="36">
        <v>31</v>
      </c>
      <c r="K115" s="37">
        <v>14</v>
      </c>
      <c r="L115" s="37">
        <v>17</v>
      </c>
    </row>
    <row r="116" spans="1:12" s="35" customFormat="1" ht="18" customHeight="1">
      <c r="A116" s="19">
        <v>19</v>
      </c>
      <c r="B116" s="39">
        <v>51</v>
      </c>
      <c r="C116" s="40">
        <v>28</v>
      </c>
      <c r="D116" s="40">
        <v>23</v>
      </c>
      <c r="E116" s="92">
        <v>54</v>
      </c>
      <c r="F116" s="39">
        <v>84</v>
      </c>
      <c r="G116" s="40">
        <v>41</v>
      </c>
      <c r="H116" s="40">
        <v>43</v>
      </c>
      <c r="I116" s="92">
        <v>89</v>
      </c>
      <c r="J116" s="39">
        <v>35</v>
      </c>
      <c r="K116" s="40">
        <v>18</v>
      </c>
      <c r="L116" s="40">
        <v>17</v>
      </c>
    </row>
    <row r="117" spans="1:12" s="6" customFormat="1" ht="25.5" customHeight="1">
      <c r="A117" s="10" t="s">
        <v>25</v>
      </c>
      <c r="B117" s="44">
        <v>269</v>
      </c>
      <c r="C117" s="44">
        <v>128</v>
      </c>
      <c r="D117" s="44">
        <v>141</v>
      </c>
      <c r="E117" s="98" t="s">
        <v>26</v>
      </c>
      <c r="F117" s="44">
        <v>383</v>
      </c>
      <c r="G117" s="44">
        <v>198</v>
      </c>
      <c r="H117" s="44">
        <v>185</v>
      </c>
      <c r="I117" s="98" t="s">
        <v>27</v>
      </c>
      <c r="J117" s="44">
        <v>89</v>
      </c>
      <c r="K117" s="44">
        <v>34</v>
      </c>
      <c r="L117" s="44">
        <v>55</v>
      </c>
    </row>
    <row r="118" spans="1:12" s="35" customFormat="1" ht="15.75" customHeight="1">
      <c r="A118" s="17">
        <v>20</v>
      </c>
      <c r="B118" s="36">
        <v>63</v>
      </c>
      <c r="C118" s="37">
        <v>28</v>
      </c>
      <c r="D118" s="37">
        <v>35</v>
      </c>
      <c r="E118" s="91">
        <v>55</v>
      </c>
      <c r="F118" s="36">
        <v>81</v>
      </c>
      <c r="G118" s="37">
        <v>43</v>
      </c>
      <c r="H118" s="37">
        <v>38</v>
      </c>
      <c r="I118" s="91">
        <v>90</v>
      </c>
      <c r="J118" s="36">
        <v>27</v>
      </c>
      <c r="K118" s="37">
        <v>9</v>
      </c>
      <c r="L118" s="37">
        <v>18</v>
      </c>
    </row>
    <row r="119" spans="1:12" s="35" customFormat="1" ht="15.75" customHeight="1">
      <c r="A119" s="17">
        <v>21</v>
      </c>
      <c r="B119" s="36">
        <v>54</v>
      </c>
      <c r="C119" s="37">
        <v>27</v>
      </c>
      <c r="D119" s="37">
        <v>27</v>
      </c>
      <c r="E119" s="91">
        <v>56</v>
      </c>
      <c r="F119" s="36">
        <v>83</v>
      </c>
      <c r="G119" s="37">
        <v>45</v>
      </c>
      <c r="H119" s="37">
        <v>38</v>
      </c>
      <c r="I119" s="91">
        <v>91</v>
      </c>
      <c r="J119" s="36">
        <v>18</v>
      </c>
      <c r="K119" s="37">
        <v>7</v>
      </c>
      <c r="L119" s="37">
        <v>11</v>
      </c>
    </row>
    <row r="120" spans="1:12" s="35" customFormat="1" ht="15.75" customHeight="1">
      <c r="A120" s="17">
        <v>22</v>
      </c>
      <c r="B120" s="36">
        <v>53</v>
      </c>
      <c r="C120" s="37">
        <v>30</v>
      </c>
      <c r="D120" s="37">
        <v>23</v>
      </c>
      <c r="E120" s="91">
        <v>57</v>
      </c>
      <c r="F120" s="36">
        <v>94</v>
      </c>
      <c r="G120" s="37">
        <v>53</v>
      </c>
      <c r="H120" s="37">
        <v>41</v>
      </c>
      <c r="I120" s="91">
        <v>92</v>
      </c>
      <c r="J120" s="36">
        <v>11</v>
      </c>
      <c r="K120" s="37">
        <v>4</v>
      </c>
      <c r="L120" s="37">
        <v>7</v>
      </c>
    </row>
    <row r="121" spans="1:12" s="35" customFormat="1" ht="15.75" customHeight="1">
      <c r="A121" s="17">
        <v>23</v>
      </c>
      <c r="B121" s="36">
        <v>48</v>
      </c>
      <c r="C121" s="37">
        <v>25</v>
      </c>
      <c r="D121" s="37">
        <v>23</v>
      </c>
      <c r="E121" s="91">
        <v>58</v>
      </c>
      <c r="F121" s="36">
        <v>68</v>
      </c>
      <c r="G121" s="37">
        <v>29</v>
      </c>
      <c r="H121" s="37">
        <v>39</v>
      </c>
      <c r="I121" s="91">
        <v>93</v>
      </c>
      <c r="J121" s="36">
        <v>20</v>
      </c>
      <c r="K121" s="37">
        <v>9</v>
      </c>
      <c r="L121" s="37">
        <v>11</v>
      </c>
    </row>
    <row r="122" spans="1:12" s="35" customFormat="1" ht="18" customHeight="1">
      <c r="A122" s="19">
        <v>24</v>
      </c>
      <c r="B122" s="39">
        <v>51</v>
      </c>
      <c r="C122" s="40">
        <v>18</v>
      </c>
      <c r="D122" s="40">
        <v>33</v>
      </c>
      <c r="E122" s="92">
        <v>59</v>
      </c>
      <c r="F122" s="39">
        <v>57</v>
      </c>
      <c r="G122" s="40">
        <v>28</v>
      </c>
      <c r="H122" s="40">
        <v>29</v>
      </c>
      <c r="I122" s="92">
        <v>94</v>
      </c>
      <c r="J122" s="39">
        <v>13</v>
      </c>
      <c r="K122" s="40">
        <v>5</v>
      </c>
      <c r="L122" s="40">
        <v>8</v>
      </c>
    </row>
    <row r="123" spans="1:12" s="6" customFormat="1" ht="25.5" customHeight="1">
      <c r="A123" s="10" t="s">
        <v>28</v>
      </c>
      <c r="B123" s="44">
        <v>195</v>
      </c>
      <c r="C123" s="44">
        <v>100</v>
      </c>
      <c r="D123" s="44">
        <v>95</v>
      </c>
      <c r="E123" s="98" t="s">
        <v>29</v>
      </c>
      <c r="F123" s="44">
        <v>354</v>
      </c>
      <c r="G123" s="44">
        <v>183</v>
      </c>
      <c r="H123" s="44">
        <v>171</v>
      </c>
      <c r="I123" s="93" t="s">
        <v>30</v>
      </c>
      <c r="J123" s="44">
        <v>34</v>
      </c>
      <c r="K123" s="44">
        <v>9</v>
      </c>
      <c r="L123" s="44">
        <v>25</v>
      </c>
    </row>
    <row r="124" spans="1:12" s="35" customFormat="1" ht="15.75" customHeight="1">
      <c r="A124" s="17">
        <v>25</v>
      </c>
      <c r="B124" s="36">
        <v>47</v>
      </c>
      <c r="C124" s="37">
        <v>26</v>
      </c>
      <c r="D124" s="37">
        <v>21</v>
      </c>
      <c r="E124" s="91">
        <v>60</v>
      </c>
      <c r="F124" s="36">
        <v>79</v>
      </c>
      <c r="G124" s="37">
        <v>41</v>
      </c>
      <c r="H124" s="37">
        <v>38</v>
      </c>
      <c r="I124" s="91">
        <v>95</v>
      </c>
      <c r="J124" s="36">
        <v>9</v>
      </c>
      <c r="K124" s="37">
        <v>3</v>
      </c>
      <c r="L124" s="37">
        <v>6</v>
      </c>
    </row>
    <row r="125" spans="1:12" s="35" customFormat="1" ht="15.75" customHeight="1">
      <c r="A125" s="17">
        <v>26</v>
      </c>
      <c r="B125" s="36">
        <v>46</v>
      </c>
      <c r="C125" s="37">
        <v>22</v>
      </c>
      <c r="D125" s="37">
        <v>24</v>
      </c>
      <c r="E125" s="91">
        <v>61</v>
      </c>
      <c r="F125" s="36">
        <v>63</v>
      </c>
      <c r="G125" s="37">
        <v>29</v>
      </c>
      <c r="H125" s="37">
        <v>34</v>
      </c>
      <c r="I125" s="91">
        <v>96</v>
      </c>
      <c r="J125" s="36">
        <v>6</v>
      </c>
      <c r="K125" s="37">
        <v>0</v>
      </c>
      <c r="L125" s="37">
        <v>6</v>
      </c>
    </row>
    <row r="126" spans="1:12" s="35" customFormat="1" ht="15.75" customHeight="1">
      <c r="A126" s="17">
        <v>27</v>
      </c>
      <c r="B126" s="36">
        <v>40</v>
      </c>
      <c r="C126" s="37">
        <v>22</v>
      </c>
      <c r="D126" s="37">
        <v>18</v>
      </c>
      <c r="E126" s="91">
        <v>62</v>
      </c>
      <c r="F126" s="36">
        <v>81</v>
      </c>
      <c r="G126" s="37">
        <v>44</v>
      </c>
      <c r="H126" s="37">
        <v>37</v>
      </c>
      <c r="I126" s="91">
        <v>97</v>
      </c>
      <c r="J126" s="36">
        <v>7</v>
      </c>
      <c r="K126" s="37">
        <v>3</v>
      </c>
      <c r="L126" s="37">
        <v>4</v>
      </c>
    </row>
    <row r="127" spans="1:12" s="35" customFormat="1" ht="15.75" customHeight="1">
      <c r="A127" s="17">
        <v>28</v>
      </c>
      <c r="B127" s="36">
        <v>25</v>
      </c>
      <c r="C127" s="37">
        <v>10</v>
      </c>
      <c r="D127" s="37">
        <v>15</v>
      </c>
      <c r="E127" s="91">
        <v>63</v>
      </c>
      <c r="F127" s="36">
        <v>66</v>
      </c>
      <c r="G127" s="37">
        <v>34</v>
      </c>
      <c r="H127" s="37">
        <v>32</v>
      </c>
      <c r="I127" s="91">
        <v>98</v>
      </c>
      <c r="J127" s="36">
        <v>6</v>
      </c>
      <c r="K127" s="37">
        <v>2</v>
      </c>
      <c r="L127" s="37">
        <v>4</v>
      </c>
    </row>
    <row r="128" spans="1:12" s="35" customFormat="1" ht="18" customHeight="1">
      <c r="A128" s="19">
        <v>29</v>
      </c>
      <c r="B128" s="39">
        <v>37</v>
      </c>
      <c r="C128" s="40">
        <v>20</v>
      </c>
      <c r="D128" s="40">
        <v>17</v>
      </c>
      <c r="E128" s="92">
        <v>64</v>
      </c>
      <c r="F128" s="39">
        <v>65</v>
      </c>
      <c r="G128" s="40">
        <v>35</v>
      </c>
      <c r="H128" s="40">
        <v>30</v>
      </c>
      <c r="I128" s="91">
        <v>99</v>
      </c>
      <c r="J128" s="36">
        <v>1</v>
      </c>
      <c r="K128" s="37">
        <v>0</v>
      </c>
      <c r="L128" s="37">
        <v>1</v>
      </c>
    </row>
    <row r="129" spans="1:13" s="6" customFormat="1" ht="25.5" customHeight="1">
      <c r="A129" s="10" t="s">
        <v>31</v>
      </c>
      <c r="B129" s="44">
        <v>225</v>
      </c>
      <c r="C129" s="44">
        <v>112</v>
      </c>
      <c r="D129" s="44">
        <v>113</v>
      </c>
      <c r="E129" s="98" t="s">
        <v>32</v>
      </c>
      <c r="F129" s="44">
        <v>354</v>
      </c>
      <c r="G129" s="44">
        <v>167</v>
      </c>
      <c r="H129" s="44">
        <v>187</v>
      </c>
      <c r="I129" s="95">
        <v>100</v>
      </c>
      <c r="J129" s="47">
        <v>3</v>
      </c>
      <c r="K129" s="48">
        <v>1</v>
      </c>
      <c r="L129" s="48">
        <v>2</v>
      </c>
    </row>
    <row r="130" spans="1:13" s="35" customFormat="1" ht="15.75" customHeight="1">
      <c r="A130" s="17">
        <v>30</v>
      </c>
      <c r="B130" s="36">
        <v>47</v>
      </c>
      <c r="C130" s="37">
        <v>25</v>
      </c>
      <c r="D130" s="37">
        <v>22</v>
      </c>
      <c r="E130" s="91">
        <v>65</v>
      </c>
      <c r="F130" s="36">
        <v>79</v>
      </c>
      <c r="G130" s="37">
        <v>34</v>
      </c>
      <c r="H130" s="37">
        <v>45</v>
      </c>
      <c r="I130" s="91">
        <v>101</v>
      </c>
      <c r="J130" s="36">
        <v>1</v>
      </c>
      <c r="K130" s="37">
        <v>0</v>
      </c>
      <c r="L130" s="37">
        <v>1</v>
      </c>
    </row>
    <row r="131" spans="1:13" s="35" customFormat="1" ht="15.75" customHeight="1">
      <c r="A131" s="17">
        <v>31</v>
      </c>
      <c r="B131" s="36">
        <v>52</v>
      </c>
      <c r="C131" s="37">
        <v>29</v>
      </c>
      <c r="D131" s="37">
        <v>23</v>
      </c>
      <c r="E131" s="91">
        <v>66</v>
      </c>
      <c r="F131" s="36">
        <v>64</v>
      </c>
      <c r="G131" s="37">
        <v>30</v>
      </c>
      <c r="H131" s="37">
        <v>34</v>
      </c>
      <c r="I131" s="91">
        <v>102</v>
      </c>
      <c r="J131" s="36">
        <v>0</v>
      </c>
      <c r="K131" s="37">
        <v>0</v>
      </c>
      <c r="L131" s="37">
        <v>0</v>
      </c>
    </row>
    <row r="132" spans="1:13" s="35" customFormat="1" ht="15.75" customHeight="1">
      <c r="A132" s="17">
        <v>32</v>
      </c>
      <c r="B132" s="36">
        <v>36</v>
      </c>
      <c r="C132" s="37">
        <v>13</v>
      </c>
      <c r="D132" s="37">
        <v>23</v>
      </c>
      <c r="E132" s="91">
        <v>67</v>
      </c>
      <c r="F132" s="36">
        <v>66</v>
      </c>
      <c r="G132" s="37">
        <v>29</v>
      </c>
      <c r="H132" s="37">
        <v>37</v>
      </c>
      <c r="I132" s="91">
        <v>103</v>
      </c>
      <c r="J132" s="36">
        <v>1</v>
      </c>
      <c r="K132" s="37">
        <v>0</v>
      </c>
      <c r="L132" s="37">
        <v>1</v>
      </c>
    </row>
    <row r="133" spans="1:13" s="35" customFormat="1" ht="15.75" customHeight="1">
      <c r="A133" s="17">
        <v>33</v>
      </c>
      <c r="B133" s="36">
        <v>38</v>
      </c>
      <c r="C133" s="37">
        <v>18</v>
      </c>
      <c r="D133" s="37">
        <v>20</v>
      </c>
      <c r="E133" s="91">
        <v>68</v>
      </c>
      <c r="F133" s="36">
        <v>72</v>
      </c>
      <c r="G133" s="37">
        <v>38</v>
      </c>
      <c r="H133" s="37">
        <v>34</v>
      </c>
      <c r="I133" s="96" t="s">
        <v>33</v>
      </c>
      <c r="J133" s="39">
        <v>0</v>
      </c>
      <c r="K133" s="40">
        <v>0</v>
      </c>
      <c r="L133" s="40">
        <v>0</v>
      </c>
    </row>
    <row r="134" spans="1:13" s="35" customFormat="1" ht="21" customHeight="1" thickBot="1">
      <c r="A134" s="32">
        <v>34</v>
      </c>
      <c r="B134" s="36">
        <v>52</v>
      </c>
      <c r="C134" s="37">
        <v>27</v>
      </c>
      <c r="D134" s="37">
        <v>25</v>
      </c>
      <c r="E134" s="91">
        <v>69</v>
      </c>
      <c r="F134" s="36">
        <v>73</v>
      </c>
      <c r="G134" s="37">
        <v>36</v>
      </c>
      <c r="H134" s="37">
        <v>37</v>
      </c>
      <c r="I134" s="107" t="s">
        <v>5</v>
      </c>
      <c r="J134" s="47">
        <v>5544</v>
      </c>
      <c r="K134" s="47">
        <v>2725</v>
      </c>
      <c r="L134" s="47">
        <v>2819</v>
      </c>
    </row>
    <row r="135" spans="1:13" s="58" customFormat="1" ht="24" customHeight="1" thickTop="1" thickBot="1">
      <c r="A135" s="53" t="s">
        <v>34</v>
      </c>
      <c r="B135" s="115">
        <v>721</v>
      </c>
      <c r="C135" s="116">
        <v>348</v>
      </c>
      <c r="D135" s="197">
        <v>373</v>
      </c>
      <c r="E135" s="120" t="s">
        <v>36</v>
      </c>
      <c r="F135" s="116">
        <v>3186</v>
      </c>
      <c r="G135" s="116">
        <v>1628</v>
      </c>
      <c r="H135" s="197">
        <v>1558</v>
      </c>
      <c r="I135" s="123" t="s">
        <v>37</v>
      </c>
      <c r="J135" s="116">
        <v>1637</v>
      </c>
      <c r="K135" s="116">
        <v>749</v>
      </c>
      <c r="L135" s="116">
        <v>888</v>
      </c>
    </row>
    <row r="136" spans="1:13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23" t="s">
        <v>154</v>
      </c>
      <c r="L136" s="30"/>
      <c r="M136" s="35"/>
    </row>
    <row r="137" spans="1:13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</row>
    <row r="138" spans="1:13" s="6" customFormat="1" ht="25.5" customHeight="1">
      <c r="A138" s="10" t="s">
        <v>6</v>
      </c>
      <c r="B138" s="44">
        <v>6</v>
      </c>
      <c r="C138" s="44">
        <v>3</v>
      </c>
      <c r="D138" s="44">
        <v>3</v>
      </c>
      <c r="E138" s="98" t="s">
        <v>7</v>
      </c>
      <c r="F138" s="44">
        <v>7</v>
      </c>
      <c r="G138" s="44">
        <v>5</v>
      </c>
      <c r="H138" s="44">
        <v>2</v>
      </c>
      <c r="I138" s="98" t="s">
        <v>8</v>
      </c>
      <c r="J138" s="44">
        <v>34</v>
      </c>
      <c r="K138" s="44">
        <v>19</v>
      </c>
      <c r="L138" s="44">
        <v>15</v>
      </c>
    </row>
    <row r="139" spans="1:13" s="35" customFormat="1" ht="15.75" customHeight="1">
      <c r="A139" s="17">
        <v>0</v>
      </c>
      <c r="B139" s="36">
        <v>3</v>
      </c>
      <c r="C139" s="37">
        <v>1</v>
      </c>
      <c r="D139" s="37">
        <v>2</v>
      </c>
      <c r="E139" s="91">
        <v>35</v>
      </c>
      <c r="F139" s="36">
        <v>1</v>
      </c>
      <c r="G139" s="37">
        <v>1</v>
      </c>
      <c r="H139" s="37">
        <v>0</v>
      </c>
      <c r="I139" s="91">
        <v>70</v>
      </c>
      <c r="J139" s="36">
        <v>8</v>
      </c>
      <c r="K139" s="37">
        <v>4</v>
      </c>
      <c r="L139" s="37">
        <v>4</v>
      </c>
    </row>
    <row r="140" spans="1:13" s="35" customFormat="1" ht="15.75" customHeight="1">
      <c r="A140" s="17">
        <v>1</v>
      </c>
      <c r="B140" s="36">
        <v>0</v>
      </c>
      <c r="C140" s="37">
        <v>0</v>
      </c>
      <c r="D140" s="37">
        <v>0</v>
      </c>
      <c r="E140" s="91">
        <v>36</v>
      </c>
      <c r="F140" s="36">
        <v>0</v>
      </c>
      <c r="G140" s="37">
        <v>0</v>
      </c>
      <c r="H140" s="37">
        <v>0</v>
      </c>
      <c r="I140" s="91">
        <v>71</v>
      </c>
      <c r="J140" s="36">
        <v>4</v>
      </c>
      <c r="K140" s="37">
        <v>2</v>
      </c>
      <c r="L140" s="37">
        <v>2</v>
      </c>
    </row>
    <row r="141" spans="1:13" s="35" customFormat="1" ht="15.75" customHeight="1">
      <c r="A141" s="17">
        <v>2</v>
      </c>
      <c r="B141" s="36">
        <v>1</v>
      </c>
      <c r="C141" s="37">
        <v>1</v>
      </c>
      <c r="D141" s="37">
        <v>0</v>
      </c>
      <c r="E141" s="91">
        <v>37</v>
      </c>
      <c r="F141" s="36">
        <v>2</v>
      </c>
      <c r="G141" s="37">
        <v>1</v>
      </c>
      <c r="H141" s="37">
        <v>1</v>
      </c>
      <c r="I141" s="91">
        <v>72</v>
      </c>
      <c r="J141" s="36">
        <v>11</v>
      </c>
      <c r="K141" s="37">
        <v>7</v>
      </c>
      <c r="L141" s="37">
        <v>4</v>
      </c>
    </row>
    <row r="142" spans="1:13" s="35" customFormat="1" ht="15.75" customHeight="1">
      <c r="A142" s="17">
        <v>3</v>
      </c>
      <c r="B142" s="36">
        <v>0</v>
      </c>
      <c r="C142" s="37">
        <v>0</v>
      </c>
      <c r="D142" s="37">
        <v>0</v>
      </c>
      <c r="E142" s="91">
        <v>38</v>
      </c>
      <c r="F142" s="36">
        <v>2</v>
      </c>
      <c r="G142" s="37">
        <v>2</v>
      </c>
      <c r="H142" s="37">
        <v>0</v>
      </c>
      <c r="I142" s="91">
        <v>73</v>
      </c>
      <c r="J142" s="36">
        <v>5</v>
      </c>
      <c r="K142" s="37">
        <v>3</v>
      </c>
      <c r="L142" s="37">
        <v>2</v>
      </c>
    </row>
    <row r="143" spans="1:13" s="35" customFormat="1" ht="18" customHeight="1">
      <c r="A143" s="19">
        <v>4</v>
      </c>
      <c r="B143" s="105">
        <v>2</v>
      </c>
      <c r="C143" s="40">
        <v>1</v>
      </c>
      <c r="D143" s="40">
        <v>1</v>
      </c>
      <c r="E143" s="92">
        <v>39</v>
      </c>
      <c r="F143" s="39">
        <v>2</v>
      </c>
      <c r="G143" s="40">
        <v>1</v>
      </c>
      <c r="H143" s="40">
        <v>1</v>
      </c>
      <c r="I143" s="92">
        <v>74</v>
      </c>
      <c r="J143" s="39">
        <v>6</v>
      </c>
      <c r="K143" s="40">
        <v>3</v>
      </c>
      <c r="L143" s="40">
        <v>3</v>
      </c>
    </row>
    <row r="144" spans="1:13" s="6" customFormat="1" ht="25.5" customHeight="1">
      <c r="A144" s="10" t="s">
        <v>10</v>
      </c>
      <c r="B144" s="44">
        <v>5</v>
      </c>
      <c r="C144" s="44">
        <v>2</v>
      </c>
      <c r="D144" s="44">
        <v>3</v>
      </c>
      <c r="E144" s="98" t="s">
        <v>11</v>
      </c>
      <c r="F144" s="44">
        <v>22</v>
      </c>
      <c r="G144" s="44">
        <v>14</v>
      </c>
      <c r="H144" s="44">
        <v>8</v>
      </c>
      <c r="I144" s="98" t="s">
        <v>12</v>
      </c>
      <c r="J144" s="44">
        <v>33</v>
      </c>
      <c r="K144" s="44">
        <v>18</v>
      </c>
      <c r="L144" s="44">
        <v>15</v>
      </c>
    </row>
    <row r="145" spans="1:12" s="35" customFormat="1" ht="15.75" customHeight="1">
      <c r="A145" s="17">
        <v>5</v>
      </c>
      <c r="B145" s="36">
        <v>2</v>
      </c>
      <c r="C145" s="37">
        <v>1</v>
      </c>
      <c r="D145" s="37">
        <v>1</v>
      </c>
      <c r="E145" s="91">
        <v>40</v>
      </c>
      <c r="F145" s="36">
        <v>4</v>
      </c>
      <c r="G145" s="37">
        <v>3</v>
      </c>
      <c r="H145" s="37">
        <v>1</v>
      </c>
      <c r="I145" s="91">
        <v>75</v>
      </c>
      <c r="J145" s="36">
        <v>7</v>
      </c>
      <c r="K145" s="37">
        <v>5</v>
      </c>
      <c r="L145" s="37">
        <v>2</v>
      </c>
    </row>
    <row r="146" spans="1:12" s="35" customFormat="1" ht="15.75" customHeight="1">
      <c r="A146" s="17">
        <v>6</v>
      </c>
      <c r="B146" s="36">
        <v>0</v>
      </c>
      <c r="C146" s="37">
        <v>0</v>
      </c>
      <c r="D146" s="37">
        <v>0</v>
      </c>
      <c r="E146" s="91">
        <v>41</v>
      </c>
      <c r="F146" s="36">
        <v>8</v>
      </c>
      <c r="G146" s="37">
        <v>3</v>
      </c>
      <c r="H146" s="37">
        <v>5</v>
      </c>
      <c r="I146" s="91">
        <v>76</v>
      </c>
      <c r="J146" s="36">
        <v>8</v>
      </c>
      <c r="K146" s="37">
        <v>4</v>
      </c>
      <c r="L146" s="37">
        <v>4</v>
      </c>
    </row>
    <row r="147" spans="1:12" s="35" customFormat="1" ht="15.75" customHeight="1">
      <c r="A147" s="17">
        <v>7</v>
      </c>
      <c r="B147" s="36">
        <v>2</v>
      </c>
      <c r="C147" s="37">
        <v>0</v>
      </c>
      <c r="D147" s="37">
        <v>2</v>
      </c>
      <c r="E147" s="91">
        <v>42</v>
      </c>
      <c r="F147" s="36">
        <v>4</v>
      </c>
      <c r="G147" s="37">
        <v>3</v>
      </c>
      <c r="H147" s="37">
        <v>1</v>
      </c>
      <c r="I147" s="91">
        <v>77</v>
      </c>
      <c r="J147" s="36">
        <v>10</v>
      </c>
      <c r="K147" s="37">
        <v>5</v>
      </c>
      <c r="L147" s="37">
        <v>5</v>
      </c>
    </row>
    <row r="148" spans="1:12" s="35" customFormat="1" ht="15.75" customHeight="1">
      <c r="A148" s="17">
        <v>8</v>
      </c>
      <c r="B148" s="36">
        <v>0</v>
      </c>
      <c r="C148" s="37">
        <v>0</v>
      </c>
      <c r="D148" s="37">
        <v>0</v>
      </c>
      <c r="E148" s="91">
        <v>43</v>
      </c>
      <c r="F148" s="36">
        <v>4</v>
      </c>
      <c r="G148" s="37">
        <v>4</v>
      </c>
      <c r="H148" s="37">
        <v>0</v>
      </c>
      <c r="I148" s="91">
        <v>78</v>
      </c>
      <c r="J148" s="36">
        <v>5</v>
      </c>
      <c r="K148" s="37">
        <v>2</v>
      </c>
      <c r="L148" s="37">
        <v>3</v>
      </c>
    </row>
    <row r="149" spans="1:12" s="35" customFormat="1" ht="18" customHeight="1">
      <c r="A149" s="19">
        <v>9</v>
      </c>
      <c r="B149" s="39">
        <v>1</v>
      </c>
      <c r="C149" s="40">
        <v>1</v>
      </c>
      <c r="D149" s="40">
        <v>0</v>
      </c>
      <c r="E149" s="92">
        <v>44</v>
      </c>
      <c r="F149" s="39">
        <v>2</v>
      </c>
      <c r="G149" s="40">
        <v>1</v>
      </c>
      <c r="H149" s="40">
        <v>1</v>
      </c>
      <c r="I149" s="92">
        <v>79</v>
      </c>
      <c r="J149" s="39">
        <v>3</v>
      </c>
      <c r="K149" s="40">
        <v>2</v>
      </c>
      <c r="L149" s="40">
        <v>1</v>
      </c>
    </row>
    <row r="150" spans="1:12" s="6" customFormat="1" ht="25.5" customHeight="1">
      <c r="A150" s="10" t="s">
        <v>19</v>
      </c>
      <c r="B150" s="44">
        <v>10</v>
      </c>
      <c r="C150" s="44">
        <v>5</v>
      </c>
      <c r="D150" s="44">
        <v>5</v>
      </c>
      <c r="E150" s="98" t="s">
        <v>20</v>
      </c>
      <c r="F150" s="44">
        <v>21</v>
      </c>
      <c r="G150" s="44">
        <v>10</v>
      </c>
      <c r="H150" s="44">
        <v>11</v>
      </c>
      <c r="I150" s="98" t="s">
        <v>21</v>
      </c>
      <c r="J150" s="44">
        <v>19</v>
      </c>
      <c r="K150" s="44">
        <v>6</v>
      </c>
      <c r="L150" s="44">
        <v>13</v>
      </c>
    </row>
    <row r="151" spans="1:12" s="35" customFormat="1" ht="15.75" customHeight="1">
      <c r="A151" s="17">
        <v>10</v>
      </c>
      <c r="B151" s="36">
        <v>3</v>
      </c>
      <c r="C151" s="37">
        <v>2</v>
      </c>
      <c r="D151" s="37">
        <v>1</v>
      </c>
      <c r="E151" s="91">
        <v>45</v>
      </c>
      <c r="F151" s="36">
        <v>3</v>
      </c>
      <c r="G151" s="37">
        <v>2</v>
      </c>
      <c r="H151" s="37">
        <v>1</v>
      </c>
      <c r="I151" s="91">
        <v>80</v>
      </c>
      <c r="J151" s="36">
        <v>7</v>
      </c>
      <c r="K151" s="37">
        <v>2</v>
      </c>
      <c r="L151" s="37">
        <v>5</v>
      </c>
    </row>
    <row r="152" spans="1:12" s="35" customFormat="1" ht="15.75" customHeight="1">
      <c r="A152" s="17">
        <v>11</v>
      </c>
      <c r="B152" s="36">
        <v>1</v>
      </c>
      <c r="C152" s="37">
        <v>1</v>
      </c>
      <c r="D152" s="37">
        <v>0</v>
      </c>
      <c r="E152" s="91">
        <v>46</v>
      </c>
      <c r="F152" s="36">
        <v>5</v>
      </c>
      <c r="G152" s="37">
        <v>2</v>
      </c>
      <c r="H152" s="37">
        <v>3</v>
      </c>
      <c r="I152" s="91">
        <v>81</v>
      </c>
      <c r="J152" s="36">
        <v>3</v>
      </c>
      <c r="K152" s="37">
        <v>1</v>
      </c>
      <c r="L152" s="37">
        <v>2</v>
      </c>
    </row>
    <row r="153" spans="1:12" s="35" customFormat="1" ht="15.75" customHeight="1">
      <c r="A153" s="17">
        <v>12</v>
      </c>
      <c r="B153" s="36">
        <v>1</v>
      </c>
      <c r="C153" s="37">
        <v>1</v>
      </c>
      <c r="D153" s="37">
        <v>0</v>
      </c>
      <c r="E153" s="91">
        <v>47</v>
      </c>
      <c r="F153" s="36">
        <v>3</v>
      </c>
      <c r="G153" s="37">
        <v>1</v>
      </c>
      <c r="H153" s="37">
        <v>2</v>
      </c>
      <c r="I153" s="91">
        <v>82</v>
      </c>
      <c r="J153" s="36">
        <v>1</v>
      </c>
      <c r="K153" s="37">
        <v>0</v>
      </c>
      <c r="L153" s="37">
        <v>1</v>
      </c>
    </row>
    <row r="154" spans="1:12" s="35" customFormat="1" ht="15.75" customHeight="1">
      <c r="A154" s="17">
        <v>13</v>
      </c>
      <c r="B154" s="36">
        <v>3</v>
      </c>
      <c r="C154" s="37">
        <v>1</v>
      </c>
      <c r="D154" s="37">
        <v>2</v>
      </c>
      <c r="E154" s="91">
        <v>48</v>
      </c>
      <c r="F154" s="36">
        <v>6</v>
      </c>
      <c r="G154" s="37">
        <v>2</v>
      </c>
      <c r="H154" s="37">
        <v>4</v>
      </c>
      <c r="I154" s="91">
        <v>83</v>
      </c>
      <c r="J154" s="36">
        <v>1</v>
      </c>
      <c r="K154" s="37">
        <v>0</v>
      </c>
      <c r="L154" s="37">
        <v>1</v>
      </c>
    </row>
    <row r="155" spans="1:12" s="35" customFormat="1" ht="18" customHeight="1">
      <c r="A155" s="19">
        <v>14</v>
      </c>
      <c r="B155" s="39">
        <v>2</v>
      </c>
      <c r="C155" s="40">
        <v>0</v>
      </c>
      <c r="D155" s="40">
        <v>2</v>
      </c>
      <c r="E155" s="92">
        <v>49</v>
      </c>
      <c r="F155" s="39">
        <v>4</v>
      </c>
      <c r="G155" s="40">
        <v>3</v>
      </c>
      <c r="H155" s="40">
        <v>1</v>
      </c>
      <c r="I155" s="92">
        <v>84</v>
      </c>
      <c r="J155" s="39">
        <v>7</v>
      </c>
      <c r="K155" s="40">
        <v>3</v>
      </c>
      <c r="L155" s="40">
        <v>4</v>
      </c>
    </row>
    <row r="156" spans="1:12" s="6" customFormat="1" ht="25.5" customHeight="1">
      <c r="A156" s="10" t="s">
        <v>22</v>
      </c>
      <c r="B156" s="44">
        <v>8</v>
      </c>
      <c r="C156" s="44">
        <v>7</v>
      </c>
      <c r="D156" s="44">
        <v>1</v>
      </c>
      <c r="E156" s="98" t="s">
        <v>23</v>
      </c>
      <c r="F156" s="44">
        <v>11</v>
      </c>
      <c r="G156" s="44">
        <v>6</v>
      </c>
      <c r="H156" s="44">
        <v>5</v>
      </c>
      <c r="I156" s="98" t="s">
        <v>24</v>
      </c>
      <c r="J156" s="44">
        <v>14</v>
      </c>
      <c r="K156" s="44">
        <v>6</v>
      </c>
      <c r="L156" s="44">
        <v>8</v>
      </c>
    </row>
    <row r="157" spans="1:12" s="35" customFormat="1" ht="15.75" customHeight="1">
      <c r="A157" s="17">
        <v>15</v>
      </c>
      <c r="B157" s="36">
        <v>4</v>
      </c>
      <c r="C157" s="37">
        <v>3</v>
      </c>
      <c r="D157" s="37">
        <v>1</v>
      </c>
      <c r="E157" s="91">
        <v>50</v>
      </c>
      <c r="F157" s="36">
        <v>3</v>
      </c>
      <c r="G157" s="37">
        <v>2</v>
      </c>
      <c r="H157" s="37">
        <v>1</v>
      </c>
      <c r="I157" s="91">
        <v>85</v>
      </c>
      <c r="J157" s="36">
        <v>3</v>
      </c>
      <c r="K157" s="37">
        <v>2</v>
      </c>
      <c r="L157" s="37">
        <v>1</v>
      </c>
    </row>
    <row r="158" spans="1:12" s="35" customFormat="1" ht="15.75" customHeight="1">
      <c r="A158" s="17">
        <v>16</v>
      </c>
      <c r="B158" s="36">
        <v>1</v>
      </c>
      <c r="C158" s="37">
        <v>1</v>
      </c>
      <c r="D158" s="37">
        <v>0</v>
      </c>
      <c r="E158" s="91">
        <v>51</v>
      </c>
      <c r="F158" s="36">
        <v>1</v>
      </c>
      <c r="G158" s="37">
        <v>1</v>
      </c>
      <c r="H158" s="37">
        <v>0</v>
      </c>
      <c r="I158" s="91">
        <v>86</v>
      </c>
      <c r="J158" s="36">
        <v>4</v>
      </c>
      <c r="K158" s="37">
        <v>2</v>
      </c>
      <c r="L158" s="37">
        <v>2</v>
      </c>
    </row>
    <row r="159" spans="1:12" s="35" customFormat="1" ht="15.75" customHeight="1">
      <c r="A159" s="17">
        <v>17</v>
      </c>
      <c r="B159" s="36">
        <v>1</v>
      </c>
      <c r="C159" s="37">
        <v>1</v>
      </c>
      <c r="D159" s="37">
        <v>0</v>
      </c>
      <c r="E159" s="91">
        <v>52</v>
      </c>
      <c r="F159" s="36">
        <v>2</v>
      </c>
      <c r="G159" s="37">
        <v>0</v>
      </c>
      <c r="H159" s="37">
        <v>2</v>
      </c>
      <c r="I159" s="91">
        <v>87</v>
      </c>
      <c r="J159" s="36">
        <v>2</v>
      </c>
      <c r="K159" s="37">
        <v>1</v>
      </c>
      <c r="L159" s="37">
        <v>1</v>
      </c>
    </row>
    <row r="160" spans="1:12" s="35" customFormat="1" ht="15.75" customHeight="1">
      <c r="A160" s="17">
        <v>18</v>
      </c>
      <c r="B160" s="36">
        <v>2</v>
      </c>
      <c r="C160" s="37">
        <v>2</v>
      </c>
      <c r="D160" s="37">
        <v>0</v>
      </c>
      <c r="E160" s="91">
        <v>53</v>
      </c>
      <c r="F160" s="36">
        <v>3</v>
      </c>
      <c r="G160" s="37">
        <v>2</v>
      </c>
      <c r="H160" s="37">
        <v>1</v>
      </c>
      <c r="I160" s="91">
        <v>88</v>
      </c>
      <c r="J160" s="36">
        <v>3</v>
      </c>
      <c r="K160" s="37">
        <v>1</v>
      </c>
      <c r="L160" s="37">
        <v>2</v>
      </c>
    </row>
    <row r="161" spans="1:12" s="35" customFormat="1" ht="18" customHeight="1">
      <c r="A161" s="19">
        <v>19</v>
      </c>
      <c r="B161" s="39">
        <v>0</v>
      </c>
      <c r="C161" s="40">
        <v>0</v>
      </c>
      <c r="D161" s="40">
        <v>0</v>
      </c>
      <c r="E161" s="92">
        <v>54</v>
      </c>
      <c r="F161" s="39">
        <v>2</v>
      </c>
      <c r="G161" s="40">
        <v>1</v>
      </c>
      <c r="H161" s="40">
        <v>1</v>
      </c>
      <c r="I161" s="92">
        <v>89</v>
      </c>
      <c r="J161" s="39">
        <v>2</v>
      </c>
      <c r="K161" s="40">
        <v>0</v>
      </c>
      <c r="L161" s="40">
        <v>2</v>
      </c>
    </row>
    <row r="162" spans="1:12" s="6" customFormat="1" ht="25.5" customHeight="1">
      <c r="A162" s="10" t="s">
        <v>25</v>
      </c>
      <c r="B162" s="44">
        <v>11</v>
      </c>
      <c r="C162" s="44">
        <v>6</v>
      </c>
      <c r="D162" s="44">
        <v>5</v>
      </c>
      <c r="E162" s="98" t="s">
        <v>26</v>
      </c>
      <c r="F162" s="44">
        <v>19</v>
      </c>
      <c r="G162" s="44">
        <v>8</v>
      </c>
      <c r="H162" s="44">
        <v>11</v>
      </c>
      <c r="I162" s="98" t="s">
        <v>27</v>
      </c>
      <c r="J162" s="44">
        <v>3</v>
      </c>
      <c r="K162" s="44">
        <v>1</v>
      </c>
      <c r="L162" s="44">
        <v>2</v>
      </c>
    </row>
    <row r="163" spans="1:12" s="35" customFormat="1" ht="15.75" customHeight="1">
      <c r="A163" s="17">
        <v>20</v>
      </c>
      <c r="B163" s="36">
        <v>1</v>
      </c>
      <c r="C163" s="37">
        <v>1</v>
      </c>
      <c r="D163" s="37">
        <v>0</v>
      </c>
      <c r="E163" s="91">
        <v>55</v>
      </c>
      <c r="F163" s="36">
        <v>3</v>
      </c>
      <c r="G163" s="37">
        <v>1</v>
      </c>
      <c r="H163" s="37">
        <v>2</v>
      </c>
      <c r="I163" s="91">
        <v>90</v>
      </c>
      <c r="J163" s="36">
        <v>1</v>
      </c>
      <c r="K163" s="37">
        <v>0</v>
      </c>
      <c r="L163" s="37">
        <v>1</v>
      </c>
    </row>
    <row r="164" spans="1:12" s="35" customFormat="1" ht="15.75" customHeight="1">
      <c r="A164" s="17">
        <v>21</v>
      </c>
      <c r="B164" s="36">
        <v>3</v>
      </c>
      <c r="C164" s="37">
        <v>1</v>
      </c>
      <c r="D164" s="37">
        <v>2</v>
      </c>
      <c r="E164" s="91">
        <v>56</v>
      </c>
      <c r="F164" s="36">
        <v>6</v>
      </c>
      <c r="G164" s="37">
        <v>2</v>
      </c>
      <c r="H164" s="37">
        <v>4</v>
      </c>
      <c r="I164" s="91">
        <v>91</v>
      </c>
      <c r="J164" s="36">
        <v>0</v>
      </c>
      <c r="K164" s="37">
        <v>0</v>
      </c>
      <c r="L164" s="37">
        <v>0</v>
      </c>
    </row>
    <row r="165" spans="1:12" s="35" customFormat="1" ht="15.75" customHeight="1">
      <c r="A165" s="17">
        <v>22</v>
      </c>
      <c r="B165" s="36">
        <v>2</v>
      </c>
      <c r="C165" s="37">
        <v>1</v>
      </c>
      <c r="D165" s="37">
        <v>1</v>
      </c>
      <c r="E165" s="91">
        <v>57</v>
      </c>
      <c r="F165" s="36">
        <v>4</v>
      </c>
      <c r="G165" s="37">
        <v>3</v>
      </c>
      <c r="H165" s="37">
        <v>1</v>
      </c>
      <c r="I165" s="91">
        <v>92</v>
      </c>
      <c r="J165" s="36">
        <v>2</v>
      </c>
      <c r="K165" s="37">
        <v>1</v>
      </c>
      <c r="L165" s="37">
        <v>1</v>
      </c>
    </row>
    <row r="166" spans="1:12" s="35" customFormat="1" ht="15.75" customHeight="1">
      <c r="A166" s="17">
        <v>23</v>
      </c>
      <c r="B166" s="36">
        <v>1</v>
      </c>
      <c r="C166" s="37">
        <v>0</v>
      </c>
      <c r="D166" s="37">
        <v>1</v>
      </c>
      <c r="E166" s="91">
        <v>58</v>
      </c>
      <c r="F166" s="36">
        <v>3</v>
      </c>
      <c r="G166" s="37">
        <v>1</v>
      </c>
      <c r="H166" s="37">
        <v>2</v>
      </c>
      <c r="I166" s="91">
        <v>93</v>
      </c>
      <c r="J166" s="36">
        <v>0</v>
      </c>
      <c r="K166" s="37">
        <v>0</v>
      </c>
      <c r="L166" s="37">
        <v>0</v>
      </c>
    </row>
    <row r="167" spans="1:12" s="35" customFormat="1" ht="18" customHeight="1">
      <c r="A167" s="19">
        <v>24</v>
      </c>
      <c r="B167" s="39">
        <v>4</v>
      </c>
      <c r="C167" s="40">
        <v>3</v>
      </c>
      <c r="D167" s="40">
        <v>1</v>
      </c>
      <c r="E167" s="92">
        <v>59</v>
      </c>
      <c r="F167" s="39">
        <v>3</v>
      </c>
      <c r="G167" s="40">
        <v>1</v>
      </c>
      <c r="H167" s="40">
        <v>2</v>
      </c>
      <c r="I167" s="92">
        <v>94</v>
      </c>
      <c r="J167" s="39">
        <v>0</v>
      </c>
      <c r="K167" s="40">
        <v>0</v>
      </c>
      <c r="L167" s="40">
        <v>0</v>
      </c>
    </row>
    <row r="168" spans="1:12" s="6" customFormat="1" ht="25.5" customHeight="1">
      <c r="A168" s="10" t="s">
        <v>28</v>
      </c>
      <c r="B168" s="44">
        <v>2</v>
      </c>
      <c r="C168" s="44">
        <v>1</v>
      </c>
      <c r="D168" s="44">
        <v>1</v>
      </c>
      <c r="E168" s="98" t="s">
        <v>29</v>
      </c>
      <c r="F168" s="44">
        <v>22</v>
      </c>
      <c r="G168" s="44">
        <v>12</v>
      </c>
      <c r="H168" s="44">
        <v>10</v>
      </c>
      <c r="I168" s="93" t="s">
        <v>30</v>
      </c>
      <c r="J168" s="44">
        <v>3</v>
      </c>
      <c r="K168" s="44">
        <v>1</v>
      </c>
      <c r="L168" s="44">
        <v>2</v>
      </c>
    </row>
    <row r="169" spans="1:12" s="35" customFormat="1" ht="15.75" customHeight="1">
      <c r="A169" s="17">
        <v>25</v>
      </c>
      <c r="B169" s="36">
        <v>0</v>
      </c>
      <c r="C169" s="37">
        <v>0</v>
      </c>
      <c r="D169" s="37">
        <v>0</v>
      </c>
      <c r="E169" s="91">
        <v>60</v>
      </c>
      <c r="F169" s="36">
        <v>5</v>
      </c>
      <c r="G169" s="37">
        <v>3</v>
      </c>
      <c r="H169" s="37">
        <v>2</v>
      </c>
      <c r="I169" s="91">
        <v>95</v>
      </c>
      <c r="J169" s="36">
        <v>1</v>
      </c>
      <c r="K169" s="37">
        <v>0</v>
      </c>
      <c r="L169" s="37">
        <v>1</v>
      </c>
    </row>
    <row r="170" spans="1:12" s="35" customFormat="1" ht="15.75" customHeight="1">
      <c r="A170" s="17">
        <v>26</v>
      </c>
      <c r="B170" s="36">
        <v>0</v>
      </c>
      <c r="C170" s="37">
        <v>0</v>
      </c>
      <c r="D170" s="37">
        <v>0</v>
      </c>
      <c r="E170" s="91">
        <v>61</v>
      </c>
      <c r="F170" s="36">
        <v>5</v>
      </c>
      <c r="G170" s="37">
        <v>2</v>
      </c>
      <c r="H170" s="37">
        <v>3</v>
      </c>
      <c r="I170" s="91">
        <v>96</v>
      </c>
      <c r="J170" s="36">
        <v>1</v>
      </c>
      <c r="K170" s="37">
        <v>1</v>
      </c>
      <c r="L170" s="37">
        <v>0</v>
      </c>
    </row>
    <row r="171" spans="1:12" s="35" customFormat="1" ht="15.75" customHeight="1">
      <c r="A171" s="17">
        <v>27</v>
      </c>
      <c r="B171" s="36">
        <v>0</v>
      </c>
      <c r="C171" s="37">
        <v>0</v>
      </c>
      <c r="D171" s="37">
        <v>0</v>
      </c>
      <c r="E171" s="91">
        <v>62</v>
      </c>
      <c r="F171" s="36">
        <v>3</v>
      </c>
      <c r="G171" s="37">
        <v>1</v>
      </c>
      <c r="H171" s="37">
        <v>2</v>
      </c>
      <c r="I171" s="91">
        <v>97</v>
      </c>
      <c r="J171" s="36">
        <v>0</v>
      </c>
      <c r="K171" s="37">
        <v>0</v>
      </c>
      <c r="L171" s="37">
        <v>0</v>
      </c>
    </row>
    <row r="172" spans="1:12" s="35" customFormat="1" ht="15.75" customHeight="1">
      <c r="A172" s="17">
        <v>28</v>
      </c>
      <c r="B172" s="36">
        <v>0</v>
      </c>
      <c r="C172" s="37">
        <v>0</v>
      </c>
      <c r="D172" s="37">
        <v>0</v>
      </c>
      <c r="E172" s="91">
        <v>63</v>
      </c>
      <c r="F172" s="36">
        <v>4</v>
      </c>
      <c r="G172" s="37">
        <v>3</v>
      </c>
      <c r="H172" s="37">
        <v>1</v>
      </c>
      <c r="I172" s="91">
        <v>98</v>
      </c>
      <c r="J172" s="36">
        <v>0</v>
      </c>
      <c r="K172" s="37">
        <v>0</v>
      </c>
      <c r="L172" s="37">
        <v>0</v>
      </c>
    </row>
    <row r="173" spans="1:12" s="35" customFormat="1" ht="18" customHeight="1">
      <c r="A173" s="19">
        <v>29</v>
      </c>
      <c r="B173" s="39">
        <v>2</v>
      </c>
      <c r="C173" s="40">
        <v>1</v>
      </c>
      <c r="D173" s="40">
        <v>1</v>
      </c>
      <c r="E173" s="92">
        <v>64</v>
      </c>
      <c r="F173" s="39">
        <v>5</v>
      </c>
      <c r="G173" s="40">
        <v>3</v>
      </c>
      <c r="H173" s="40">
        <v>2</v>
      </c>
      <c r="I173" s="91">
        <v>99</v>
      </c>
      <c r="J173" s="36">
        <v>0</v>
      </c>
      <c r="K173" s="37">
        <v>0</v>
      </c>
      <c r="L173" s="37">
        <v>0</v>
      </c>
    </row>
    <row r="174" spans="1:12" s="6" customFormat="1" ht="25.5" customHeight="1">
      <c r="A174" s="10" t="s">
        <v>31</v>
      </c>
      <c r="B174" s="44">
        <v>8</v>
      </c>
      <c r="C174" s="44">
        <v>5</v>
      </c>
      <c r="D174" s="44">
        <v>3</v>
      </c>
      <c r="E174" s="98" t="s">
        <v>32</v>
      </c>
      <c r="F174" s="44">
        <v>30</v>
      </c>
      <c r="G174" s="44">
        <v>13</v>
      </c>
      <c r="H174" s="44">
        <v>17</v>
      </c>
      <c r="I174" s="95">
        <v>100</v>
      </c>
      <c r="J174" s="47">
        <v>0</v>
      </c>
      <c r="K174" s="48">
        <v>0</v>
      </c>
      <c r="L174" s="48">
        <v>0</v>
      </c>
    </row>
    <row r="175" spans="1:12" s="35" customFormat="1" ht="15.75" customHeight="1">
      <c r="A175" s="17">
        <v>30</v>
      </c>
      <c r="B175" s="36">
        <v>1</v>
      </c>
      <c r="C175" s="37">
        <v>1</v>
      </c>
      <c r="D175" s="37">
        <v>0</v>
      </c>
      <c r="E175" s="91">
        <v>65</v>
      </c>
      <c r="F175" s="36">
        <v>6</v>
      </c>
      <c r="G175" s="37">
        <v>1</v>
      </c>
      <c r="H175" s="37">
        <v>5</v>
      </c>
      <c r="I175" s="91">
        <v>101</v>
      </c>
      <c r="J175" s="36">
        <v>1</v>
      </c>
      <c r="K175" s="37">
        <v>0</v>
      </c>
      <c r="L175" s="37">
        <v>1</v>
      </c>
    </row>
    <row r="176" spans="1:12" s="35" customFormat="1" ht="15.75" customHeight="1">
      <c r="A176" s="17">
        <v>31</v>
      </c>
      <c r="B176" s="36">
        <v>2</v>
      </c>
      <c r="C176" s="37">
        <v>1</v>
      </c>
      <c r="D176" s="37">
        <v>1</v>
      </c>
      <c r="E176" s="91">
        <v>66</v>
      </c>
      <c r="F176" s="36">
        <v>3</v>
      </c>
      <c r="G176" s="37">
        <v>1</v>
      </c>
      <c r="H176" s="37">
        <v>2</v>
      </c>
      <c r="I176" s="91">
        <v>102</v>
      </c>
      <c r="J176" s="36">
        <v>0</v>
      </c>
      <c r="K176" s="37">
        <v>0</v>
      </c>
      <c r="L176" s="37">
        <v>0</v>
      </c>
    </row>
    <row r="177" spans="1:13" s="35" customFormat="1" ht="15.75" customHeight="1">
      <c r="A177" s="17">
        <v>32</v>
      </c>
      <c r="B177" s="36">
        <v>2</v>
      </c>
      <c r="C177" s="37">
        <v>1</v>
      </c>
      <c r="D177" s="37">
        <v>1</v>
      </c>
      <c r="E177" s="91">
        <v>67</v>
      </c>
      <c r="F177" s="36">
        <v>12</v>
      </c>
      <c r="G177" s="37">
        <v>5</v>
      </c>
      <c r="H177" s="37">
        <v>7</v>
      </c>
      <c r="I177" s="91">
        <v>103</v>
      </c>
      <c r="J177" s="36">
        <v>0</v>
      </c>
      <c r="K177" s="37">
        <v>0</v>
      </c>
      <c r="L177" s="37">
        <v>0</v>
      </c>
    </row>
    <row r="178" spans="1:13" s="35" customFormat="1" ht="15.75" customHeight="1">
      <c r="A178" s="17">
        <v>33</v>
      </c>
      <c r="B178" s="36">
        <v>2</v>
      </c>
      <c r="C178" s="37">
        <v>1</v>
      </c>
      <c r="D178" s="37">
        <v>1</v>
      </c>
      <c r="E178" s="91">
        <v>68</v>
      </c>
      <c r="F178" s="36">
        <v>3</v>
      </c>
      <c r="G178" s="37">
        <v>2</v>
      </c>
      <c r="H178" s="37">
        <v>1</v>
      </c>
      <c r="I178" s="96" t="s">
        <v>33</v>
      </c>
      <c r="J178" s="39">
        <v>0</v>
      </c>
      <c r="K178" s="40">
        <v>0</v>
      </c>
      <c r="L178" s="40">
        <v>0</v>
      </c>
    </row>
    <row r="179" spans="1:13" s="35" customFormat="1" ht="21" customHeight="1" thickBot="1">
      <c r="A179" s="32">
        <v>34</v>
      </c>
      <c r="B179" s="36">
        <v>1</v>
      </c>
      <c r="C179" s="37">
        <v>1</v>
      </c>
      <c r="D179" s="37">
        <v>0</v>
      </c>
      <c r="E179" s="91">
        <v>69</v>
      </c>
      <c r="F179" s="36">
        <v>6</v>
      </c>
      <c r="G179" s="37">
        <v>4</v>
      </c>
      <c r="H179" s="37">
        <v>2</v>
      </c>
      <c r="I179" s="107" t="s">
        <v>5</v>
      </c>
      <c r="J179" s="47">
        <v>288</v>
      </c>
      <c r="K179" s="47">
        <v>148</v>
      </c>
      <c r="L179" s="47">
        <v>140</v>
      </c>
    </row>
    <row r="180" spans="1:13" s="58" customFormat="1" ht="24" customHeight="1" thickTop="1" thickBot="1">
      <c r="A180" s="53" t="s">
        <v>34</v>
      </c>
      <c r="B180" s="115">
        <v>21</v>
      </c>
      <c r="C180" s="116">
        <v>10</v>
      </c>
      <c r="D180" s="197">
        <v>11</v>
      </c>
      <c r="E180" s="120" t="s">
        <v>36</v>
      </c>
      <c r="F180" s="116">
        <v>131</v>
      </c>
      <c r="G180" s="116">
        <v>74</v>
      </c>
      <c r="H180" s="197">
        <v>57</v>
      </c>
      <c r="I180" s="123" t="s">
        <v>37</v>
      </c>
      <c r="J180" s="116">
        <v>136</v>
      </c>
      <c r="K180" s="116">
        <v>64</v>
      </c>
      <c r="L180" s="116">
        <v>72</v>
      </c>
    </row>
    <row r="181" spans="1:13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23" t="s">
        <v>155</v>
      </c>
      <c r="L181" s="30"/>
      <c r="M181" s="35"/>
    </row>
    <row r="182" spans="1:13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</row>
    <row r="183" spans="1:13" s="6" customFormat="1" ht="25.5" customHeight="1">
      <c r="A183" s="10" t="s">
        <v>6</v>
      </c>
      <c r="B183" s="44">
        <v>0</v>
      </c>
      <c r="C183" s="44">
        <v>0</v>
      </c>
      <c r="D183" s="44">
        <v>0</v>
      </c>
      <c r="E183" s="98" t="s">
        <v>7</v>
      </c>
      <c r="F183" s="44">
        <v>1</v>
      </c>
      <c r="G183" s="44">
        <v>1</v>
      </c>
      <c r="H183" s="44">
        <v>0</v>
      </c>
      <c r="I183" s="98" t="s">
        <v>8</v>
      </c>
      <c r="J183" s="44">
        <v>11</v>
      </c>
      <c r="K183" s="44">
        <v>6</v>
      </c>
      <c r="L183" s="44">
        <v>5</v>
      </c>
    </row>
    <row r="184" spans="1:13" s="35" customFormat="1" ht="15.75" customHeight="1">
      <c r="A184" s="17">
        <v>0</v>
      </c>
      <c r="B184" s="36">
        <v>0</v>
      </c>
      <c r="C184" s="37">
        <v>0</v>
      </c>
      <c r="D184" s="37">
        <v>0</v>
      </c>
      <c r="E184" s="91">
        <v>35</v>
      </c>
      <c r="F184" s="36">
        <v>0</v>
      </c>
      <c r="G184" s="37">
        <v>0</v>
      </c>
      <c r="H184" s="37">
        <v>0</v>
      </c>
      <c r="I184" s="91">
        <v>70</v>
      </c>
      <c r="J184" s="36">
        <v>1</v>
      </c>
      <c r="K184" s="37">
        <v>0</v>
      </c>
      <c r="L184" s="37">
        <v>1</v>
      </c>
    </row>
    <row r="185" spans="1:13" s="35" customFormat="1" ht="15.75" customHeight="1">
      <c r="A185" s="17">
        <v>1</v>
      </c>
      <c r="B185" s="36">
        <v>0</v>
      </c>
      <c r="C185" s="37">
        <v>0</v>
      </c>
      <c r="D185" s="37">
        <v>0</v>
      </c>
      <c r="E185" s="91">
        <v>36</v>
      </c>
      <c r="F185" s="36">
        <v>0</v>
      </c>
      <c r="G185" s="37">
        <v>0</v>
      </c>
      <c r="H185" s="37">
        <v>0</v>
      </c>
      <c r="I185" s="91">
        <v>71</v>
      </c>
      <c r="J185" s="36">
        <v>3</v>
      </c>
      <c r="K185" s="37">
        <v>2</v>
      </c>
      <c r="L185" s="37">
        <v>1</v>
      </c>
    </row>
    <row r="186" spans="1:13" s="35" customFormat="1" ht="15.75" customHeight="1">
      <c r="A186" s="17">
        <v>2</v>
      </c>
      <c r="B186" s="36">
        <v>0</v>
      </c>
      <c r="C186" s="37">
        <v>0</v>
      </c>
      <c r="D186" s="37">
        <v>0</v>
      </c>
      <c r="E186" s="91">
        <v>37</v>
      </c>
      <c r="F186" s="36">
        <v>0</v>
      </c>
      <c r="G186" s="37">
        <v>0</v>
      </c>
      <c r="H186" s="37">
        <v>0</v>
      </c>
      <c r="I186" s="91">
        <v>72</v>
      </c>
      <c r="J186" s="36">
        <v>2</v>
      </c>
      <c r="K186" s="37">
        <v>0</v>
      </c>
      <c r="L186" s="37">
        <v>2</v>
      </c>
    </row>
    <row r="187" spans="1:13" s="35" customFormat="1" ht="15.75" customHeight="1">
      <c r="A187" s="17">
        <v>3</v>
      </c>
      <c r="B187" s="36">
        <v>0</v>
      </c>
      <c r="C187" s="37">
        <v>0</v>
      </c>
      <c r="D187" s="37">
        <v>0</v>
      </c>
      <c r="E187" s="91">
        <v>38</v>
      </c>
      <c r="F187" s="36">
        <v>0</v>
      </c>
      <c r="G187" s="37">
        <v>0</v>
      </c>
      <c r="H187" s="37">
        <v>0</v>
      </c>
      <c r="I187" s="91">
        <v>73</v>
      </c>
      <c r="J187" s="36">
        <v>2</v>
      </c>
      <c r="K187" s="37">
        <v>2</v>
      </c>
      <c r="L187" s="37">
        <v>0</v>
      </c>
    </row>
    <row r="188" spans="1:13" s="35" customFormat="1" ht="18" customHeight="1">
      <c r="A188" s="19">
        <v>4</v>
      </c>
      <c r="B188" s="105">
        <v>0</v>
      </c>
      <c r="C188" s="40">
        <v>0</v>
      </c>
      <c r="D188" s="40">
        <v>0</v>
      </c>
      <c r="E188" s="92">
        <v>39</v>
      </c>
      <c r="F188" s="39">
        <v>1</v>
      </c>
      <c r="G188" s="40">
        <v>1</v>
      </c>
      <c r="H188" s="40">
        <v>0</v>
      </c>
      <c r="I188" s="92">
        <v>74</v>
      </c>
      <c r="J188" s="39">
        <v>3</v>
      </c>
      <c r="K188" s="40">
        <v>2</v>
      </c>
      <c r="L188" s="40">
        <v>1</v>
      </c>
    </row>
    <row r="189" spans="1:13" s="6" customFormat="1" ht="25.5" customHeight="1">
      <c r="A189" s="10" t="s">
        <v>10</v>
      </c>
      <c r="B189" s="44">
        <v>3</v>
      </c>
      <c r="C189" s="44">
        <v>1</v>
      </c>
      <c r="D189" s="44">
        <v>2</v>
      </c>
      <c r="E189" s="98" t="s">
        <v>11</v>
      </c>
      <c r="F189" s="44">
        <v>4</v>
      </c>
      <c r="G189" s="44">
        <v>3</v>
      </c>
      <c r="H189" s="44">
        <v>1</v>
      </c>
      <c r="I189" s="98" t="s">
        <v>12</v>
      </c>
      <c r="J189" s="44">
        <v>8</v>
      </c>
      <c r="K189" s="44">
        <v>5</v>
      </c>
      <c r="L189" s="44">
        <v>3</v>
      </c>
    </row>
    <row r="190" spans="1:13" s="35" customFormat="1" ht="15.75" customHeight="1">
      <c r="A190" s="17">
        <v>5</v>
      </c>
      <c r="B190" s="36">
        <v>1</v>
      </c>
      <c r="C190" s="37">
        <v>1</v>
      </c>
      <c r="D190" s="37">
        <v>0</v>
      </c>
      <c r="E190" s="91">
        <v>40</v>
      </c>
      <c r="F190" s="36">
        <v>0</v>
      </c>
      <c r="G190" s="37">
        <v>0</v>
      </c>
      <c r="H190" s="37">
        <v>0</v>
      </c>
      <c r="I190" s="91">
        <v>75</v>
      </c>
      <c r="J190" s="36">
        <v>3</v>
      </c>
      <c r="K190" s="37">
        <v>1</v>
      </c>
      <c r="L190" s="37">
        <v>2</v>
      </c>
    </row>
    <row r="191" spans="1:13" s="35" customFormat="1" ht="15.75" customHeight="1">
      <c r="A191" s="17">
        <v>6</v>
      </c>
      <c r="B191" s="36">
        <v>0</v>
      </c>
      <c r="C191" s="37">
        <v>0</v>
      </c>
      <c r="D191" s="37">
        <v>0</v>
      </c>
      <c r="E191" s="91">
        <v>41</v>
      </c>
      <c r="F191" s="36">
        <v>1</v>
      </c>
      <c r="G191" s="37">
        <v>1</v>
      </c>
      <c r="H191" s="37">
        <v>0</v>
      </c>
      <c r="I191" s="91">
        <v>76</v>
      </c>
      <c r="J191" s="36">
        <v>4</v>
      </c>
      <c r="K191" s="37">
        <v>3</v>
      </c>
      <c r="L191" s="37">
        <v>1</v>
      </c>
    </row>
    <row r="192" spans="1:13" s="35" customFormat="1" ht="15.75" customHeight="1">
      <c r="A192" s="17">
        <v>7</v>
      </c>
      <c r="B192" s="36">
        <v>0</v>
      </c>
      <c r="C192" s="37">
        <v>0</v>
      </c>
      <c r="D192" s="37">
        <v>0</v>
      </c>
      <c r="E192" s="91">
        <v>42</v>
      </c>
      <c r="F192" s="36">
        <v>2</v>
      </c>
      <c r="G192" s="37">
        <v>1</v>
      </c>
      <c r="H192" s="37">
        <v>1</v>
      </c>
      <c r="I192" s="91">
        <v>77</v>
      </c>
      <c r="J192" s="36">
        <v>0</v>
      </c>
      <c r="K192" s="37">
        <v>0</v>
      </c>
      <c r="L192" s="37">
        <v>0</v>
      </c>
    </row>
    <row r="193" spans="1:12" s="35" customFormat="1" ht="15.75" customHeight="1">
      <c r="A193" s="17">
        <v>8</v>
      </c>
      <c r="B193" s="36">
        <v>1</v>
      </c>
      <c r="C193" s="37">
        <v>0</v>
      </c>
      <c r="D193" s="37">
        <v>1</v>
      </c>
      <c r="E193" s="91">
        <v>43</v>
      </c>
      <c r="F193" s="36">
        <v>1</v>
      </c>
      <c r="G193" s="37">
        <v>1</v>
      </c>
      <c r="H193" s="37">
        <v>0</v>
      </c>
      <c r="I193" s="91">
        <v>78</v>
      </c>
      <c r="J193" s="36">
        <v>1</v>
      </c>
      <c r="K193" s="37">
        <v>1</v>
      </c>
      <c r="L193" s="37">
        <v>0</v>
      </c>
    </row>
    <row r="194" spans="1:12" s="35" customFormat="1" ht="18" customHeight="1">
      <c r="A194" s="19">
        <v>9</v>
      </c>
      <c r="B194" s="39">
        <v>1</v>
      </c>
      <c r="C194" s="40">
        <v>0</v>
      </c>
      <c r="D194" s="40">
        <v>1</v>
      </c>
      <c r="E194" s="92">
        <v>44</v>
      </c>
      <c r="F194" s="39">
        <v>0</v>
      </c>
      <c r="G194" s="40">
        <v>0</v>
      </c>
      <c r="H194" s="40">
        <v>0</v>
      </c>
      <c r="I194" s="92">
        <v>79</v>
      </c>
      <c r="J194" s="39">
        <v>0</v>
      </c>
      <c r="K194" s="40">
        <v>0</v>
      </c>
      <c r="L194" s="40">
        <v>0</v>
      </c>
    </row>
    <row r="195" spans="1:12" s="6" customFormat="1" ht="25.5" customHeight="1">
      <c r="A195" s="10" t="s">
        <v>19</v>
      </c>
      <c r="B195" s="44">
        <v>3</v>
      </c>
      <c r="C195" s="44">
        <v>1</v>
      </c>
      <c r="D195" s="44">
        <v>2</v>
      </c>
      <c r="E195" s="98" t="s">
        <v>20</v>
      </c>
      <c r="F195" s="44">
        <v>3</v>
      </c>
      <c r="G195" s="44">
        <v>2</v>
      </c>
      <c r="H195" s="44">
        <v>1</v>
      </c>
      <c r="I195" s="98" t="s">
        <v>21</v>
      </c>
      <c r="J195" s="44">
        <v>2</v>
      </c>
      <c r="K195" s="44">
        <v>1</v>
      </c>
      <c r="L195" s="44">
        <v>1</v>
      </c>
    </row>
    <row r="196" spans="1:12" s="35" customFormat="1" ht="15.75" customHeight="1">
      <c r="A196" s="17">
        <v>10</v>
      </c>
      <c r="B196" s="36">
        <v>1</v>
      </c>
      <c r="C196" s="37">
        <v>0</v>
      </c>
      <c r="D196" s="37">
        <v>1</v>
      </c>
      <c r="E196" s="91">
        <v>45</v>
      </c>
      <c r="F196" s="36">
        <v>2</v>
      </c>
      <c r="G196" s="37">
        <v>1</v>
      </c>
      <c r="H196" s="37">
        <v>1</v>
      </c>
      <c r="I196" s="91">
        <v>80</v>
      </c>
      <c r="J196" s="36">
        <v>0</v>
      </c>
      <c r="K196" s="37">
        <v>0</v>
      </c>
      <c r="L196" s="37">
        <v>0</v>
      </c>
    </row>
    <row r="197" spans="1:12" s="35" customFormat="1" ht="15.75" customHeight="1">
      <c r="A197" s="17">
        <v>11</v>
      </c>
      <c r="B197" s="36">
        <v>0</v>
      </c>
      <c r="C197" s="37">
        <v>0</v>
      </c>
      <c r="D197" s="37">
        <v>0</v>
      </c>
      <c r="E197" s="91">
        <v>46</v>
      </c>
      <c r="F197" s="36">
        <v>0</v>
      </c>
      <c r="G197" s="37">
        <v>0</v>
      </c>
      <c r="H197" s="37">
        <v>0</v>
      </c>
      <c r="I197" s="91">
        <v>81</v>
      </c>
      <c r="J197" s="36">
        <v>1</v>
      </c>
      <c r="K197" s="37">
        <v>0</v>
      </c>
      <c r="L197" s="37">
        <v>1</v>
      </c>
    </row>
    <row r="198" spans="1:12" s="35" customFormat="1" ht="15.75" customHeight="1">
      <c r="A198" s="17">
        <v>12</v>
      </c>
      <c r="B198" s="36">
        <v>0</v>
      </c>
      <c r="C198" s="37">
        <v>0</v>
      </c>
      <c r="D198" s="37">
        <v>0</v>
      </c>
      <c r="E198" s="91">
        <v>47</v>
      </c>
      <c r="F198" s="36">
        <v>1</v>
      </c>
      <c r="G198" s="37">
        <v>1</v>
      </c>
      <c r="H198" s="37">
        <v>0</v>
      </c>
      <c r="I198" s="91">
        <v>82</v>
      </c>
      <c r="J198" s="36">
        <v>0</v>
      </c>
      <c r="K198" s="37">
        <v>0</v>
      </c>
      <c r="L198" s="37">
        <v>0</v>
      </c>
    </row>
    <row r="199" spans="1:12" s="35" customFormat="1" ht="15.75" customHeight="1">
      <c r="A199" s="17">
        <v>13</v>
      </c>
      <c r="B199" s="36">
        <v>1</v>
      </c>
      <c r="C199" s="37">
        <v>1</v>
      </c>
      <c r="D199" s="37">
        <v>0</v>
      </c>
      <c r="E199" s="91">
        <v>48</v>
      </c>
      <c r="F199" s="36">
        <v>0</v>
      </c>
      <c r="G199" s="37">
        <v>0</v>
      </c>
      <c r="H199" s="37">
        <v>0</v>
      </c>
      <c r="I199" s="91">
        <v>83</v>
      </c>
      <c r="J199" s="36">
        <v>1</v>
      </c>
      <c r="K199" s="37">
        <v>1</v>
      </c>
      <c r="L199" s="37">
        <v>0</v>
      </c>
    </row>
    <row r="200" spans="1:12" s="35" customFormat="1" ht="18" customHeight="1">
      <c r="A200" s="19">
        <v>14</v>
      </c>
      <c r="B200" s="39">
        <v>1</v>
      </c>
      <c r="C200" s="40">
        <v>0</v>
      </c>
      <c r="D200" s="40">
        <v>1</v>
      </c>
      <c r="E200" s="92">
        <v>49</v>
      </c>
      <c r="F200" s="39">
        <v>0</v>
      </c>
      <c r="G200" s="40">
        <v>0</v>
      </c>
      <c r="H200" s="40">
        <v>0</v>
      </c>
      <c r="I200" s="92">
        <v>84</v>
      </c>
      <c r="J200" s="39">
        <v>0</v>
      </c>
      <c r="K200" s="40">
        <v>0</v>
      </c>
      <c r="L200" s="40">
        <v>0</v>
      </c>
    </row>
    <row r="201" spans="1:12" s="6" customFormat="1" ht="25.5" customHeight="1">
      <c r="A201" s="10" t="s">
        <v>22</v>
      </c>
      <c r="B201" s="44">
        <v>3</v>
      </c>
      <c r="C201" s="44">
        <v>1</v>
      </c>
      <c r="D201" s="44">
        <v>2</v>
      </c>
      <c r="E201" s="98" t="s">
        <v>23</v>
      </c>
      <c r="F201" s="44">
        <v>1</v>
      </c>
      <c r="G201" s="44">
        <v>1</v>
      </c>
      <c r="H201" s="44">
        <v>0</v>
      </c>
      <c r="I201" s="98" t="s">
        <v>24</v>
      </c>
      <c r="J201" s="44">
        <v>1</v>
      </c>
      <c r="K201" s="44">
        <v>1</v>
      </c>
      <c r="L201" s="44">
        <v>0</v>
      </c>
    </row>
    <row r="202" spans="1:12" s="35" customFormat="1" ht="15.75" customHeight="1">
      <c r="A202" s="17">
        <v>15</v>
      </c>
      <c r="B202" s="36">
        <v>1</v>
      </c>
      <c r="C202" s="37">
        <v>0</v>
      </c>
      <c r="D202" s="37">
        <v>1</v>
      </c>
      <c r="E202" s="91">
        <v>50</v>
      </c>
      <c r="F202" s="36">
        <v>1</v>
      </c>
      <c r="G202" s="37">
        <v>1</v>
      </c>
      <c r="H202" s="37">
        <v>0</v>
      </c>
      <c r="I202" s="91">
        <v>85</v>
      </c>
      <c r="J202" s="36">
        <v>0</v>
      </c>
      <c r="K202" s="37">
        <v>0</v>
      </c>
      <c r="L202" s="37">
        <v>0</v>
      </c>
    </row>
    <row r="203" spans="1:12" s="35" customFormat="1" ht="15.75" customHeight="1">
      <c r="A203" s="17">
        <v>16</v>
      </c>
      <c r="B203" s="36">
        <v>1</v>
      </c>
      <c r="C203" s="37">
        <v>1</v>
      </c>
      <c r="D203" s="37">
        <v>0</v>
      </c>
      <c r="E203" s="91">
        <v>51</v>
      </c>
      <c r="F203" s="36">
        <v>0</v>
      </c>
      <c r="G203" s="37">
        <v>0</v>
      </c>
      <c r="H203" s="37">
        <v>0</v>
      </c>
      <c r="I203" s="91">
        <v>86</v>
      </c>
      <c r="J203" s="36">
        <v>0</v>
      </c>
      <c r="K203" s="37">
        <v>0</v>
      </c>
      <c r="L203" s="37">
        <v>0</v>
      </c>
    </row>
    <row r="204" spans="1:12" s="35" customFormat="1" ht="15.75" customHeight="1">
      <c r="A204" s="17">
        <v>17</v>
      </c>
      <c r="B204" s="36">
        <v>0</v>
      </c>
      <c r="C204" s="37">
        <v>0</v>
      </c>
      <c r="D204" s="37">
        <v>0</v>
      </c>
      <c r="E204" s="91">
        <v>52</v>
      </c>
      <c r="F204" s="36">
        <v>0</v>
      </c>
      <c r="G204" s="37">
        <v>0</v>
      </c>
      <c r="H204" s="37">
        <v>0</v>
      </c>
      <c r="I204" s="91">
        <v>87</v>
      </c>
      <c r="J204" s="36">
        <v>1</v>
      </c>
      <c r="K204" s="37">
        <v>1</v>
      </c>
      <c r="L204" s="37">
        <v>0</v>
      </c>
    </row>
    <row r="205" spans="1:12" s="35" customFormat="1" ht="15.75" customHeight="1">
      <c r="A205" s="17">
        <v>18</v>
      </c>
      <c r="B205" s="36">
        <v>0</v>
      </c>
      <c r="C205" s="37">
        <v>0</v>
      </c>
      <c r="D205" s="37">
        <v>0</v>
      </c>
      <c r="E205" s="91">
        <v>53</v>
      </c>
      <c r="F205" s="36">
        <v>0</v>
      </c>
      <c r="G205" s="37">
        <v>0</v>
      </c>
      <c r="H205" s="37">
        <v>0</v>
      </c>
      <c r="I205" s="91">
        <v>88</v>
      </c>
      <c r="J205" s="36">
        <v>0</v>
      </c>
      <c r="K205" s="37">
        <v>0</v>
      </c>
      <c r="L205" s="37">
        <v>0</v>
      </c>
    </row>
    <row r="206" spans="1:12" s="35" customFormat="1" ht="18" customHeight="1">
      <c r="A206" s="19">
        <v>19</v>
      </c>
      <c r="B206" s="39">
        <v>1</v>
      </c>
      <c r="C206" s="40">
        <v>0</v>
      </c>
      <c r="D206" s="40">
        <v>1</v>
      </c>
      <c r="E206" s="92">
        <v>54</v>
      </c>
      <c r="F206" s="39">
        <v>0</v>
      </c>
      <c r="G206" s="40">
        <v>0</v>
      </c>
      <c r="H206" s="40">
        <v>0</v>
      </c>
      <c r="I206" s="92">
        <v>89</v>
      </c>
      <c r="J206" s="39">
        <v>0</v>
      </c>
      <c r="K206" s="40">
        <v>0</v>
      </c>
      <c r="L206" s="40">
        <v>0</v>
      </c>
    </row>
    <row r="207" spans="1:12" s="6" customFormat="1" ht="25.5" customHeight="1">
      <c r="A207" s="10" t="s">
        <v>25</v>
      </c>
      <c r="B207" s="44">
        <v>0</v>
      </c>
      <c r="C207" s="44">
        <v>0</v>
      </c>
      <c r="D207" s="44">
        <v>0</v>
      </c>
      <c r="E207" s="98" t="s">
        <v>26</v>
      </c>
      <c r="F207" s="44">
        <v>3</v>
      </c>
      <c r="G207" s="44">
        <v>2</v>
      </c>
      <c r="H207" s="44">
        <v>1</v>
      </c>
      <c r="I207" s="98" t="s">
        <v>27</v>
      </c>
      <c r="J207" s="44">
        <v>2</v>
      </c>
      <c r="K207" s="44">
        <v>0</v>
      </c>
      <c r="L207" s="44">
        <v>2</v>
      </c>
    </row>
    <row r="208" spans="1:12" s="35" customFormat="1" ht="15.75" customHeight="1">
      <c r="A208" s="17">
        <v>20</v>
      </c>
      <c r="B208" s="36">
        <v>0</v>
      </c>
      <c r="C208" s="37">
        <v>0</v>
      </c>
      <c r="D208" s="37">
        <v>0</v>
      </c>
      <c r="E208" s="91">
        <v>55</v>
      </c>
      <c r="F208" s="36">
        <v>0</v>
      </c>
      <c r="G208" s="37">
        <v>0</v>
      </c>
      <c r="H208" s="37">
        <v>0</v>
      </c>
      <c r="I208" s="91">
        <v>90</v>
      </c>
      <c r="J208" s="36">
        <v>0</v>
      </c>
      <c r="K208" s="37">
        <v>0</v>
      </c>
      <c r="L208" s="37">
        <v>0</v>
      </c>
    </row>
    <row r="209" spans="1:12" s="35" customFormat="1" ht="15.75" customHeight="1">
      <c r="A209" s="17">
        <v>21</v>
      </c>
      <c r="B209" s="36">
        <v>0</v>
      </c>
      <c r="C209" s="37">
        <v>0</v>
      </c>
      <c r="D209" s="37">
        <v>0</v>
      </c>
      <c r="E209" s="91">
        <v>56</v>
      </c>
      <c r="F209" s="36">
        <v>2</v>
      </c>
      <c r="G209" s="37">
        <v>2</v>
      </c>
      <c r="H209" s="37">
        <v>0</v>
      </c>
      <c r="I209" s="91">
        <v>91</v>
      </c>
      <c r="J209" s="36">
        <v>0</v>
      </c>
      <c r="K209" s="37">
        <v>0</v>
      </c>
      <c r="L209" s="37">
        <v>0</v>
      </c>
    </row>
    <row r="210" spans="1:12" s="35" customFormat="1" ht="15.75" customHeight="1">
      <c r="A210" s="17">
        <v>22</v>
      </c>
      <c r="B210" s="36">
        <v>0</v>
      </c>
      <c r="C210" s="37">
        <v>0</v>
      </c>
      <c r="D210" s="37">
        <v>0</v>
      </c>
      <c r="E210" s="91">
        <v>57</v>
      </c>
      <c r="F210" s="36">
        <v>1</v>
      </c>
      <c r="G210" s="37">
        <v>0</v>
      </c>
      <c r="H210" s="37">
        <v>1</v>
      </c>
      <c r="I210" s="91">
        <v>92</v>
      </c>
      <c r="J210" s="36">
        <v>0</v>
      </c>
      <c r="K210" s="37">
        <v>0</v>
      </c>
      <c r="L210" s="37">
        <v>0</v>
      </c>
    </row>
    <row r="211" spans="1:12" s="35" customFormat="1" ht="15.75" customHeight="1">
      <c r="A211" s="17">
        <v>23</v>
      </c>
      <c r="B211" s="36">
        <v>0</v>
      </c>
      <c r="C211" s="37">
        <v>0</v>
      </c>
      <c r="D211" s="37">
        <v>0</v>
      </c>
      <c r="E211" s="91">
        <v>58</v>
      </c>
      <c r="F211" s="36">
        <v>0</v>
      </c>
      <c r="G211" s="37">
        <v>0</v>
      </c>
      <c r="H211" s="37">
        <v>0</v>
      </c>
      <c r="I211" s="91">
        <v>93</v>
      </c>
      <c r="J211" s="36">
        <v>0</v>
      </c>
      <c r="K211" s="37">
        <v>0</v>
      </c>
      <c r="L211" s="37">
        <v>0</v>
      </c>
    </row>
    <row r="212" spans="1:12" s="35" customFormat="1" ht="18" customHeight="1">
      <c r="A212" s="19">
        <v>24</v>
      </c>
      <c r="B212" s="39">
        <v>0</v>
      </c>
      <c r="C212" s="40">
        <v>0</v>
      </c>
      <c r="D212" s="40">
        <v>0</v>
      </c>
      <c r="E212" s="92">
        <v>59</v>
      </c>
      <c r="F212" s="39">
        <v>0</v>
      </c>
      <c r="G212" s="40">
        <v>0</v>
      </c>
      <c r="H212" s="40">
        <v>0</v>
      </c>
      <c r="I212" s="92">
        <v>94</v>
      </c>
      <c r="J212" s="39">
        <v>2</v>
      </c>
      <c r="K212" s="40">
        <v>0</v>
      </c>
      <c r="L212" s="40">
        <v>2</v>
      </c>
    </row>
    <row r="213" spans="1:12" s="6" customFormat="1" ht="25.5" customHeight="1">
      <c r="A213" s="10" t="s">
        <v>28</v>
      </c>
      <c r="B213" s="44">
        <v>1</v>
      </c>
      <c r="C213" s="44">
        <v>0</v>
      </c>
      <c r="D213" s="44">
        <v>1</v>
      </c>
      <c r="E213" s="98" t="s">
        <v>29</v>
      </c>
      <c r="F213" s="44">
        <v>1</v>
      </c>
      <c r="G213" s="44">
        <v>1</v>
      </c>
      <c r="H213" s="44">
        <v>0</v>
      </c>
      <c r="I213" s="93" t="s">
        <v>30</v>
      </c>
      <c r="J213" s="44">
        <v>2</v>
      </c>
      <c r="K213" s="44">
        <v>0</v>
      </c>
      <c r="L213" s="44">
        <v>2</v>
      </c>
    </row>
    <row r="214" spans="1:12" s="35" customFormat="1" ht="15.75" customHeight="1">
      <c r="A214" s="17">
        <v>25</v>
      </c>
      <c r="B214" s="36">
        <v>0</v>
      </c>
      <c r="C214" s="37">
        <v>0</v>
      </c>
      <c r="D214" s="37">
        <v>0</v>
      </c>
      <c r="E214" s="91">
        <v>60</v>
      </c>
      <c r="F214" s="36">
        <v>0</v>
      </c>
      <c r="G214" s="37">
        <v>0</v>
      </c>
      <c r="H214" s="37">
        <v>0</v>
      </c>
      <c r="I214" s="91">
        <v>95</v>
      </c>
      <c r="J214" s="36">
        <v>0</v>
      </c>
      <c r="K214" s="37">
        <v>0</v>
      </c>
      <c r="L214" s="37">
        <v>0</v>
      </c>
    </row>
    <row r="215" spans="1:12" s="35" customFormat="1" ht="15.75" customHeight="1">
      <c r="A215" s="17">
        <v>26</v>
      </c>
      <c r="B215" s="36">
        <v>0</v>
      </c>
      <c r="C215" s="37">
        <v>0</v>
      </c>
      <c r="D215" s="37">
        <v>0</v>
      </c>
      <c r="E215" s="91">
        <v>61</v>
      </c>
      <c r="F215" s="36">
        <v>0</v>
      </c>
      <c r="G215" s="37">
        <v>0</v>
      </c>
      <c r="H215" s="37">
        <v>0</v>
      </c>
      <c r="I215" s="91">
        <v>96</v>
      </c>
      <c r="J215" s="36">
        <v>0</v>
      </c>
      <c r="K215" s="37">
        <v>0</v>
      </c>
      <c r="L215" s="37">
        <v>0</v>
      </c>
    </row>
    <row r="216" spans="1:12" s="35" customFormat="1" ht="15.75" customHeight="1">
      <c r="A216" s="17">
        <v>27</v>
      </c>
      <c r="B216" s="36">
        <v>0</v>
      </c>
      <c r="C216" s="37">
        <v>0</v>
      </c>
      <c r="D216" s="37">
        <v>0</v>
      </c>
      <c r="E216" s="91">
        <v>62</v>
      </c>
      <c r="F216" s="36">
        <v>0</v>
      </c>
      <c r="G216" s="37">
        <v>0</v>
      </c>
      <c r="H216" s="37">
        <v>0</v>
      </c>
      <c r="I216" s="91">
        <v>97</v>
      </c>
      <c r="J216" s="36">
        <v>0</v>
      </c>
      <c r="K216" s="37">
        <v>0</v>
      </c>
      <c r="L216" s="37">
        <v>0</v>
      </c>
    </row>
    <row r="217" spans="1:12" s="35" customFormat="1" ht="15.75" customHeight="1">
      <c r="A217" s="17">
        <v>28</v>
      </c>
      <c r="B217" s="36">
        <v>1</v>
      </c>
      <c r="C217" s="37">
        <v>0</v>
      </c>
      <c r="D217" s="37">
        <v>1</v>
      </c>
      <c r="E217" s="91">
        <v>63</v>
      </c>
      <c r="F217" s="36">
        <v>0</v>
      </c>
      <c r="G217" s="37">
        <v>0</v>
      </c>
      <c r="H217" s="37">
        <v>0</v>
      </c>
      <c r="I217" s="91">
        <v>98</v>
      </c>
      <c r="J217" s="36">
        <v>1</v>
      </c>
      <c r="K217" s="37">
        <v>0</v>
      </c>
      <c r="L217" s="37">
        <v>1</v>
      </c>
    </row>
    <row r="218" spans="1:12" s="35" customFormat="1" ht="18" customHeight="1">
      <c r="A218" s="19">
        <v>29</v>
      </c>
      <c r="B218" s="39">
        <v>0</v>
      </c>
      <c r="C218" s="40">
        <v>0</v>
      </c>
      <c r="D218" s="40">
        <v>0</v>
      </c>
      <c r="E218" s="92">
        <v>64</v>
      </c>
      <c r="F218" s="39">
        <v>1</v>
      </c>
      <c r="G218" s="40">
        <v>1</v>
      </c>
      <c r="H218" s="40">
        <v>0</v>
      </c>
      <c r="I218" s="91">
        <v>99</v>
      </c>
      <c r="J218" s="36">
        <v>1</v>
      </c>
      <c r="K218" s="37">
        <v>0</v>
      </c>
      <c r="L218" s="37">
        <v>1</v>
      </c>
    </row>
    <row r="219" spans="1:12" s="6" customFormat="1" ht="25.5" customHeight="1">
      <c r="A219" s="10" t="s">
        <v>31</v>
      </c>
      <c r="B219" s="44">
        <v>1</v>
      </c>
      <c r="C219" s="44">
        <v>0</v>
      </c>
      <c r="D219" s="44">
        <v>1</v>
      </c>
      <c r="E219" s="98" t="s">
        <v>32</v>
      </c>
      <c r="F219" s="44">
        <v>8</v>
      </c>
      <c r="G219" s="44">
        <v>4</v>
      </c>
      <c r="H219" s="44">
        <v>4</v>
      </c>
      <c r="I219" s="95">
        <v>100</v>
      </c>
      <c r="J219" s="47">
        <v>0</v>
      </c>
      <c r="K219" s="48">
        <v>0</v>
      </c>
      <c r="L219" s="48">
        <v>0</v>
      </c>
    </row>
    <row r="220" spans="1:12" s="35" customFormat="1" ht="15.75" customHeight="1">
      <c r="A220" s="17">
        <v>30</v>
      </c>
      <c r="B220" s="36">
        <v>0</v>
      </c>
      <c r="C220" s="37">
        <v>0</v>
      </c>
      <c r="D220" s="37">
        <v>0</v>
      </c>
      <c r="E220" s="91">
        <v>65</v>
      </c>
      <c r="F220" s="36">
        <v>4</v>
      </c>
      <c r="G220" s="37">
        <v>3</v>
      </c>
      <c r="H220" s="37">
        <v>1</v>
      </c>
      <c r="I220" s="91">
        <v>101</v>
      </c>
      <c r="J220" s="36">
        <v>0</v>
      </c>
      <c r="K220" s="37">
        <v>0</v>
      </c>
      <c r="L220" s="37">
        <v>0</v>
      </c>
    </row>
    <row r="221" spans="1:12" s="35" customFormat="1" ht="15.75" customHeight="1">
      <c r="A221" s="17">
        <v>31</v>
      </c>
      <c r="B221" s="36">
        <v>0</v>
      </c>
      <c r="C221" s="37">
        <v>0</v>
      </c>
      <c r="D221" s="37">
        <v>0</v>
      </c>
      <c r="E221" s="91">
        <v>66</v>
      </c>
      <c r="F221" s="36">
        <v>0</v>
      </c>
      <c r="G221" s="37">
        <v>0</v>
      </c>
      <c r="H221" s="37">
        <v>0</v>
      </c>
      <c r="I221" s="91">
        <v>102</v>
      </c>
      <c r="J221" s="36">
        <v>0</v>
      </c>
      <c r="K221" s="37">
        <v>0</v>
      </c>
      <c r="L221" s="37">
        <v>0</v>
      </c>
    </row>
    <row r="222" spans="1:12" s="35" customFormat="1" ht="15.75" customHeight="1">
      <c r="A222" s="17">
        <v>32</v>
      </c>
      <c r="B222" s="36">
        <v>0</v>
      </c>
      <c r="C222" s="37">
        <v>0</v>
      </c>
      <c r="D222" s="37">
        <v>0</v>
      </c>
      <c r="E222" s="91">
        <v>67</v>
      </c>
      <c r="F222" s="36">
        <v>1</v>
      </c>
      <c r="G222" s="37">
        <v>0</v>
      </c>
      <c r="H222" s="37">
        <v>1</v>
      </c>
      <c r="I222" s="91">
        <v>103</v>
      </c>
      <c r="J222" s="36">
        <v>0</v>
      </c>
      <c r="K222" s="37">
        <v>0</v>
      </c>
      <c r="L222" s="37">
        <v>0</v>
      </c>
    </row>
    <row r="223" spans="1:12" s="35" customFormat="1" ht="15.75" customHeight="1">
      <c r="A223" s="17">
        <v>33</v>
      </c>
      <c r="B223" s="36">
        <v>0</v>
      </c>
      <c r="C223" s="37">
        <v>0</v>
      </c>
      <c r="D223" s="37">
        <v>0</v>
      </c>
      <c r="E223" s="91">
        <v>68</v>
      </c>
      <c r="F223" s="36">
        <v>1</v>
      </c>
      <c r="G223" s="37">
        <v>0</v>
      </c>
      <c r="H223" s="37">
        <v>1</v>
      </c>
      <c r="I223" s="96" t="s">
        <v>33</v>
      </c>
      <c r="J223" s="39">
        <v>0</v>
      </c>
      <c r="K223" s="40">
        <v>0</v>
      </c>
      <c r="L223" s="40">
        <v>0</v>
      </c>
    </row>
    <row r="224" spans="1:12" s="35" customFormat="1" ht="21" customHeight="1" thickBot="1">
      <c r="A224" s="32">
        <v>34</v>
      </c>
      <c r="B224" s="36">
        <v>1</v>
      </c>
      <c r="C224" s="37">
        <v>0</v>
      </c>
      <c r="D224" s="37">
        <v>1</v>
      </c>
      <c r="E224" s="91">
        <v>69</v>
      </c>
      <c r="F224" s="36">
        <v>2</v>
      </c>
      <c r="G224" s="37">
        <v>1</v>
      </c>
      <c r="H224" s="37">
        <v>1</v>
      </c>
      <c r="I224" s="107" t="s">
        <v>5</v>
      </c>
      <c r="J224" s="47">
        <v>58</v>
      </c>
      <c r="K224" s="47">
        <v>30</v>
      </c>
      <c r="L224" s="47">
        <v>28</v>
      </c>
    </row>
    <row r="225" spans="1:13" s="58" customFormat="1" ht="24" customHeight="1" thickTop="1" thickBot="1">
      <c r="A225" s="53" t="s">
        <v>34</v>
      </c>
      <c r="B225" s="115">
        <v>6</v>
      </c>
      <c r="C225" s="116">
        <v>2</v>
      </c>
      <c r="D225" s="197">
        <v>4</v>
      </c>
      <c r="E225" s="120" t="s">
        <v>36</v>
      </c>
      <c r="F225" s="116">
        <v>18</v>
      </c>
      <c r="G225" s="116">
        <v>11</v>
      </c>
      <c r="H225" s="197">
        <v>7</v>
      </c>
      <c r="I225" s="123" t="s">
        <v>37</v>
      </c>
      <c r="J225" s="116">
        <v>34</v>
      </c>
      <c r="K225" s="116">
        <v>17</v>
      </c>
      <c r="L225" s="116">
        <v>17</v>
      </c>
    </row>
    <row r="226" spans="1:13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23" t="s">
        <v>156</v>
      </c>
      <c r="L226" s="30"/>
      <c r="M226" s="35"/>
    </row>
    <row r="227" spans="1:13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</row>
    <row r="228" spans="1:13" s="6" customFormat="1" ht="25.5" customHeight="1">
      <c r="A228" s="10" t="s">
        <v>6</v>
      </c>
      <c r="B228" s="44">
        <v>0</v>
      </c>
      <c r="C228" s="44">
        <v>0</v>
      </c>
      <c r="D228" s="44">
        <v>0</v>
      </c>
      <c r="E228" s="98" t="s">
        <v>7</v>
      </c>
      <c r="F228" s="44">
        <v>3</v>
      </c>
      <c r="G228" s="44">
        <v>1</v>
      </c>
      <c r="H228" s="44">
        <v>2</v>
      </c>
      <c r="I228" s="98" t="s">
        <v>8</v>
      </c>
      <c r="J228" s="44">
        <v>6</v>
      </c>
      <c r="K228" s="44">
        <v>2</v>
      </c>
      <c r="L228" s="44">
        <v>4</v>
      </c>
    </row>
    <row r="229" spans="1:13" s="35" customFormat="1" ht="15.75" customHeight="1">
      <c r="A229" s="17">
        <v>0</v>
      </c>
      <c r="B229" s="36">
        <v>0</v>
      </c>
      <c r="C229" s="37">
        <v>0</v>
      </c>
      <c r="D229" s="37">
        <v>0</v>
      </c>
      <c r="E229" s="91">
        <v>35</v>
      </c>
      <c r="F229" s="36">
        <v>0</v>
      </c>
      <c r="G229" s="37">
        <v>0</v>
      </c>
      <c r="H229" s="37">
        <v>0</v>
      </c>
      <c r="I229" s="91">
        <v>70</v>
      </c>
      <c r="J229" s="36">
        <v>1</v>
      </c>
      <c r="K229" s="37">
        <v>0</v>
      </c>
      <c r="L229" s="37">
        <v>1</v>
      </c>
    </row>
    <row r="230" spans="1:13" s="35" customFormat="1" ht="15.75" customHeight="1">
      <c r="A230" s="17">
        <v>1</v>
      </c>
      <c r="B230" s="36">
        <v>0</v>
      </c>
      <c r="C230" s="37">
        <v>0</v>
      </c>
      <c r="D230" s="37">
        <v>0</v>
      </c>
      <c r="E230" s="91">
        <v>36</v>
      </c>
      <c r="F230" s="36">
        <v>1</v>
      </c>
      <c r="G230" s="37">
        <v>1</v>
      </c>
      <c r="H230" s="37">
        <v>0</v>
      </c>
      <c r="I230" s="91">
        <v>71</v>
      </c>
      <c r="J230" s="36">
        <v>3</v>
      </c>
      <c r="K230" s="37">
        <v>1</v>
      </c>
      <c r="L230" s="37">
        <v>2</v>
      </c>
    </row>
    <row r="231" spans="1:13" s="35" customFormat="1" ht="15.75" customHeight="1">
      <c r="A231" s="17">
        <v>2</v>
      </c>
      <c r="B231" s="36">
        <v>0</v>
      </c>
      <c r="C231" s="37">
        <v>0</v>
      </c>
      <c r="D231" s="37">
        <v>0</v>
      </c>
      <c r="E231" s="91">
        <v>37</v>
      </c>
      <c r="F231" s="36">
        <v>1</v>
      </c>
      <c r="G231" s="37">
        <v>0</v>
      </c>
      <c r="H231" s="37">
        <v>1</v>
      </c>
      <c r="I231" s="91">
        <v>72</v>
      </c>
      <c r="J231" s="36">
        <v>1</v>
      </c>
      <c r="K231" s="37">
        <v>0</v>
      </c>
      <c r="L231" s="37">
        <v>1</v>
      </c>
    </row>
    <row r="232" spans="1:13" s="35" customFormat="1" ht="15.75" customHeight="1">
      <c r="A232" s="17">
        <v>3</v>
      </c>
      <c r="B232" s="36">
        <v>0</v>
      </c>
      <c r="C232" s="37">
        <v>0</v>
      </c>
      <c r="D232" s="37">
        <v>0</v>
      </c>
      <c r="E232" s="91">
        <v>38</v>
      </c>
      <c r="F232" s="36">
        <v>0</v>
      </c>
      <c r="G232" s="37">
        <v>0</v>
      </c>
      <c r="H232" s="37">
        <v>0</v>
      </c>
      <c r="I232" s="91">
        <v>73</v>
      </c>
      <c r="J232" s="36">
        <v>0</v>
      </c>
      <c r="K232" s="37">
        <v>0</v>
      </c>
      <c r="L232" s="37">
        <v>0</v>
      </c>
    </row>
    <row r="233" spans="1:13" s="35" customFormat="1" ht="18" customHeight="1">
      <c r="A233" s="19">
        <v>4</v>
      </c>
      <c r="B233" s="105">
        <v>0</v>
      </c>
      <c r="C233" s="40">
        <v>0</v>
      </c>
      <c r="D233" s="40">
        <v>0</v>
      </c>
      <c r="E233" s="92">
        <v>39</v>
      </c>
      <c r="F233" s="39">
        <v>1</v>
      </c>
      <c r="G233" s="40">
        <v>0</v>
      </c>
      <c r="H233" s="40">
        <v>1</v>
      </c>
      <c r="I233" s="92">
        <v>74</v>
      </c>
      <c r="J233" s="39">
        <v>1</v>
      </c>
      <c r="K233" s="40">
        <v>1</v>
      </c>
      <c r="L233" s="40">
        <v>0</v>
      </c>
    </row>
    <row r="234" spans="1:13" s="6" customFormat="1" ht="25.5" customHeight="1">
      <c r="A234" s="10" t="s">
        <v>10</v>
      </c>
      <c r="B234" s="44">
        <v>2</v>
      </c>
      <c r="C234" s="44">
        <v>2</v>
      </c>
      <c r="D234" s="44">
        <v>0</v>
      </c>
      <c r="E234" s="98" t="s">
        <v>11</v>
      </c>
      <c r="F234" s="44">
        <v>4</v>
      </c>
      <c r="G234" s="44">
        <v>2</v>
      </c>
      <c r="H234" s="44">
        <v>2</v>
      </c>
      <c r="I234" s="98" t="s">
        <v>12</v>
      </c>
      <c r="J234" s="44">
        <v>6</v>
      </c>
      <c r="K234" s="44">
        <v>5</v>
      </c>
      <c r="L234" s="44">
        <v>1</v>
      </c>
    </row>
    <row r="235" spans="1:13" s="35" customFormat="1" ht="15.75" customHeight="1">
      <c r="A235" s="17">
        <v>5</v>
      </c>
      <c r="B235" s="36">
        <v>1</v>
      </c>
      <c r="C235" s="37">
        <v>1</v>
      </c>
      <c r="D235" s="37">
        <v>0</v>
      </c>
      <c r="E235" s="91">
        <v>40</v>
      </c>
      <c r="F235" s="36">
        <v>0</v>
      </c>
      <c r="G235" s="37">
        <v>0</v>
      </c>
      <c r="H235" s="37">
        <v>0</v>
      </c>
      <c r="I235" s="91">
        <v>75</v>
      </c>
      <c r="J235" s="36">
        <v>0</v>
      </c>
      <c r="K235" s="37">
        <v>0</v>
      </c>
      <c r="L235" s="37">
        <v>0</v>
      </c>
    </row>
    <row r="236" spans="1:13" s="35" customFormat="1" ht="15.75" customHeight="1">
      <c r="A236" s="17">
        <v>6</v>
      </c>
      <c r="B236" s="36">
        <v>0</v>
      </c>
      <c r="C236" s="37">
        <v>0</v>
      </c>
      <c r="D236" s="37">
        <v>0</v>
      </c>
      <c r="E236" s="91">
        <v>41</v>
      </c>
      <c r="F236" s="36">
        <v>1</v>
      </c>
      <c r="G236" s="37">
        <v>0</v>
      </c>
      <c r="H236" s="37">
        <v>1</v>
      </c>
      <c r="I236" s="91">
        <v>76</v>
      </c>
      <c r="J236" s="36">
        <v>3</v>
      </c>
      <c r="K236" s="37">
        <v>3</v>
      </c>
      <c r="L236" s="37">
        <v>0</v>
      </c>
    </row>
    <row r="237" spans="1:13" s="35" customFormat="1" ht="15.75" customHeight="1">
      <c r="A237" s="17">
        <v>7</v>
      </c>
      <c r="B237" s="36">
        <v>1</v>
      </c>
      <c r="C237" s="37">
        <v>1</v>
      </c>
      <c r="D237" s="37">
        <v>0</v>
      </c>
      <c r="E237" s="91">
        <v>42</v>
      </c>
      <c r="F237" s="36">
        <v>1</v>
      </c>
      <c r="G237" s="37">
        <v>1</v>
      </c>
      <c r="H237" s="37">
        <v>0</v>
      </c>
      <c r="I237" s="91">
        <v>77</v>
      </c>
      <c r="J237" s="36">
        <v>2</v>
      </c>
      <c r="K237" s="37">
        <v>1</v>
      </c>
      <c r="L237" s="37">
        <v>1</v>
      </c>
    </row>
    <row r="238" spans="1:13" s="35" customFormat="1" ht="15.75" customHeight="1">
      <c r="A238" s="17">
        <v>8</v>
      </c>
      <c r="B238" s="36">
        <v>0</v>
      </c>
      <c r="C238" s="37">
        <v>0</v>
      </c>
      <c r="D238" s="37">
        <v>0</v>
      </c>
      <c r="E238" s="91">
        <v>43</v>
      </c>
      <c r="F238" s="36">
        <v>2</v>
      </c>
      <c r="G238" s="37">
        <v>1</v>
      </c>
      <c r="H238" s="37">
        <v>1</v>
      </c>
      <c r="I238" s="91">
        <v>78</v>
      </c>
      <c r="J238" s="36">
        <v>1</v>
      </c>
      <c r="K238" s="37">
        <v>1</v>
      </c>
      <c r="L238" s="37">
        <v>0</v>
      </c>
    </row>
    <row r="239" spans="1:13" s="35" customFormat="1" ht="18" customHeight="1">
      <c r="A239" s="19">
        <v>9</v>
      </c>
      <c r="B239" s="39">
        <v>0</v>
      </c>
      <c r="C239" s="40">
        <v>0</v>
      </c>
      <c r="D239" s="40">
        <v>0</v>
      </c>
      <c r="E239" s="92">
        <v>44</v>
      </c>
      <c r="F239" s="39">
        <v>0</v>
      </c>
      <c r="G239" s="40">
        <v>0</v>
      </c>
      <c r="H239" s="40">
        <v>0</v>
      </c>
      <c r="I239" s="92">
        <v>79</v>
      </c>
      <c r="J239" s="39">
        <v>0</v>
      </c>
      <c r="K239" s="40">
        <v>0</v>
      </c>
      <c r="L239" s="40">
        <v>0</v>
      </c>
    </row>
    <row r="240" spans="1:13" s="6" customFormat="1" ht="25.5" customHeight="1">
      <c r="A240" s="10" t="s">
        <v>19</v>
      </c>
      <c r="B240" s="44">
        <v>0</v>
      </c>
      <c r="C240" s="44">
        <v>0</v>
      </c>
      <c r="D240" s="44">
        <v>0</v>
      </c>
      <c r="E240" s="98" t="s">
        <v>20</v>
      </c>
      <c r="F240" s="44">
        <v>2</v>
      </c>
      <c r="G240" s="44">
        <v>2</v>
      </c>
      <c r="H240" s="44">
        <v>0</v>
      </c>
      <c r="I240" s="98" t="s">
        <v>21</v>
      </c>
      <c r="J240" s="44">
        <v>2</v>
      </c>
      <c r="K240" s="44">
        <v>1</v>
      </c>
      <c r="L240" s="44">
        <v>1</v>
      </c>
    </row>
    <row r="241" spans="1:12" s="35" customFormat="1" ht="15.75" customHeight="1">
      <c r="A241" s="17">
        <v>10</v>
      </c>
      <c r="B241" s="36">
        <v>0</v>
      </c>
      <c r="C241" s="37">
        <v>0</v>
      </c>
      <c r="D241" s="37">
        <v>0</v>
      </c>
      <c r="E241" s="91">
        <v>45</v>
      </c>
      <c r="F241" s="36">
        <v>0</v>
      </c>
      <c r="G241" s="37">
        <v>0</v>
      </c>
      <c r="H241" s="37">
        <v>0</v>
      </c>
      <c r="I241" s="91">
        <v>80</v>
      </c>
      <c r="J241" s="36">
        <v>0</v>
      </c>
      <c r="K241" s="37">
        <v>0</v>
      </c>
      <c r="L241" s="37">
        <v>0</v>
      </c>
    </row>
    <row r="242" spans="1:12" s="35" customFormat="1" ht="15.75" customHeight="1">
      <c r="A242" s="17">
        <v>11</v>
      </c>
      <c r="B242" s="36">
        <v>0</v>
      </c>
      <c r="C242" s="37">
        <v>0</v>
      </c>
      <c r="D242" s="37">
        <v>0</v>
      </c>
      <c r="E242" s="91">
        <v>46</v>
      </c>
      <c r="F242" s="36">
        <v>0</v>
      </c>
      <c r="G242" s="37">
        <v>0</v>
      </c>
      <c r="H242" s="37">
        <v>0</v>
      </c>
      <c r="I242" s="91">
        <v>81</v>
      </c>
      <c r="J242" s="36">
        <v>1</v>
      </c>
      <c r="K242" s="37">
        <v>0</v>
      </c>
      <c r="L242" s="37">
        <v>1</v>
      </c>
    </row>
    <row r="243" spans="1:12" s="35" customFormat="1" ht="15.75" customHeight="1">
      <c r="A243" s="17">
        <v>12</v>
      </c>
      <c r="B243" s="36">
        <v>0</v>
      </c>
      <c r="C243" s="37">
        <v>0</v>
      </c>
      <c r="D243" s="37">
        <v>0</v>
      </c>
      <c r="E243" s="91">
        <v>47</v>
      </c>
      <c r="F243" s="36">
        <v>0</v>
      </c>
      <c r="G243" s="37">
        <v>0</v>
      </c>
      <c r="H243" s="37">
        <v>0</v>
      </c>
      <c r="I243" s="91">
        <v>82</v>
      </c>
      <c r="J243" s="36">
        <v>0</v>
      </c>
      <c r="K243" s="37">
        <v>0</v>
      </c>
      <c r="L243" s="37">
        <v>0</v>
      </c>
    </row>
    <row r="244" spans="1:12" s="35" customFormat="1" ht="15.75" customHeight="1">
      <c r="A244" s="17">
        <v>13</v>
      </c>
      <c r="B244" s="36">
        <v>0</v>
      </c>
      <c r="C244" s="37">
        <v>0</v>
      </c>
      <c r="D244" s="37">
        <v>0</v>
      </c>
      <c r="E244" s="91">
        <v>48</v>
      </c>
      <c r="F244" s="36">
        <v>1</v>
      </c>
      <c r="G244" s="37">
        <v>1</v>
      </c>
      <c r="H244" s="37">
        <v>0</v>
      </c>
      <c r="I244" s="91">
        <v>83</v>
      </c>
      <c r="J244" s="36">
        <v>1</v>
      </c>
      <c r="K244" s="37">
        <v>1</v>
      </c>
      <c r="L244" s="37">
        <v>0</v>
      </c>
    </row>
    <row r="245" spans="1:12" s="35" customFormat="1" ht="18" customHeight="1">
      <c r="A245" s="19">
        <v>14</v>
      </c>
      <c r="B245" s="39">
        <v>0</v>
      </c>
      <c r="C245" s="40">
        <v>0</v>
      </c>
      <c r="D245" s="40">
        <v>0</v>
      </c>
      <c r="E245" s="92">
        <v>49</v>
      </c>
      <c r="F245" s="39">
        <v>1</v>
      </c>
      <c r="G245" s="40">
        <v>1</v>
      </c>
      <c r="H245" s="40">
        <v>0</v>
      </c>
      <c r="I245" s="92">
        <v>84</v>
      </c>
      <c r="J245" s="39">
        <v>0</v>
      </c>
      <c r="K245" s="40">
        <v>0</v>
      </c>
      <c r="L245" s="40">
        <v>0</v>
      </c>
    </row>
    <row r="246" spans="1:12" s="6" customFormat="1" ht="25.5" customHeight="1">
      <c r="A246" s="10" t="s">
        <v>22</v>
      </c>
      <c r="B246" s="44">
        <v>1</v>
      </c>
      <c r="C246" s="44">
        <v>1</v>
      </c>
      <c r="D246" s="44">
        <v>0</v>
      </c>
      <c r="E246" s="98" t="s">
        <v>23</v>
      </c>
      <c r="F246" s="44">
        <v>1</v>
      </c>
      <c r="G246" s="44">
        <v>0</v>
      </c>
      <c r="H246" s="44">
        <v>1</v>
      </c>
      <c r="I246" s="98" t="s">
        <v>24</v>
      </c>
      <c r="J246" s="44">
        <v>6</v>
      </c>
      <c r="K246" s="44">
        <v>2</v>
      </c>
      <c r="L246" s="44">
        <v>4</v>
      </c>
    </row>
    <row r="247" spans="1:12" s="35" customFormat="1" ht="15.75" customHeight="1">
      <c r="A247" s="17">
        <v>15</v>
      </c>
      <c r="B247" s="36">
        <v>0</v>
      </c>
      <c r="C247" s="37">
        <v>0</v>
      </c>
      <c r="D247" s="37">
        <v>0</v>
      </c>
      <c r="E247" s="91">
        <v>50</v>
      </c>
      <c r="F247" s="36">
        <v>0</v>
      </c>
      <c r="G247" s="37">
        <v>0</v>
      </c>
      <c r="H247" s="37">
        <v>0</v>
      </c>
      <c r="I247" s="91">
        <v>85</v>
      </c>
      <c r="J247" s="36">
        <v>2</v>
      </c>
      <c r="K247" s="37">
        <v>0</v>
      </c>
      <c r="L247" s="37">
        <v>2</v>
      </c>
    </row>
    <row r="248" spans="1:12" s="35" customFormat="1" ht="15.75" customHeight="1">
      <c r="A248" s="17">
        <v>16</v>
      </c>
      <c r="B248" s="36">
        <v>1</v>
      </c>
      <c r="C248" s="37">
        <v>1</v>
      </c>
      <c r="D248" s="37">
        <v>0</v>
      </c>
      <c r="E248" s="91">
        <v>51</v>
      </c>
      <c r="F248" s="36">
        <v>0</v>
      </c>
      <c r="G248" s="37">
        <v>0</v>
      </c>
      <c r="H248" s="37">
        <v>0</v>
      </c>
      <c r="I248" s="91">
        <v>86</v>
      </c>
      <c r="J248" s="36">
        <v>1</v>
      </c>
      <c r="K248" s="37">
        <v>0</v>
      </c>
      <c r="L248" s="37">
        <v>1</v>
      </c>
    </row>
    <row r="249" spans="1:12" s="35" customFormat="1" ht="15.75" customHeight="1">
      <c r="A249" s="17">
        <v>17</v>
      </c>
      <c r="B249" s="36">
        <v>0</v>
      </c>
      <c r="C249" s="37">
        <v>0</v>
      </c>
      <c r="D249" s="37">
        <v>0</v>
      </c>
      <c r="E249" s="91">
        <v>52</v>
      </c>
      <c r="F249" s="36">
        <v>0</v>
      </c>
      <c r="G249" s="37">
        <v>0</v>
      </c>
      <c r="H249" s="37">
        <v>0</v>
      </c>
      <c r="I249" s="91">
        <v>87</v>
      </c>
      <c r="J249" s="36">
        <v>0</v>
      </c>
      <c r="K249" s="37">
        <v>0</v>
      </c>
      <c r="L249" s="37">
        <v>0</v>
      </c>
    </row>
    <row r="250" spans="1:12" s="35" customFormat="1" ht="15.75" customHeight="1">
      <c r="A250" s="17">
        <v>18</v>
      </c>
      <c r="B250" s="36">
        <v>0</v>
      </c>
      <c r="C250" s="37">
        <v>0</v>
      </c>
      <c r="D250" s="37">
        <v>0</v>
      </c>
      <c r="E250" s="91">
        <v>53</v>
      </c>
      <c r="F250" s="36">
        <v>0</v>
      </c>
      <c r="G250" s="37">
        <v>0</v>
      </c>
      <c r="H250" s="37">
        <v>0</v>
      </c>
      <c r="I250" s="91">
        <v>88</v>
      </c>
      <c r="J250" s="36">
        <v>1</v>
      </c>
      <c r="K250" s="37">
        <v>1</v>
      </c>
      <c r="L250" s="37">
        <v>0</v>
      </c>
    </row>
    <row r="251" spans="1:12" s="35" customFormat="1" ht="18" customHeight="1">
      <c r="A251" s="19">
        <v>19</v>
      </c>
      <c r="B251" s="39">
        <v>0</v>
      </c>
      <c r="C251" s="40">
        <v>0</v>
      </c>
      <c r="D251" s="40">
        <v>0</v>
      </c>
      <c r="E251" s="92">
        <v>54</v>
      </c>
      <c r="F251" s="39">
        <v>1</v>
      </c>
      <c r="G251" s="40">
        <v>0</v>
      </c>
      <c r="H251" s="40">
        <v>1</v>
      </c>
      <c r="I251" s="92">
        <v>89</v>
      </c>
      <c r="J251" s="39">
        <v>2</v>
      </c>
      <c r="K251" s="40">
        <v>1</v>
      </c>
      <c r="L251" s="40">
        <v>1</v>
      </c>
    </row>
    <row r="252" spans="1:12" s="6" customFormat="1" ht="25.5" customHeight="1">
      <c r="A252" s="10" t="s">
        <v>25</v>
      </c>
      <c r="B252" s="44">
        <v>0</v>
      </c>
      <c r="C252" s="44">
        <v>0</v>
      </c>
      <c r="D252" s="44">
        <v>0</v>
      </c>
      <c r="E252" s="98" t="s">
        <v>26</v>
      </c>
      <c r="F252" s="44">
        <v>2</v>
      </c>
      <c r="G252" s="44">
        <v>1</v>
      </c>
      <c r="H252" s="44">
        <v>1</v>
      </c>
      <c r="I252" s="98" t="s">
        <v>27</v>
      </c>
      <c r="J252" s="44">
        <v>0</v>
      </c>
      <c r="K252" s="44">
        <v>0</v>
      </c>
      <c r="L252" s="44">
        <v>0</v>
      </c>
    </row>
    <row r="253" spans="1:12" s="35" customFormat="1" ht="15.75" customHeight="1">
      <c r="A253" s="17">
        <v>20</v>
      </c>
      <c r="B253" s="36">
        <v>0</v>
      </c>
      <c r="C253" s="37">
        <v>0</v>
      </c>
      <c r="D253" s="37">
        <v>0</v>
      </c>
      <c r="E253" s="91">
        <v>55</v>
      </c>
      <c r="F253" s="36">
        <v>0</v>
      </c>
      <c r="G253" s="37">
        <v>0</v>
      </c>
      <c r="H253" s="37">
        <v>0</v>
      </c>
      <c r="I253" s="91">
        <v>90</v>
      </c>
      <c r="J253" s="36">
        <v>0</v>
      </c>
      <c r="K253" s="37">
        <v>0</v>
      </c>
      <c r="L253" s="37">
        <v>0</v>
      </c>
    </row>
    <row r="254" spans="1:12" s="35" customFormat="1" ht="15.75" customHeight="1">
      <c r="A254" s="17">
        <v>21</v>
      </c>
      <c r="B254" s="36">
        <v>0</v>
      </c>
      <c r="C254" s="37">
        <v>0</v>
      </c>
      <c r="D254" s="37">
        <v>0</v>
      </c>
      <c r="E254" s="91">
        <v>56</v>
      </c>
      <c r="F254" s="36">
        <v>0</v>
      </c>
      <c r="G254" s="37">
        <v>0</v>
      </c>
      <c r="H254" s="37">
        <v>0</v>
      </c>
      <c r="I254" s="91">
        <v>91</v>
      </c>
      <c r="J254" s="36">
        <v>0</v>
      </c>
      <c r="K254" s="37">
        <v>0</v>
      </c>
      <c r="L254" s="37">
        <v>0</v>
      </c>
    </row>
    <row r="255" spans="1:12" s="35" customFormat="1" ht="15.75" customHeight="1">
      <c r="A255" s="17">
        <v>22</v>
      </c>
      <c r="B255" s="36">
        <v>0</v>
      </c>
      <c r="C255" s="37">
        <v>0</v>
      </c>
      <c r="D255" s="37">
        <v>0</v>
      </c>
      <c r="E255" s="91">
        <v>57</v>
      </c>
      <c r="F255" s="36">
        <v>1</v>
      </c>
      <c r="G255" s="37">
        <v>1</v>
      </c>
      <c r="H255" s="37">
        <v>0</v>
      </c>
      <c r="I255" s="91">
        <v>92</v>
      </c>
      <c r="J255" s="36">
        <v>0</v>
      </c>
      <c r="K255" s="37">
        <v>0</v>
      </c>
      <c r="L255" s="37">
        <v>0</v>
      </c>
    </row>
    <row r="256" spans="1:12" s="35" customFormat="1" ht="15.75" customHeight="1">
      <c r="A256" s="17">
        <v>23</v>
      </c>
      <c r="B256" s="36">
        <v>0</v>
      </c>
      <c r="C256" s="37">
        <v>0</v>
      </c>
      <c r="D256" s="37">
        <v>0</v>
      </c>
      <c r="E256" s="91">
        <v>58</v>
      </c>
      <c r="F256" s="36">
        <v>0</v>
      </c>
      <c r="G256" s="37">
        <v>0</v>
      </c>
      <c r="H256" s="37">
        <v>0</v>
      </c>
      <c r="I256" s="91">
        <v>93</v>
      </c>
      <c r="J256" s="36">
        <v>0</v>
      </c>
      <c r="K256" s="37">
        <v>0</v>
      </c>
      <c r="L256" s="37">
        <v>0</v>
      </c>
    </row>
    <row r="257" spans="1:12" s="35" customFormat="1" ht="18" customHeight="1">
      <c r="A257" s="19">
        <v>24</v>
      </c>
      <c r="B257" s="39">
        <v>0</v>
      </c>
      <c r="C257" s="40">
        <v>0</v>
      </c>
      <c r="D257" s="40">
        <v>0</v>
      </c>
      <c r="E257" s="92">
        <v>59</v>
      </c>
      <c r="F257" s="39">
        <v>1</v>
      </c>
      <c r="G257" s="40">
        <v>0</v>
      </c>
      <c r="H257" s="40">
        <v>1</v>
      </c>
      <c r="I257" s="92">
        <v>94</v>
      </c>
      <c r="J257" s="39">
        <v>0</v>
      </c>
      <c r="K257" s="40">
        <v>0</v>
      </c>
      <c r="L257" s="40">
        <v>0</v>
      </c>
    </row>
    <row r="258" spans="1:12" s="6" customFormat="1" ht="25.5" customHeight="1">
      <c r="A258" s="10" t="s">
        <v>28</v>
      </c>
      <c r="B258" s="44">
        <v>1</v>
      </c>
      <c r="C258" s="44">
        <v>1</v>
      </c>
      <c r="D258" s="44">
        <v>0</v>
      </c>
      <c r="E258" s="98" t="s">
        <v>29</v>
      </c>
      <c r="F258" s="44">
        <v>3</v>
      </c>
      <c r="G258" s="44">
        <v>2</v>
      </c>
      <c r="H258" s="44">
        <v>1</v>
      </c>
      <c r="I258" s="93" t="s">
        <v>30</v>
      </c>
      <c r="J258" s="44">
        <v>1</v>
      </c>
      <c r="K258" s="44">
        <v>1</v>
      </c>
      <c r="L258" s="44">
        <v>0</v>
      </c>
    </row>
    <row r="259" spans="1:12" s="35" customFormat="1" ht="15.75" customHeight="1">
      <c r="A259" s="17">
        <v>25</v>
      </c>
      <c r="B259" s="36">
        <v>0</v>
      </c>
      <c r="C259" s="37">
        <v>0</v>
      </c>
      <c r="D259" s="37">
        <v>0</v>
      </c>
      <c r="E259" s="91">
        <v>60</v>
      </c>
      <c r="F259" s="36">
        <v>0</v>
      </c>
      <c r="G259" s="37">
        <v>0</v>
      </c>
      <c r="H259" s="37">
        <v>0</v>
      </c>
      <c r="I259" s="91">
        <v>95</v>
      </c>
      <c r="J259" s="36">
        <v>0</v>
      </c>
      <c r="K259" s="37">
        <v>0</v>
      </c>
      <c r="L259" s="37">
        <v>0</v>
      </c>
    </row>
    <row r="260" spans="1:12" s="35" customFormat="1" ht="15.75" customHeight="1">
      <c r="A260" s="17">
        <v>26</v>
      </c>
      <c r="B260" s="36">
        <v>0</v>
      </c>
      <c r="C260" s="37">
        <v>0</v>
      </c>
      <c r="D260" s="37">
        <v>0</v>
      </c>
      <c r="E260" s="91">
        <v>61</v>
      </c>
      <c r="F260" s="36">
        <v>0</v>
      </c>
      <c r="G260" s="37">
        <v>0</v>
      </c>
      <c r="H260" s="37">
        <v>0</v>
      </c>
      <c r="I260" s="91">
        <v>96</v>
      </c>
      <c r="J260" s="36">
        <v>0</v>
      </c>
      <c r="K260" s="37">
        <v>0</v>
      </c>
      <c r="L260" s="37">
        <v>0</v>
      </c>
    </row>
    <row r="261" spans="1:12" s="35" customFormat="1" ht="15.75" customHeight="1">
      <c r="A261" s="17">
        <v>27</v>
      </c>
      <c r="B261" s="36">
        <v>0</v>
      </c>
      <c r="C261" s="37">
        <v>0</v>
      </c>
      <c r="D261" s="37">
        <v>0</v>
      </c>
      <c r="E261" s="91">
        <v>62</v>
      </c>
      <c r="F261" s="36">
        <v>1</v>
      </c>
      <c r="G261" s="37">
        <v>1</v>
      </c>
      <c r="H261" s="37">
        <v>0</v>
      </c>
      <c r="I261" s="91">
        <v>97</v>
      </c>
      <c r="J261" s="36">
        <v>1</v>
      </c>
      <c r="K261" s="37">
        <v>1</v>
      </c>
      <c r="L261" s="37">
        <v>0</v>
      </c>
    </row>
    <row r="262" spans="1:12" s="35" customFormat="1" ht="15.75" customHeight="1">
      <c r="A262" s="17">
        <v>28</v>
      </c>
      <c r="B262" s="36">
        <v>0</v>
      </c>
      <c r="C262" s="37">
        <v>0</v>
      </c>
      <c r="D262" s="37">
        <v>0</v>
      </c>
      <c r="E262" s="91">
        <v>63</v>
      </c>
      <c r="F262" s="36">
        <v>1</v>
      </c>
      <c r="G262" s="37">
        <v>0</v>
      </c>
      <c r="H262" s="37">
        <v>1</v>
      </c>
      <c r="I262" s="91">
        <v>98</v>
      </c>
      <c r="J262" s="36">
        <v>0</v>
      </c>
      <c r="K262" s="37">
        <v>0</v>
      </c>
      <c r="L262" s="37">
        <v>0</v>
      </c>
    </row>
    <row r="263" spans="1:12" s="35" customFormat="1" ht="18" customHeight="1">
      <c r="A263" s="19">
        <v>29</v>
      </c>
      <c r="B263" s="39">
        <v>1</v>
      </c>
      <c r="C263" s="40">
        <v>1</v>
      </c>
      <c r="D263" s="40">
        <v>0</v>
      </c>
      <c r="E263" s="92">
        <v>64</v>
      </c>
      <c r="F263" s="39">
        <v>1</v>
      </c>
      <c r="G263" s="40">
        <v>1</v>
      </c>
      <c r="H263" s="40">
        <v>0</v>
      </c>
      <c r="I263" s="91">
        <v>99</v>
      </c>
      <c r="J263" s="36">
        <v>0</v>
      </c>
      <c r="K263" s="37">
        <v>0</v>
      </c>
      <c r="L263" s="37">
        <v>0</v>
      </c>
    </row>
    <row r="264" spans="1:12" s="6" customFormat="1" ht="25.5" customHeight="1">
      <c r="A264" s="10" t="s">
        <v>31</v>
      </c>
      <c r="B264" s="44">
        <v>0</v>
      </c>
      <c r="C264" s="44">
        <v>0</v>
      </c>
      <c r="D264" s="44">
        <v>0</v>
      </c>
      <c r="E264" s="98" t="s">
        <v>32</v>
      </c>
      <c r="F264" s="44">
        <v>4</v>
      </c>
      <c r="G264" s="44">
        <v>1</v>
      </c>
      <c r="H264" s="44">
        <v>3</v>
      </c>
      <c r="I264" s="95">
        <v>100</v>
      </c>
      <c r="J264" s="47">
        <v>0</v>
      </c>
      <c r="K264" s="48">
        <v>0</v>
      </c>
      <c r="L264" s="48">
        <v>0</v>
      </c>
    </row>
    <row r="265" spans="1:12" s="35" customFormat="1" ht="15.75" customHeight="1">
      <c r="A265" s="17">
        <v>30</v>
      </c>
      <c r="B265" s="36">
        <v>0</v>
      </c>
      <c r="C265" s="37">
        <v>0</v>
      </c>
      <c r="D265" s="37">
        <v>0</v>
      </c>
      <c r="E265" s="91">
        <v>65</v>
      </c>
      <c r="F265" s="36">
        <v>0</v>
      </c>
      <c r="G265" s="37">
        <v>0</v>
      </c>
      <c r="H265" s="37">
        <v>0</v>
      </c>
      <c r="I265" s="91">
        <v>101</v>
      </c>
      <c r="J265" s="36">
        <v>0</v>
      </c>
      <c r="K265" s="37">
        <v>0</v>
      </c>
      <c r="L265" s="37">
        <v>0</v>
      </c>
    </row>
    <row r="266" spans="1:12" s="35" customFormat="1" ht="15.75" customHeight="1">
      <c r="A266" s="17">
        <v>31</v>
      </c>
      <c r="B266" s="36">
        <v>0</v>
      </c>
      <c r="C266" s="37">
        <v>0</v>
      </c>
      <c r="D266" s="37">
        <v>0</v>
      </c>
      <c r="E266" s="91">
        <v>66</v>
      </c>
      <c r="F266" s="36">
        <v>1</v>
      </c>
      <c r="G266" s="37">
        <v>0</v>
      </c>
      <c r="H266" s="37">
        <v>1</v>
      </c>
      <c r="I266" s="91">
        <v>102</v>
      </c>
      <c r="J266" s="36">
        <v>0</v>
      </c>
      <c r="K266" s="37">
        <v>0</v>
      </c>
      <c r="L266" s="37">
        <v>0</v>
      </c>
    </row>
    <row r="267" spans="1:12" s="35" customFormat="1" ht="15.75" customHeight="1">
      <c r="A267" s="17">
        <v>32</v>
      </c>
      <c r="B267" s="36">
        <v>0</v>
      </c>
      <c r="C267" s="37">
        <v>0</v>
      </c>
      <c r="D267" s="37">
        <v>0</v>
      </c>
      <c r="E267" s="91">
        <v>67</v>
      </c>
      <c r="F267" s="36">
        <v>1</v>
      </c>
      <c r="G267" s="37">
        <v>1</v>
      </c>
      <c r="H267" s="37">
        <v>0</v>
      </c>
      <c r="I267" s="91">
        <v>103</v>
      </c>
      <c r="J267" s="36">
        <v>0</v>
      </c>
      <c r="K267" s="37">
        <v>0</v>
      </c>
      <c r="L267" s="37">
        <v>0</v>
      </c>
    </row>
    <row r="268" spans="1:12" s="35" customFormat="1" ht="15.75" customHeight="1">
      <c r="A268" s="17">
        <v>33</v>
      </c>
      <c r="B268" s="36">
        <v>0</v>
      </c>
      <c r="C268" s="37">
        <v>0</v>
      </c>
      <c r="D268" s="37">
        <v>0</v>
      </c>
      <c r="E268" s="91">
        <v>68</v>
      </c>
      <c r="F268" s="36">
        <v>1</v>
      </c>
      <c r="G268" s="37">
        <v>0</v>
      </c>
      <c r="H268" s="37">
        <v>1</v>
      </c>
      <c r="I268" s="96" t="s">
        <v>33</v>
      </c>
      <c r="J268" s="39">
        <v>0</v>
      </c>
      <c r="K268" s="40">
        <v>0</v>
      </c>
      <c r="L268" s="40">
        <v>0</v>
      </c>
    </row>
    <row r="269" spans="1:12" s="35" customFormat="1" ht="21" customHeight="1" thickBot="1">
      <c r="A269" s="32">
        <v>34</v>
      </c>
      <c r="B269" s="36">
        <v>0</v>
      </c>
      <c r="C269" s="37">
        <v>0</v>
      </c>
      <c r="D269" s="37">
        <v>0</v>
      </c>
      <c r="E269" s="91">
        <v>69</v>
      </c>
      <c r="F269" s="36">
        <v>1</v>
      </c>
      <c r="G269" s="37">
        <v>0</v>
      </c>
      <c r="H269" s="37">
        <v>1</v>
      </c>
      <c r="I269" s="107" t="s">
        <v>5</v>
      </c>
      <c r="J269" s="47">
        <v>44</v>
      </c>
      <c r="K269" s="47">
        <v>24</v>
      </c>
      <c r="L269" s="47">
        <v>20</v>
      </c>
    </row>
    <row r="270" spans="1:12" s="58" customFormat="1" ht="24" customHeight="1" thickTop="1" thickBot="1">
      <c r="A270" s="53" t="s">
        <v>34</v>
      </c>
      <c r="B270" s="115">
        <v>2</v>
      </c>
      <c r="C270" s="116">
        <v>2</v>
      </c>
      <c r="D270" s="197">
        <v>0</v>
      </c>
      <c r="E270" s="120" t="s">
        <v>36</v>
      </c>
      <c r="F270" s="116">
        <v>17</v>
      </c>
      <c r="G270" s="116">
        <v>10</v>
      </c>
      <c r="H270" s="197">
        <v>7</v>
      </c>
      <c r="I270" s="123" t="s">
        <v>37</v>
      </c>
      <c r="J270" s="116">
        <v>25</v>
      </c>
      <c r="K270" s="116">
        <v>12</v>
      </c>
      <c r="L270" s="116">
        <v>13</v>
      </c>
    </row>
    <row r="271" spans="1:12" s="31" customFormat="1" ht="24" customHeight="1" thickBot="1">
      <c r="A271" s="24"/>
      <c r="B271" s="25" t="s">
        <v>39</v>
      </c>
      <c r="C271" s="26"/>
      <c r="D271" s="27"/>
      <c r="E271" s="28"/>
      <c r="F271" s="29"/>
      <c r="G271" s="59" t="s">
        <v>165</v>
      </c>
      <c r="H271" s="29"/>
      <c r="I271" s="28"/>
      <c r="J271" s="29"/>
      <c r="K271" s="23" t="s">
        <v>157</v>
      </c>
      <c r="L271" s="30"/>
    </row>
    <row r="272" spans="1:12" s="4" customFormat="1" ht="21" customHeight="1">
      <c r="A272" s="11" t="s">
        <v>1</v>
      </c>
      <c r="B272" s="8" t="s">
        <v>2</v>
      </c>
      <c r="C272" s="8" t="s">
        <v>3</v>
      </c>
      <c r="D272" s="9" t="s">
        <v>4</v>
      </c>
      <c r="E272" s="11" t="s">
        <v>1</v>
      </c>
      <c r="F272" s="8" t="s">
        <v>2</v>
      </c>
      <c r="G272" s="8" t="s">
        <v>3</v>
      </c>
      <c r="H272" s="9" t="s">
        <v>4</v>
      </c>
      <c r="I272" s="11" t="s">
        <v>1</v>
      </c>
      <c r="J272" s="8" t="s">
        <v>2</v>
      </c>
      <c r="K272" s="8" t="s">
        <v>3</v>
      </c>
      <c r="L272" s="16" t="s">
        <v>4</v>
      </c>
    </row>
    <row r="273" spans="1:12" s="6" customFormat="1" ht="25.5" customHeight="1">
      <c r="A273" s="10" t="s">
        <v>6</v>
      </c>
      <c r="B273" s="44">
        <v>0</v>
      </c>
      <c r="C273" s="44">
        <v>0</v>
      </c>
      <c r="D273" s="102">
        <v>0</v>
      </c>
      <c r="E273" s="10" t="s">
        <v>7</v>
      </c>
      <c r="F273" s="44">
        <v>0</v>
      </c>
      <c r="G273" s="44">
        <v>0</v>
      </c>
      <c r="H273" s="102">
        <v>0</v>
      </c>
      <c r="I273" s="10" t="s">
        <v>8</v>
      </c>
      <c r="J273" s="44">
        <v>0</v>
      </c>
      <c r="K273" s="44">
        <v>0</v>
      </c>
      <c r="L273" s="44">
        <v>0</v>
      </c>
    </row>
    <row r="274" spans="1:12" s="35" customFormat="1" ht="15.75" customHeight="1">
      <c r="A274" s="17">
        <v>0</v>
      </c>
      <c r="B274" s="36">
        <v>0</v>
      </c>
      <c r="C274" s="37">
        <v>0</v>
      </c>
      <c r="D274" s="38">
        <v>0</v>
      </c>
      <c r="E274" s="13">
        <v>35</v>
      </c>
      <c r="F274" s="36">
        <v>0</v>
      </c>
      <c r="G274" s="37">
        <v>0</v>
      </c>
      <c r="H274" s="38">
        <v>0</v>
      </c>
      <c r="I274" s="13">
        <v>70</v>
      </c>
      <c r="J274" s="36">
        <v>0</v>
      </c>
      <c r="K274" s="37">
        <v>0</v>
      </c>
      <c r="L274" s="37">
        <v>0</v>
      </c>
    </row>
    <row r="275" spans="1:12" s="35" customFormat="1" ht="15.75" customHeight="1">
      <c r="A275" s="17">
        <v>1</v>
      </c>
      <c r="B275" s="36">
        <v>0</v>
      </c>
      <c r="C275" s="37">
        <v>0</v>
      </c>
      <c r="D275" s="38">
        <v>0</v>
      </c>
      <c r="E275" s="13">
        <v>36</v>
      </c>
      <c r="F275" s="36">
        <v>0</v>
      </c>
      <c r="G275" s="37">
        <v>0</v>
      </c>
      <c r="H275" s="38">
        <v>0</v>
      </c>
      <c r="I275" s="13">
        <v>71</v>
      </c>
      <c r="J275" s="36">
        <v>0</v>
      </c>
      <c r="K275" s="37">
        <v>0</v>
      </c>
      <c r="L275" s="37">
        <v>0</v>
      </c>
    </row>
    <row r="276" spans="1:12" s="35" customFormat="1" ht="15.75" customHeight="1">
      <c r="A276" s="17">
        <v>2</v>
      </c>
      <c r="B276" s="36">
        <v>0</v>
      </c>
      <c r="C276" s="37">
        <v>0</v>
      </c>
      <c r="D276" s="38">
        <v>0</v>
      </c>
      <c r="E276" s="13">
        <v>37</v>
      </c>
      <c r="F276" s="36">
        <v>0</v>
      </c>
      <c r="G276" s="37">
        <v>0</v>
      </c>
      <c r="H276" s="38">
        <v>0</v>
      </c>
      <c r="I276" s="13">
        <v>72</v>
      </c>
      <c r="J276" s="36">
        <v>0</v>
      </c>
      <c r="K276" s="37">
        <v>0</v>
      </c>
      <c r="L276" s="37">
        <v>0</v>
      </c>
    </row>
    <row r="277" spans="1:12" s="35" customFormat="1" ht="15.75" customHeight="1">
      <c r="A277" s="17">
        <v>3</v>
      </c>
      <c r="B277" s="36">
        <v>0</v>
      </c>
      <c r="C277" s="37">
        <v>0</v>
      </c>
      <c r="D277" s="38">
        <v>0</v>
      </c>
      <c r="E277" s="13">
        <v>38</v>
      </c>
      <c r="F277" s="36">
        <v>0</v>
      </c>
      <c r="G277" s="37">
        <v>0</v>
      </c>
      <c r="H277" s="38">
        <v>0</v>
      </c>
      <c r="I277" s="13">
        <v>73</v>
      </c>
      <c r="J277" s="36">
        <v>0</v>
      </c>
      <c r="K277" s="37">
        <v>0</v>
      </c>
      <c r="L277" s="37">
        <v>0</v>
      </c>
    </row>
    <row r="278" spans="1:12" s="35" customFormat="1" ht="18" customHeight="1">
      <c r="A278" s="19">
        <v>4</v>
      </c>
      <c r="B278" s="39">
        <v>0</v>
      </c>
      <c r="C278" s="40">
        <v>0</v>
      </c>
      <c r="D278" s="119">
        <v>0</v>
      </c>
      <c r="E278" s="20">
        <v>39</v>
      </c>
      <c r="F278" s="39">
        <v>0</v>
      </c>
      <c r="G278" s="40">
        <v>0</v>
      </c>
      <c r="H278" s="119">
        <v>0</v>
      </c>
      <c r="I278" s="20">
        <v>74</v>
      </c>
      <c r="J278" s="39">
        <v>0</v>
      </c>
      <c r="K278" s="40">
        <v>0</v>
      </c>
      <c r="L278" s="40">
        <v>0</v>
      </c>
    </row>
    <row r="279" spans="1:12" s="6" customFormat="1" ht="25.5" customHeight="1">
      <c r="A279" s="10" t="s">
        <v>10</v>
      </c>
      <c r="B279" s="44">
        <v>0</v>
      </c>
      <c r="C279" s="44">
        <v>0</v>
      </c>
      <c r="D279" s="102">
        <v>0</v>
      </c>
      <c r="E279" s="10" t="s">
        <v>11</v>
      </c>
      <c r="F279" s="44">
        <v>0</v>
      </c>
      <c r="G279" s="44">
        <v>0</v>
      </c>
      <c r="H279" s="102">
        <v>0</v>
      </c>
      <c r="I279" s="10" t="s">
        <v>12</v>
      </c>
      <c r="J279" s="44">
        <v>0</v>
      </c>
      <c r="K279" s="44">
        <v>0</v>
      </c>
      <c r="L279" s="44">
        <v>0</v>
      </c>
    </row>
    <row r="280" spans="1:12" s="35" customFormat="1" ht="15.75" customHeight="1">
      <c r="A280" s="17">
        <v>5</v>
      </c>
      <c r="B280" s="36">
        <v>0</v>
      </c>
      <c r="C280" s="37">
        <v>0</v>
      </c>
      <c r="D280" s="38">
        <v>0</v>
      </c>
      <c r="E280" s="13">
        <v>40</v>
      </c>
      <c r="F280" s="36">
        <v>0</v>
      </c>
      <c r="G280" s="37">
        <v>0</v>
      </c>
      <c r="H280" s="38">
        <v>0</v>
      </c>
      <c r="I280" s="13">
        <v>75</v>
      </c>
      <c r="J280" s="36">
        <v>0</v>
      </c>
      <c r="K280" s="37">
        <v>0</v>
      </c>
      <c r="L280" s="37">
        <v>0</v>
      </c>
    </row>
    <row r="281" spans="1:12" s="35" customFormat="1" ht="15.75" customHeight="1">
      <c r="A281" s="17">
        <v>6</v>
      </c>
      <c r="B281" s="36">
        <v>0</v>
      </c>
      <c r="C281" s="37">
        <v>0</v>
      </c>
      <c r="D281" s="38">
        <v>0</v>
      </c>
      <c r="E281" s="13">
        <v>41</v>
      </c>
      <c r="F281" s="36">
        <v>0</v>
      </c>
      <c r="G281" s="37">
        <v>0</v>
      </c>
      <c r="H281" s="38">
        <v>0</v>
      </c>
      <c r="I281" s="13">
        <v>76</v>
      </c>
      <c r="J281" s="36">
        <v>0</v>
      </c>
      <c r="K281" s="37">
        <v>0</v>
      </c>
      <c r="L281" s="37">
        <v>0</v>
      </c>
    </row>
    <row r="282" spans="1:12" s="35" customFormat="1" ht="15.75" customHeight="1">
      <c r="A282" s="17">
        <v>7</v>
      </c>
      <c r="B282" s="36">
        <v>0</v>
      </c>
      <c r="C282" s="37">
        <v>0</v>
      </c>
      <c r="D282" s="38">
        <v>0</v>
      </c>
      <c r="E282" s="13">
        <v>42</v>
      </c>
      <c r="F282" s="36">
        <v>0</v>
      </c>
      <c r="G282" s="37">
        <v>0</v>
      </c>
      <c r="H282" s="38">
        <v>0</v>
      </c>
      <c r="I282" s="13">
        <v>77</v>
      </c>
      <c r="J282" s="36">
        <v>0</v>
      </c>
      <c r="K282" s="37">
        <v>0</v>
      </c>
      <c r="L282" s="37">
        <v>0</v>
      </c>
    </row>
    <row r="283" spans="1:12" s="35" customFormat="1" ht="15.75" customHeight="1">
      <c r="A283" s="17">
        <v>8</v>
      </c>
      <c r="B283" s="36">
        <v>0</v>
      </c>
      <c r="C283" s="37">
        <v>0</v>
      </c>
      <c r="D283" s="38">
        <v>0</v>
      </c>
      <c r="E283" s="13">
        <v>43</v>
      </c>
      <c r="F283" s="36">
        <v>0</v>
      </c>
      <c r="G283" s="37">
        <v>0</v>
      </c>
      <c r="H283" s="38">
        <v>0</v>
      </c>
      <c r="I283" s="13">
        <v>78</v>
      </c>
      <c r="J283" s="36">
        <v>0</v>
      </c>
      <c r="K283" s="37">
        <v>0</v>
      </c>
      <c r="L283" s="37">
        <v>0</v>
      </c>
    </row>
    <row r="284" spans="1:12" s="35" customFormat="1" ht="18" customHeight="1">
      <c r="A284" s="19">
        <v>9</v>
      </c>
      <c r="B284" s="39">
        <v>0</v>
      </c>
      <c r="C284" s="40">
        <v>0</v>
      </c>
      <c r="D284" s="119">
        <v>0</v>
      </c>
      <c r="E284" s="20">
        <v>44</v>
      </c>
      <c r="F284" s="39">
        <v>0</v>
      </c>
      <c r="G284" s="40">
        <v>0</v>
      </c>
      <c r="H284" s="119">
        <v>0</v>
      </c>
      <c r="I284" s="20">
        <v>79</v>
      </c>
      <c r="J284" s="39">
        <v>0</v>
      </c>
      <c r="K284" s="40">
        <v>0</v>
      </c>
      <c r="L284" s="40">
        <v>0</v>
      </c>
    </row>
    <row r="285" spans="1:12" s="6" customFormat="1" ht="25.5" customHeight="1">
      <c r="A285" s="10" t="s">
        <v>19</v>
      </c>
      <c r="B285" s="44">
        <v>0</v>
      </c>
      <c r="C285" s="44">
        <v>0</v>
      </c>
      <c r="D285" s="102">
        <v>0</v>
      </c>
      <c r="E285" s="10" t="s">
        <v>20</v>
      </c>
      <c r="F285" s="44">
        <v>0</v>
      </c>
      <c r="G285" s="44">
        <v>0</v>
      </c>
      <c r="H285" s="102">
        <v>0</v>
      </c>
      <c r="I285" s="10" t="s">
        <v>21</v>
      </c>
      <c r="J285" s="44">
        <v>0</v>
      </c>
      <c r="K285" s="44">
        <v>0</v>
      </c>
      <c r="L285" s="44">
        <v>0</v>
      </c>
    </row>
    <row r="286" spans="1:12" s="35" customFormat="1" ht="15.75" customHeight="1">
      <c r="A286" s="17">
        <v>10</v>
      </c>
      <c r="B286" s="36">
        <v>0</v>
      </c>
      <c r="C286" s="37">
        <v>0</v>
      </c>
      <c r="D286" s="38">
        <v>0</v>
      </c>
      <c r="E286" s="13">
        <v>45</v>
      </c>
      <c r="F286" s="36">
        <v>0</v>
      </c>
      <c r="G286" s="37">
        <v>0</v>
      </c>
      <c r="H286" s="38">
        <v>0</v>
      </c>
      <c r="I286" s="13">
        <v>80</v>
      </c>
      <c r="J286" s="36">
        <v>0</v>
      </c>
      <c r="K286" s="37">
        <v>0</v>
      </c>
      <c r="L286" s="37">
        <v>0</v>
      </c>
    </row>
    <row r="287" spans="1:12" s="35" customFormat="1" ht="15.75" customHeight="1">
      <c r="A287" s="17">
        <v>11</v>
      </c>
      <c r="B287" s="36">
        <v>0</v>
      </c>
      <c r="C287" s="37">
        <v>0</v>
      </c>
      <c r="D287" s="38">
        <v>0</v>
      </c>
      <c r="E287" s="13">
        <v>46</v>
      </c>
      <c r="F287" s="36">
        <v>0</v>
      </c>
      <c r="G287" s="37">
        <v>0</v>
      </c>
      <c r="H287" s="38">
        <v>0</v>
      </c>
      <c r="I287" s="13">
        <v>81</v>
      </c>
      <c r="J287" s="36">
        <v>0</v>
      </c>
      <c r="K287" s="37">
        <v>0</v>
      </c>
      <c r="L287" s="37">
        <v>0</v>
      </c>
    </row>
    <row r="288" spans="1:12" s="35" customFormat="1" ht="15.75" customHeight="1">
      <c r="A288" s="17">
        <v>12</v>
      </c>
      <c r="B288" s="36">
        <v>0</v>
      </c>
      <c r="C288" s="37">
        <v>0</v>
      </c>
      <c r="D288" s="38">
        <v>0</v>
      </c>
      <c r="E288" s="13">
        <v>47</v>
      </c>
      <c r="F288" s="36">
        <v>0</v>
      </c>
      <c r="G288" s="37">
        <v>0</v>
      </c>
      <c r="H288" s="38">
        <v>0</v>
      </c>
      <c r="I288" s="13">
        <v>82</v>
      </c>
      <c r="J288" s="36">
        <v>0</v>
      </c>
      <c r="K288" s="37">
        <v>0</v>
      </c>
      <c r="L288" s="37">
        <v>0</v>
      </c>
    </row>
    <row r="289" spans="1:12" s="35" customFormat="1" ht="15.75" customHeight="1">
      <c r="A289" s="17">
        <v>13</v>
      </c>
      <c r="B289" s="36">
        <v>0</v>
      </c>
      <c r="C289" s="37">
        <v>0</v>
      </c>
      <c r="D289" s="38">
        <v>0</v>
      </c>
      <c r="E289" s="13">
        <v>48</v>
      </c>
      <c r="F289" s="36">
        <v>0</v>
      </c>
      <c r="G289" s="37">
        <v>0</v>
      </c>
      <c r="H289" s="38">
        <v>0</v>
      </c>
      <c r="I289" s="13">
        <v>83</v>
      </c>
      <c r="J289" s="36">
        <v>0</v>
      </c>
      <c r="K289" s="37">
        <v>0</v>
      </c>
      <c r="L289" s="37">
        <v>0</v>
      </c>
    </row>
    <row r="290" spans="1:12" s="35" customFormat="1" ht="18" customHeight="1">
      <c r="A290" s="19">
        <v>14</v>
      </c>
      <c r="B290" s="39">
        <v>0</v>
      </c>
      <c r="C290" s="40">
        <v>0</v>
      </c>
      <c r="D290" s="119">
        <v>0</v>
      </c>
      <c r="E290" s="20">
        <v>49</v>
      </c>
      <c r="F290" s="39">
        <v>0</v>
      </c>
      <c r="G290" s="40">
        <v>0</v>
      </c>
      <c r="H290" s="119">
        <v>0</v>
      </c>
      <c r="I290" s="20">
        <v>84</v>
      </c>
      <c r="J290" s="39">
        <v>0</v>
      </c>
      <c r="K290" s="40">
        <v>0</v>
      </c>
      <c r="L290" s="40">
        <v>0</v>
      </c>
    </row>
    <row r="291" spans="1:12" s="6" customFormat="1" ht="25.5" customHeight="1">
      <c r="A291" s="10" t="s">
        <v>22</v>
      </c>
      <c r="B291" s="44">
        <v>0</v>
      </c>
      <c r="C291" s="44">
        <v>0</v>
      </c>
      <c r="D291" s="102">
        <v>0</v>
      </c>
      <c r="E291" s="10" t="s">
        <v>23</v>
      </c>
      <c r="F291" s="44">
        <v>0</v>
      </c>
      <c r="G291" s="44">
        <v>0</v>
      </c>
      <c r="H291" s="102">
        <v>0</v>
      </c>
      <c r="I291" s="10" t="s">
        <v>24</v>
      </c>
      <c r="J291" s="44">
        <v>0</v>
      </c>
      <c r="K291" s="44">
        <v>0</v>
      </c>
      <c r="L291" s="44">
        <v>0</v>
      </c>
    </row>
    <row r="292" spans="1:12" s="35" customFormat="1" ht="15.75" customHeight="1">
      <c r="A292" s="17">
        <v>15</v>
      </c>
      <c r="B292" s="36">
        <v>0</v>
      </c>
      <c r="C292" s="37">
        <v>0</v>
      </c>
      <c r="D292" s="38">
        <v>0</v>
      </c>
      <c r="E292" s="13">
        <v>50</v>
      </c>
      <c r="F292" s="36">
        <v>0</v>
      </c>
      <c r="G292" s="37">
        <v>0</v>
      </c>
      <c r="H292" s="38">
        <v>0</v>
      </c>
      <c r="I292" s="13">
        <v>85</v>
      </c>
      <c r="J292" s="36">
        <v>0</v>
      </c>
      <c r="K292" s="37">
        <v>0</v>
      </c>
      <c r="L292" s="37">
        <v>0</v>
      </c>
    </row>
    <row r="293" spans="1:12" s="35" customFormat="1" ht="15.75" customHeight="1">
      <c r="A293" s="17">
        <v>16</v>
      </c>
      <c r="B293" s="36">
        <v>0</v>
      </c>
      <c r="C293" s="37">
        <v>0</v>
      </c>
      <c r="D293" s="38">
        <v>0</v>
      </c>
      <c r="E293" s="13">
        <v>51</v>
      </c>
      <c r="F293" s="36">
        <v>0</v>
      </c>
      <c r="G293" s="37">
        <v>0</v>
      </c>
      <c r="H293" s="38">
        <v>0</v>
      </c>
      <c r="I293" s="13">
        <v>86</v>
      </c>
      <c r="J293" s="36">
        <v>0</v>
      </c>
      <c r="K293" s="37">
        <v>0</v>
      </c>
      <c r="L293" s="37">
        <v>0</v>
      </c>
    </row>
    <row r="294" spans="1:12" s="35" customFormat="1" ht="15.75" customHeight="1">
      <c r="A294" s="17">
        <v>17</v>
      </c>
      <c r="B294" s="36">
        <v>0</v>
      </c>
      <c r="C294" s="37">
        <v>0</v>
      </c>
      <c r="D294" s="38">
        <v>0</v>
      </c>
      <c r="E294" s="13">
        <v>52</v>
      </c>
      <c r="F294" s="36">
        <v>0</v>
      </c>
      <c r="G294" s="37">
        <v>0</v>
      </c>
      <c r="H294" s="38">
        <v>0</v>
      </c>
      <c r="I294" s="13">
        <v>87</v>
      </c>
      <c r="J294" s="36">
        <v>0</v>
      </c>
      <c r="K294" s="37">
        <v>0</v>
      </c>
      <c r="L294" s="37">
        <v>0</v>
      </c>
    </row>
    <row r="295" spans="1:12" s="35" customFormat="1" ht="15.75" customHeight="1">
      <c r="A295" s="17">
        <v>18</v>
      </c>
      <c r="B295" s="36">
        <v>0</v>
      </c>
      <c r="C295" s="37">
        <v>0</v>
      </c>
      <c r="D295" s="38">
        <v>0</v>
      </c>
      <c r="E295" s="13">
        <v>53</v>
      </c>
      <c r="F295" s="36">
        <v>0</v>
      </c>
      <c r="G295" s="37">
        <v>0</v>
      </c>
      <c r="H295" s="38">
        <v>0</v>
      </c>
      <c r="I295" s="13">
        <v>88</v>
      </c>
      <c r="J295" s="36">
        <v>0</v>
      </c>
      <c r="K295" s="37">
        <v>0</v>
      </c>
      <c r="L295" s="37">
        <v>0</v>
      </c>
    </row>
    <row r="296" spans="1:12" s="35" customFormat="1" ht="18" customHeight="1">
      <c r="A296" s="19">
        <v>19</v>
      </c>
      <c r="B296" s="39">
        <v>0</v>
      </c>
      <c r="C296" s="40">
        <v>0</v>
      </c>
      <c r="D296" s="119">
        <v>0</v>
      </c>
      <c r="E296" s="20">
        <v>54</v>
      </c>
      <c r="F296" s="39">
        <v>0</v>
      </c>
      <c r="G296" s="40">
        <v>0</v>
      </c>
      <c r="H296" s="119">
        <v>0</v>
      </c>
      <c r="I296" s="20">
        <v>89</v>
      </c>
      <c r="J296" s="39">
        <v>0</v>
      </c>
      <c r="K296" s="40">
        <v>0</v>
      </c>
      <c r="L296" s="40">
        <v>0</v>
      </c>
    </row>
    <row r="297" spans="1:12" s="6" customFormat="1" ht="25.5" customHeight="1">
      <c r="A297" s="10" t="s">
        <v>25</v>
      </c>
      <c r="B297" s="44">
        <v>0</v>
      </c>
      <c r="C297" s="44">
        <v>0</v>
      </c>
      <c r="D297" s="102">
        <v>0</v>
      </c>
      <c r="E297" s="10" t="s">
        <v>26</v>
      </c>
      <c r="F297" s="44">
        <v>0</v>
      </c>
      <c r="G297" s="44">
        <v>0</v>
      </c>
      <c r="H297" s="102">
        <v>0</v>
      </c>
      <c r="I297" s="10" t="s">
        <v>27</v>
      </c>
      <c r="J297" s="44">
        <v>0</v>
      </c>
      <c r="K297" s="44">
        <v>0</v>
      </c>
      <c r="L297" s="44">
        <v>0</v>
      </c>
    </row>
    <row r="298" spans="1:12" s="35" customFormat="1" ht="15.75" customHeight="1">
      <c r="A298" s="17">
        <v>20</v>
      </c>
      <c r="B298" s="36">
        <v>0</v>
      </c>
      <c r="C298" s="37">
        <v>0</v>
      </c>
      <c r="D298" s="38">
        <v>0</v>
      </c>
      <c r="E298" s="13">
        <v>55</v>
      </c>
      <c r="F298" s="36">
        <v>0</v>
      </c>
      <c r="G298" s="37">
        <v>0</v>
      </c>
      <c r="H298" s="38">
        <v>0</v>
      </c>
      <c r="I298" s="13">
        <v>90</v>
      </c>
      <c r="J298" s="36">
        <v>0</v>
      </c>
      <c r="K298" s="37">
        <v>0</v>
      </c>
      <c r="L298" s="37">
        <v>0</v>
      </c>
    </row>
    <row r="299" spans="1:12" s="35" customFormat="1" ht="15.75" customHeight="1">
      <c r="A299" s="17">
        <v>21</v>
      </c>
      <c r="B299" s="36">
        <v>0</v>
      </c>
      <c r="C299" s="37">
        <v>0</v>
      </c>
      <c r="D299" s="38">
        <v>0</v>
      </c>
      <c r="E299" s="13">
        <v>56</v>
      </c>
      <c r="F299" s="36">
        <v>0</v>
      </c>
      <c r="G299" s="37">
        <v>0</v>
      </c>
      <c r="H299" s="38">
        <v>0</v>
      </c>
      <c r="I299" s="13">
        <v>91</v>
      </c>
      <c r="J299" s="36">
        <v>0</v>
      </c>
      <c r="K299" s="37">
        <v>0</v>
      </c>
      <c r="L299" s="37">
        <v>0</v>
      </c>
    </row>
    <row r="300" spans="1:12" s="35" customFormat="1" ht="15.75" customHeight="1">
      <c r="A300" s="17">
        <v>22</v>
      </c>
      <c r="B300" s="36">
        <v>0</v>
      </c>
      <c r="C300" s="37">
        <v>0</v>
      </c>
      <c r="D300" s="38">
        <v>0</v>
      </c>
      <c r="E300" s="13">
        <v>57</v>
      </c>
      <c r="F300" s="36">
        <v>0</v>
      </c>
      <c r="G300" s="37">
        <v>0</v>
      </c>
      <c r="H300" s="38">
        <v>0</v>
      </c>
      <c r="I300" s="13">
        <v>92</v>
      </c>
      <c r="J300" s="36">
        <v>0</v>
      </c>
      <c r="K300" s="37">
        <v>0</v>
      </c>
      <c r="L300" s="37">
        <v>0</v>
      </c>
    </row>
    <row r="301" spans="1:12" s="35" customFormat="1" ht="15.75" customHeight="1">
      <c r="A301" s="17">
        <v>23</v>
      </c>
      <c r="B301" s="36">
        <v>0</v>
      </c>
      <c r="C301" s="37">
        <v>0</v>
      </c>
      <c r="D301" s="38">
        <v>0</v>
      </c>
      <c r="E301" s="13">
        <v>58</v>
      </c>
      <c r="F301" s="36">
        <v>0</v>
      </c>
      <c r="G301" s="37">
        <v>0</v>
      </c>
      <c r="H301" s="38">
        <v>0</v>
      </c>
      <c r="I301" s="13">
        <v>93</v>
      </c>
      <c r="J301" s="36">
        <v>0</v>
      </c>
      <c r="K301" s="37">
        <v>0</v>
      </c>
      <c r="L301" s="37">
        <v>0</v>
      </c>
    </row>
    <row r="302" spans="1:12" s="35" customFormat="1" ht="18" customHeight="1">
      <c r="A302" s="19">
        <v>24</v>
      </c>
      <c r="B302" s="39">
        <v>0</v>
      </c>
      <c r="C302" s="40">
        <v>0</v>
      </c>
      <c r="D302" s="119">
        <v>0</v>
      </c>
      <c r="E302" s="20">
        <v>59</v>
      </c>
      <c r="F302" s="39">
        <v>0</v>
      </c>
      <c r="G302" s="40">
        <v>0</v>
      </c>
      <c r="H302" s="119">
        <v>0</v>
      </c>
      <c r="I302" s="20">
        <v>94</v>
      </c>
      <c r="J302" s="39">
        <v>0</v>
      </c>
      <c r="K302" s="40">
        <v>0</v>
      </c>
      <c r="L302" s="40">
        <v>0</v>
      </c>
    </row>
    <row r="303" spans="1:12" s="6" customFormat="1" ht="25.5" customHeight="1">
      <c r="A303" s="10" t="s">
        <v>28</v>
      </c>
      <c r="B303" s="44">
        <v>0</v>
      </c>
      <c r="C303" s="44">
        <v>0</v>
      </c>
      <c r="D303" s="102">
        <v>0</v>
      </c>
      <c r="E303" s="10" t="s">
        <v>29</v>
      </c>
      <c r="F303" s="44">
        <v>0</v>
      </c>
      <c r="G303" s="44">
        <v>0</v>
      </c>
      <c r="H303" s="102">
        <v>0</v>
      </c>
      <c r="I303" s="14" t="s">
        <v>30</v>
      </c>
      <c r="J303" s="44">
        <v>0</v>
      </c>
      <c r="K303" s="44">
        <v>0</v>
      </c>
      <c r="L303" s="44">
        <v>0</v>
      </c>
    </row>
    <row r="304" spans="1:12" s="35" customFormat="1" ht="15.75" customHeight="1">
      <c r="A304" s="17">
        <v>25</v>
      </c>
      <c r="B304" s="36">
        <v>0</v>
      </c>
      <c r="C304" s="37">
        <v>0</v>
      </c>
      <c r="D304" s="38">
        <v>0</v>
      </c>
      <c r="E304" s="13">
        <v>60</v>
      </c>
      <c r="F304" s="36">
        <v>0</v>
      </c>
      <c r="G304" s="37">
        <v>0</v>
      </c>
      <c r="H304" s="38">
        <v>0</v>
      </c>
      <c r="I304" s="21">
        <v>95</v>
      </c>
      <c r="J304" s="45">
        <v>0</v>
      </c>
      <c r="K304" s="46">
        <v>0</v>
      </c>
      <c r="L304" s="46">
        <v>0</v>
      </c>
    </row>
    <row r="305" spans="1:13" s="35" customFormat="1" ht="15.75" customHeight="1">
      <c r="A305" s="17">
        <v>26</v>
      </c>
      <c r="B305" s="36">
        <v>0</v>
      </c>
      <c r="C305" s="37">
        <v>0</v>
      </c>
      <c r="D305" s="38">
        <v>0</v>
      </c>
      <c r="E305" s="13">
        <v>61</v>
      </c>
      <c r="F305" s="36">
        <v>0</v>
      </c>
      <c r="G305" s="37">
        <v>0</v>
      </c>
      <c r="H305" s="38">
        <v>0</v>
      </c>
      <c r="I305" s="21">
        <v>96</v>
      </c>
      <c r="J305" s="45">
        <v>0</v>
      </c>
      <c r="K305" s="46">
        <v>0</v>
      </c>
      <c r="L305" s="124">
        <v>0</v>
      </c>
    </row>
    <row r="306" spans="1:13" s="35" customFormat="1" ht="15.75" customHeight="1">
      <c r="A306" s="17">
        <v>27</v>
      </c>
      <c r="B306" s="36">
        <v>0</v>
      </c>
      <c r="C306" s="37">
        <v>0</v>
      </c>
      <c r="D306" s="38">
        <v>0</v>
      </c>
      <c r="E306" s="13">
        <v>62</v>
      </c>
      <c r="F306" s="36">
        <v>0</v>
      </c>
      <c r="G306" s="37">
        <v>0</v>
      </c>
      <c r="H306" s="38">
        <v>0</v>
      </c>
      <c r="I306" s="21">
        <v>97</v>
      </c>
      <c r="J306" s="45">
        <v>0</v>
      </c>
      <c r="K306" s="46">
        <v>0</v>
      </c>
      <c r="L306" s="124">
        <v>0</v>
      </c>
    </row>
    <row r="307" spans="1:13" s="35" customFormat="1" ht="15.75" customHeight="1">
      <c r="A307" s="17">
        <v>28</v>
      </c>
      <c r="B307" s="36">
        <v>0</v>
      </c>
      <c r="C307" s="37">
        <v>0</v>
      </c>
      <c r="D307" s="38">
        <v>0</v>
      </c>
      <c r="E307" s="13">
        <v>63</v>
      </c>
      <c r="F307" s="36">
        <v>0</v>
      </c>
      <c r="G307" s="37">
        <v>0</v>
      </c>
      <c r="H307" s="38">
        <v>0</v>
      </c>
      <c r="I307" s="21">
        <v>98</v>
      </c>
      <c r="J307" s="45">
        <v>0</v>
      </c>
      <c r="K307" s="46">
        <v>0</v>
      </c>
      <c r="L307" s="124">
        <v>0</v>
      </c>
    </row>
    <row r="308" spans="1:13" s="35" customFormat="1" ht="18" customHeight="1">
      <c r="A308" s="19">
        <v>29</v>
      </c>
      <c r="B308" s="39">
        <v>0</v>
      </c>
      <c r="C308" s="40">
        <v>0</v>
      </c>
      <c r="D308" s="119">
        <v>0</v>
      </c>
      <c r="E308" s="20">
        <v>64</v>
      </c>
      <c r="F308" s="39">
        <v>0</v>
      </c>
      <c r="G308" s="40">
        <v>0</v>
      </c>
      <c r="H308" s="119">
        <v>0</v>
      </c>
      <c r="I308" s="21">
        <v>99</v>
      </c>
      <c r="J308" s="45">
        <v>0</v>
      </c>
      <c r="K308" s="46">
        <v>0</v>
      </c>
      <c r="L308" s="124">
        <v>0</v>
      </c>
    </row>
    <row r="309" spans="1:13" s="6" customFormat="1" ht="25.5" customHeight="1">
      <c r="A309" s="10" t="s">
        <v>31</v>
      </c>
      <c r="B309" s="44">
        <v>0</v>
      </c>
      <c r="C309" s="44">
        <v>0</v>
      </c>
      <c r="D309" s="102">
        <v>0</v>
      </c>
      <c r="E309" s="10" t="s">
        <v>32</v>
      </c>
      <c r="F309" s="44">
        <v>0</v>
      </c>
      <c r="G309" s="44">
        <v>0</v>
      </c>
      <c r="H309" s="102">
        <v>0</v>
      </c>
      <c r="I309" s="12">
        <v>100</v>
      </c>
      <c r="J309" s="47">
        <v>0</v>
      </c>
      <c r="K309" s="48">
        <v>0</v>
      </c>
      <c r="L309" s="125">
        <v>0</v>
      </c>
    </row>
    <row r="310" spans="1:13" s="35" customFormat="1" ht="15.75" customHeight="1">
      <c r="A310" s="17">
        <v>30</v>
      </c>
      <c r="B310" s="36">
        <v>0</v>
      </c>
      <c r="C310" s="37">
        <v>0</v>
      </c>
      <c r="D310" s="38">
        <v>0</v>
      </c>
      <c r="E310" s="13">
        <v>65</v>
      </c>
      <c r="F310" s="36">
        <v>0</v>
      </c>
      <c r="G310" s="37">
        <v>0</v>
      </c>
      <c r="H310" s="38">
        <v>0</v>
      </c>
      <c r="I310" s="13">
        <v>101</v>
      </c>
      <c r="J310" s="36">
        <v>0</v>
      </c>
      <c r="K310" s="37">
        <v>0</v>
      </c>
      <c r="L310" s="37">
        <v>0</v>
      </c>
    </row>
    <row r="311" spans="1:13" s="35" customFormat="1" ht="15.75" customHeight="1">
      <c r="A311" s="17">
        <v>31</v>
      </c>
      <c r="B311" s="36">
        <v>0</v>
      </c>
      <c r="C311" s="37">
        <v>0</v>
      </c>
      <c r="D311" s="38">
        <v>0</v>
      </c>
      <c r="E311" s="13">
        <v>66</v>
      </c>
      <c r="F311" s="36">
        <v>0</v>
      </c>
      <c r="G311" s="37">
        <v>0</v>
      </c>
      <c r="H311" s="38">
        <v>0</v>
      </c>
      <c r="I311" s="13">
        <v>102</v>
      </c>
      <c r="J311" s="36">
        <v>0</v>
      </c>
      <c r="K311" s="37">
        <v>0</v>
      </c>
      <c r="L311" s="126">
        <v>0</v>
      </c>
    </row>
    <row r="312" spans="1:13" s="35" customFormat="1" ht="15.75" customHeight="1">
      <c r="A312" s="17">
        <v>32</v>
      </c>
      <c r="B312" s="36">
        <v>0</v>
      </c>
      <c r="C312" s="37">
        <v>0</v>
      </c>
      <c r="D312" s="38">
        <v>0</v>
      </c>
      <c r="E312" s="13">
        <v>67</v>
      </c>
      <c r="F312" s="36">
        <v>0</v>
      </c>
      <c r="G312" s="37">
        <v>0</v>
      </c>
      <c r="H312" s="38">
        <v>0</v>
      </c>
      <c r="I312" s="13">
        <v>103</v>
      </c>
      <c r="J312" s="36">
        <v>0</v>
      </c>
      <c r="K312" s="37">
        <v>0</v>
      </c>
      <c r="L312" s="126">
        <v>0</v>
      </c>
    </row>
    <row r="313" spans="1:13" s="35" customFormat="1" ht="15.75" customHeight="1">
      <c r="A313" s="17">
        <v>33</v>
      </c>
      <c r="B313" s="36">
        <v>0</v>
      </c>
      <c r="C313" s="37">
        <v>0</v>
      </c>
      <c r="D313" s="38">
        <v>0</v>
      </c>
      <c r="E313" s="13">
        <v>68</v>
      </c>
      <c r="F313" s="36">
        <v>0</v>
      </c>
      <c r="G313" s="37">
        <v>0</v>
      </c>
      <c r="H313" s="38">
        <v>0</v>
      </c>
      <c r="I313" s="15" t="s">
        <v>33</v>
      </c>
      <c r="J313" s="39">
        <v>0</v>
      </c>
      <c r="K313" s="40">
        <v>0</v>
      </c>
      <c r="L313" s="40">
        <v>0</v>
      </c>
    </row>
    <row r="314" spans="1:13" s="35" customFormat="1" ht="21" customHeight="1" thickBot="1">
      <c r="A314" s="32">
        <v>34</v>
      </c>
      <c r="B314" s="41">
        <v>0</v>
      </c>
      <c r="C314" s="42">
        <v>0</v>
      </c>
      <c r="D314" s="43">
        <v>0</v>
      </c>
      <c r="E314" s="33">
        <v>69</v>
      </c>
      <c r="F314" s="41">
        <v>0</v>
      </c>
      <c r="G314" s="42">
        <v>0</v>
      </c>
      <c r="H314" s="43">
        <v>0</v>
      </c>
      <c r="I314" s="34" t="s">
        <v>5</v>
      </c>
      <c r="J314" s="49">
        <v>0</v>
      </c>
      <c r="K314" s="49">
        <v>0</v>
      </c>
      <c r="L314" s="49">
        <v>0</v>
      </c>
    </row>
    <row r="315" spans="1:13" s="58" customFormat="1" ht="24" customHeight="1" thickTop="1" thickBot="1">
      <c r="A315" s="53" t="s">
        <v>34</v>
      </c>
      <c r="B315" s="127">
        <v>0</v>
      </c>
      <c r="C315" s="127">
        <v>0</v>
      </c>
      <c r="D315" s="128">
        <v>0</v>
      </c>
      <c r="E315" s="53" t="s">
        <v>36</v>
      </c>
      <c r="F315" s="127">
        <v>0</v>
      </c>
      <c r="G315" s="127">
        <v>0</v>
      </c>
      <c r="H315" s="128">
        <v>0</v>
      </c>
      <c r="I315" s="54" t="s">
        <v>37</v>
      </c>
      <c r="J315" s="127">
        <v>0</v>
      </c>
      <c r="K315" s="127">
        <v>0</v>
      </c>
      <c r="L315" s="127">
        <v>0</v>
      </c>
    </row>
    <row r="316" spans="1:13" s="31" customFormat="1" ht="24" customHeight="1" thickBot="1">
      <c r="A316" s="24"/>
      <c r="B316" s="25" t="s">
        <v>39</v>
      </c>
      <c r="C316" s="26"/>
      <c r="D316" s="27"/>
      <c r="E316" s="28"/>
      <c r="F316" s="29"/>
      <c r="G316" s="59" t="s">
        <v>165</v>
      </c>
      <c r="H316" s="29"/>
      <c r="I316" s="28"/>
      <c r="J316" s="29"/>
      <c r="K316" s="23" t="s">
        <v>158</v>
      </c>
      <c r="L316" s="30"/>
      <c r="M316" s="35"/>
    </row>
    <row r="317" spans="1:13" s="4" customFormat="1" ht="21" customHeight="1">
      <c r="A317" s="11" t="s">
        <v>1</v>
      </c>
      <c r="B317" s="8" t="s">
        <v>2</v>
      </c>
      <c r="C317" s="8" t="s">
        <v>3</v>
      </c>
      <c r="D317" s="9" t="s">
        <v>4</v>
      </c>
      <c r="E317" s="11" t="s">
        <v>1</v>
      </c>
      <c r="F317" s="8" t="s">
        <v>2</v>
      </c>
      <c r="G317" s="8" t="s">
        <v>3</v>
      </c>
      <c r="H317" s="9" t="s">
        <v>4</v>
      </c>
      <c r="I317" s="11" t="s">
        <v>1</v>
      </c>
      <c r="J317" s="8" t="s">
        <v>2</v>
      </c>
      <c r="K317" s="8" t="s">
        <v>3</v>
      </c>
      <c r="L317" s="16" t="s">
        <v>4</v>
      </c>
    </row>
    <row r="318" spans="1:13" s="6" customFormat="1" ht="25.5" customHeight="1">
      <c r="A318" s="10" t="s">
        <v>6</v>
      </c>
      <c r="B318" s="44">
        <v>5</v>
      </c>
      <c r="C318" s="44">
        <v>4</v>
      </c>
      <c r="D318" s="44">
        <v>1</v>
      </c>
      <c r="E318" s="98" t="s">
        <v>7</v>
      </c>
      <c r="F318" s="44">
        <v>7</v>
      </c>
      <c r="G318" s="44">
        <v>3</v>
      </c>
      <c r="H318" s="44">
        <v>4</v>
      </c>
      <c r="I318" s="98" t="s">
        <v>8</v>
      </c>
      <c r="J318" s="44">
        <v>17</v>
      </c>
      <c r="K318" s="44">
        <v>9</v>
      </c>
      <c r="L318" s="44">
        <v>8</v>
      </c>
    </row>
    <row r="319" spans="1:13" s="35" customFormat="1" ht="15.75" customHeight="1">
      <c r="A319" s="17">
        <v>0</v>
      </c>
      <c r="B319" s="36">
        <v>0</v>
      </c>
      <c r="C319" s="37">
        <v>0</v>
      </c>
      <c r="D319" s="37">
        <v>0</v>
      </c>
      <c r="E319" s="91">
        <v>35</v>
      </c>
      <c r="F319" s="36">
        <v>1</v>
      </c>
      <c r="G319" s="37">
        <v>1</v>
      </c>
      <c r="H319" s="37">
        <v>0</v>
      </c>
      <c r="I319" s="91">
        <v>70</v>
      </c>
      <c r="J319" s="36">
        <v>3</v>
      </c>
      <c r="K319" s="37">
        <v>1</v>
      </c>
      <c r="L319" s="37">
        <v>2</v>
      </c>
    </row>
    <row r="320" spans="1:13" s="35" customFormat="1" ht="15.75" customHeight="1">
      <c r="A320" s="17">
        <v>1</v>
      </c>
      <c r="B320" s="36">
        <v>1</v>
      </c>
      <c r="C320" s="37">
        <v>1</v>
      </c>
      <c r="D320" s="37">
        <v>0</v>
      </c>
      <c r="E320" s="91">
        <v>36</v>
      </c>
      <c r="F320" s="36">
        <v>1</v>
      </c>
      <c r="G320" s="37">
        <v>0</v>
      </c>
      <c r="H320" s="37">
        <v>1</v>
      </c>
      <c r="I320" s="91">
        <v>71</v>
      </c>
      <c r="J320" s="36">
        <v>4</v>
      </c>
      <c r="K320" s="37">
        <v>1</v>
      </c>
      <c r="L320" s="37">
        <v>3</v>
      </c>
    </row>
    <row r="321" spans="1:12" s="35" customFormat="1" ht="15.75" customHeight="1">
      <c r="A321" s="17">
        <v>2</v>
      </c>
      <c r="B321" s="36">
        <v>2</v>
      </c>
      <c r="C321" s="37">
        <v>1</v>
      </c>
      <c r="D321" s="37">
        <v>1</v>
      </c>
      <c r="E321" s="91">
        <v>37</v>
      </c>
      <c r="F321" s="36">
        <v>2</v>
      </c>
      <c r="G321" s="37">
        <v>1</v>
      </c>
      <c r="H321" s="37">
        <v>1</v>
      </c>
      <c r="I321" s="91">
        <v>72</v>
      </c>
      <c r="J321" s="36">
        <v>5</v>
      </c>
      <c r="K321" s="37">
        <v>4</v>
      </c>
      <c r="L321" s="37">
        <v>1</v>
      </c>
    </row>
    <row r="322" spans="1:12" s="35" customFormat="1" ht="15.75" customHeight="1">
      <c r="A322" s="17">
        <v>3</v>
      </c>
      <c r="B322" s="36">
        <v>1</v>
      </c>
      <c r="C322" s="37">
        <v>1</v>
      </c>
      <c r="D322" s="37">
        <v>0</v>
      </c>
      <c r="E322" s="91">
        <v>38</v>
      </c>
      <c r="F322" s="36">
        <v>1</v>
      </c>
      <c r="G322" s="37">
        <v>1</v>
      </c>
      <c r="H322" s="37">
        <v>0</v>
      </c>
      <c r="I322" s="91">
        <v>73</v>
      </c>
      <c r="J322" s="36">
        <v>3</v>
      </c>
      <c r="K322" s="37">
        <v>1</v>
      </c>
      <c r="L322" s="37">
        <v>2</v>
      </c>
    </row>
    <row r="323" spans="1:12" s="35" customFormat="1" ht="18" customHeight="1">
      <c r="A323" s="19">
        <v>4</v>
      </c>
      <c r="B323" s="105">
        <v>1</v>
      </c>
      <c r="C323" s="40">
        <v>1</v>
      </c>
      <c r="D323" s="40">
        <v>0</v>
      </c>
      <c r="E323" s="92">
        <v>39</v>
      </c>
      <c r="F323" s="39">
        <v>2</v>
      </c>
      <c r="G323" s="40">
        <v>0</v>
      </c>
      <c r="H323" s="40">
        <v>2</v>
      </c>
      <c r="I323" s="92">
        <v>74</v>
      </c>
      <c r="J323" s="39">
        <v>2</v>
      </c>
      <c r="K323" s="40">
        <v>2</v>
      </c>
      <c r="L323" s="40">
        <v>0</v>
      </c>
    </row>
    <row r="324" spans="1:12" s="6" customFormat="1" ht="25.5" customHeight="1">
      <c r="A324" s="10" t="s">
        <v>10</v>
      </c>
      <c r="B324" s="44">
        <v>2</v>
      </c>
      <c r="C324" s="44">
        <v>0</v>
      </c>
      <c r="D324" s="44">
        <v>2</v>
      </c>
      <c r="E324" s="98" t="s">
        <v>11</v>
      </c>
      <c r="F324" s="44">
        <v>12</v>
      </c>
      <c r="G324" s="44">
        <v>7</v>
      </c>
      <c r="H324" s="44">
        <v>5</v>
      </c>
      <c r="I324" s="98" t="s">
        <v>12</v>
      </c>
      <c r="J324" s="44">
        <v>10</v>
      </c>
      <c r="K324" s="44">
        <v>6</v>
      </c>
      <c r="L324" s="44">
        <v>4</v>
      </c>
    </row>
    <row r="325" spans="1:12" s="35" customFormat="1" ht="15.75" customHeight="1">
      <c r="A325" s="17">
        <v>5</v>
      </c>
      <c r="B325" s="36">
        <v>1</v>
      </c>
      <c r="C325" s="37">
        <v>0</v>
      </c>
      <c r="D325" s="37">
        <v>1</v>
      </c>
      <c r="E325" s="91">
        <v>40</v>
      </c>
      <c r="F325" s="36">
        <v>3</v>
      </c>
      <c r="G325" s="37">
        <v>2</v>
      </c>
      <c r="H325" s="37">
        <v>1</v>
      </c>
      <c r="I325" s="91">
        <v>75</v>
      </c>
      <c r="J325" s="36">
        <v>4</v>
      </c>
      <c r="K325" s="37">
        <v>3</v>
      </c>
      <c r="L325" s="37">
        <v>1</v>
      </c>
    </row>
    <row r="326" spans="1:12" s="35" customFormat="1" ht="15.75" customHeight="1">
      <c r="A326" s="17">
        <v>6</v>
      </c>
      <c r="B326" s="36">
        <v>0</v>
      </c>
      <c r="C326" s="37">
        <v>0</v>
      </c>
      <c r="D326" s="37">
        <v>0</v>
      </c>
      <c r="E326" s="91">
        <v>41</v>
      </c>
      <c r="F326" s="36">
        <v>4</v>
      </c>
      <c r="G326" s="37">
        <v>3</v>
      </c>
      <c r="H326" s="37">
        <v>1</v>
      </c>
      <c r="I326" s="91">
        <v>76</v>
      </c>
      <c r="J326" s="36">
        <v>1</v>
      </c>
      <c r="K326" s="37">
        <v>0</v>
      </c>
      <c r="L326" s="37">
        <v>1</v>
      </c>
    </row>
    <row r="327" spans="1:12" s="35" customFormat="1" ht="15.75" customHeight="1">
      <c r="A327" s="17">
        <v>7</v>
      </c>
      <c r="B327" s="36">
        <v>0</v>
      </c>
      <c r="C327" s="37">
        <v>0</v>
      </c>
      <c r="D327" s="37">
        <v>0</v>
      </c>
      <c r="E327" s="91">
        <v>42</v>
      </c>
      <c r="F327" s="36">
        <v>0</v>
      </c>
      <c r="G327" s="37">
        <v>0</v>
      </c>
      <c r="H327" s="37">
        <v>0</v>
      </c>
      <c r="I327" s="91">
        <v>77</v>
      </c>
      <c r="J327" s="36">
        <v>2</v>
      </c>
      <c r="K327" s="37">
        <v>0</v>
      </c>
      <c r="L327" s="37">
        <v>2</v>
      </c>
    </row>
    <row r="328" spans="1:12" s="35" customFormat="1" ht="15.75" customHeight="1">
      <c r="A328" s="17">
        <v>8</v>
      </c>
      <c r="B328" s="36">
        <v>0</v>
      </c>
      <c r="C328" s="37">
        <v>0</v>
      </c>
      <c r="D328" s="37">
        <v>0</v>
      </c>
      <c r="E328" s="91">
        <v>43</v>
      </c>
      <c r="F328" s="36">
        <v>3</v>
      </c>
      <c r="G328" s="37">
        <v>1</v>
      </c>
      <c r="H328" s="37">
        <v>2</v>
      </c>
      <c r="I328" s="91">
        <v>78</v>
      </c>
      <c r="J328" s="36">
        <v>2</v>
      </c>
      <c r="K328" s="37">
        <v>2</v>
      </c>
      <c r="L328" s="37">
        <v>0</v>
      </c>
    </row>
    <row r="329" spans="1:12" s="35" customFormat="1" ht="18" customHeight="1">
      <c r="A329" s="19">
        <v>9</v>
      </c>
      <c r="B329" s="39">
        <v>1</v>
      </c>
      <c r="C329" s="40">
        <v>0</v>
      </c>
      <c r="D329" s="40">
        <v>1</v>
      </c>
      <c r="E329" s="92">
        <v>44</v>
      </c>
      <c r="F329" s="39">
        <v>2</v>
      </c>
      <c r="G329" s="40">
        <v>1</v>
      </c>
      <c r="H329" s="40">
        <v>1</v>
      </c>
      <c r="I329" s="92">
        <v>79</v>
      </c>
      <c r="J329" s="39">
        <v>1</v>
      </c>
      <c r="K329" s="40">
        <v>1</v>
      </c>
      <c r="L329" s="40">
        <v>0</v>
      </c>
    </row>
    <row r="330" spans="1:12" s="6" customFormat="1" ht="25.5" customHeight="1">
      <c r="A330" s="10" t="s">
        <v>19</v>
      </c>
      <c r="B330" s="44">
        <v>10</v>
      </c>
      <c r="C330" s="44">
        <v>6</v>
      </c>
      <c r="D330" s="44">
        <v>4</v>
      </c>
      <c r="E330" s="98" t="s">
        <v>20</v>
      </c>
      <c r="F330" s="44">
        <v>3</v>
      </c>
      <c r="G330" s="44">
        <v>1</v>
      </c>
      <c r="H330" s="44">
        <v>2</v>
      </c>
      <c r="I330" s="98" t="s">
        <v>21</v>
      </c>
      <c r="J330" s="44">
        <v>2</v>
      </c>
      <c r="K330" s="44">
        <v>1</v>
      </c>
      <c r="L330" s="44">
        <v>1</v>
      </c>
    </row>
    <row r="331" spans="1:12" s="35" customFormat="1" ht="15.75" customHeight="1">
      <c r="A331" s="17">
        <v>10</v>
      </c>
      <c r="B331" s="36">
        <v>2</v>
      </c>
      <c r="C331" s="37">
        <v>1</v>
      </c>
      <c r="D331" s="37">
        <v>1</v>
      </c>
      <c r="E331" s="91">
        <v>45</v>
      </c>
      <c r="F331" s="36">
        <v>0</v>
      </c>
      <c r="G331" s="37">
        <v>0</v>
      </c>
      <c r="H331" s="37">
        <v>0</v>
      </c>
      <c r="I331" s="91">
        <v>80</v>
      </c>
      <c r="J331" s="36">
        <v>2</v>
      </c>
      <c r="K331" s="37">
        <v>1</v>
      </c>
      <c r="L331" s="37">
        <v>1</v>
      </c>
    </row>
    <row r="332" spans="1:12" s="35" customFormat="1" ht="15.75" customHeight="1">
      <c r="A332" s="17">
        <v>11</v>
      </c>
      <c r="B332" s="36">
        <v>1</v>
      </c>
      <c r="C332" s="37">
        <v>1</v>
      </c>
      <c r="D332" s="37">
        <v>0</v>
      </c>
      <c r="E332" s="91">
        <v>46</v>
      </c>
      <c r="F332" s="36">
        <v>1</v>
      </c>
      <c r="G332" s="37">
        <v>0</v>
      </c>
      <c r="H332" s="37">
        <v>1</v>
      </c>
      <c r="I332" s="91">
        <v>81</v>
      </c>
      <c r="J332" s="36">
        <v>0</v>
      </c>
      <c r="K332" s="37">
        <v>0</v>
      </c>
      <c r="L332" s="37">
        <v>0</v>
      </c>
    </row>
    <row r="333" spans="1:12" s="35" customFormat="1" ht="15.75" customHeight="1">
      <c r="A333" s="17">
        <v>12</v>
      </c>
      <c r="B333" s="36">
        <v>2</v>
      </c>
      <c r="C333" s="37">
        <v>2</v>
      </c>
      <c r="D333" s="37">
        <v>0</v>
      </c>
      <c r="E333" s="91">
        <v>47</v>
      </c>
      <c r="F333" s="36">
        <v>1</v>
      </c>
      <c r="G333" s="37">
        <v>0</v>
      </c>
      <c r="H333" s="37">
        <v>1</v>
      </c>
      <c r="I333" s="91">
        <v>82</v>
      </c>
      <c r="J333" s="36">
        <v>0</v>
      </c>
      <c r="K333" s="37">
        <v>0</v>
      </c>
      <c r="L333" s="37">
        <v>0</v>
      </c>
    </row>
    <row r="334" spans="1:12" s="35" customFormat="1" ht="15.75" customHeight="1">
      <c r="A334" s="17">
        <v>13</v>
      </c>
      <c r="B334" s="36">
        <v>3</v>
      </c>
      <c r="C334" s="37">
        <v>0</v>
      </c>
      <c r="D334" s="37">
        <v>3</v>
      </c>
      <c r="E334" s="91">
        <v>48</v>
      </c>
      <c r="F334" s="36">
        <v>1</v>
      </c>
      <c r="G334" s="37">
        <v>1</v>
      </c>
      <c r="H334" s="37">
        <v>0</v>
      </c>
      <c r="I334" s="91">
        <v>83</v>
      </c>
      <c r="J334" s="36">
        <v>0</v>
      </c>
      <c r="K334" s="37">
        <v>0</v>
      </c>
      <c r="L334" s="37">
        <v>0</v>
      </c>
    </row>
    <row r="335" spans="1:12" s="35" customFormat="1" ht="18" customHeight="1">
      <c r="A335" s="19">
        <v>14</v>
      </c>
      <c r="B335" s="39">
        <v>2</v>
      </c>
      <c r="C335" s="40">
        <v>2</v>
      </c>
      <c r="D335" s="40">
        <v>0</v>
      </c>
      <c r="E335" s="92">
        <v>49</v>
      </c>
      <c r="F335" s="39">
        <v>0</v>
      </c>
      <c r="G335" s="40">
        <v>0</v>
      </c>
      <c r="H335" s="40">
        <v>0</v>
      </c>
      <c r="I335" s="92">
        <v>84</v>
      </c>
      <c r="J335" s="39">
        <v>0</v>
      </c>
      <c r="K335" s="40">
        <v>0</v>
      </c>
      <c r="L335" s="40">
        <v>0</v>
      </c>
    </row>
    <row r="336" spans="1:12" s="6" customFormat="1" ht="25.5" customHeight="1">
      <c r="A336" s="10" t="s">
        <v>22</v>
      </c>
      <c r="B336" s="44">
        <v>0</v>
      </c>
      <c r="C336" s="44">
        <v>0</v>
      </c>
      <c r="D336" s="44">
        <v>0</v>
      </c>
      <c r="E336" s="98" t="s">
        <v>23</v>
      </c>
      <c r="F336" s="44">
        <v>10</v>
      </c>
      <c r="G336" s="44">
        <v>8</v>
      </c>
      <c r="H336" s="44">
        <v>2</v>
      </c>
      <c r="I336" s="98" t="s">
        <v>24</v>
      </c>
      <c r="J336" s="44">
        <v>4</v>
      </c>
      <c r="K336" s="44">
        <v>2</v>
      </c>
      <c r="L336" s="44">
        <v>2</v>
      </c>
    </row>
    <row r="337" spans="1:12" s="35" customFormat="1" ht="15.75" customHeight="1">
      <c r="A337" s="17">
        <v>15</v>
      </c>
      <c r="B337" s="36">
        <v>0</v>
      </c>
      <c r="C337" s="37">
        <v>0</v>
      </c>
      <c r="D337" s="37">
        <v>0</v>
      </c>
      <c r="E337" s="91">
        <v>50</v>
      </c>
      <c r="F337" s="36">
        <v>1</v>
      </c>
      <c r="G337" s="37">
        <v>1</v>
      </c>
      <c r="H337" s="37">
        <v>0</v>
      </c>
      <c r="I337" s="91">
        <v>85</v>
      </c>
      <c r="J337" s="36">
        <v>0</v>
      </c>
      <c r="K337" s="37">
        <v>0</v>
      </c>
      <c r="L337" s="37">
        <v>0</v>
      </c>
    </row>
    <row r="338" spans="1:12" s="35" customFormat="1" ht="15.75" customHeight="1">
      <c r="A338" s="17">
        <v>16</v>
      </c>
      <c r="B338" s="36">
        <v>0</v>
      </c>
      <c r="C338" s="37">
        <v>0</v>
      </c>
      <c r="D338" s="37">
        <v>0</v>
      </c>
      <c r="E338" s="91">
        <v>51</v>
      </c>
      <c r="F338" s="36">
        <v>2</v>
      </c>
      <c r="G338" s="37">
        <v>1</v>
      </c>
      <c r="H338" s="37">
        <v>1</v>
      </c>
      <c r="I338" s="91">
        <v>86</v>
      </c>
      <c r="J338" s="36">
        <v>1</v>
      </c>
      <c r="K338" s="37">
        <v>1</v>
      </c>
      <c r="L338" s="37">
        <v>0</v>
      </c>
    </row>
    <row r="339" spans="1:12" s="35" customFormat="1" ht="15.75" customHeight="1">
      <c r="A339" s="17">
        <v>17</v>
      </c>
      <c r="B339" s="36">
        <v>0</v>
      </c>
      <c r="C339" s="37">
        <v>0</v>
      </c>
      <c r="D339" s="37">
        <v>0</v>
      </c>
      <c r="E339" s="91">
        <v>52</v>
      </c>
      <c r="F339" s="36">
        <v>3</v>
      </c>
      <c r="G339" s="37">
        <v>2</v>
      </c>
      <c r="H339" s="37">
        <v>1</v>
      </c>
      <c r="I339" s="91">
        <v>87</v>
      </c>
      <c r="J339" s="36">
        <v>1</v>
      </c>
      <c r="K339" s="37">
        <v>0</v>
      </c>
      <c r="L339" s="37">
        <v>1</v>
      </c>
    </row>
    <row r="340" spans="1:12" s="35" customFormat="1" ht="15.75" customHeight="1">
      <c r="A340" s="17">
        <v>18</v>
      </c>
      <c r="B340" s="36">
        <v>0</v>
      </c>
      <c r="C340" s="37">
        <v>0</v>
      </c>
      <c r="D340" s="37">
        <v>0</v>
      </c>
      <c r="E340" s="91">
        <v>53</v>
      </c>
      <c r="F340" s="36">
        <v>3</v>
      </c>
      <c r="G340" s="37">
        <v>3</v>
      </c>
      <c r="H340" s="37">
        <v>0</v>
      </c>
      <c r="I340" s="91">
        <v>88</v>
      </c>
      <c r="J340" s="36">
        <v>1</v>
      </c>
      <c r="K340" s="37">
        <v>1</v>
      </c>
      <c r="L340" s="37">
        <v>0</v>
      </c>
    </row>
    <row r="341" spans="1:12" s="35" customFormat="1" ht="18" customHeight="1">
      <c r="A341" s="19">
        <v>19</v>
      </c>
      <c r="B341" s="39">
        <v>0</v>
      </c>
      <c r="C341" s="40">
        <v>0</v>
      </c>
      <c r="D341" s="40">
        <v>0</v>
      </c>
      <c r="E341" s="92">
        <v>54</v>
      </c>
      <c r="F341" s="39">
        <v>1</v>
      </c>
      <c r="G341" s="40">
        <v>1</v>
      </c>
      <c r="H341" s="40">
        <v>0</v>
      </c>
      <c r="I341" s="92">
        <v>89</v>
      </c>
      <c r="J341" s="39">
        <v>1</v>
      </c>
      <c r="K341" s="40">
        <v>0</v>
      </c>
      <c r="L341" s="40">
        <v>1</v>
      </c>
    </row>
    <row r="342" spans="1:12" s="6" customFormat="1" ht="25.5" customHeight="1">
      <c r="A342" s="10" t="s">
        <v>25</v>
      </c>
      <c r="B342" s="44">
        <v>0</v>
      </c>
      <c r="C342" s="44">
        <v>0</v>
      </c>
      <c r="D342" s="44">
        <v>0</v>
      </c>
      <c r="E342" s="98" t="s">
        <v>26</v>
      </c>
      <c r="F342" s="44">
        <v>7</v>
      </c>
      <c r="G342" s="44">
        <v>2</v>
      </c>
      <c r="H342" s="44">
        <v>5</v>
      </c>
      <c r="I342" s="98" t="s">
        <v>27</v>
      </c>
      <c r="J342" s="44">
        <v>2</v>
      </c>
      <c r="K342" s="44">
        <v>1</v>
      </c>
      <c r="L342" s="44">
        <v>1</v>
      </c>
    </row>
    <row r="343" spans="1:12" s="35" customFormat="1" ht="15.75" customHeight="1">
      <c r="A343" s="17">
        <v>20</v>
      </c>
      <c r="B343" s="36">
        <v>0</v>
      </c>
      <c r="C343" s="37">
        <v>0</v>
      </c>
      <c r="D343" s="37">
        <v>0</v>
      </c>
      <c r="E343" s="91">
        <v>55</v>
      </c>
      <c r="F343" s="36">
        <v>0</v>
      </c>
      <c r="G343" s="37">
        <v>0</v>
      </c>
      <c r="H343" s="37">
        <v>0</v>
      </c>
      <c r="I343" s="91">
        <v>90</v>
      </c>
      <c r="J343" s="36">
        <v>0</v>
      </c>
      <c r="K343" s="37">
        <v>0</v>
      </c>
      <c r="L343" s="37">
        <v>0</v>
      </c>
    </row>
    <row r="344" spans="1:12" s="35" customFormat="1" ht="15.75" customHeight="1">
      <c r="A344" s="17">
        <v>21</v>
      </c>
      <c r="B344" s="36">
        <v>0</v>
      </c>
      <c r="C344" s="37">
        <v>0</v>
      </c>
      <c r="D344" s="37">
        <v>0</v>
      </c>
      <c r="E344" s="91">
        <v>56</v>
      </c>
      <c r="F344" s="36">
        <v>1</v>
      </c>
      <c r="G344" s="37">
        <v>1</v>
      </c>
      <c r="H344" s="37">
        <v>0</v>
      </c>
      <c r="I344" s="91">
        <v>91</v>
      </c>
      <c r="J344" s="36">
        <v>0</v>
      </c>
      <c r="K344" s="37">
        <v>0</v>
      </c>
      <c r="L344" s="37">
        <v>0</v>
      </c>
    </row>
    <row r="345" spans="1:12" s="35" customFormat="1" ht="15.75" customHeight="1">
      <c r="A345" s="17">
        <v>22</v>
      </c>
      <c r="B345" s="36">
        <v>0</v>
      </c>
      <c r="C345" s="37">
        <v>0</v>
      </c>
      <c r="D345" s="37">
        <v>0</v>
      </c>
      <c r="E345" s="91">
        <v>57</v>
      </c>
      <c r="F345" s="36">
        <v>2</v>
      </c>
      <c r="G345" s="37">
        <v>0</v>
      </c>
      <c r="H345" s="37">
        <v>2</v>
      </c>
      <c r="I345" s="91">
        <v>92</v>
      </c>
      <c r="J345" s="36">
        <v>0</v>
      </c>
      <c r="K345" s="37">
        <v>0</v>
      </c>
      <c r="L345" s="37">
        <v>0</v>
      </c>
    </row>
    <row r="346" spans="1:12" s="35" customFormat="1" ht="15.75" customHeight="1">
      <c r="A346" s="17">
        <v>23</v>
      </c>
      <c r="B346" s="36">
        <v>0</v>
      </c>
      <c r="C346" s="37">
        <v>0</v>
      </c>
      <c r="D346" s="37">
        <v>0</v>
      </c>
      <c r="E346" s="91">
        <v>58</v>
      </c>
      <c r="F346" s="36">
        <v>3</v>
      </c>
      <c r="G346" s="37">
        <v>1</v>
      </c>
      <c r="H346" s="37">
        <v>2</v>
      </c>
      <c r="I346" s="91">
        <v>93</v>
      </c>
      <c r="J346" s="36">
        <v>2</v>
      </c>
      <c r="K346" s="37">
        <v>1</v>
      </c>
      <c r="L346" s="37">
        <v>1</v>
      </c>
    </row>
    <row r="347" spans="1:12" s="35" customFormat="1" ht="18" customHeight="1">
      <c r="A347" s="19">
        <v>24</v>
      </c>
      <c r="B347" s="39">
        <v>0</v>
      </c>
      <c r="C347" s="40">
        <v>0</v>
      </c>
      <c r="D347" s="40">
        <v>0</v>
      </c>
      <c r="E347" s="92">
        <v>59</v>
      </c>
      <c r="F347" s="39">
        <v>1</v>
      </c>
      <c r="G347" s="40">
        <v>0</v>
      </c>
      <c r="H347" s="40">
        <v>1</v>
      </c>
      <c r="I347" s="92">
        <v>94</v>
      </c>
      <c r="J347" s="39">
        <v>0</v>
      </c>
      <c r="K347" s="40">
        <v>0</v>
      </c>
      <c r="L347" s="40">
        <v>0</v>
      </c>
    </row>
    <row r="348" spans="1:12" s="6" customFormat="1" ht="25.5" customHeight="1">
      <c r="A348" s="10" t="s">
        <v>28</v>
      </c>
      <c r="B348" s="44">
        <v>1</v>
      </c>
      <c r="C348" s="44">
        <v>1</v>
      </c>
      <c r="D348" s="44">
        <v>0</v>
      </c>
      <c r="E348" s="98" t="s">
        <v>29</v>
      </c>
      <c r="F348" s="44">
        <v>6</v>
      </c>
      <c r="G348" s="44">
        <v>3</v>
      </c>
      <c r="H348" s="44">
        <v>3</v>
      </c>
      <c r="I348" s="93" t="s">
        <v>30</v>
      </c>
      <c r="J348" s="44">
        <v>1</v>
      </c>
      <c r="K348" s="44">
        <v>0</v>
      </c>
      <c r="L348" s="44">
        <v>1</v>
      </c>
    </row>
    <row r="349" spans="1:12" s="35" customFormat="1" ht="15.75" customHeight="1">
      <c r="A349" s="17">
        <v>25</v>
      </c>
      <c r="B349" s="36">
        <v>0</v>
      </c>
      <c r="C349" s="37">
        <v>0</v>
      </c>
      <c r="D349" s="37">
        <v>0</v>
      </c>
      <c r="E349" s="91">
        <v>60</v>
      </c>
      <c r="F349" s="36">
        <v>1</v>
      </c>
      <c r="G349" s="37">
        <v>0</v>
      </c>
      <c r="H349" s="37">
        <v>1</v>
      </c>
      <c r="I349" s="91">
        <v>95</v>
      </c>
      <c r="J349" s="36">
        <v>0</v>
      </c>
      <c r="K349" s="37">
        <v>0</v>
      </c>
      <c r="L349" s="37">
        <v>0</v>
      </c>
    </row>
    <row r="350" spans="1:12" s="35" customFormat="1" ht="15.75" customHeight="1">
      <c r="A350" s="17">
        <v>26</v>
      </c>
      <c r="B350" s="36">
        <v>0</v>
      </c>
      <c r="C350" s="37">
        <v>0</v>
      </c>
      <c r="D350" s="37">
        <v>0</v>
      </c>
      <c r="E350" s="91">
        <v>61</v>
      </c>
      <c r="F350" s="36">
        <v>3</v>
      </c>
      <c r="G350" s="37">
        <v>1</v>
      </c>
      <c r="H350" s="37">
        <v>2</v>
      </c>
      <c r="I350" s="91">
        <v>96</v>
      </c>
      <c r="J350" s="36">
        <v>0</v>
      </c>
      <c r="K350" s="37">
        <v>0</v>
      </c>
      <c r="L350" s="37">
        <v>0</v>
      </c>
    </row>
    <row r="351" spans="1:12" s="35" customFormat="1" ht="15.75" customHeight="1">
      <c r="A351" s="17">
        <v>27</v>
      </c>
      <c r="B351" s="36">
        <v>0</v>
      </c>
      <c r="C351" s="37">
        <v>0</v>
      </c>
      <c r="D351" s="37">
        <v>0</v>
      </c>
      <c r="E351" s="91">
        <v>62</v>
      </c>
      <c r="F351" s="36">
        <v>0</v>
      </c>
      <c r="G351" s="37">
        <v>0</v>
      </c>
      <c r="H351" s="37">
        <v>0</v>
      </c>
      <c r="I351" s="91">
        <v>97</v>
      </c>
      <c r="J351" s="36">
        <v>0</v>
      </c>
      <c r="K351" s="37">
        <v>0</v>
      </c>
      <c r="L351" s="37">
        <v>0</v>
      </c>
    </row>
    <row r="352" spans="1:12" s="35" customFormat="1" ht="15.75" customHeight="1">
      <c r="A352" s="17">
        <v>28</v>
      </c>
      <c r="B352" s="36">
        <v>1</v>
      </c>
      <c r="C352" s="37">
        <v>1</v>
      </c>
      <c r="D352" s="37">
        <v>0</v>
      </c>
      <c r="E352" s="91">
        <v>63</v>
      </c>
      <c r="F352" s="36">
        <v>0</v>
      </c>
      <c r="G352" s="37">
        <v>0</v>
      </c>
      <c r="H352" s="37">
        <v>0</v>
      </c>
      <c r="I352" s="91">
        <v>98</v>
      </c>
      <c r="J352" s="36">
        <v>1</v>
      </c>
      <c r="K352" s="37">
        <v>0</v>
      </c>
      <c r="L352" s="37">
        <v>1</v>
      </c>
    </row>
    <row r="353" spans="1:12" s="35" customFormat="1" ht="18" customHeight="1">
      <c r="A353" s="19">
        <v>29</v>
      </c>
      <c r="B353" s="39">
        <v>0</v>
      </c>
      <c r="C353" s="40">
        <v>0</v>
      </c>
      <c r="D353" s="40">
        <v>0</v>
      </c>
      <c r="E353" s="92">
        <v>64</v>
      </c>
      <c r="F353" s="39">
        <v>2</v>
      </c>
      <c r="G353" s="40">
        <v>2</v>
      </c>
      <c r="H353" s="40">
        <v>0</v>
      </c>
      <c r="I353" s="91">
        <v>99</v>
      </c>
      <c r="J353" s="36">
        <v>0</v>
      </c>
      <c r="K353" s="37">
        <v>0</v>
      </c>
      <c r="L353" s="37">
        <v>0</v>
      </c>
    </row>
    <row r="354" spans="1:12" s="6" customFormat="1" ht="25.5" customHeight="1">
      <c r="A354" s="10" t="s">
        <v>31</v>
      </c>
      <c r="B354" s="44">
        <v>4</v>
      </c>
      <c r="C354" s="44">
        <v>1</v>
      </c>
      <c r="D354" s="44">
        <v>3</v>
      </c>
      <c r="E354" s="98" t="s">
        <v>32</v>
      </c>
      <c r="F354" s="44">
        <v>14</v>
      </c>
      <c r="G354" s="44">
        <v>7</v>
      </c>
      <c r="H354" s="44">
        <v>7</v>
      </c>
      <c r="I354" s="95">
        <v>100</v>
      </c>
      <c r="J354" s="47">
        <v>0</v>
      </c>
      <c r="K354" s="48">
        <v>0</v>
      </c>
      <c r="L354" s="48">
        <v>0</v>
      </c>
    </row>
    <row r="355" spans="1:12" s="35" customFormat="1" ht="15.75" customHeight="1">
      <c r="A355" s="17">
        <v>30</v>
      </c>
      <c r="B355" s="36">
        <v>2</v>
      </c>
      <c r="C355" s="37">
        <v>0</v>
      </c>
      <c r="D355" s="37">
        <v>2</v>
      </c>
      <c r="E355" s="91">
        <v>65</v>
      </c>
      <c r="F355" s="36">
        <v>2</v>
      </c>
      <c r="G355" s="37">
        <v>1</v>
      </c>
      <c r="H355" s="37">
        <v>1</v>
      </c>
      <c r="I355" s="91">
        <v>101</v>
      </c>
      <c r="J355" s="36">
        <v>0</v>
      </c>
      <c r="K355" s="37">
        <v>0</v>
      </c>
      <c r="L355" s="37">
        <v>0</v>
      </c>
    </row>
    <row r="356" spans="1:12" s="35" customFormat="1" ht="15.75" customHeight="1">
      <c r="A356" s="17">
        <v>31</v>
      </c>
      <c r="B356" s="36">
        <v>0</v>
      </c>
      <c r="C356" s="37">
        <v>0</v>
      </c>
      <c r="D356" s="37">
        <v>0</v>
      </c>
      <c r="E356" s="91">
        <v>66</v>
      </c>
      <c r="F356" s="36">
        <v>5</v>
      </c>
      <c r="G356" s="37">
        <v>3</v>
      </c>
      <c r="H356" s="37">
        <v>2</v>
      </c>
      <c r="I356" s="91">
        <v>102</v>
      </c>
      <c r="J356" s="36">
        <v>0</v>
      </c>
      <c r="K356" s="37">
        <v>0</v>
      </c>
      <c r="L356" s="37">
        <v>0</v>
      </c>
    </row>
    <row r="357" spans="1:12" s="35" customFormat="1" ht="15.75" customHeight="1">
      <c r="A357" s="17">
        <v>32</v>
      </c>
      <c r="B357" s="36">
        <v>0</v>
      </c>
      <c r="C357" s="37">
        <v>0</v>
      </c>
      <c r="D357" s="37">
        <v>0</v>
      </c>
      <c r="E357" s="91">
        <v>67</v>
      </c>
      <c r="F357" s="36">
        <v>3</v>
      </c>
      <c r="G357" s="37">
        <v>1</v>
      </c>
      <c r="H357" s="37">
        <v>2</v>
      </c>
      <c r="I357" s="91">
        <v>103</v>
      </c>
      <c r="J357" s="36">
        <v>0</v>
      </c>
      <c r="K357" s="37">
        <v>0</v>
      </c>
      <c r="L357" s="37">
        <v>0</v>
      </c>
    </row>
    <row r="358" spans="1:12" s="35" customFormat="1" ht="15.75" customHeight="1">
      <c r="A358" s="17">
        <v>33</v>
      </c>
      <c r="B358" s="36">
        <v>1</v>
      </c>
      <c r="C358" s="37">
        <v>1</v>
      </c>
      <c r="D358" s="37">
        <v>0</v>
      </c>
      <c r="E358" s="91">
        <v>68</v>
      </c>
      <c r="F358" s="36">
        <v>2</v>
      </c>
      <c r="G358" s="37">
        <v>1</v>
      </c>
      <c r="H358" s="37">
        <v>1</v>
      </c>
      <c r="I358" s="96" t="s">
        <v>33</v>
      </c>
      <c r="J358" s="39">
        <v>0</v>
      </c>
      <c r="K358" s="40">
        <v>0</v>
      </c>
      <c r="L358" s="40">
        <v>0</v>
      </c>
    </row>
    <row r="359" spans="1:12" s="35" customFormat="1" ht="21" customHeight="1" thickBot="1">
      <c r="A359" s="32">
        <v>34</v>
      </c>
      <c r="B359" s="36">
        <v>1</v>
      </c>
      <c r="C359" s="37">
        <v>0</v>
      </c>
      <c r="D359" s="37">
        <v>1</v>
      </c>
      <c r="E359" s="91">
        <v>69</v>
      </c>
      <c r="F359" s="36">
        <v>2</v>
      </c>
      <c r="G359" s="37">
        <v>1</v>
      </c>
      <c r="H359" s="37">
        <v>1</v>
      </c>
      <c r="I359" s="107" t="s">
        <v>5</v>
      </c>
      <c r="J359" s="47">
        <v>117</v>
      </c>
      <c r="K359" s="47">
        <v>62</v>
      </c>
      <c r="L359" s="47">
        <v>55</v>
      </c>
    </row>
    <row r="360" spans="1:12" s="58" customFormat="1" ht="24" customHeight="1" thickTop="1" thickBot="1">
      <c r="A360" s="53" t="s">
        <v>34</v>
      </c>
      <c r="B360" s="115">
        <v>17</v>
      </c>
      <c r="C360" s="116">
        <v>10</v>
      </c>
      <c r="D360" s="197">
        <v>7</v>
      </c>
      <c r="E360" s="120" t="s">
        <v>36</v>
      </c>
      <c r="F360" s="116">
        <v>50</v>
      </c>
      <c r="G360" s="116">
        <v>26</v>
      </c>
      <c r="H360" s="197">
        <v>24</v>
      </c>
      <c r="I360" s="123" t="s">
        <v>37</v>
      </c>
      <c r="J360" s="116">
        <v>50</v>
      </c>
      <c r="K360" s="116">
        <v>26</v>
      </c>
      <c r="L360" s="116">
        <v>24</v>
      </c>
    </row>
    <row r="361" spans="1:12" ht="11.25" customHeight="1"/>
    <row r="362" spans="1:12" ht="11.25" customHeight="1"/>
    <row r="363" spans="1:12" ht="11.25" customHeight="1"/>
    <row r="364" spans="1:12" s="111" customFormat="1" ht="11.25" customHeight="1">
      <c r="A364" s="65"/>
      <c r="B364" s="108"/>
      <c r="C364" s="108"/>
      <c r="D364" s="108"/>
      <c r="E364" s="109"/>
      <c r="F364" s="110"/>
      <c r="I364" s="109"/>
      <c r="J364" s="110"/>
    </row>
    <row r="365" spans="1:12" s="111" customFormat="1" ht="11.25" customHeight="1">
      <c r="A365" s="65"/>
      <c r="B365" s="108"/>
      <c r="C365" s="108"/>
      <c r="D365" s="108"/>
      <c r="E365" s="109"/>
      <c r="F365" s="110"/>
      <c r="I365" s="109"/>
      <c r="J365" s="110"/>
    </row>
    <row r="366" spans="1:12" s="111" customFormat="1" ht="11.25" customHeight="1">
      <c r="A366" s="65"/>
      <c r="B366" s="108"/>
      <c r="C366" s="108"/>
      <c r="D366" s="108"/>
      <c r="E366" s="109"/>
      <c r="F366" s="110"/>
      <c r="I366" s="109"/>
      <c r="J366" s="110"/>
    </row>
    <row r="367" spans="1:12" s="111" customFormat="1" ht="11.25" customHeight="1">
      <c r="A367" s="65"/>
      <c r="B367" s="108"/>
      <c r="C367" s="108"/>
      <c r="D367" s="108"/>
      <c r="E367" s="109"/>
      <c r="F367" s="110"/>
      <c r="I367" s="109"/>
      <c r="J367" s="110"/>
    </row>
    <row r="368" spans="1:12" s="111" customFormat="1" ht="11.25" customHeight="1">
      <c r="A368" s="65"/>
      <c r="B368" s="108"/>
      <c r="C368" s="108"/>
      <c r="D368" s="108"/>
      <c r="E368" s="109"/>
      <c r="F368" s="110"/>
      <c r="I368" s="109"/>
      <c r="J368" s="110"/>
    </row>
    <row r="369" spans="1:10" s="111" customFormat="1" ht="11.25" customHeight="1">
      <c r="A369" s="65"/>
      <c r="B369" s="108"/>
      <c r="C369" s="108"/>
      <c r="D369" s="108"/>
      <c r="E369" s="109"/>
      <c r="F369" s="110"/>
      <c r="I369" s="109"/>
      <c r="J369" s="110"/>
    </row>
    <row r="370" spans="1:10" s="111" customFormat="1" ht="11.25" customHeight="1">
      <c r="A370" s="65"/>
      <c r="B370" s="108"/>
      <c r="C370" s="108"/>
      <c r="D370" s="108"/>
      <c r="E370" s="109"/>
      <c r="F370" s="110"/>
      <c r="I370" s="109"/>
      <c r="J370" s="110"/>
    </row>
    <row r="371" spans="1:10" s="111" customFormat="1" ht="11.25" customHeight="1">
      <c r="A371" s="65"/>
      <c r="B371" s="108"/>
      <c r="C371" s="108"/>
      <c r="D371" s="108"/>
      <c r="E371" s="109"/>
      <c r="F371" s="110"/>
      <c r="I371" s="109"/>
      <c r="J371" s="110"/>
    </row>
    <row r="372" spans="1:10" s="111" customFormat="1" ht="11.25" customHeight="1">
      <c r="A372" s="65"/>
      <c r="B372" s="108"/>
      <c r="C372" s="108"/>
      <c r="D372" s="108"/>
      <c r="E372" s="109"/>
      <c r="F372" s="110"/>
      <c r="I372" s="109"/>
      <c r="J372" s="110"/>
    </row>
    <row r="373" spans="1:10" s="111" customFormat="1" ht="11.25" customHeight="1">
      <c r="A373" s="65"/>
      <c r="B373" s="108"/>
      <c r="C373" s="108"/>
      <c r="D373" s="108"/>
      <c r="E373" s="109"/>
      <c r="F373" s="110"/>
      <c r="I373" s="109"/>
      <c r="J373" s="110"/>
    </row>
    <row r="374" spans="1:10" s="111" customFormat="1" ht="11.25" customHeight="1">
      <c r="A374" s="65"/>
      <c r="B374" s="108"/>
      <c r="C374" s="108"/>
      <c r="D374" s="108"/>
      <c r="E374" s="109"/>
      <c r="F374" s="110"/>
      <c r="I374" s="109"/>
      <c r="J374" s="110"/>
    </row>
    <row r="375" spans="1:10" s="111" customFormat="1" ht="11.25" customHeight="1">
      <c r="A375" s="65"/>
      <c r="B375" s="108"/>
      <c r="C375" s="108"/>
      <c r="D375" s="108"/>
      <c r="E375" s="109"/>
      <c r="F375" s="110"/>
      <c r="I375" s="109"/>
      <c r="J375" s="110"/>
    </row>
    <row r="376" spans="1:10" s="111" customFormat="1" ht="11.25" customHeight="1">
      <c r="A376" s="65"/>
      <c r="B376" s="108"/>
      <c r="C376" s="108"/>
      <c r="D376" s="108"/>
      <c r="E376" s="109"/>
      <c r="F376" s="110"/>
      <c r="I376" s="109"/>
      <c r="J376" s="110"/>
    </row>
    <row r="377" spans="1:10" s="111" customFormat="1" ht="11.25" customHeight="1">
      <c r="A377" s="65"/>
      <c r="B377" s="108"/>
      <c r="C377" s="108"/>
      <c r="D377" s="108"/>
      <c r="E377" s="109"/>
      <c r="F377" s="110"/>
      <c r="I377" s="109"/>
      <c r="J377" s="110"/>
    </row>
    <row r="378" spans="1:10" s="111" customFormat="1" ht="11.25" customHeight="1">
      <c r="A378" s="65"/>
      <c r="B378" s="108"/>
      <c r="C378" s="108"/>
      <c r="D378" s="108"/>
      <c r="E378" s="109"/>
      <c r="F378" s="110"/>
      <c r="I378" s="109"/>
      <c r="J378" s="110"/>
    </row>
    <row r="379" spans="1:10" s="111" customFormat="1" ht="11.25" customHeight="1">
      <c r="A379" s="65"/>
      <c r="B379" s="108"/>
      <c r="C379" s="108"/>
      <c r="D379" s="108"/>
      <c r="E379" s="109"/>
      <c r="F379" s="110"/>
      <c r="I379" s="109"/>
      <c r="J379" s="110"/>
    </row>
    <row r="380" spans="1:10" s="111" customFormat="1" ht="11.25" customHeight="1">
      <c r="A380" s="65"/>
      <c r="B380" s="108"/>
      <c r="C380" s="108"/>
      <c r="D380" s="108"/>
      <c r="E380" s="109"/>
      <c r="F380" s="110"/>
      <c r="I380" s="109"/>
      <c r="J380" s="110"/>
    </row>
    <row r="381" spans="1:10" s="111" customFormat="1" ht="11.25" customHeight="1">
      <c r="A381" s="65"/>
      <c r="B381" s="108"/>
      <c r="C381" s="108"/>
      <c r="D381" s="108"/>
      <c r="E381" s="109"/>
      <c r="F381" s="110"/>
      <c r="I381" s="109"/>
      <c r="J381" s="110"/>
    </row>
    <row r="382" spans="1:10" s="111" customFormat="1" ht="11.25" customHeight="1">
      <c r="A382" s="65"/>
      <c r="B382" s="108"/>
      <c r="C382" s="108"/>
      <c r="D382" s="108"/>
      <c r="E382" s="109"/>
      <c r="F382" s="110"/>
      <c r="I382" s="109"/>
      <c r="J382" s="110"/>
    </row>
    <row r="383" spans="1:10" s="111" customFormat="1" ht="11.25" customHeight="1">
      <c r="A383" s="65"/>
      <c r="B383" s="108"/>
      <c r="C383" s="108"/>
      <c r="D383" s="108"/>
      <c r="E383" s="109"/>
      <c r="F383" s="110"/>
      <c r="I383" s="109"/>
      <c r="J383" s="110"/>
    </row>
    <row r="384" spans="1:10" s="111" customFormat="1" ht="11.25" customHeight="1">
      <c r="A384" s="65"/>
      <c r="B384" s="108"/>
      <c r="C384" s="108"/>
      <c r="D384" s="108"/>
      <c r="E384" s="109"/>
      <c r="F384" s="110"/>
      <c r="I384" s="109"/>
      <c r="J384" s="110"/>
    </row>
    <row r="385" spans="1:10" s="111" customFormat="1" ht="11.25" customHeight="1">
      <c r="A385" s="65"/>
      <c r="B385" s="108"/>
      <c r="C385" s="108"/>
      <c r="D385" s="108"/>
      <c r="E385" s="109"/>
      <c r="F385" s="110"/>
      <c r="I385" s="109"/>
      <c r="J385" s="110"/>
    </row>
    <row r="386" spans="1:10" s="111" customFormat="1" ht="11.25" customHeight="1">
      <c r="A386" s="65"/>
      <c r="B386" s="108"/>
      <c r="C386" s="108"/>
      <c r="D386" s="108"/>
      <c r="E386" s="109"/>
      <c r="F386" s="110"/>
      <c r="I386" s="109"/>
      <c r="J386" s="110"/>
    </row>
    <row r="387" spans="1:10" s="111" customFormat="1" ht="11.25" customHeight="1">
      <c r="A387" s="65"/>
      <c r="B387" s="108"/>
      <c r="C387" s="108"/>
      <c r="D387" s="108"/>
      <c r="E387" s="109"/>
      <c r="F387" s="110"/>
      <c r="I387" s="109"/>
      <c r="J387" s="110"/>
    </row>
    <row r="388" spans="1:10" s="111" customFormat="1" ht="11.25" customHeight="1">
      <c r="A388" s="65"/>
      <c r="B388" s="108"/>
      <c r="C388" s="108"/>
      <c r="D388" s="108"/>
      <c r="E388" s="109"/>
      <c r="F388" s="110"/>
      <c r="I388" s="109"/>
      <c r="J388" s="110"/>
    </row>
    <row r="389" spans="1:10" s="111" customFormat="1" ht="11.25" customHeight="1">
      <c r="A389" s="65"/>
      <c r="B389" s="108"/>
      <c r="C389" s="108"/>
      <c r="D389" s="108"/>
      <c r="E389" s="109"/>
      <c r="F389" s="110"/>
      <c r="I389" s="109"/>
      <c r="J389" s="110"/>
    </row>
    <row r="390" spans="1:10" s="111" customFormat="1" ht="11.25" customHeight="1">
      <c r="A390" s="65"/>
      <c r="B390" s="108"/>
      <c r="C390" s="108"/>
      <c r="D390" s="108"/>
      <c r="E390" s="109"/>
      <c r="F390" s="110"/>
      <c r="I390" s="109"/>
      <c r="J390" s="110"/>
    </row>
    <row r="391" spans="1:10" s="111" customFormat="1" ht="11.25" customHeight="1">
      <c r="A391" s="65"/>
      <c r="B391" s="108"/>
      <c r="C391" s="108"/>
      <c r="D391" s="108"/>
      <c r="E391" s="109"/>
      <c r="F391" s="110"/>
      <c r="I391" s="109"/>
      <c r="J391" s="110"/>
    </row>
    <row r="392" spans="1:10" s="111" customFormat="1" ht="11.25" customHeight="1">
      <c r="A392" s="65"/>
      <c r="B392" s="108"/>
      <c r="C392" s="108"/>
      <c r="D392" s="108"/>
      <c r="E392" s="109"/>
      <c r="F392" s="110"/>
      <c r="I392" s="109"/>
      <c r="J392" s="110"/>
    </row>
    <row r="393" spans="1:10" s="111" customFormat="1" ht="11.25" customHeight="1">
      <c r="A393" s="65"/>
      <c r="B393" s="108"/>
      <c r="C393" s="108"/>
      <c r="D393" s="108"/>
      <c r="E393" s="109"/>
      <c r="F393" s="110"/>
      <c r="I393" s="109"/>
      <c r="J393" s="110"/>
    </row>
    <row r="394" spans="1:10" s="111" customFormat="1" ht="11.25" customHeight="1">
      <c r="A394" s="65"/>
      <c r="B394" s="108"/>
      <c r="C394" s="108"/>
      <c r="D394" s="108"/>
      <c r="E394" s="109"/>
      <c r="F394" s="110"/>
      <c r="I394" s="109"/>
      <c r="J394" s="110"/>
    </row>
    <row r="395" spans="1:10" s="111" customFormat="1" ht="11.25" customHeight="1">
      <c r="A395" s="65"/>
      <c r="B395" s="108"/>
      <c r="C395" s="108"/>
      <c r="D395" s="108"/>
      <c r="E395" s="109"/>
      <c r="F395" s="110"/>
      <c r="I395" s="109"/>
      <c r="J395" s="110"/>
    </row>
    <row r="396" spans="1:10" s="111" customFormat="1" ht="11.25" customHeight="1">
      <c r="A396" s="65"/>
      <c r="B396" s="108"/>
      <c r="C396" s="108"/>
      <c r="D396" s="108"/>
      <c r="E396" s="109"/>
      <c r="F396" s="110"/>
      <c r="I396" s="109"/>
      <c r="J396" s="110"/>
    </row>
    <row r="397" spans="1:10" s="111" customFormat="1" ht="11.25" customHeight="1">
      <c r="A397" s="65"/>
      <c r="B397" s="108"/>
      <c r="C397" s="108"/>
      <c r="D397" s="108"/>
      <c r="E397" s="109"/>
      <c r="F397" s="110"/>
      <c r="I397" s="109"/>
      <c r="J397" s="110"/>
    </row>
    <row r="398" spans="1:10" s="111" customFormat="1" ht="11.25" customHeight="1">
      <c r="A398" s="65"/>
      <c r="B398" s="108"/>
      <c r="C398" s="108"/>
      <c r="D398" s="108"/>
      <c r="E398" s="109"/>
      <c r="F398" s="110"/>
      <c r="I398" s="109"/>
      <c r="J398" s="110"/>
    </row>
    <row r="399" spans="1:10" s="111" customFormat="1" ht="11.25" customHeight="1">
      <c r="A399" s="65"/>
      <c r="B399" s="108"/>
      <c r="C399" s="108"/>
      <c r="D399" s="108"/>
      <c r="E399" s="109"/>
      <c r="F399" s="110"/>
      <c r="I399" s="109"/>
      <c r="J399" s="110"/>
    </row>
    <row r="400" spans="1:10" s="111" customFormat="1" ht="11.25" customHeight="1">
      <c r="A400" s="65"/>
      <c r="B400" s="108"/>
      <c r="C400" s="108"/>
      <c r="D400" s="108"/>
      <c r="E400" s="109"/>
      <c r="F400" s="110"/>
      <c r="I400" s="109"/>
      <c r="J400" s="110"/>
    </row>
    <row r="401" spans="1:10" s="111" customFormat="1" ht="11.25" customHeight="1">
      <c r="A401" s="65"/>
      <c r="B401" s="108"/>
      <c r="C401" s="108"/>
      <c r="D401" s="108"/>
      <c r="E401" s="109"/>
      <c r="F401" s="110"/>
      <c r="I401" s="109"/>
      <c r="J401" s="110"/>
    </row>
    <row r="402" spans="1:10" s="111" customFormat="1" ht="11.25" customHeight="1">
      <c r="A402" s="65"/>
      <c r="B402" s="108"/>
      <c r="C402" s="108"/>
      <c r="D402" s="108"/>
      <c r="E402" s="109"/>
      <c r="F402" s="110"/>
      <c r="I402" s="109"/>
      <c r="J402" s="110"/>
    </row>
    <row r="403" spans="1:10" s="111" customFormat="1" ht="11.25" customHeight="1">
      <c r="A403" s="65"/>
      <c r="B403" s="108"/>
      <c r="C403" s="108"/>
      <c r="D403" s="108"/>
      <c r="E403" s="109"/>
      <c r="F403" s="110"/>
      <c r="I403" s="109"/>
      <c r="J403" s="110"/>
    </row>
    <row r="404" spans="1:10" s="111" customFormat="1" ht="11.25" customHeight="1">
      <c r="A404" s="65"/>
      <c r="B404" s="108"/>
      <c r="C404" s="108"/>
      <c r="D404" s="108"/>
      <c r="E404" s="109"/>
      <c r="F404" s="110"/>
      <c r="I404" s="109"/>
      <c r="J404" s="110"/>
    </row>
    <row r="405" spans="1:10" s="111" customFormat="1" ht="11.25" customHeight="1">
      <c r="A405" s="65"/>
      <c r="B405" s="108"/>
      <c r="C405" s="108"/>
      <c r="D405" s="108"/>
      <c r="E405" s="109"/>
      <c r="F405" s="110"/>
      <c r="I405" s="109"/>
      <c r="J405" s="110"/>
    </row>
    <row r="406" spans="1:10" s="111" customFormat="1">
      <c r="A406" s="65"/>
      <c r="B406" s="108"/>
      <c r="C406" s="108"/>
      <c r="D406" s="108"/>
      <c r="E406" s="109"/>
      <c r="F406" s="110"/>
      <c r="I406" s="109"/>
      <c r="J406" s="110"/>
    </row>
    <row r="407" spans="1:10" s="111" customFormat="1">
      <c r="A407" s="65"/>
      <c r="B407" s="108"/>
      <c r="C407" s="108"/>
      <c r="D407" s="108"/>
      <c r="E407" s="109"/>
      <c r="F407" s="110"/>
      <c r="I407" s="109"/>
      <c r="J407" s="110"/>
    </row>
    <row r="408" spans="1:10" s="111" customFormat="1">
      <c r="A408" s="65"/>
      <c r="B408" s="108"/>
      <c r="C408" s="108"/>
      <c r="D408" s="108"/>
      <c r="E408" s="109"/>
      <c r="F408" s="110"/>
      <c r="I408" s="109"/>
      <c r="J408" s="110"/>
    </row>
    <row r="409" spans="1:10" s="111" customFormat="1">
      <c r="A409" s="65"/>
      <c r="B409" s="108"/>
      <c r="C409" s="108"/>
      <c r="D409" s="108"/>
      <c r="E409" s="109"/>
      <c r="F409" s="110"/>
      <c r="I409" s="109"/>
      <c r="J409" s="110"/>
    </row>
    <row r="410" spans="1:10" s="111" customFormat="1">
      <c r="A410" s="65"/>
      <c r="B410" s="108"/>
      <c r="C410" s="108"/>
      <c r="D410" s="108"/>
      <c r="E410" s="109"/>
      <c r="F410" s="110"/>
      <c r="I410" s="109"/>
      <c r="J410" s="110"/>
    </row>
    <row r="411" spans="1:10" s="111" customFormat="1">
      <c r="A411" s="65"/>
      <c r="B411" s="108"/>
      <c r="C411" s="108"/>
      <c r="D411" s="108"/>
      <c r="E411" s="109"/>
      <c r="F411" s="110"/>
      <c r="I411" s="109"/>
      <c r="J411" s="110"/>
    </row>
    <row r="412" spans="1:10" s="111" customFormat="1">
      <c r="A412" s="65"/>
      <c r="B412" s="108"/>
      <c r="C412" s="108"/>
      <c r="D412" s="108"/>
      <c r="E412" s="109"/>
      <c r="F412" s="110"/>
      <c r="I412" s="109"/>
      <c r="J412" s="110"/>
    </row>
    <row r="413" spans="1:10" s="111" customFormat="1">
      <c r="A413" s="65"/>
      <c r="B413" s="108"/>
      <c r="C413" s="108"/>
      <c r="D413" s="108"/>
      <c r="E413" s="109"/>
      <c r="F413" s="110"/>
      <c r="I413" s="109"/>
      <c r="J413" s="110"/>
    </row>
    <row r="414" spans="1:10" s="111" customFormat="1">
      <c r="A414" s="65"/>
      <c r="B414" s="108"/>
      <c r="C414" s="108"/>
      <c r="D414" s="108"/>
      <c r="E414" s="109"/>
      <c r="F414" s="110"/>
      <c r="I414" s="109"/>
      <c r="J414" s="110"/>
    </row>
    <row r="415" spans="1:10" s="111" customFormat="1">
      <c r="A415" s="65"/>
      <c r="B415" s="108"/>
      <c r="C415" s="108"/>
      <c r="D415" s="108"/>
      <c r="E415" s="109"/>
      <c r="F415" s="110"/>
      <c r="I415" s="109"/>
      <c r="J415" s="110"/>
    </row>
    <row r="416" spans="1:10" s="111" customFormat="1">
      <c r="A416" s="65"/>
      <c r="B416" s="108"/>
      <c r="C416" s="108"/>
      <c r="D416" s="108"/>
      <c r="E416" s="109"/>
      <c r="F416" s="110"/>
      <c r="I416" s="109"/>
      <c r="J416" s="110"/>
    </row>
    <row r="417" spans="1:10" s="111" customFormat="1">
      <c r="A417" s="65"/>
      <c r="B417" s="108"/>
      <c r="C417" s="108"/>
      <c r="D417" s="108"/>
      <c r="E417" s="109"/>
      <c r="F417" s="110"/>
      <c r="I417" s="109"/>
      <c r="J417" s="110"/>
    </row>
    <row r="418" spans="1:10" s="111" customFormat="1">
      <c r="A418" s="65"/>
      <c r="B418" s="108"/>
      <c r="C418" s="108"/>
      <c r="D418" s="108"/>
      <c r="E418" s="109"/>
      <c r="F418" s="110"/>
      <c r="I418" s="109"/>
      <c r="J418" s="110"/>
    </row>
    <row r="419" spans="1:10" s="111" customFormat="1">
      <c r="A419" s="65"/>
      <c r="B419" s="108"/>
      <c r="C419" s="108"/>
      <c r="D419" s="108"/>
      <c r="E419" s="109"/>
      <c r="F419" s="110"/>
      <c r="I419" s="109"/>
      <c r="J419" s="110"/>
    </row>
    <row r="420" spans="1:10" s="111" customFormat="1">
      <c r="A420" s="65"/>
      <c r="B420" s="108"/>
      <c r="C420" s="108"/>
      <c r="D420" s="108"/>
      <c r="E420" s="109"/>
      <c r="F420" s="110"/>
      <c r="I420" s="109"/>
      <c r="J420" s="110"/>
    </row>
    <row r="421" spans="1:10" s="111" customFormat="1">
      <c r="A421" s="65"/>
      <c r="B421" s="108"/>
      <c r="C421" s="108"/>
      <c r="D421" s="108"/>
      <c r="E421" s="109"/>
      <c r="F421" s="110"/>
      <c r="I421" s="109"/>
      <c r="J421" s="110"/>
    </row>
    <row r="422" spans="1:10" s="111" customFormat="1">
      <c r="A422" s="65"/>
      <c r="B422" s="108"/>
      <c r="C422" s="108"/>
      <c r="D422" s="108"/>
      <c r="E422" s="109"/>
      <c r="F422" s="110"/>
      <c r="I422" s="109"/>
      <c r="J422" s="110"/>
    </row>
    <row r="423" spans="1:10" s="111" customFormat="1">
      <c r="A423" s="65"/>
      <c r="B423" s="108"/>
      <c r="C423" s="108"/>
      <c r="D423" s="108"/>
      <c r="E423" s="109"/>
      <c r="F423" s="110"/>
      <c r="I423" s="109"/>
      <c r="J423" s="110"/>
    </row>
    <row r="424" spans="1:10" s="111" customFormat="1">
      <c r="A424" s="65"/>
      <c r="B424" s="108"/>
      <c r="C424" s="108"/>
      <c r="D424" s="108"/>
      <c r="E424" s="109"/>
      <c r="F424" s="110"/>
      <c r="I424" s="109"/>
      <c r="J424" s="110"/>
    </row>
    <row r="425" spans="1:10" s="111" customFormat="1">
      <c r="A425" s="65"/>
      <c r="B425" s="108"/>
      <c r="C425" s="108"/>
      <c r="D425" s="108"/>
      <c r="E425" s="109"/>
      <c r="F425" s="110"/>
      <c r="I425" s="109"/>
      <c r="J425" s="110"/>
    </row>
    <row r="426" spans="1:10" s="111" customFormat="1">
      <c r="A426" s="65"/>
      <c r="B426" s="108"/>
      <c r="C426" s="108"/>
      <c r="D426" s="108"/>
      <c r="E426" s="109"/>
      <c r="F426" s="110"/>
      <c r="I426" s="109"/>
      <c r="J426" s="110"/>
    </row>
    <row r="427" spans="1:10" s="111" customFormat="1">
      <c r="A427" s="65"/>
      <c r="B427" s="108"/>
      <c r="C427" s="108"/>
      <c r="D427" s="108"/>
      <c r="E427" s="109"/>
      <c r="F427" s="110"/>
      <c r="I427" s="109"/>
      <c r="J427" s="110"/>
    </row>
    <row r="428" spans="1:10" s="111" customFormat="1">
      <c r="A428" s="65"/>
      <c r="B428" s="108"/>
      <c r="C428" s="108"/>
      <c r="D428" s="108"/>
      <c r="E428" s="109"/>
      <c r="F428" s="110"/>
      <c r="I428" s="109"/>
      <c r="J428" s="110"/>
    </row>
    <row r="429" spans="1:10" s="111" customFormat="1">
      <c r="A429" s="65"/>
      <c r="B429" s="108"/>
      <c r="C429" s="108"/>
      <c r="D429" s="108"/>
      <c r="E429" s="109"/>
      <c r="F429" s="110"/>
      <c r="I429" s="109"/>
      <c r="J429" s="110"/>
    </row>
    <row r="430" spans="1:10" s="111" customFormat="1">
      <c r="A430" s="65"/>
      <c r="B430" s="108"/>
      <c r="C430" s="108"/>
      <c r="D430" s="108"/>
      <c r="E430" s="109"/>
      <c r="F430" s="110"/>
      <c r="I430" s="109"/>
      <c r="J430" s="110"/>
    </row>
    <row r="431" spans="1:10" s="111" customFormat="1">
      <c r="A431" s="65"/>
      <c r="B431" s="108"/>
      <c r="C431" s="108"/>
      <c r="D431" s="108"/>
      <c r="E431" s="109"/>
      <c r="F431" s="110"/>
      <c r="I431" s="109"/>
      <c r="J431" s="110"/>
    </row>
    <row r="432" spans="1:10" s="111" customFormat="1">
      <c r="A432" s="65"/>
      <c r="B432" s="108"/>
      <c r="C432" s="108"/>
      <c r="D432" s="108"/>
      <c r="E432" s="109"/>
      <c r="F432" s="110"/>
      <c r="I432" s="109"/>
      <c r="J432" s="110"/>
    </row>
    <row r="433" spans="1:10" s="111" customFormat="1">
      <c r="A433" s="65"/>
      <c r="B433" s="108"/>
      <c r="C433" s="108"/>
      <c r="D433" s="108"/>
      <c r="E433" s="109"/>
      <c r="F433" s="110"/>
      <c r="I433" s="109"/>
      <c r="J433" s="110"/>
    </row>
    <row r="434" spans="1:10" s="111" customFormat="1">
      <c r="A434" s="65"/>
      <c r="B434" s="108"/>
      <c r="C434" s="108"/>
      <c r="D434" s="108"/>
      <c r="E434" s="109"/>
      <c r="F434" s="110"/>
      <c r="I434" s="109"/>
      <c r="J434" s="110"/>
    </row>
    <row r="435" spans="1:10" s="111" customFormat="1">
      <c r="A435" s="65"/>
      <c r="B435" s="108"/>
      <c r="C435" s="108"/>
      <c r="D435" s="108"/>
      <c r="E435" s="109"/>
      <c r="F435" s="110"/>
      <c r="I435" s="109"/>
      <c r="J435" s="110"/>
    </row>
    <row r="436" spans="1:10" s="111" customFormat="1">
      <c r="A436" s="65"/>
      <c r="B436" s="108"/>
      <c r="C436" s="108"/>
      <c r="D436" s="108"/>
      <c r="E436" s="109"/>
      <c r="F436" s="110"/>
      <c r="I436" s="109"/>
      <c r="J436" s="110"/>
    </row>
    <row r="437" spans="1:10" s="111" customFormat="1">
      <c r="A437" s="65"/>
      <c r="B437" s="108"/>
      <c r="C437" s="108"/>
      <c r="D437" s="108"/>
      <c r="E437" s="109"/>
      <c r="F437" s="110"/>
      <c r="I437" s="109"/>
      <c r="J437" s="110"/>
    </row>
    <row r="438" spans="1:10" s="111" customFormat="1">
      <c r="A438" s="65"/>
      <c r="B438" s="108"/>
      <c r="C438" s="108"/>
      <c r="D438" s="108"/>
      <c r="E438" s="109"/>
      <c r="F438" s="110"/>
      <c r="I438" s="109"/>
      <c r="J438" s="110"/>
    </row>
    <row r="439" spans="1:10" s="111" customFormat="1">
      <c r="A439" s="65"/>
      <c r="B439" s="108"/>
      <c r="C439" s="108"/>
      <c r="D439" s="108"/>
      <c r="E439" s="109"/>
      <c r="F439" s="110"/>
      <c r="I439" s="109"/>
      <c r="J439" s="110"/>
    </row>
    <row r="440" spans="1:10" s="111" customFormat="1">
      <c r="A440" s="65"/>
      <c r="B440" s="108"/>
      <c r="C440" s="108"/>
      <c r="D440" s="108"/>
      <c r="E440" s="109"/>
      <c r="F440" s="110"/>
      <c r="I440" s="109"/>
      <c r="J440" s="110"/>
    </row>
    <row r="441" spans="1:10" s="111" customFormat="1">
      <c r="A441" s="65"/>
      <c r="B441" s="108"/>
      <c r="C441" s="108"/>
      <c r="D441" s="108"/>
      <c r="E441" s="109"/>
      <c r="F441" s="110"/>
      <c r="I441" s="109"/>
      <c r="J441" s="110"/>
    </row>
    <row r="442" spans="1:10" s="111" customFormat="1">
      <c r="A442" s="65"/>
      <c r="B442" s="108"/>
      <c r="C442" s="108"/>
      <c r="D442" s="108"/>
      <c r="E442" s="109"/>
      <c r="F442" s="110"/>
      <c r="I442" s="109"/>
      <c r="J442" s="110"/>
    </row>
    <row r="443" spans="1:10" s="111" customFormat="1">
      <c r="A443" s="65"/>
      <c r="B443" s="108"/>
      <c r="C443" s="108"/>
      <c r="D443" s="108"/>
      <c r="E443" s="109"/>
      <c r="F443" s="110"/>
      <c r="I443" s="109"/>
      <c r="J443" s="110"/>
    </row>
    <row r="444" spans="1:10" s="111" customFormat="1">
      <c r="A444" s="65"/>
      <c r="B444" s="108"/>
      <c r="C444" s="108"/>
      <c r="D444" s="108"/>
      <c r="E444" s="109"/>
      <c r="F444" s="110"/>
      <c r="I444" s="109"/>
      <c r="J444" s="110"/>
    </row>
    <row r="445" spans="1:10" s="111" customFormat="1">
      <c r="A445" s="65"/>
      <c r="B445" s="108"/>
      <c r="C445" s="108"/>
      <c r="D445" s="108"/>
      <c r="E445" s="109"/>
      <c r="F445" s="110"/>
      <c r="I445" s="109"/>
      <c r="J445" s="110"/>
    </row>
    <row r="446" spans="1:10" s="111" customFormat="1">
      <c r="A446" s="65"/>
      <c r="B446" s="108"/>
      <c r="C446" s="108"/>
      <c r="D446" s="108"/>
      <c r="E446" s="109"/>
      <c r="F446" s="110"/>
      <c r="I446" s="109"/>
      <c r="J446" s="110"/>
    </row>
    <row r="447" spans="1:10" s="111" customFormat="1">
      <c r="A447" s="65"/>
      <c r="B447" s="108"/>
      <c r="C447" s="108"/>
      <c r="D447" s="108"/>
      <c r="E447" s="109"/>
      <c r="F447" s="110"/>
      <c r="I447" s="109"/>
      <c r="J447" s="110"/>
    </row>
    <row r="448" spans="1:10" s="111" customFormat="1">
      <c r="A448" s="65"/>
      <c r="B448" s="108"/>
      <c r="C448" s="108"/>
      <c r="D448" s="108"/>
      <c r="E448" s="109"/>
      <c r="F448" s="110"/>
      <c r="I448" s="109"/>
      <c r="J448" s="110"/>
    </row>
    <row r="449" spans="1:10" s="111" customFormat="1">
      <c r="A449" s="65"/>
      <c r="B449" s="108"/>
      <c r="C449" s="108"/>
      <c r="D449" s="108"/>
      <c r="E449" s="109"/>
      <c r="F449" s="110"/>
      <c r="I449" s="109"/>
      <c r="J449" s="110"/>
    </row>
    <row r="450" spans="1:10" s="111" customFormat="1">
      <c r="A450" s="65"/>
      <c r="B450" s="108"/>
      <c r="C450" s="108"/>
      <c r="D450" s="108"/>
      <c r="E450" s="109"/>
      <c r="F450" s="110"/>
      <c r="I450" s="109"/>
      <c r="J450" s="110"/>
    </row>
    <row r="451" spans="1:10" s="111" customFormat="1">
      <c r="A451" s="65"/>
      <c r="B451" s="108"/>
      <c r="C451" s="108"/>
      <c r="D451" s="108"/>
      <c r="E451" s="109"/>
      <c r="F451" s="110"/>
      <c r="I451" s="109"/>
      <c r="J451" s="110"/>
    </row>
    <row r="452" spans="1:10" s="111" customFormat="1">
      <c r="A452" s="65"/>
      <c r="B452" s="108"/>
      <c r="C452" s="108"/>
      <c r="D452" s="108"/>
      <c r="E452" s="109"/>
      <c r="F452" s="110"/>
      <c r="I452" s="109"/>
      <c r="J452" s="110"/>
    </row>
    <row r="453" spans="1:10" s="111" customFormat="1">
      <c r="A453" s="65"/>
      <c r="B453" s="108"/>
      <c r="C453" s="108"/>
      <c r="D453" s="108"/>
      <c r="E453" s="109"/>
      <c r="F453" s="110"/>
      <c r="I453" s="109"/>
      <c r="J453" s="110"/>
    </row>
    <row r="454" spans="1:10" s="111" customFormat="1">
      <c r="A454" s="65"/>
      <c r="B454" s="108"/>
      <c r="C454" s="108"/>
      <c r="D454" s="108"/>
      <c r="E454" s="109"/>
      <c r="F454" s="110"/>
      <c r="I454" s="109"/>
      <c r="J454" s="110"/>
    </row>
    <row r="455" spans="1:10" s="111" customFormat="1">
      <c r="A455" s="65"/>
      <c r="B455" s="108"/>
      <c r="C455" s="108"/>
      <c r="D455" s="108"/>
      <c r="E455" s="109"/>
      <c r="F455" s="110"/>
      <c r="I455" s="109"/>
      <c r="J455" s="110"/>
    </row>
    <row r="456" spans="1:10" s="111" customFormat="1">
      <c r="A456" s="65"/>
      <c r="B456" s="108"/>
      <c r="C456" s="108"/>
      <c r="D456" s="108"/>
      <c r="E456" s="109"/>
      <c r="F456" s="110"/>
      <c r="I456" s="109"/>
      <c r="J456" s="110"/>
    </row>
    <row r="457" spans="1:10" s="111" customFormat="1">
      <c r="A457" s="65"/>
      <c r="B457" s="108"/>
      <c r="C457" s="108"/>
      <c r="D457" s="108"/>
      <c r="E457" s="109"/>
      <c r="F457" s="110"/>
      <c r="I457" s="109"/>
      <c r="J457" s="110"/>
    </row>
    <row r="458" spans="1:10" s="111" customFormat="1">
      <c r="A458" s="65"/>
      <c r="B458" s="108"/>
      <c r="C458" s="108"/>
      <c r="D458" s="108"/>
      <c r="E458" s="109"/>
      <c r="F458" s="110"/>
      <c r="I458" s="109"/>
      <c r="J458" s="110"/>
    </row>
    <row r="459" spans="1:10" s="111" customFormat="1">
      <c r="A459" s="65"/>
      <c r="B459" s="108"/>
      <c r="C459" s="108"/>
      <c r="D459" s="108"/>
      <c r="E459" s="109"/>
      <c r="F459" s="110"/>
      <c r="I459" s="109"/>
      <c r="J459" s="110"/>
    </row>
    <row r="460" spans="1:10" s="111" customFormat="1">
      <c r="A460" s="65"/>
      <c r="B460" s="108"/>
      <c r="C460" s="108"/>
      <c r="D460" s="108"/>
      <c r="E460" s="109"/>
      <c r="F460" s="110"/>
      <c r="I460" s="109"/>
      <c r="J460" s="110"/>
    </row>
    <row r="461" spans="1:10" s="111" customFormat="1">
      <c r="A461" s="65"/>
      <c r="B461" s="108"/>
      <c r="C461" s="108"/>
      <c r="D461" s="108"/>
      <c r="E461" s="109"/>
      <c r="F461" s="110"/>
      <c r="I461" s="109"/>
      <c r="J461" s="110"/>
    </row>
    <row r="462" spans="1:10" s="111" customFormat="1">
      <c r="A462" s="65"/>
      <c r="B462" s="108"/>
      <c r="C462" s="108"/>
      <c r="D462" s="108"/>
      <c r="E462" s="109"/>
      <c r="F462" s="110"/>
      <c r="I462" s="109"/>
      <c r="J462" s="110"/>
    </row>
    <row r="463" spans="1:10" s="111" customFormat="1">
      <c r="A463" s="65"/>
      <c r="B463" s="108"/>
      <c r="C463" s="108"/>
      <c r="D463" s="108"/>
      <c r="E463" s="109"/>
      <c r="F463" s="110"/>
      <c r="I463" s="109"/>
      <c r="J463" s="110"/>
    </row>
    <row r="464" spans="1:10" s="111" customFormat="1">
      <c r="A464" s="65"/>
      <c r="B464" s="108"/>
      <c r="C464" s="108"/>
      <c r="D464" s="108"/>
      <c r="E464" s="109"/>
      <c r="F464" s="110"/>
      <c r="I464" s="109"/>
      <c r="J464" s="110"/>
    </row>
    <row r="465" spans="1:10" s="111" customFormat="1">
      <c r="A465" s="65"/>
      <c r="B465" s="108"/>
      <c r="C465" s="108"/>
      <c r="D465" s="108"/>
      <c r="E465" s="109"/>
      <c r="F465" s="110"/>
      <c r="I465" s="109"/>
      <c r="J465" s="110"/>
    </row>
    <row r="466" spans="1:10" s="111" customFormat="1">
      <c r="A466" s="65"/>
      <c r="B466" s="108"/>
      <c r="C466" s="108"/>
      <c r="D466" s="108"/>
      <c r="E466" s="109"/>
      <c r="F466" s="110"/>
      <c r="I466" s="109"/>
      <c r="J466" s="110"/>
    </row>
    <row r="467" spans="1:10" s="111" customFormat="1">
      <c r="A467" s="65"/>
      <c r="B467" s="108"/>
      <c r="C467" s="108"/>
      <c r="D467" s="108"/>
      <c r="E467" s="109"/>
      <c r="F467" s="110"/>
      <c r="I467" s="109"/>
      <c r="J467" s="110"/>
    </row>
    <row r="468" spans="1:10" s="111" customFormat="1">
      <c r="A468" s="65"/>
      <c r="B468" s="108"/>
      <c r="C468" s="108"/>
      <c r="D468" s="108"/>
      <c r="E468" s="109"/>
      <c r="F468" s="110"/>
      <c r="I468" s="109"/>
      <c r="J468" s="110"/>
    </row>
    <row r="469" spans="1:10" s="111" customFormat="1">
      <c r="A469" s="65"/>
      <c r="B469" s="108"/>
      <c r="C469" s="108"/>
      <c r="D469" s="108"/>
      <c r="E469" s="109"/>
      <c r="F469" s="110"/>
      <c r="I469" s="109"/>
      <c r="J469" s="110"/>
    </row>
    <row r="470" spans="1:10" s="111" customFormat="1">
      <c r="A470" s="65"/>
      <c r="B470" s="108"/>
      <c r="C470" s="108"/>
      <c r="D470" s="108"/>
      <c r="E470" s="109"/>
      <c r="F470" s="110"/>
      <c r="I470" s="109"/>
      <c r="J470" s="110"/>
    </row>
    <row r="471" spans="1:10" s="111" customFormat="1">
      <c r="A471" s="65"/>
      <c r="B471" s="108"/>
      <c r="C471" s="108"/>
      <c r="D471" s="108"/>
      <c r="E471" s="109"/>
      <c r="F471" s="110"/>
      <c r="I471" s="109"/>
      <c r="J471" s="110"/>
    </row>
    <row r="472" spans="1:10" s="111" customFormat="1">
      <c r="A472" s="65"/>
      <c r="B472" s="108"/>
      <c r="C472" s="108"/>
      <c r="D472" s="108"/>
      <c r="E472" s="109"/>
      <c r="F472" s="110"/>
      <c r="I472" s="109"/>
      <c r="J472" s="110"/>
    </row>
    <row r="473" spans="1:10" s="111" customFormat="1">
      <c r="A473" s="65"/>
      <c r="B473" s="108"/>
      <c r="C473" s="108"/>
      <c r="D473" s="108"/>
      <c r="E473" s="109"/>
      <c r="F473" s="110"/>
      <c r="I473" s="109"/>
      <c r="J473" s="110"/>
    </row>
    <row r="474" spans="1:10" s="111" customFormat="1">
      <c r="A474" s="65"/>
      <c r="B474" s="108"/>
      <c r="C474" s="108"/>
      <c r="D474" s="108"/>
      <c r="E474" s="109"/>
      <c r="F474" s="110"/>
      <c r="I474" s="109"/>
      <c r="J474" s="110"/>
    </row>
    <row r="475" spans="1:10" s="111" customFormat="1">
      <c r="A475" s="65"/>
      <c r="B475" s="108"/>
      <c r="C475" s="108"/>
      <c r="D475" s="108"/>
      <c r="E475" s="109"/>
      <c r="F475" s="110"/>
      <c r="I475" s="109"/>
      <c r="J475" s="110"/>
    </row>
    <row r="476" spans="1:10" s="111" customFormat="1">
      <c r="A476" s="65"/>
      <c r="B476" s="108"/>
      <c r="C476" s="108"/>
      <c r="D476" s="108"/>
      <c r="E476" s="109"/>
      <c r="F476" s="110"/>
      <c r="I476" s="109"/>
      <c r="J476" s="110"/>
    </row>
    <row r="477" spans="1:10" s="111" customFormat="1">
      <c r="A477" s="65"/>
      <c r="B477" s="108"/>
      <c r="C477" s="108"/>
      <c r="D477" s="108"/>
      <c r="E477" s="109"/>
      <c r="F477" s="110"/>
      <c r="I477" s="109"/>
      <c r="J477" s="110"/>
    </row>
    <row r="478" spans="1:10" s="111" customFormat="1">
      <c r="A478" s="65"/>
      <c r="B478" s="108"/>
      <c r="C478" s="108"/>
      <c r="D478" s="108"/>
      <c r="E478" s="109"/>
      <c r="F478" s="110"/>
      <c r="I478" s="109"/>
      <c r="J478" s="110"/>
    </row>
    <row r="479" spans="1:10" s="111" customFormat="1">
      <c r="A479" s="65"/>
      <c r="B479" s="108"/>
      <c r="C479" s="108"/>
      <c r="D479" s="108"/>
      <c r="E479" s="109"/>
      <c r="F479" s="110"/>
      <c r="I479" s="109"/>
      <c r="J479" s="110"/>
    </row>
    <row r="480" spans="1:10" s="111" customFormat="1">
      <c r="A480" s="65"/>
      <c r="B480" s="108"/>
      <c r="C480" s="108"/>
      <c r="D480" s="108"/>
      <c r="E480" s="109"/>
      <c r="F480" s="110"/>
      <c r="I480" s="109"/>
      <c r="J480" s="110"/>
    </row>
    <row r="481" spans="1:10" s="111" customFormat="1">
      <c r="A481" s="65"/>
      <c r="B481" s="108"/>
      <c r="C481" s="108"/>
      <c r="D481" s="108"/>
      <c r="E481" s="109"/>
      <c r="F481" s="110"/>
      <c r="I481" s="109"/>
      <c r="J481" s="110"/>
    </row>
    <row r="482" spans="1:10" s="111" customFormat="1">
      <c r="A482" s="65"/>
      <c r="B482" s="108"/>
      <c r="C482" s="108"/>
      <c r="D482" s="108"/>
      <c r="E482" s="109"/>
      <c r="F482" s="110"/>
      <c r="I482" s="109"/>
      <c r="J482" s="110"/>
    </row>
    <row r="483" spans="1:10" s="111" customFormat="1">
      <c r="A483" s="65"/>
      <c r="B483" s="108"/>
      <c r="C483" s="108"/>
      <c r="D483" s="108"/>
      <c r="E483" s="109"/>
      <c r="F483" s="110"/>
      <c r="I483" s="109"/>
      <c r="J483" s="110"/>
    </row>
    <row r="484" spans="1:10" s="111" customFormat="1">
      <c r="A484" s="65"/>
      <c r="B484" s="108"/>
      <c r="C484" s="108"/>
      <c r="D484" s="108"/>
      <c r="E484" s="109"/>
      <c r="F484" s="110"/>
      <c r="I484" s="109"/>
      <c r="J484" s="110"/>
    </row>
    <row r="485" spans="1:10" s="111" customFormat="1">
      <c r="A485" s="65"/>
      <c r="B485" s="108"/>
      <c r="C485" s="108"/>
      <c r="D485" s="108"/>
      <c r="E485" s="109"/>
      <c r="F485" s="110"/>
      <c r="I485" s="109"/>
      <c r="J485" s="110"/>
    </row>
    <row r="486" spans="1:10" s="111" customFormat="1">
      <c r="A486" s="65"/>
      <c r="B486" s="108"/>
      <c r="C486" s="108"/>
      <c r="D486" s="108"/>
      <c r="E486" s="109"/>
      <c r="F486" s="110"/>
      <c r="I486" s="109"/>
      <c r="J486" s="110"/>
    </row>
    <row r="487" spans="1:10" s="111" customFormat="1">
      <c r="A487" s="65"/>
      <c r="B487" s="108"/>
      <c r="C487" s="108"/>
      <c r="D487" s="108"/>
      <c r="E487" s="109"/>
      <c r="F487" s="110"/>
      <c r="I487" s="109"/>
      <c r="J487" s="110"/>
    </row>
    <row r="488" spans="1:10" s="111" customFormat="1">
      <c r="A488" s="65"/>
      <c r="B488" s="108"/>
      <c r="C488" s="108"/>
      <c r="D488" s="108"/>
      <c r="E488" s="109"/>
      <c r="F488" s="110"/>
      <c r="I488" s="109"/>
      <c r="J488" s="110"/>
    </row>
    <row r="489" spans="1:10" s="111" customFormat="1">
      <c r="A489" s="65"/>
      <c r="B489" s="108"/>
      <c r="C489" s="108"/>
      <c r="D489" s="108"/>
      <c r="E489" s="109"/>
      <c r="F489" s="110"/>
      <c r="I489" s="109"/>
      <c r="J489" s="110"/>
    </row>
    <row r="490" spans="1:10" s="111" customFormat="1">
      <c r="A490" s="65"/>
      <c r="B490" s="108"/>
      <c r="C490" s="108"/>
      <c r="D490" s="108"/>
      <c r="E490" s="109"/>
      <c r="F490" s="110"/>
      <c r="I490" s="109"/>
      <c r="J490" s="110"/>
    </row>
    <row r="491" spans="1:10" s="111" customFormat="1">
      <c r="A491" s="65"/>
      <c r="B491" s="108"/>
      <c r="C491" s="108"/>
      <c r="D491" s="108"/>
      <c r="E491" s="109"/>
      <c r="F491" s="110"/>
      <c r="I491" s="109"/>
      <c r="J491" s="110"/>
    </row>
    <row r="492" spans="1:10" s="111" customFormat="1">
      <c r="A492" s="65"/>
      <c r="B492" s="108"/>
      <c r="C492" s="108"/>
      <c r="D492" s="108"/>
      <c r="E492" s="109"/>
      <c r="F492" s="110"/>
      <c r="I492" s="109"/>
      <c r="J492" s="110"/>
    </row>
    <row r="493" spans="1:10" s="111" customFormat="1">
      <c r="A493" s="65"/>
      <c r="B493" s="108"/>
      <c r="C493" s="108"/>
      <c r="D493" s="108"/>
      <c r="E493" s="109"/>
      <c r="F493" s="110"/>
      <c r="I493" s="109"/>
      <c r="J493" s="110"/>
    </row>
    <row r="494" spans="1:10" s="111" customFormat="1">
      <c r="A494" s="65"/>
      <c r="B494" s="108"/>
      <c r="C494" s="108"/>
      <c r="D494" s="108"/>
      <c r="E494" s="109"/>
      <c r="F494" s="110"/>
      <c r="I494" s="109"/>
      <c r="J494" s="110"/>
    </row>
    <row r="495" spans="1:10" s="111" customFormat="1">
      <c r="A495" s="65"/>
      <c r="B495" s="108"/>
      <c r="C495" s="108"/>
      <c r="D495" s="108"/>
      <c r="E495" s="109"/>
      <c r="F495" s="110"/>
      <c r="I495" s="109"/>
      <c r="J495" s="110"/>
    </row>
    <row r="496" spans="1:10" s="111" customFormat="1">
      <c r="A496" s="65"/>
      <c r="B496" s="108"/>
      <c r="C496" s="108"/>
      <c r="D496" s="108"/>
      <c r="E496" s="109"/>
      <c r="F496" s="110"/>
      <c r="I496" s="109"/>
      <c r="J496" s="110"/>
    </row>
    <row r="497" spans="1:10" s="111" customFormat="1">
      <c r="A497" s="65"/>
      <c r="B497" s="108"/>
      <c r="C497" s="108"/>
      <c r="D497" s="108"/>
      <c r="E497" s="109"/>
      <c r="F497" s="110"/>
      <c r="I497" s="109"/>
      <c r="J497" s="110"/>
    </row>
    <row r="498" spans="1:10" s="111" customFormat="1">
      <c r="A498" s="65"/>
      <c r="B498" s="108"/>
      <c r="C498" s="108"/>
      <c r="D498" s="108"/>
      <c r="E498" s="109"/>
      <c r="F498" s="110"/>
      <c r="I498" s="109"/>
      <c r="J498" s="110"/>
    </row>
    <row r="499" spans="1:10" s="111" customFormat="1">
      <c r="A499" s="65"/>
      <c r="B499" s="108"/>
      <c r="C499" s="108"/>
      <c r="D499" s="108"/>
      <c r="E499" s="109"/>
      <c r="F499" s="110"/>
      <c r="I499" s="109"/>
      <c r="J499" s="110"/>
    </row>
    <row r="500" spans="1:10" s="111" customFormat="1">
      <c r="A500" s="65"/>
      <c r="B500" s="108"/>
      <c r="C500" s="108"/>
      <c r="D500" s="108"/>
      <c r="E500" s="109"/>
      <c r="F500" s="110"/>
      <c r="I500" s="109"/>
      <c r="J500" s="110"/>
    </row>
    <row r="501" spans="1:10" s="111" customFormat="1">
      <c r="A501" s="65"/>
      <c r="B501" s="108"/>
      <c r="C501" s="108"/>
      <c r="D501" s="108"/>
      <c r="E501" s="109"/>
      <c r="F501" s="110"/>
      <c r="I501" s="109"/>
      <c r="J501" s="110"/>
    </row>
    <row r="502" spans="1:10" s="111" customFormat="1">
      <c r="A502" s="65"/>
      <c r="B502" s="108"/>
      <c r="C502" s="108"/>
      <c r="D502" s="108"/>
      <c r="E502" s="109"/>
      <c r="F502" s="110"/>
      <c r="I502" s="109"/>
      <c r="J502" s="110"/>
    </row>
    <row r="503" spans="1:10" s="111" customFormat="1">
      <c r="A503" s="65"/>
      <c r="B503" s="108"/>
      <c r="C503" s="108"/>
      <c r="D503" s="108"/>
      <c r="E503" s="109"/>
      <c r="F503" s="110"/>
      <c r="I503" s="109"/>
      <c r="J503" s="110"/>
    </row>
    <row r="504" spans="1:10" s="111" customFormat="1">
      <c r="A504" s="65"/>
      <c r="B504" s="108"/>
      <c r="C504" s="108"/>
      <c r="D504" s="108"/>
      <c r="E504" s="109"/>
      <c r="F504" s="110"/>
      <c r="I504" s="109"/>
      <c r="J504" s="110"/>
    </row>
    <row r="505" spans="1:10" s="111" customFormat="1">
      <c r="A505" s="65"/>
      <c r="B505" s="108"/>
      <c r="C505" s="108"/>
      <c r="D505" s="108"/>
      <c r="E505" s="109"/>
      <c r="F505" s="110"/>
      <c r="I505" s="109"/>
      <c r="J505" s="110"/>
    </row>
    <row r="506" spans="1:10" s="111" customFormat="1">
      <c r="A506" s="65"/>
      <c r="B506" s="108"/>
      <c r="C506" s="108"/>
      <c r="D506" s="108"/>
      <c r="E506" s="109"/>
      <c r="F506" s="110"/>
      <c r="I506" s="109"/>
      <c r="J506" s="110"/>
    </row>
    <row r="507" spans="1:10" s="111" customFormat="1">
      <c r="A507" s="65"/>
      <c r="B507" s="108"/>
      <c r="C507" s="108"/>
      <c r="D507" s="108"/>
      <c r="E507" s="109"/>
      <c r="F507" s="110"/>
      <c r="I507" s="109"/>
      <c r="J507" s="110"/>
    </row>
    <row r="508" spans="1:10" s="111" customFormat="1">
      <c r="A508" s="65"/>
      <c r="B508" s="108"/>
      <c r="C508" s="108"/>
      <c r="D508" s="108"/>
      <c r="E508" s="109"/>
      <c r="F508" s="110"/>
      <c r="I508" s="109"/>
      <c r="J508" s="110"/>
    </row>
    <row r="509" spans="1:10" s="111" customFormat="1">
      <c r="A509" s="65"/>
      <c r="B509" s="108"/>
      <c r="C509" s="108"/>
      <c r="D509" s="108"/>
      <c r="E509" s="109"/>
      <c r="F509" s="110"/>
      <c r="I509" s="109"/>
      <c r="J509" s="110"/>
    </row>
    <row r="510" spans="1:10" s="111" customFormat="1">
      <c r="A510" s="65"/>
      <c r="B510" s="108"/>
      <c r="C510" s="108"/>
      <c r="D510" s="108"/>
      <c r="E510" s="109"/>
      <c r="F510" s="110"/>
      <c r="I510" s="109"/>
      <c r="J510" s="110"/>
    </row>
    <row r="511" spans="1:10" s="111" customFormat="1">
      <c r="A511" s="65"/>
      <c r="B511" s="108"/>
      <c r="C511" s="108"/>
      <c r="D511" s="108"/>
      <c r="E511" s="109"/>
      <c r="F511" s="110"/>
      <c r="I511" s="109"/>
      <c r="J511" s="110"/>
    </row>
    <row r="512" spans="1:10" s="111" customFormat="1">
      <c r="A512" s="65"/>
      <c r="B512" s="108"/>
      <c r="C512" s="108"/>
      <c r="D512" s="108"/>
      <c r="E512" s="109"/>
      <c r="F512" s="110"/>
      <c r="I512" s="109"/>
      <c r="J512" s="110"/>
    </row>
    <row r="513" spans="1:10" s="111" customFormat="1">
      <c r="A513" s="65"/>
      <c r="B513" s="108"/>
      <c r="C513" s="108"/>
      <c r="D513" s="108"/>
      <c r="E513" s="109"/>
      <c r="F513" s="110"/>
      <c r="I513" s="109"/>
      <c r="J513" s="110"/>
    </row>
    <row r="514" spans="1:10" s="111" customFormat="1">
      <c r="A514" s="65"/>
      <c r="B514" s="108"/>
      <c r="C514" s="108"/>
      <c r="D514" s="108"/>
      <c r="E514" s="109"/>
      <c r="F514" s="110"/>
      <c r="I514" s="109"/>
      <c r="J514" s="110"/>
    </row>
    <row r="515" spans="1:10" s="111" customFormat="1">
      <c r="A515" s="65"/>
      <c r="B515" s="108"/>
      <c r="C515" s="108"/>
      <c r="D515" s="108"/>
      <c r="E515" s="109"/>
      <c r="F515" s="110"/>
      <c r="I515" s="109"/>
      <c r="J515" s="110"/>
    </row>
    <row r="516" spans="1:10" s="111" customFormat="1">
      <c r="A516" s="65"/>
      <c r="B516" s="108"/>
      <c r="C516" s="108"/>
      <c r="D516" s="108"/>
      <c r="E516" s="109"/>
      <c r="F516" s="110"/>
      <c r="I516" s="109"/>
      <c r="J516" s="110"/>
    </row>
    <row r="517" spans="1:10" s="111" customFormat="1">
      <c r="A517" s="65"/>
      <c r="B517" s="108"/>
      <c r="C517" s="108"/>
      <c r="D517" s="108"/>
      <c r="E517" s="109"/>
      <c r="F517" s="110"/>
      <c r="I517" s="109"/>
      <c r="J517" s="110"/>
    </row>
    <row r="518" spans="1:10" s="111" customFormat="1">
      <c r="A518" s="65"/>
      <c r="B518" s="108"/>
      <c r="C518" s="108"/>
      <c r="D518" s="108"/>
      <c r="E518" s="109"/>
      <c r="F518" s="110"/>
      <c r="I518" s="109"/>
      <c r="J518" s="110"/>
    </row>
    <row r="519" spans="1:10" s="111" customFormat="1">
      <c r="A519" s="65"/>
      <c r="B519" s="108"/>
      <c r="C519" s="108"/>
      <c r="D519" s="108"/>
      <c r="E519" s="109"/>
      <c r="F519" s="110"/>
      <c r="I519" s="109"/>
      <c r="J519" s="110"/>
    </row>
    <row r="520" spans="1:10" s="111" customFormat="1">
      <c r="A520" s="65"/>
      <c r="B520" s="108"/>
      <c r="C520" s="108"/>
      <c r="D520" s="108"/>
      <c r="E520" s="109"/>
      <c r="F520" s="110"/>
      <c r="I520" s="109"/>
      <c r="J520" s="110"/>
    </row>
    <row r="521" spans="1:10" s="111" customFormat="1">
      <c r="A521" s="65"/>
      <c r="B521" s="108"/>
      <c r="C521" s="108"/>
      <c r="D521" s="108"/>
      <c r="E521" s="109"/>
      <c r="F521" s="110"/>
      <c r="I521" s="109"/>
      <c r="J521" s="110"/>
    </row>
    <row r="522" spans="1:10" s="111" customFormat="1">
      <c r="A522" s="65"/>
      <c r="B522" s="108"/>
      <c r="C522" s="108"/>
      <c r="D522" s="108"/>
      <c r="E522" s="109"/>
      <c r="F522" s="110"/>
      <c r="I522" s="109"/>
      <c r="J522" s="110"/>
    </row>
    <row r="523" spans="1:10" s="111" customFormat="1">
      <c r="A523" s="65"/>
      <c r="B523" s="108"/>
      <c r="C523" s="108"/>
      <c r="D523" s="108"/>
      <c r="E523" s="109"/>
      <c r="F523" s="110"/>
      <c r="I523" s="109"/>
      <c r="J523" s="110"/>
    </row>
    <row r="524" spans="1:10" s="111" customFormat="1">
      <c r="A524" s="65"/>
      <c r="B524" s="108"/>
      <c r="C524" s="108"/>
      <c r="D524" s="108"/>
      <c r="E524" s="109"/>
      <c r="F524" s="110"/>
      <c r="I524" s="109"/>
      <c r="J524" s="110"/>
    </row>
    <row r="525" spans="1:10" s="111" customFormat="1">
      <c r="A525" s="65"/>
      <c r="B525" s="108"/>
      <c r="C525" s="108"/>
      <c r="D525" s="108"/>
      <c r="E525" s="109"/>
      <c r="F525" s="110"/>
      <c r="I525" s="109"/>
      <c r="J525" s="110"/>
    </row>
    <row r="526" spans="1:10" s="111" customFormat="1">
      <c r="A526" s="65"/>
      <c r="B526" s="108"/>
      <c r="C526" s="108"/>
      <c r="D526" s="108"/>
      <c r="E526" s="109"/>
      <c r="F526" s="110"/>
      <c r="I526" s="109"/>
      <c r="J526" s="110"/>
    </row>
    <row r="527" spans="1:10" s="111" customFormat="1">
      <c r="A527" s="65"/>
      <c r="B527" s="108"/>
      <c r="C527" s="108"/>
      <c r="D527" s="108"/>
      <c r="E527" s="109"/>
      <c r="F527" s="110"/>
      <c r="I527" s="109"/>
      <c r="J527" s="110"/>
    </row>
    <row r="528" spans="1:10" s="111" customFormat="1">
      <c r="A528" s="65"/>
      <c r="B528" s="108"/>
      <c r="C528" s="108"/>
      <c r="D528" s="108"/>
      <c r="E528" s="109"/>
      <c r="F528" s="110"/>
      <c r="I528" s="109"/>
      <c r="J528" s="110"/>
    </row>
    <row r="529" spans="1:10" s="111" customFormat="1">
      <c r="A529" s="65"/>
      <c r="B529" s="108"/>
      <c r="C529" s="108"/>
      <c r="D529" s="108"/>
      <c r="E529" s="109"/>
      <c r="F529" s="110"/>
      <c r="I529" s="109"/>
      <c r="J529" s="110"/>
    </row>
    <row r="530" spans="1:10" s="111" customFormat="1">
      <c r="A530" s="65"/>
      <c r="B530" s="108"/>
      <c r="C530" s="108"/>
      <c r="D530" s="108"/>
      <c r="E530" s="109"/>
      <c r="F530" s="110"/>
      <c r="I530" s="109"/>
      <c r="J530" s="110"/>
    </row>
    <row r="531" spans="1:10" s="111" customFormat="1">
      <c r="A531" s="65"/>
      <c r="B531" s="108"/>
      <c r="C531" s="108"/>
      <c r="D531" s="108"/>
      <c r="E531" s="109"/>
      <c r="F531" s="110"/>
      <c r="I531" s="109"/>
      <c r="J531" s="110"/>
    </row>
    <row r="532" spans="1:10" s="111" customFormat="1">
      <c r="A532" s="65"/>
      <c r="B532" s="108"/>
      <c r="C532" s="108"/>
      <c r="D532" s="108"/>
      <c r="E532" s="109"/>
      <c r="F532" s="110"/>
      <c r="I532" s="109"/>
      <c r="J532" s="110"/>
    </row>
    <row r="533" spans="1:10" s="111" customFormat="1">
      <c r="A533" s="65"/>
      <c r="B533" s="108"/>
      <c r="C533" s="108"/>
      <c r="D533" s="108"/>
      <c r="E533" s="109"/>
      <c r="F533" s="110"/>
      <c r="I533" s="109"/>
      <c r="J533" s="110"/>
    </row>
    <row r="534" spans="1:10" s="111" customFormat="1">
      <c r="A534" s="65"/>
      <c r="B534" s="108"/>
      <c r="C534" s="108"/>
      <c r="D534" s="108"/>
      <c r="E534" s="109"/>
      <c r="F534" s="110"/>
      <c r="I534" s="109"/>
      <c r="J534" s="110"/>
    </row>
    <row r="535" spans="1:10" s="111" customFormat="1">
      <c r="A535" s="65"/>
      <c r="B535" s="108"/>
      <c r="C535" s="108"/>
      <c r="D535" s="108"/>
      <c r="E535" s="109"/>
      <c r="F535" s="110"/>
      <c r="I535" s="109"/>
      <c r="J535" s="110"/>
    </row>
    <row r="536" spans="1:10" s="111" customFormat="1">
      <c r="A536" s="65"/>
      <c r="B536" s="108"/>
      <c r="C536" s="108"/>
      <c r="D536" s="108"/>
      <c r="E536" s="109"/>
      <c r="F536" s="110"/>
      <c r="I536" s="109"/>
      <c r="J536" s="110"/>
    </row>
    <row r="537" spans="1:10" s="111" customFormat="1">
      <c r="A537" s="65"/>
      <c r="B537" s="108"/>
      <c r="C537" s="108"/>
      <c r="D537" s="108"/>
      <c r="E537" s="109"/>
      <c r="F537" s="110"/>
      <c r="I537" s="109"/>
      <c r="J537" s="110"/>
    </row>
    <row r="538" spans="1:10" s="111" customFormat="1">
      <c r="A538" s="65"/>
      <c r="B538" s="108"/>
      <c r="C538" s="108"/>
      <c r="D538" s="108"/>
      <c r="E538" s="109"/>
      <c r="F538" s="110"/>
      <c r="I538" s="109"/>
      <c r="J538" s="110"/>
    </row>
    <row r="539" spans="1:10" s="111" customFormat="1">
      <c r="A539" s="65"/>
      <c r="B539" s="108"/>
      <c r="C539" s="108"/>
      <c r="D539" s="108"/>
      <c r="E539" s="109"/>
      <c r="F539" s="110"/>
      <c r="I539" s="109"/>
      <c r="J539" s="110"/>
    </row>
    <row r="540" spans="1:10" s="111" customFormat="1">
      <c r="A540" s="65"/>
      <c r="B540" s="108"/>
      <c r="C540" s="108"/>
      <c r="D540" s="108"/>
      <c r="E540" s="109"/>
      <c r="F540" s="110"/>
      <c r="I540" s="109"/>
      <c r="J540" s="110"/>
    </row>
    <row r="541" spans="1:10" s="111" customFormat="1">
      <c r="A541" s="65"/>
      <c r="B541" s="108"/>
      <c r="C541" s="108"/>
      <c r="D541" s="108"/>
      <c r="E541" s="109"/>
      <c r="F541" s="110"/>
      <c r="I541" s="109"/>
      <c r="J541" s="110"/>
    </row>
    <row r="542" spans="1:10" s="111" customFormat="1">
      <c r="A542" s="65"/>
      <c r="B542" s="108"/>
      <c r="C542" s="108"/>
      <c r="D542" s="108"/>
      <c r="E542" s="109"/>
      <c r="F542" s="110"/>
      <c r="I542" s="109"/>
      <c r="J542" s="110"/>
    </row>
    <row r="543" spans="1:10" s="111" customFormat="1">
      <c r="A543" s="65"/>
      <c r="B543" s="108"/>
      <c r="C543" s="108"/>
      <c r="D543" s="108"/>
      <c r="E543" s="109"/>
      <c r="F543" s="110"/>
      <c r="I543" s="109"/>
      <c r="J543" s="110"/>
    </row>
    <row r="544" spans="1:10" s="111" customFormat="1">
      <c r="A544" s="65"/>
      <c r="B544" s="108"/>
      <c r="C544" s="108"/>
      <c r="D544" s="108"/>
      <c r="E544" s="109"/>
      <c r="F544" s="110"/>
      <c r="I544" s="109"/>
      <c r="J544" s="110"/>
    </row>
    <row r="545" spans="1:10" s="111" customFormat="1">
      <c r="A545" s="65"/>
      <c r="B545" s="108"/>
      <c r="C545" s="108"/>
      <c r="D545" s="108"/>
      <c r="E545" s="109"/>
      <c r="F545" s="110"/>
      <c r="I545" s="109"/>
      <c r="J545" s="110"/>
    </row>
    <row r="546" spans="1:10" s="111" customFormat="1">
      <c r="A546" s="65"/>
      <c r="B546" s="108"/>
      <c r="C546" s="108"/>
      <c r="D546" s="108"/>
      <c r="E546" s="109"/>
      <c r="F546" s="110"/>
      <c r="I546" s="109"/>
      <c r="J546" s="110"/>
    </row>
    <row r="547" spans="1:10" s="111" customFormat="1">
      <c r="A547" s="65"/>
      <c r="B547" s="108"/>
      <c r="C547" s="108"/>
      <c r="D547" s="108"/>
      <c r="E547" s="109"/>
      <c r="F547" s="110"/>
      <c r="I547" s="109"/>
      <c r="J547" s="110"/>
    </row>
    <row r="548" spans="1:10" s="111" customFormat="1">
      <c r="A548" s="65"/>
      <c r="B548" s="108"/>
      <c r="C548" s="108"/>
      <c r="D548" s="108"/>
      <c r="E548" s="109"/>
      <c r="F548" s="110"/>
      <c r="I548" s="109"/>
      <c r="J548" s="110"/>
    </row>
    <row r="549" spans="1:10" s="111" customFormat="1">
      <c r="A549" s="65"/>
      <c r="B549" s="108"/>
      <c r="C549" s="108"/>
      <c r="D549" s="108"/>
      <c r="E549" s="109"/>
      <c r="F549" s="110"/>
      <c r="I549" s="109"/>
      <c r="J549" s="110"/>
    </row>
    <row r="550" spans="1:10" s="111" customFormat="1">
      <c r="A550" s="65"/>
      <c r="B550" s="108"/>
      <c r="C550" s="108"/>
      <c r="D550" s="108"/>
      <c r="E550" s="109"/>
      <c r="F550" s="110"/>
      <c r="I550" s="109"/>
      <c r="J550" s="110"/>
    </row>
    <row r="551" spans="1:10" s="111" customFormat="1">
      <c r="A551" s="65"/>
      <c r="B551" s="108"/>
      <c r="C551" s="108"/>
      <c r="D551" s="108"/>
      <c r="E551" s="109"/>
      <c r="F551" s="110"/>
      <c r="I551" s="109"/>
      <c r="J551" s="110"/>
    </row>
    <row r="552" spans="1:10" s="111" customFormat="1">
      <c r="A552" s="65"/>
      <c r="B552" s="108"/>
      <c r="C552" s="108"/>
      <c r="D552" s="108"/>
      <c r="E552" s="109"/>
      <c r="F552" s="110"/>
      <c r="I552" s="109"/>
      <c r="J552" s="110"/>
    </row>
    <row r="553" spans="1:10" s="111" customFormat="1">
      <c r="A553" s="65"/>
      <c r="B553" s="108"/>
      <c r="C553" s="108"/>
      <c r="D553" s="108"/>
      <c r="E553" s="109"/>
      <c r="F553" s="110"/>
      <c r="I553" s="109"/>
      <c r="J553" s="110"/>
    </row>
    <row r="554" spans="1:10" s="111" customFormat="1">
      <c r="A554" s="65"/>
      <c r="B554" s="108"/>
      <c r="C554" s="108"/>
      <c r="D554" s="108"/>
      <c r="E554" s="109"/>
      <c r="F554" s="110"/>
      <c r="I554" s="109"/>
      <c r="J554" s="110"/>
    </row>
    <row r="555" spans="1:10" s="111" customFormat="1">
      <c r="A555" s="65"/>
      <c r="B555" s="108"/>
      <c r="C555" s="108"/>
      <c r="D555" s="108"/>
      <c r="E555" s="109"/>
      <c r="F555" s="110"/>
      <c r="I555" s="109"/>
      <c r="J555" s="110"/>
    </row>
    <row r="556" spans="1:10" s="111" customFormat="1">
      <c r="A556" s="65"/>
      <c r="B556" s="108"/>
      <c r="C556" s="108"/>
      <c r="D556" s="108"/>
      <c r="E556" s="109"/>
      <c r="F556" s="110"/>
      <c r="I556" s="109"/>
      <c r="J556" s="110"/>
    </row>
    <row r="557" spans="1:10" s="111" customFormat="1">
      <c r="A557" s="65"/>
      <c r="B557" s="108"/>
      <c r="C557" s="108"/>
      <c r="D557" s="108"/>
      <c r="E557" s="109"/>
      <c r="F557" s="110"/>
      <c r="I557" s="109"/>
      <c r="J557" s="110"/>
    </row>
    <row r="558" spans="1:10" s="111" customFormat="1">
      <c r="A558" s="65"/>
      <c r="B558" s="108"/>
      <c r="C558" s="108"/>
      <c r="D558" s="108"/>
      <c r="E558" s="109"/>
      <c r="F558" s="110"/>
      <c r="I558" s="109"/>
      <c r="J558" s="110"/>
    </row>
    <row r="559" spans="1:10" s="111" customFormat="1">
      <c r="A559" s="65"/>
      <c r="B559" s="108"/>
      <c r="C559" s="108"/>
      <c r="D559" s="108"/>
      <c r="E559" s="109"/>
      <c r="F559" s="110"/>
      <c r="I559" s="109"/>
      <c r="J559" s="110"/>
    </row>
    <row r="560" spans="1:10" s="111" customFormat="1">
      <c r="A560" s="65"/>
      <c r="B560" s="108"/>
      <c r="C560" s="108"/>
      <c r="D560" s="108"/>
      <c r="E560" s="109"/>
      <c r="F560" s="110"/>
      <c r="I560" s="109"/>
      <c r="J560" s="110"/>
    </row>
    <row r="561" spans="1:10" s="111" customFormat="1">
      <c r="A561" s="65"/>
      <c r="B561" s="108"/>
      <c r="C561" s="108"/>
      <c r="D561" s="108"/>
      <c r="E561" s="109"/>
      <c r="F561" s="110"/>
      <c r="I561" s="109"/>
      <c r="J561" s="110"/>
    </row>
    <row r="562" spans="1:10" s="111" customFormat="1">
      <c r="A562" s="65"/>
      <c r="B562" s="108"/>
      <c r="C562" s="108"/>
      <c r="D562" s="108"/>
      <c r="E562" s="109"/>
      <c r="F562" s="110"/>
      <c r="I562" s="109"/>
      <c r="J562" s="110"/>
    </row>
    <row r="563" spans="1:10" s="111" customFormat="1">
      <c r="A563" s="65"/>
      <c r="B563" s="108"/>
      <c r="C563" s="108"/>
      <c r="D563" s="108"/>
      <c r="E563" s="109"/>
      <c r="F563" s="110"/>
      <c r="I563" s="109"/>
      <c r="J563" s="110"/>
    </row>
    <row r="564" spans="1:10" s="111" customFormat="1">
      <c r="A564" s="65"/>
      <c r="B564" s="108"/>
      <c r="C564" s="108"/>
      <c r="D564" s="108"/>
      <c r="E564" s="109"/>
      <c r="F564" s="110"/>
      <c r="I564" s="109"/>
      <c r="J564" s="110"/>
    </row>
    <row r="565" spans="1:10" s="111" customFormat="1">
      <c r="A565" s="65"/>
      <c r="B565" s="108"/>
      <c r="C565" s="108"/>
      <c r="D565" s="108"/>
      <c r="E565" s="109"/>
      <c r="F565" s="110"/>
      <c r="I565" s="109"/>
      <c r="J565" s="110"/>
    </row>
    <row r="566" spans="1:10" s="111" customFormat="1">
      <c r="A566" s="65"/>
      <c r="B566" s="108"/>
      <c r="C566" s="108"/>
      <c r="D566" s="108"/>
      <c r="E566" s="109"/>
      <c r="F566" s="110"/>
      <c r="I566" s="109"/>
      <c r="J566" s="110"/>
    </row>
    <row r="567" spans="1:10" s="111" customFormat="1">
      <c r="A567" s="65"/>
      <c r="B567" s="108"/>
      <c r="C567" s="108"/>
      <c r="D567" s="108"/>
      <c r="E567" s="109"/>
      <c r="F567" s="110"/>
      <c r="I567" s="109"/>
      <c r="J567" s="110"/>
    </row>
    <row r="568" spans="1:10" s="111" customFormat="1">
      <c r="A568" s="65"/>
      <c r="B568" s="108"/>
      <c r="C568" s="108"/>
      <c r="D568" s="108"/>
      <c r="E568" s="109"/>
      <c r="F568" s="110"/>
      <c r="I568" s="109"/>
      <c r="J568" s="110"/>
    </row>
    <row r="569" spans="1:10" s="111" customFormat="1">
      <c r="A569" s="65"/>
      <c r="B569" s="108"/>
      <c r="C569" s="108"/>
      <c r="D569" s="108"/>
      <c r="E569" s="109"/>
      <c r="F569" s="110"/>
      <c r="I569" s="109"/>
      <c r="J569" s="110"/>
    </row>
    <row r="570" spans="1:10" s="111" customFormat="1">
      <c r="A570" s="65"/>
      <c r="B570" s="108"/>
      <c r="C570" s="108"/>
      <c r="D570" s="108"/>
      <c r="E570" s="109"/>
      <c r="F570" s="110"/>
      <c r="I570" s="109"/>
      <c r="J570" s="110"/>
    </row>
    <row r="571" spans="1:10" s="111" customFormat="1">
      <c r="A571" s="65"/>
      <c r="B571" s="108"/>
      <c r="C571" s="108"/>
      <c r="D571" s="108"/>
      <c r="E571" s="109"/>
      <c r="F571" s="110"/>
      <c r="I571" s="109"/>
      <c r="J571" s="110"/>
    </row>
    <row r="572" spans="1:10" s="111" customFormat="1">
      <c r="A572" s="65"/>
      <c r="B572" s="108"/>
      <c r="C572" s="108"/>
      <c r="D572" s="108"/>
      <c r="E572" s="109"/>
      <c r="F572" s="110"/>
      <c r="I572" s="109"/>
      <c r="J572" s="110"/>
    </row>
    <row r="573" spans="1:10" s="111" customFormat="1">
      <c r="A573" s="65"/>
      <c r="B573" s="108"/>
      <c r="C573" s="108"/>
      <c r="D573" s="108"/>
      <c r="E573" s="109"/>
      <c r="F573" s="110"/>
      <c r="I573" s="109"/>
      <c r="J573" s="110"/>
    </row>
    <row r="574" spans="1:10" s="111" customFormat="1">
      <c r="A574" s="65"/>
      <c r="B574" s="108"/>
      <c r="C574" s="108"/>
      <c r="D574" s="108"/>
      <c r="E574" s="109"/>
      <c r="F574" s="110"/>
      <c r="I574" s="109"/>
      <c r="J574" s="110"/>
    </row>
    <row r="575" spans="1:10" s="111" customFormat="1">
      <c r="A575" s="65"/>
      <c r="B575" s="108"/>
      <c r="C575" s="108"/>
      <c r="D575" s="108"/>
      <c r="E575" s="109"/>
      <c r="F575" s="110"/>
      <c r="I575" s="109"/>
      <c r="J575" s="110"/>
    </row>
    <row r="576" spans="1:10" s="111" customFormat="1">
      <c r="A576" s="65"/>
      <c r="B576" s="108"/>
      <c r="C576" s="108"/>
      <c r="D576" s="108"/>
      <c r="E576" s="109"/>
      <c r="F576" s="110"/>
      <c r="I576" s="109"/>
      <c r="J576" s="110"/>
    </row>
    <row r="577" spans="1:10" s="111" customFormat="1">
      <c r="A577" s="65"/>
      <c r="B577" s="108"/>
      <c r="C577" s="108"/>
      <c r="D577" s="108"/>
      <c r="E577" s="109"/>
      <c r="F577" s="110"/>
      <c r="I577" s="109"/>
      <c r="J577" s="110"/>
    </row>
    <row r="578" spans="1:10" s="111" customFormat="1">
      <c r="A578" s="65"/>
      <c r="B578" s="108"/>
      <c r="C578" s="108"/>
      <c r="D578" s="108"/>
      <c r="E578" s="109"/>
      <c r="F578" s="110"/>
      <c r="I578" s="109"/>
      <c r="J578" s="110"/>
    </row>
    <row r="579" spans="1:10" s="111" customFormat="1">
      <c r="A579" s="65"/>
      <c r="B579" s="108"/>
      <c r="C579" s="108"/>
      <c r="D579" s="108"/>
      <c r="E579" s="109"/>
      <c r="F579" s="110"/>
      <c r="I579" s="109"/>
      <c r="J579" s="110"/>
    </row>
    <row r="580" spans="1:10" s="111" customFormat="1">
      <c r="A580" s="65"/>
      <c r="B580" s="108"/>
      <c r="C580" s="108"/>
      <c r="D580" s="108"/>
      <c r="E580" s="109"/>
      <c r="F580" s="110"/>
      <c r="I580" s="109"/>
      <c r="J580" s="110"/>
    </row>
    <row r="581" spans="1:10" s="111" customFormat="1">
      <c r="A581" s="65"/>
      <c r="B581" s="108"/>
      <c r="C581" s="108"/>
      <c r="D581" s="108"/>
      <c r="E581" s="109"/>
      <c r="F581" s="110"/>
      <c r="I581" s="109"/>
      <c r="J581" s="110"/>
    </row>
    <row r="582" spans="1:10" s="111" customFormat="1">
      <c r="A582" s="65"/>
      <c r="B582" s="108"/>
      <c r="C582" s="108"/>
      <c r="D582" s="108"/>
      <c r="E582" s="109"/>
      <c r="F582" s="110"/>
      <c r="I582" s="109"/>
      <c r="J582" s="110"/>
    </row>
    <row r="583" spans="1:10" s="111" customFormat="1">
      <c r="A583" s="65"/>
      <c r="B583" s="108"/>
      <c r="C583" s="108"/>
      <c r="D583" s="108"/>
      <c r="E583" s="109"/>
      <c r="F583" s="110"/>
      <c r="I583" s="109"/>
      <c r="J583" s="110"/>
    </row>
    <row r="584" spans="1:10" s="111" customFormat="1">
      <c r="A584" s="65"/>
      <c r="B584" s="108"/>
      <c r="C584" s="108"/>
      <c r="D584" s="108"/>
      <c r="E584" s="109"/>
      <c r="F584" s="110"/>
      <c r="I584" s="109"/>
      <c r="J584" s="110"/>
    </row>
    <row r="585" spans="1:10" s="111" customFormat="1">
      <c r="A585" s="65"/>
      <c r="B585" s="108"/>
      <c r="C585" s="108"/>
      <c r="D585" s="108"/>
      <c r="E585" s="109"/>
      <c r="F585" s="110"/>
      <c r="I585" s="109"/>
      <c r="J585" s="110"/>
    </row>
    <row r="586" spans="1:10" s="111" customFormat="1">
      <c r="A586" s="65"/>
      <c r="B586" s="108"/>
      <c r="C586" s="108"/>
      <c r="D586" s="108"/>
      <c r="E586" s="109"/>
      <c r="F586" s="110"/>
      <c r="I586" s="109"/>
      <c r="J586" s="110"/>
    </row>
    <row r="587" spans="1:10" s="111" customFormat="1">
      <c r="A587" s="65"/>
      <c r="B587" s="108"/>
      <c r="C587" s="108"/>
      <c r="D587" s="108"/>
      <c r="E587" s="109"/>
      <c r="F587" s="110"/>
      <c r="I587" s="109"/>
      <c r="J587" s="110"/>
    </row>
    <row r="588" spans="1:10" s="111" customFormat="1">
      <c r="A588" s="65"/>
      <c r="B588" s="108"/>
      <c r="C588" s="108"/>
      <c r="D588" s="108"/>
      <c r="E588" s="109"/>
      <c r="F588" s="110"/>
      <c r="I588" s="109"/>
      <c r="J588" s="110"/>
    </row>
    <row r="589" spans="1:10" s="111" customFormat="1">
      <c r="A589" s="65"/>
      <c r="B589" s="108"/>
      <c r="C589" s="108"/>
      <c r="D589" s="108"/>
      <c r="E589" s="109"/>
      <c r="F589" s="110"/>
      <c r="I589" s="109"/>
      <c r="J589" s="110"/>
    </row>
    <row r="590" spans="1:10" s="111" customFormat="1">
      <c r="A590" s="65"/>
      <c r="B590" s="108"/>
      <c r="C590" s="108"/>
      <c r="D590" s="108"/>
      <c r="E590" s="109"/>
      <c r="F590" s="110"/>
      <c r="I590" s="109"/>
      <c r="J590" s="110"/>
    </row>
    <row r="591" spans="1:10" s="111" customFormat="1">
      <c r="A591" s="65"/>
      <c r="B591" s="108"/>
      <c r="C591" s="108"/>
      <c r="D591" s="108"/>
      <c r="E591" s="109"/>
      <c r="F591" s="110"/>
      <c r="I591" s="109"/>
      <c r="J591" s="110"/>
    </row>
    <row r="592" spans="1:10" s="111" customFormat="1">
      <c r="A592" s="65"/>
      <c r="B592" s="108"/>
      <c r="C592" s="108"/>
      <c r="D592" s="108"/>
      <c r="E592" s="109"/>
      <c r="F592" s="110"/>
      <c r="I592" s="109"/>
      <c r="J592" s="110"/>
    </row>
    <row r="593" spans="1:10" s="111" customFormat="1">
      <c r="A593" s="65"/>
      <c r="B593" s="108"/>
      <c r="C593" s="108"/>
      <c r="D593" s="108"/>
      <c r="E593" s="109"/>
      <c r="F593" s="110"/>
      <c r="I593" s="109"/>
      <c r="J593" s="110"/>
    </row>
    <row r="594" spans="1:10" s="111" customFormat="1">
      <c r="A594" s="65"/>
      <c r="B594" s="108"/>
      <c r="C594" s="108"/>
      <c r="D594" s="108"/>
      <c r="E594" s="109"/>
      <c r="F594" s="110"/>
      <c r="I594" s="109"/>
      <c r="J594" s="110"/>
    </row>
    <row r="595" spans="1:10" s="111" customFormat="1">
      <c r="A595" s="65"/>
      <c r="B595" s="108"/>
      <c r="C595" s="108"/>
      <c r="D595" s="108"/>
      <c r="E595" s="109"/>
      <c r="F595" s="110"/>
      <c r="I595" s="109"/>
      <c r="J595" s="110"/>
    </row>
    <row r="596" spans="1:10" s="111" customFormat="1">
      <c r="A596" s="65"/>
      <c r="B596" s="108"/>
      <c r="C596" s="108"/>
      <c r="D596" s="108"/>
      <c r="E596" s="109"/>
      <c r="F596" s="110"/>
      <c r="I596" s="109"/>
      <c r="J596" s="110"/>
    </row>
    <row r="597" spans="1:10" s="111" customFormat="1">
      <c r="A597" s="65"/>
      <c r="B597" s="108"/>
      <c r="C597" s="108"/>
      <c r="D597" s="108"/>
      <c r="E597" s="109"/>
      <c r="F597" s="110"/>
      <c r="I597" s="109"/>
      <c r="J597" s="110"/>
    </row>
    <row r="598" spans="1:10" s="111" customFormat="1">
      <c r="A598" s="65"/>
      <c r="B598" s="108"/>
      <c r="C598" s="108"/>
      <c r="D598" s="108"/>
      <c r="E598" s="109"/>
      <c r="F598" s="110"/>
      <c r="I598" s="109"/>
      <c r="J598" s="110"/>
    </row>
    <row r="599" spans="1:10" s="111" customFormat="1">
      <c r="A599" s="65"/>
      <c r="B599" s="108"/>
      <c r="C599" s="108"/>
      <c r="D599" s="108"/>
      <c r="E599" s="109"/>
      <c r="F599" s="110"/>
      <c r="I599" s="109"/>
      <c r="J599" s="110"/>
    </row>
    <row r="600" spans="1:10" s="111" customFormat="1">
      <c r="A600" s="65"/>
      <c r="B600" s="108"/>
      <c r="C600" s="108"/>
      <c r="D600" s="108"/>
      <c r="E600" s="109"/>
      <c r="F600" s="110"/>
      <c r="I600" s="109"/>
      <c r="J600" s="110"/>
    </row>
    <row r="601" spans="1:10" s="111" customFormat="1">
      <c r="A601" s="65"/>
      <c r="B601" s="108"/>
      <c r="C601" s="108"/>
      <c r="D601" s="108"/>
      <c r="E601" s="109"/>
      <c r="F601" s="110"/>
      <c r="I601" s="109"/>
      <c r="J601" s="110"/>
    </row>
    <row r="602" spans="1:10" s="111" customFormat="1">
      <c r="A602" s="65"/>
      <c r="B602" s="108"/>
      <c r="C602" s="108"/>
      <c r="D602" s="108"/>
      <c r="E602" s="109"/>
      <c r="F602" s="110"/>
      <c r="I602" s="109"/>
      <c r="J602" s="110"/>
    </row>
    <row r="603" spans="1:10" s="111" customFormat="1">
      <c r="A603" s="65"/>
      <c r="B603" s="108"/>
      <c r="C603" s="108"/>
      <c r="D603" s="108"/>
      <c r="E603" s="109"/>
      <c r="F603" s="110"/>
      <c r="I603" s="109"/>
      <c r="J603" s="110"/>
    </row>
    <row r="604" spans="1:10" s="111" customFormat="1">
      <c r="A604" s="65"/>
      <c r="B604" s="108"/>
      <c r="C604" s="108"/>
      <c r="D604" s="108"/>
      <c r="E604" s="109"/>
      <c r="F604" s="110"/>
      <c r="I604" s="109"/>
      <c r="J604" s="110"/>
    </row>
    <row r="605" spans="1:10" s="111" customFormat="1">
      <c r="A605" s="65"/>
      <c r="B605" s="108"/>
      <c r="C605" s="108"/>
      <c r="D605" s="108"/>
      <c r="E605" s="109"/>
      <c r="F605" s="110"/>
      <c r="I605" s="109"/>
      <c r="J605" s="110"/>
    </row>
    <row r="606" spans="1:10" s="111" customFormat="1">
      <c r="A606" s="65"/>
      <c r="B606" s="108"/>
      <c r="C606" s="108"/>
      <c r="D606" s="108"/>
      <c r="E606" s="109"/>
      <c r="F606" s="110"/>
      <c r="I606" s="109"/>
      <c r="J606" s="110"/>
    </row>
    <row r="607" spans="1:10" s="111" customFormat="1">
      <c r="A607" s="65"/>
      <c r="B607" s="108"/>
      <c r="C607" s="108"/>
      <c r="D607" s="108"/>
      <c r="E607" s="109"/>
      <c r="F607" s="110"/>
      <c r="I607" s="109"/>
      <c r="J607" s="110"/>
    </row>
    <row r="608" spans="1:10" s="111" customFormat="1">
      <c r="A608" s="65"/>
      <c r="B608" s="108"/>
      <c r="C608" s="108"/>
      <c r="D608" s="108"/>
      <c r="E608" s="109"/>
      <c r="F608" s="110"/>
      <c r="I608" s="109"/>
      <c r="J608" s="110"/>
    </row>
    <row r="609" spans="1:10" s="111" customFormat="1">
      <c r="A609" s="65"/>
      <c r="B609" s="108"/>
      <c r="C609" s="108"/>
      <c r="D609" s="108"/>
      <c r="E609" s="109"/>
      <c r="F609" s="110"/>
      <c r="I609" s="109"/>
      <c r="J609" s="110"/>
    </row>
    <row r="610" spans="1:10" s="111" customFormat="1">
      <c r="A610" s="65"/>
      <c r="B610" s="108"/>
      <c r="C610" s="108"/>
      <c r="D610" s="108"/>
      <c r="E610" s="109"/>
      <c r="F610" s="110"/>
      <c r="I610" s="109"/>
      <c r="J610" s="110"/>
    </row>
    <row r="611" spans="1:10" s="111" customFormat="1">
      <c r="A611" s="65"/>
      <c r="B611" s="108"/>
      <c r="C611" s="108"/>
      <c r="D611" s="108"/>
      <c r="E611" s="109"/>
      <c r="F611" s="110"/>
      <c r="I611" s="109"/>
      <c r="J611" s="110"/>
    </row>
    <row r="612" spans="1:10" s="111" customFormat="1">
      <c r="A612" s="65"/>
      <c r="B612" s="108"/>
      <c r="C612" s="108"/>
      <c r="D612" s="108"/>
      <c r="E612" s="109"/>
      <c r="F612" s="110"/>
      <c r="I612" s="109"/>
      <c r="J612" s="110"/>
    </row>
    <row r="613" spans="1:10" s="111" customFormat="1">
      <c r="A613" s="65"/>
      <c r="B613" s="108"/>
      <c r="C613" s="108"/>
      <c r="D613" s="108"/>
      <c r="E613" s="109"/>
      <c r="F613" s="110"/>
      <c r="I613" s="109"/>
      <c r="J613" s="110"/>
    </row>
    <row r="614" spans="1:10" s="111" customFormat="1">
      <c r="A614" s="65"/>
      <c r="B614" s="108"/>
      <c r="C614" s="108"/>
      <c r="D614" s="108"/>
      <c r="E614" s="109"/>
      <c r="F614" s="110"/>
      <c r="I614" s="109"/>
      <c r="J614" s="110"/>
    </row>
    <row r="615" spans="1:10" s="111" customFormat="1">
      <c r="A615" s="65"/>
      <c r="B615" s="108"/>
      <c r="C615" s="108"/>
      <c r="D615" s="108"/>
      <c r="E615" s="109"/>
      <c r="F615" s="110"/>
      <c r="I615" s="109"/>
      <c r="J615" s="110"/>
    </row>
    <row r="616" spans="1:10" s="111" customFormat="1">
      <c r="A616" s="65"/>
      <c r="B616" s="108"/>
      <c r="C616" s="108"/>
      <c r="D616" s="108"/>
      <c r="E616" s="109"/>
      <c r="F616" s="110"/>
      <c r="I616" s="109"/>
      <c r="J616" s="110"/>
    </row>
    <row r="617" spans="1:10" s="111" customFormat="1">
      <c r="A617" s="65"/>
      <c r="B617" s="108"/>
      <c r="C617" s="108"/>
      <c r="D617" s="108"/>
      <c r="E617" s="109"/>
      <c r="F617" s="110"/>
      <c r="I617" s="109"/>
      <c r="J617" s="110"/>
    </row>
    <row r="618" spans="1:10" s="111" customFormat="1">
      <c r="A618" s="65"/>
      <c r="B618" s="108"/>
      <c r="C618" s="108"/>
      <c r="D618" s="108"/>
      <c r="E618" s="109"/>
      <c r="F618" s="110"/>
      <c r="I618" s="109"/>
      <c r="J618" s="110"/>
    </row>
    <row r="619" spans="1:10" s="111" customFormat="1">
      <c r="A619" s="65"/>
      <c r="B619" s="108"/>
      <c r="C619" s="108"/>
      <c r="D619" s="108"/>
      <c r="E619" s="109"/>
      <c r="F619" s="110"/>
      <c r="I619" s="109"/>
      <c r="J619" s="110"/>
    </row>
  </sheetData>
  <phoneticPr fontId="13"/>
  <pageMargins left="0.70866141732283472" right="0.39370078740157483" top="0.78740157480314965" bottom="0.78740157480314965" header="0.39370078740157483" footer="0.59055118110236227"/>
  <pageSetup paperSize="9" firstPageNumber="46" pageOrder="overThenDown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/>
  <sheetData/>
  <phoneticPr fontId="1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7.25"/>
  <sheetData/>
  <phoneticPr fontId="1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FFFF00"/>
  </sheetPr>
  <dimension ref="A1:AG45"/>
  <sheetViews>
    <sheetView tabSelected="1" zoomScale="85" zoomScaleNormal="85" workbookViewId="0">
      <selection activeCell="S6" sqref="S6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13" width="3.69921875" style="65" customWidth="1"/>
    <col min="14" max="20" width="9.3984375" style="65" customWidth="1"/>
    <col min="21" max="21" width="3.69921875" style="65" customWidth="1"/>
    <col min="22" max="22" width="5.19921875" style="5" hidden="1" customWidth="1"/>
    <col min="23" max="25" width="6.3984375" style="7" hidden="1" customWidth="1"/>
    <col min="26" max="26" width="5.19921875" style="3" hidden="1" customWidth="1"/>
    <col min="27" max="27" width="6.3984375" style="2" hidden="1" customWidth="1"/>
    <col min="28" max="29" width="6.3984375" style="1" hidden="1" customWidth="1"/>
    <col min="30" max="30" width="5.19921875" style="3" hidden="1" customWidth="1"/>
    <col min="31" max="31" width="6.3984375" style="2" hidden="1" customWidth="1"/>
    <col min="32" max="33" width="6.3984375" style="1" hidden="1" customWidth="1"/>
    <col min="34" max="249" width="8.796875" style="1"/>
    <col min="250" max="250" width="5.19921875" style="1" customWidth="1"/>
    <col min="251" max="253" width="6.3984375" style="1" customWidth="1"/>
    <col min="254" max="254" width="5.19921875" style="1" customWidth="1"/>
    <col min="255" max="257" width="6.3984375" style="1" customWidth="1"/>
    <col min="258" max="258" width="5.19921875" style="1" customWidth="1"/>
    <col min="259" max="261" width="6.3984375" style="1" customWidth="1"/>
    <col min="262" max="262" width="3.69921875" style="1" customWidth="1"/>
    <col min="263" max="269" width="9.3984375" style="1" customWidth="1"/>
    <col min="270" max="282" width="0" style="1" hidden="1" customWidth="1"/>
    <col min="283" max="283" width="7.69921875" style="1" customWidth="1"/>
    <col min="284" max="284" width="3.69921875" style="1" customWidth="1"/>
    <col min="285" max="285" width="7.69921875" style="1" customWidth="1"/>
    <col min="286" max="286" width="3.69921875" style="1" customWidth="1"/>
    <col min="287" max="287" width="7.69921875" style="1" customWidth="1"/>
    <col min="288" max="288" width="3.69921875" style="1" customWidth="1"/>
    <col min="289" max="505" width="8.796875" style="1"/>
    <col min="506" max="506" width="5.19921875" style="1" customWidth="1"/>
    <col min="507" max="509" width="6.3984375" style="1" customWidth="1"/>
    <col min="510" max="510" width="5.19921875" style="1" customWidth="1"/>
    <col min="511" max="513" width="6.3984375" style="1" customWidth="1"/>
    <col min="514" max="514" width="5.19921875" style="1" customWidth="1"/>
    <col min="515" max="517" width="6.3984375" style="1" customWidth="1"/>
    <col min="518" max="518" width="3.69921875" style="1" customWidth="1"/>
    <col min="519" max="525" width="9.3984375" style="1" customWidth="1"/>
    <col min="526" max="538" width="0" style="1" hidden="1" customWidth="1"/>
    <col min="539" max="539" width="7.69921875" style="1" customWidth="1"/>
    <col min="540" max="540" width="3.69921875" style="1" customWidth="1"/>
    <col min="541" max="541" width="7.69921875" style="1" customWidth="1"/>
    <col min="542" max="542" width="3.69921875" style="1" customWidth="1"/>
    <col min="543" max="543" width="7.69921875" style="1" customWidth="1"/>
    <col min="544" max="544" width="3.69921875" style="1" customWidth="1"/>
    <col min="545" max="761" width="8.796875" style="1"/>
    <col min="762" max="762" width="5.19921875" style="1" customWidth="1"/>
    <col min="763" max="765" width="6.3984375" style="1" customWidth="1"/>
    <col min="766" max="766" width="5.19921875" style="1" customWidth="1"/>
    <col min="767" max="769" width="6.3984375" style="1" customWidth="1"/>
    <col min="770" max="770" width="5.19921875" style="1" customWidth="1"/>
    <col min="771" max="773" width="6.3984375" style="1" customWidth="1"/>
    <col min="774" max="774" width="3.69921875" style="1" customWidth="1"/>
    <col min="775" max="781" width="9.3984375" style="1" customWidth="1"/>
    <col min="782" max="794" width="0" style="1" hidden="1" customWidth="1"/>
    <col min="795" max="795" width="7.69921875" style="1" customWidth="1"/>
    <col min="796" max="796" width="3.69921875" style="1" customWidth="1"/>
    <col min="797" max="797" width="7.69921875" style="1" customWidth="1"/>
    <col min="798" max="798" width="3.69921875" style="1" customWidth="1"/>
    <col min="799" max="799" width="7.69921875" style="1" customWidth="1"/>
    <col min="800" max="800" width="3.69921875" style="1" customWidth="1"/>
    <col min="801" max="1017" width="8.796875" style="1"/>
    <col min="1018" max="1018" width="5.19921875" style="1" customWidth="1"/>
    <col min="1019" max="1021" width="6.3984375" style="1" customWidth="1"/>
    <col min="1022" max="1022" width="5.19921875" style="1" customWidth="1"/>
    <col min="1023" max="1025" width="6.3984375" style="1" customWidth="1"/>
    <col min="1026" max="1026" width="5.19921875" style="1" customWidth="1"/>
    <col min="1027" max="1029" width="6.3984375" style="1" customWidth="1"/>
    <col min="1030" max="1030" width="3.69921875" style="1" customWidth="1"/>
    <col min="1031" max="1037" width="9.3984375" style="1" customWidth="1"/>
    <col min="1038" max="1050" width="0" style="1" hidden="1" customWidth="1"/>
    <col min="1051" max="1051" width="7.69921875" style="1" customWidth="1"/>
    <col min="1052" max="1052" width="3.69921875" style="1" customWidth="1"/>
    <col min="1053" max="1053" width="7.69921875" style="1" customWidth="1"/>
    <col min="1054" max="1054" width="3.69921875" style="1" customWidth="1"/>
    <col min="1055" max="1055" width="7.69921875" style="1" customWidth="1"/>
    <col min="1056" max="1056" width="3.69921875" style="1" customWidth="1"/>
    <col min="1057" max="1273" width="8.796875" style="1"/>
    <col min="1274" max="1274" width="5.19921875" style="1" customWidth="1"/>
    <col min="1275" max="1277" width="6.3984375" style="1" customWidth="1"/>
    <col min="1278" max="1278" width="5.19921875" style="1" customWidth="1"/>
    <col min="1279" max="1281" width="6.3984375" style="1" customWidth="1"/>
    <col min="1282" max="1282" width="5.19921875" style="1" customWidth="1"/>
    <col min="1283" max="1285" width="6.3984375" style="1" customWidth="1"/>
    <col min="1286" max="1286" width="3.69921875" style="1" customWidth="1"/>
    <col min="1287" max="1293" width="9.3984375" style="1" customWidth="1"/>
    <col min="1294" max="1306" width="0" style="1" hidden="1" customWidth="1"/>
    <col min="1307" max="1307" width="7.69921875" style="1" customWidth="1"/>
    <col min="1308" max="1308" width="3.69921875" style="1" customWidth="1"/>
    <col min="1309" max="1309" width="7.69921875" style="1" customWidth="1"/>
    <col min="1310" max="1310" width="3.69921875" style="1" customWidth="1"/>
    <col min="1311" max="1311" width="7.69921875" style="1" customWidth="1"/>
    <col min="1312" max="1312" width="3.69921875" style="1" customWidth="1"/>
    <col min="1313" max="1529" width="8.796875" style="1"/>
    <col min="1530" max="1530" width="5.19921875" style="1" customWidth="1"/>
    <col min="1531" max="1533" width="6.3984375" style="1" customWidth="1"/>
    <col min="1534" max="1534" width="5.19921875" style="1" customWidth="1"/>
    <col min="1535" max="1537" width="6.3984375" style="1" customWidth="1"/>
    <col min="1538" max="1538" width="5.19921875" style="1" customWidth="1"/>
    <col min="1539" max="1541" width="6.3984375" style="1" customWidth="1"/>
    <col min="1542" max="1542" width="3.69921875" style="1" customWidth="1"/>
    <col min="1543" max="1549" width="9.3984375" style="1" customWidth="1"/>
    <col min="1550" max="1562" width="0" style="1" hidden="1" customWidth="1"/>
    <col min="1563" max="1563" width="7.69921875" style="1" customWidth="1"/>
    <col min="1564" max="1564" width="3.69921875" style="1" customWidth="1"/>
    <col min="1565" max="1565" width="7.69921875" style="1" customWidth="1"/>
    <col min="1566" max="1566" width="3.69921875" style="1" customWidth="1"/>
    <col min="1567" max="1567" width="7.69921875" style="1" customWidth="1"/>
    <col min="1568" max="1568" width="3.69921875" style="1" customWidth="1"/>
    <col min="1569" max="1785" width="8.796875" style="1"/>
    <col min="1786" max="1786" width="5.19921875" style="1" customWidth="1"/>
    <col min="1787" max="1789" width="6.3984375" style="1" customWidth="1"/>
    <col min="1790" max="1790" width="5.19921875" style="1" customWidth="1"/>
    <col min="1791" max="1793" width="6.3984375" style="1" customWidth="1"/>
    <col min="1794" max="1794" width="5.19921875" style="1" customWidth="1"/>
    <col min="1795" max="1797" width="6.3984375" style="1" customWidth="1"/>
    <col min="1798" max="1798" width="3.69921875" style="1" customWidth="1"/>
    <col min="1799" max="1805" width="9.3984375" style="1" customWidth="1"/>
    <col min="1806" max="1818" width="0" style="1" hidden="1" customWidth="1"/>
    <col min="1819" max="1819" width="7.69921875" style="1" customWidth="1"/>
    <col min="1820" max="1820" width="3.69921875" style="1" customWidth="1"/>
    <col min="1821" max="1821" width="7.69921875" style="1" customWidth="1"/>
    <col min="1822" max="1822" width="3.69921875" style="1" customWidth="1"/>
    <col min="1823" max="1823" width="7.69921875" style="1" customWidth="1"/>
    <col min="1824" max="1824" width="3.69921875" style="1" customWidth="1"/>
    <col min="1825" max="2041" width="8.796875" style="1"/>
    <col min="2042" max="2042" width="5.19921875" style="1" customWidth="1"/>
    <col min="2043" max="2045" width="6.3984375" style="1" customWidth="1"/>
    <col min="2046" max="2046" width="5.19921875" style="1" customWidth="1"/>
    <col min="2047" max="2049" width="6.3984375" style="1" customWidth="1"/>
    <col min="2050" max="2050" width="5.19921875" style="1" customWidth="1"/>
    <col min="2051" max="2053" width="6.3984375" style="1" customWidth="1"/>
    <col min="2054" max="2054" width="3.69921875" style="1" customWidth="1"/>
    <col min="2055" max="2061" width="9.3984375" style="1" customWidth="1"/>
    <col min="2062" max="2074" width="0" style="1" hidden="1" customWidth="1"/>
    <col min="2075" max="2075" width="7.69921875" style="1" customWidth="1"/>
    <col min="2076" max="2076" width="3.69921875" style="1" customWidth="1"/>
    <col min="2077" max="2077" width="7.69921875" style="1" customWidth="1"/>
    <col min="2078" max="2078" width="3.69921875" style="1" customWidth="1"/>
    <col min="2079" max="2079" width="7.69921875" style="1" customWidth="1"/>
    <col min="2080" max="2080" width="3.69921875" style="1" customWidth="1"/>
    <col min="2081" max="2297" width="8.796875" style="1"/>
    <col min="2298" max="2298" width="5.19921875" style="1" customWidth="1"/>
    <col min="2299" max="2301" width="6.3984375" style="1" customWidth="1"/>
    <col min="2302" max="2302" width="5.19921875" style="1" customWidth="1"/>
    <col min="2303" max="2305" width="6.3984375" style="1" customWidth="1"/>
    <col min="2306" max="2306" width="5.19921875" style="1" customWidth="1"/>
    <col min="2307" max="2309" width="6.3984375" style="1" customWidth="1"/>
    <col min="2310" max="2310" width="3.69921875" style="1" customWidth="1"/>
    <col min="2311" max="2317" width="9.3984375" style="1" customWidth="1"/>
    <col min="2318" max="2330" width="0" style="1" hidden="1" customWidth="1"/>
    <col min="2331" max="2331" width="7.69921875" style="1" customWidth="1"/>
    <col min="2332" max="2332" width="3.69921875" style="1" customWidth="1"/>
    <col min="2333" max="2333" width="7.69921875" style="1" customWidth="1"/>
    <col min="2334" max="2334" width="3.69921875" style="1" customWidth="1"/>
    <col min="2335" max="2335" width="7.69921875" style="1" customWidth="1"/>
    <col min="2336" max="2336" width="3.69921875" style="1" customWidth="1"/>
    <col min="2337" max="2553" width="8.796875" style="1"/>
    <col min="2554" max="2554" width="5.19921875" style="1" customWidth="1"/>
    <col min="2555" max="2557" width="6.3984375" style="1" customWidth="1"/>
    <col min="2558" max="2558" width="5.19921875" style="1" customWidth="1"/>
    <col min="2559" max="2561" width="6.3984375" style="1" customWidth="1"/>
    <col min="2562" max="2562" width="5.19921875" style="1" customWidth="1"/>
    <col min="2563" max="2565" width="6.3984375" style="1" customWidth="1"/>
    <col min="2566" max="2566" width="3.69921875" style="1" customWidth="1"/>
    <col min="2567" max="2573" width="9.3984375" style="1" customWidth="1"/>
    <col min="2574" max="2586" width="0" style="1" hidden="1" customWidth="1"/>
    <col min="2587" max="2587" width="7.69921875" style="1" customWidth="1"/>
    <col min="2588" max="2588" width="3.69921875" style="1" customWidth="1"/>
    <col min="2589" max="2589" width="7.69921875" style="1" customWidth="1"/>
    <col min="2590" max="2590" width="3.69921875" style="1" customWidth="1"/>
    <col min="2591" max="2591" width="7.69921875" style="1" customWidth="1"/>
    <col min="2592" max="2592" width="3.69921875" style="1" customWidth="1"/>
    <col min="2593" max="2809" width="8.796875" style="1"/>
    <col min="2810" max="2810" width="5.19921875" style="1" customWidth="1"/>
    <col min="2811" max="2813" width="6.3984375" style="1" customWidth="1"/>
    <col min="2814" max="2814" width="5.19921875" style="1" customWidth="1"/>
    <col min="2815" max="2817" width="6.3984375" style="1" customWidth="1"/>
    <col min="2818" max="2818" width="5.19921875" style="1" customWidth="1"/>
    <col min="2819" max="2821" width="6.3984375" style="1" customWidth="1"/>
    <col min="2822" max="2822" width="3.69921875" style="1" customWidth="1"/>
    <col min="2823" max="2829" width="9.3984375" style="1" customWidth="1"/>
    <col min="2830" max="2842" width="0" style="1" hidden="1" customWidth="1"/>
    <col min="2843" max="2843" width="7.69921875" style="1" customWidth="1"/>
    <col min="2844" max="2844" width="3.69921875" style="1" customWidth="1"/>
    <col min="2845" max="2845" width="7.69921875" style="1" customWidth="1"/>
    <col min="2846" max="2846" width="3.69921875" style="1" customWidth="1"/>
    <col min="2847" max="2847" width="7.69921875" style="1" customWidth="1"/>
    <col min="2848" max="2848" width="3.69921875" style="1" customWidth="1"/>
    <col min="2849" max="3065" width="8.796875" style="1"/>
    <col min="3066" max="3066" width="5.19921875" style="1" customWidth="1"/>
    <col min="3067" max="3069" width="6.3984375" style="1" customWidth="1"/>
    <col min="3070" max="3070" width="5.19921875" style="1" customWidth="1"/>
    <col min="3071" max="3073" width="6.3984375" style="1" customWidth="1"/>
    <col min="3074" max="3074" width="5.19921875" style="1" customWidth="1"/>
    <col min="3075" max="3077" width="6.3984375" style="1" customWidth="1"/>
    <col min="3078" max="3078" width="3.69921875" style="1" customWidth="1"/>
    <col min="3079" max="3085" width="9.3984375" style="1" customWidth="1"/>
    <col min="3086" max="3098" width="0" style="1" hidden="1" customWidth="1"/>
    <col min="3099" max="3099" width="7.69921875" style="1" customWidth="1"/>
    <col min="3100" max="3100" width="3.69921875" style="1" customWidth="1"/>
    <col min="3101" max="3101" width="7.69921875" style="1" customWidth="1"/>
    <col min="3102" max="3102" width="3.69921875" style="1" customWidth="1"/>
    <col min="3103" max="3103" width="7.69921875" style="1" customWidth="1"/>
    <col min="3104" max="3104" width="3.69921875" style="1" customWidth="1"/>
    <col min="3105" max="3321" width="8.796875" style="1"/>
    <col min="3322" max="3322" width="5.19921875" style="1" customWidth="1"/>
    <col min="3323" max="3325" width="6.3984375" style="1" customWidth="1"/>
    <col min="3326" max="3326" width="5.19921875" style="1" customWidth="1"/>
    <col min="3327" max="3329" width="6.3984375" style="1" customWidth="1"/>
    <col min="3330" max="3330" width="5.19921875" style="1" customWidth="1"/>
    <col min="3331" max="3333" width="6.3984375" style="1" customWidth="1"/>
    <col min="3334" max="3334" width="3.69921875" style="1" customWidth="1"/>
    <col min="3335" max="3341" width="9.3984375" style="1" customWidth="1"/>
    <col min="3342" max="3354" width="0" style="1" hidden="1" customWidth="1"/>
    <col min="3355" max="3355" width="7.69921875" style="1" customWidth="1"/>
    <col min="3356" max="3356" width="3.69921875" style="1" customWidth="1"/>
    <col min="3357" max="3357" width="7.69921875" style="1" customWidth="1"/>
    <col min="3358" max="3358" width="3.69921875" style="1" customWidth="1"/>
    <col min="3359" max="3359" width="7.69921875" style="1" customWidth="1"/>
    <col min="3360" max="3360" width="3.69921875" style="1" customWidth="1"/>
    <col min="3361" max="3577" width="8.796875" style="1"/>
    <col min="3578" max="3578" width="5.19921875" style="1" customWidth="1"/>
    <col min="3579" max="3581" width="6.3984375" style="1" customWidth="1"/>
    <col min="3582" max="3582" width="5.19921875" style="1" customWidth="1"/>
    <col min="3583" max="3585" width="6.3984375" style="1" customWidth="1"/>
    <col min="3586" max="3586" width="5.19921875" style="1" customWidth="1"/>
    <col min="3587" max="3589" width="6.3984375" style="1" customWidth="1"/>
    <col min="3590" max="3590" width="3.69921875" style="1" customWidth="1"/>
    <col min="3591" max="3597" width="9.3984375" style="1" customWidth="1"/>
    <col min="3598" max="3610" width="0" style="1" hidden="1" customWidth="1"/>
    <col min="3611" max="3611" width="7.69921875" style="1" customWidth="1"/>
    <col min="3612" max="3612" width="3.69921875" style="1" customWidth="1"/>
    <col min="3613" max="3613" width="7.69921875" style="1" customWidth="1"/>
    <col min="3614" max="3614" width="3.69921875" style="1" customWidth="1"/>
    <col min="3615" max="3615" width="7.69921875" style="1" customWidth="1"/>
    <col min="3616" max="3616" width="3.69921875" style="1" customWidth="1"/>
    <col min="3617" max="3833" width="8.796875" style="1"/>
    <col min="3834" max="3834" width="5.19921875" style="1" customWidth="1"/>
    <col min="3835" max="3837" width="6.3984375" style="1" customWidth="1"/>
    <col min="3838" max="3838" width="5.19921875" style="1" customWidth="1"/>
    <col min="3839" max="3841" width="6.3984375" style="1" customWidth="1"/>
    <col min="3842" max="3842" width="5.19921875" style="1" customWidth="1"/>
    <col min="3843" max="3845" width="6.3984375" style="1" customWidth="1"/>
    <col min="3846" max="3846" width="3.69921875" style="1" customWidth="1"/>
    <col min="3847" max="3853" width="9.3984375" style="1" customWidth="1"/>
    <col min="3854" max="3866" width="0" style="1" hidden="1" customWidth="1"/>
    <col min="3867" max="3867" width="7.69921875" style="1" customWidth="1"/>
    <col min="3868" max="3868" width="3.69921875" style="1" customWidth="1"/>
    <col min="3869" max="3869" width="7.69921875" style="1" customWidth="1"/>
    <col min="3870" max="3870" width="3.69921875" style="1" customWidth="1"/>
    <col min="3871" max="3871" width="7.69921875" style="1" customWidth="1"/>
    <col min="3872" max="3872" width="3.69921875" style="1" customWidth="1"/>
    <col min="3873" max="4089" width="8.796875" style="1"/>
    <col min="4090" max="4090" width="5.19921875" style="1" customWidth="1"/>
    <col min="4091" max="4093" width="6.3984375" style="1" customWidth="1"/>
    <col min="4094" max="4094" width="5.19921875" style="1" customWidth="1"/>
    <col min="4095" max="4097" width="6.3984375" style="1" customWidth="1"/>
    <col min="4098" max="4098" width="5.19921875" style="1" customWidth="1"/>
    <col min="4099" max="4101" width="6.3984375" style="1" customWidth="1"/>
    <col min="4102" max="4102" width="3.69921875" style="1" customWidth="1"/>
    <col min="4103" max="4109" width="9.3984375" style="1" customWidth="1"/>
    <col min="4110" max="4122" width="0" style="1" hidden="1" customWidth="1"/>
    <col min="4123" max="4123" width="7.69921875" style="1" customWidth="1"/>
    <col min="4124" max="4124" width="3.69921875" style="1" customWidth="1"/>
    <col min="4125" max="4125" width="7.69921875" style="1" customWidth="1"/>
    <col min="4126" max="4126" width="3.69921875" style="1" customWidth="1"/>
    <col min="4127" max="4127" width="7.69921875" style="1" customWidth="1"/>
    <col min="4128" max="4128" width="3.69921875" style="1" customWidth="1"/>
    <col min="4129" max="4345" width="8.796875" style="1"/>
    <col min="4346" max="4346" width="5.19921875" style="1" customWidth="1"/>
    <col min="4347" max="4349" width="6.3984375" style="1" customWidth="1"/>
    <col min="4350" max="4350" width="5.19921875" style="1" customWidth="1"/>
    <col min="4351" max="4353" width="6.3984375" style="1" customWidth="1"/>
    <col min="4354" max="4354" width="5.19921875" style="1" customWidth="1"/>
    <col min="4355" max="4357" width="6.3984375" style="1" customWidth="1"/>
    <col min="4358" max="4358" width="3.69921875" style="1" customWidth="1"/>
    <col min="4359" max="4365" width="9.3984375" style="1" customWidth="1"/>
    <col min="4366" max="4378" width="0" style="1" hidden="1" customWidth="1"/>
    <col min="4379" max="4379" width="7.69921875" style="1" customWidth="1"/>
    <col min="4380" max="4380" width="3.69921875" style="1" customWidth="1"/>
    <col min="4381" max="4381" width="7.69921875" style="1" customWidth="1"/>
    <col min="4382" max="4382" width="3.69921875" style="1" customWidth="1"/>
    <col min="4383" max="4383" width="7.69921875" style="1" customWidth="1"/>
    <col min="4384" max="4384" width="3.69921875" style="1" customWidth="1"/>
    <col min="4385" max="4601" width="8.796875" style="1"/>
    <col min="4602" max="4602" width="5.19921875" style="1" customWidth="1"/>
    <col min="4603" max="4605" width="6.3984375" style="1" customWidth="1"/>
    <col min="4606" max="4606" width="5.19921875" style="1" customWidth="1"/>
    <col min="4607" max="4609" width="6.3984375" style="1" customWidth="1"/>
    <col min="4610" max="4610" width="5.19921875" style="1" customWidth="1"/>
    <col min="4611" max="4613" width="6.3984375" style="1" customWidth="1"/>
    <col min="4614" max="4614" width="3.69921875" style="1" customWidth="1"/>
    <col min="4615" max="4621" width="9.3984375" style="1" customWidth="1"/>
    <col min="4622" max="4634" width="0" style="1" hidden="1" customWidth="1"/>
    <col min="4635" max="4635" width="7.69921875" style="1" customWidth="1"/>
    <col min="4636" max="4636" width="3.69921875" style="1" customWidth="1"/>
    <col min="4637" max="4637" width="7.69921875" style="1" customWidth="1"/>
    <col min="4638" max="4638" width="3.69921875" style="1" customWidth="1"/>
    <col min="4639" max="4639" width="7.69921875" style="1" customWidth="1"/>
    <col min="4640" max="4640" width="3.69921875" style="1" customWidth="1"/>
    <col min="4641" max="4857" width="8.796875" style="1"/>
    <col min="4858" max="4858" width="5.19921875" style="1" customWidth="1"/>
    <col min="4859" max="4861" width="6.3984375" style="1" customWidth="1"/>
    <col min="4862" max="4862" width="5.19921875" style="1" customWidth="1"/>
    <col min="4863" max="4865" width="6.3984375" style="1" customWidth="1"/>
    <col min="4866" max="4866" width="5.19921875" style="1" customWidth="1"/>
    <col min="4867" max="4869" width="6.3984375" style="1" customWidth="1"/>
    <col min="4870" max="4870" width="3.69921875" style="1" customWidth="1"/>
    <col min="4871" max="4877" width="9.3984375" style="1" customWidth="1"/>
    <col min="4878" max="4890" width="0" style="1" hidden="1" customWidth="1"/>
    <col min="4891" max="4891" width="7.69921875" style="1" customWidth="1"/>
    <col min="4892" max="4892" width="3.69921875" style="1" customWidth="1"/>
    <col min="4893" max="4893" width="7.69921875" style="1" customWidth="1"/>
    <col min="4894" max="4894" width="3.69921875" style="1" customWidth="1"/>
    <col min="4895" max="4895" width="7.69921875" style="1" customWidth="1"/>
    <col min="4896" max="4896" width="3.69921875" style="1" customWidth="1"/>
    <col min="4897" max="5113" width="8.796875" style="1"/>
    <col min="5114" max="5114" width="5.19921875" style="1" customWidth="1"/>
    <col min="5115" max="5117" width="6.3984375" style="1" customWidth="1"/>
    <col min="5118" max="5118" width="5.19921875" style="1" customWidth="1"/>
    <col min="5119" max="5121" width="6.3984375" style="1" customWidth="1"/>
    <col min="5122" max="5122" width="5.19921875" style="1" customWidth="1"/>
    <col min="5123" max="5125" width="6.3984375" style="1" customWidth="1"/>
    <col min="5126" max="5126" width="3.69921875" style="1" customWidth="1"/>
    <col min="5127" max="5133" width="9.3984375" style="1" customWidth="1"/>
    <col min="5134" max="5146" width="0" style="1" hidden="1" customWidth="1"/>
    <col min="5147" max="5147" width="7.69921875" style="1" customWidth="1"/>
    <col min="5148" max="5148" width="3.69921875" style="1" customWidth="1"/>
    <col min="5149" max="5149" width="7.69921875" style="1" customWidth="1"/>
    <col min="5150" max="5150" width="3.69921875" style="1" customWidth="1"/>
    <col min="5151" max="5151" width="7.69921875" style="1" customWidth="1"/>
    <col min="5152" max="5152" width="3.69921875" style="1" customWidth="1"/>
    <col min="5153" max="5369" width="8.796875" style="1"/>
    <col min="5370" max="5370" width="5.19921875" style="1" customWidth="1"/>
    <col min="5371" max="5373" width="6.3984375" style="1" customWidth="1"/>
    <col min="5374" max="5374" width="5.19921875" style="1" customWidth="1"/>
    <col min="5375" max="5377" width="6.3984375" style="1" customWidth="1"/>
    <col min="5378" max="5378" width="5.19921875" style="1" customWidth="1"/>
    <col min="5379" max="5381" width="6.3984375" style="1" customWidth="1"/>
    <col min="5382" max="5382" width="3.69921875" style="1" customWidth="1"/>
    <col min="5383" max="5389" width="9.3984375" style="1" customWidth="1"/>
    <col min="5390" max="5402" width="0" style="1" hidden="1" customWidth="1"/>
    <col min="5403" max="5403" width="7.69921875" style="1" customWidth="1"/>
    <col min="5404" max="5404" width="3.69921875" style="1" customWidth="1"/>
    <col min="5405" max="5405" width="7.69921875" style="1" customWidth="1"/>
    <col min="5406" max="5406" width="3.69921875" style="1" customWidth="1"/>
    <col min="5407" max="5407" width="7.69921875" style="1" customWidth="1"/>
    <col min="5408" max="5408" width="3.69921875" style="1" customWidth="1"/>
    <col min="5409" max="5625" width="8.796875" style="1"/>
    <col min="5626" max="5626" width="5.19921875" style="1" customWidth="1"/>
    <col min="5627" max="5629" width="6.3984375" style="1" customWidth="1"/>
    <col min="5630" max="5630" width="5.19921875" style="1" customWidth="1"/>
    <col min="5631" max="5633" width="6.3984375" style="1" customWidth="1"/>
    <col min="5634" max="5634" width="5.19921875" style="1" customWidth="1"/>
    <col min="5635" max="5637" width="6.3984375" style="1" customWidth="1"/>
    <col min="5638" max="5638" width="3.69921875" style="1" customWidth="1"/>
    <col min="5639" max="5645" width="9.3984375" style="1" customWidth="1"/>
    <col min="5646" max="5658" width="0" style="1" hidden="1" customWidth="1"/>
    <col min="5659" max="5659" width="7.69921875" style="1" customWidth="1"/>
    <col min="5660" max="5660" width="3.69921875" style="1" customWidth="1"/>
    <col min="5661" max="5661" width="7.69921875" style="1" customWidth="1"/>
    <col min="5662" max="5662" width="3.69921875" style="1" customWidth="1"/>
    <col min="5663" max="5663" width="7.69921875" style="1" customWidth="1"/>
    <col min="5664" max="5664" width="3.69921875" style="1" customWidth="1"/>
    <col min="5665" max="5881" width="8.796875" style="1"/>
    <col min="5882" max="5882" width="5.19921875" style="1" customWidth="1"/>
    <col min="5883" max="5885" width="6.3984375" style="1" customWidth="1"/>
    <col min="5886" max="5886" width="5.19921875" style="1" customWidth="1"/>
    <col min="5887" max="5889" width="6.3984375" style="1" customWidth="1"/>
    <col min="5890" max="5890" width="5.19921875" style="1" customWidth="1"/>
    <col min="5891" max="5893" width="6.3984375" style="1" customWidth="1"/>
    <col min="5894" max="5894" width="3.69921875" style="1" customWidth="1"/>
    <col min="5895" max="5901" width="9.3984375" style="1" customWidth="1"/>
    <col min="5902" max="5914" width="0" style="1" hidden="1" customWidth="1"/>
    <col min="5915" max="5915" width="7.69921875" style="1" customWidth="1"/>
    <col min="5916" max="5916" width="3.69921875" style="1" customWidth="1"/>
    <col min="5917" max="5917" width="7.69921875" style="1" customWidth="1"/>
    <col min="5918" max="5918" width="3.69921875" style="1" customWidth="1"/>
    <col min="5919" max="5919" width="7.69921875" style="1" customWidth="1"/>
    <col min="5920" max="5920" width="3.69921875" style="1" customWidth="1"/>
    <col min="5921" max="6137" width="8.796875" style="1"/>
    <col min="6138" max="6138" width="5.19921875" style="1" customWidth="1"/>
    <col min="6139" max="6141" width="6.3984375" style="1" customWidth="1"/>
    <col min="6142" max="6142" width="5.19921875" style="1" customWidth="1"/>
    <col min="6143" max="6145" width="6.3984375" style="1" customWidth="1"/>
    <col min="6146" max="6146" width="5.19921875" style="1" customWidth="1"/>
    <col min="6147" max="6149" width="6.3984375" style="1" customWidth="1"/>
    <col min="6150" max="6150" width="3.69921875" style="1" customWidth="1"/>
    <col min="6151" max="6157" width="9.3984375" style="1" customWidth="1"/>
    <col min="6158" max="6170" width="0" style="1" hidden="1" customWidth="1"/>
    <col min="6171" max="6171" width="7.69921875" style="1" customWidth="1"/>
    <col min="6172" max="6172" width="3.69921875" style="1" customWidth="1"/>
    <col min="6173" max="6173" width="7.69921875" style="1" customWidth="1"/>
    <col min="6174" max="6174" width="3.69921875" style="1" customWidth="1"/>
    <col min="6175" max="6175" width="7.69921875" style="1" customWidth="1"/>
    <col min="6176" max="6176" width="3.69921875" style="1" customWidth="1"/>
    <col min="6177" max="6393" width="8.796875" style="1"/>
    <col min="6394" max="6394" width="5.19921875" style="1" customWidth="1"/>
    <col min="6395" max="6397" width="6.3984375" style="1" customWidth="1"/>
    <col min="6398" max="6398" width="5.19921875" style="1" customWidth="1"/>
    <col min="6399" max="6401" width="6.3984375" style="1" customWidth="1"/>
    <col min="6402" max="6402" width="5.19921875" style="1" customWidth="1"/>
    <col min="6403" max="6405" width="6.3984375" style="1" customWidth="1"/>
    <col min="6406" max="6406" width="3.69921875" style="1" customWidth="1"/>
    <col min="6407" max="6413" width="9.3984375" style="1" customWidth="1"/>
    <col min="6414" max="6426" width="0" style="1" hidden="1" customWidth="1"/>
    <col min="6427" max="6427" width="7.69921875" style="1" customWidth="1"/>
    <col min="6428" max="6428" width="3.69921875" style="1" customWidth="1"/>
    <col min="6429" max="6429" width="7.69921875" style="1" customWidth="1"/>
    <col min="6430" max="6430" width="3.69921875" style="1" customWidth="1"/>
    <col min="6431" max="6431" width="7.69921875" style="1" customWidth="1"/>
    <col min="6432" max="6432" width="3.69921875" style="1" customWidth="1"/>
    <col min="6433" max="6649" width="8.796875" style="1"/>
    <col min="6650" max="6650" width="5.19921875" style="1" customWidth="1"/>
    <col min="6651" max="6653" width="6.3984375" style="1" customWidth="1"/>
    <col min="6654" max="6654" width="5.19921875" style="1" customWidth="1"/>
    <col min="6655" max="6657" width="6.3984375" style="1" customWidth="1"/>
    <col min="6658" max="6658" width="5.19921875" style="1" customWidth="1"/>
    <col min="6659" max="6661" width="6.3984375" style="1" customWidth="1"/>
    <col min="6662" max="6662" width="3.69921875" style="1" customWidth="1"/>
    <col min="6663" max="6669" width="9.3984375" style="1" customWidth="1"/>
    <col min="6670" max="6682" width="0" style="1" hidden="1" customWidth="1"/>
    <col min="6683" max="6683" width="7.69921875" style="1" customWidth="1"/>
    <col min="6684" max="6684" width="3.69921875" style="1" customWidth="1"/>
    <col min="6685" max="6685" width="7.69921875" style="1" customWidth="1"/>
    <col min="6686" max="6686" width="3.69921875" style="1" customWidth="1"/>
    <col min="6687" max="6687" width="7.69921875" style="1" customWidth="1"/>
    <col min="6688" max="6688" width="3.69921875" style="1" customWidth="1"/>
    <col min="6689" max="6905" width="8.796875" style="1"/>
    <col min="6906" max="6906" width="5.19921875" style="1" customWidth="1"/>
    <col min="6907" max="6909" width="6.3984375" style="1" customWidth="1"/>
    <col min="6910" max="6910" width="5.19921875" style="1" customWidth="1"/>
    <col min="6911" max="6913" width="6.3984375" style="1" customWidth="1"/>
    <col min="6914" max="6914" width="5.19921875" style="1" customWidth="1"/>
    <col min="6915" max="6917" width="6.3984375" style="1" customWidth="1"/>
    <col min="6918" max="6918" width="3.69921875" style="1" customWidth="1"/>
    <col min="6919" max="6925" width="9.3984375" style="1" customWidth="1"/>
    <col min="6926" max="6938" width="0" style="1" hidden="1" customWidth="1"/>
    <col min="6939" max="6939" width="7.69921875" style="1" customWidth="1"/>
    <col min="6940" max="6940" width="3.69921875" style="1" customWidth="1"/>
    <col min="6941" max="6941" width="7.69921875" style="1" customWidth="1"/>
    <col min="6942" max="6942" width="3.69921875" style="1" customWidth="1"/>
    <col min="6943" max="6943" width="7.69921875" style="1" customWidth="1"/>
    <col min="6944" max="6944" width="3.69921875" style="1" customWidth="1"/>
    <col min="6945" max="7161" width="8.796875" style="1"/>
    <col min="7162" max="7162" width="5.19921875" style="1" customWidth="1"/>
    <col min="7163" max="7165" width="6.3984375" style="1" customWidth="1"/>
    <col min="7166" max="7166" width="5.19921875" style="1" customWidth="1"/>
    <col min="7167" max="7169" width="6.3984375" style="1" customWidth="1"/>
    <col min="7170" max="7170" width="5.19921875" style="1" customWidth="1"/>
    <col min="7171" max="7173" width="6.3984375" style="1" customWidth="1"/>
    <col min="7174" max="7174" width="3.69921875" style="1" customWidth="1"/>
    <col min="7175" max="7181" width="9.3984375" style="1" customWidth="1"/>
    <col min="7182" max="7194" width="0" style="1" hidden="1" customWidth="1"/>
    <col min="7195" max="7195" width="7.69921875" style="1" customWidth="1"/>
    <col min="7196" max="7196" width="3.69921875" style="1" customWidth="1"/>
    <col min="7197" max="7197" width="7.69921875" style="1" customWidth="1"/>
    <col min="7198" max="7198" width="3.69921875" style="1" customWidth="1"/>
    <col min="7199" max="7199" width="7.69921875" style="1" customWidth="1"/>
    <col min="7200" max="7200" width="3.69921875" style="1" customWidth="1"/>
    <col min="7201" max="7417" width="8.796875" style="1"/>
    <col min="7418" max="7418" width="5.19921875" style="1" customWidth="1"/>
    <col min="7419" max="7421" width="6.3984375" style="1" customWidth="1"/>
    <col min="7422" max="7422" width="5.19921875" style="1" customWidth="1"/>
    <col min="7423" max="7425" width="6.3984375" style="1" customWidth="1"/>
    <col min="7426" max="7426" width="5.19921875" style="1" customWidth="1"/>
    <col min="7427" max="7429" width="6.3984375" style="1" customWidth="1"/>
    <col min="7430" max="7430" width="3.69921875" style="1" customWidth="1"/>
    <col min="7431" max="7437" width="9.3984375" style="1" customWidth="1"/>
    <col min="7438" max="7450" width="0" style="1" hidden="1" customWidth="1"/>
    <col min="7451" max="7451" width="7.69921875" style="1" customWidth="1"/>
    <col min="7452" max="7452" width="3.69921875" style="1" customWidth="1"/>
    <col min="7453" max="7453" width="7.69921875" style="1" customWidth="1"/>
    <col min="7454" max="7454" width="3.69921875" style="1" customWidth="1"/>
    <col min="7455" max="7455" width="7.69921875" style="1" customWidth="1"/>
    <col min="7456" max="7456" width="3.69921875" style="1" customWidth="1"/>
    <col min="7457" max="7673" width="8.796875" style="1"/>
    <col min="7674" max="7674" width="5.19921875" style="1" customWidth="1"/>
    <col min="7675" max="7677" width="6.3984375" style="1" customWidth="1"/>
    <col min="7678" max="7678" width="5.19921875" style="1" customWidth="1"/>
    <col min="7679" max="7681" width="6.3984375" style="1" customWidth="1"/>
    <col min="7682" max="7682" width="5.19921875" style="1" customWidth="1"/>
    <col min="7683" max="7685" width="6.3984375" style="1" customWidth="1"/>
    <col min="7686" max="7686" width="3.69921875" style="1" customWidth="1"/>
    <col min="7687" max="7693" width="9.3984375" style="1" customWidth="1"/>
    <col min="7694" max="7706" width="0" style="1" hidden="1" customWidth="1"/>
    <col min="7707" max="7707" width="7.69921875" style="1" customWidth="1"/>
    <col min="7708" max="7708" width="3.69921875" style="1" customWidth="1"/>
    <col min="7709" max="7709" width="7.69921875" style="1" customWidth="1"/>
    <col min="7710" max="7710" width="3.69921875" style="1" customWidth="1"/>
    <col min="7711" max="7711" width="7.69921875" style="1" customWidth="1"/>
    <col min="7712" max="7712" width="3.69921875" style="1" customWidth="1"/>
    <col min="7713" max="7929" width="8.796875" style="1"/>
    <col min="7930" max="7930" width="5.19921875" style="1" customWidth="1"/>
    <col min="7931" max="7933" width="6.3984375" style="1" customWidth="1"/>
    <col min="7934" max="7934" width="5.19921875" style="1" customWidth="1"/>
    <col min="7935" max="7937" width="6.3984375" style="1" customWidth="1"/>
    <col min="7938" max="7938" width="5.19921875" style="1" customWidth="1"/>
    <col min="7939" max="7941" width="6.3984375" style="1" customWidth="1"/>
    <col min="7942" max="7942" width="3.69921875" style="1" customWidth="1"/>
    <col min="7943" max="7949" width="9.3984375" style="1" customWidth="1"/>
    <col min="7950" max="7962" width="0" style="1" hidden="1" customWidth="1"/>
    <col min="7963" max="7963" width="7.69921875" style="1" customWidth="1"/>
    <col min="7964" max="7964" width="3.69921875" style="1" customWidth="1"/>
    <col min="7965" max="7965" width="7.69921875" style="1" customWidth="1"/>
    <col min="7966" max="7966" width="3.69921875" style="1" customWidth="1"/>
    <col min="7967" max="7967" width="7.69921875" style="1" customWidth="1"/>
    <col min="7968" max="7968" width="3.69921875" style="1" customWidth="1"/>
    <col min="7969" max="8185" width="8.796875" style="1"/>
    <col min="8186" max="8186" width="5.19921875" style="1" customWidth="1"/>
    <col min="8187" max="8189" width="6.3984375" style="1" customWidth="1"/>
    <col min="8190" max="8190" width="5.19921875" style="1" customWidth="1"/>
    <col min="8191" max="8193" width="6.3984375" style="1" customWidth="1"/>
    <col min="8194" max="8194" width="5.19921875" style="1" customWidth="1"/>
    <col min="8195" max="8197" width="6.3984375" style="1" customWidth="1"/>
    <col min="8198" max="8198" width="3.69921875" style="1" customWidth="1"/>
    <col min="8199" max="8205" width="9.3984375" style="1" customWidth="1"/>
    <col min="8206" max="8218" width="0" style="1" hidden="1" customWidth="1"/>
    <col min="8219" max="8219" width="7.69921875" style="1" customWidth="1"/>
    <col min="8220" max="8220" width="3.69921875" style="1" customWidth="1"/>
    <col min="8221" max="8221" width="7.69921875" style="1" customWidth="1"/>
    <col min="8222" max="8222" width="3.69921875" style="1" customWidth="1"/>
    <col min="8223" max="8223" width="7.69921875" style="1" customWidth="1"/>
    <col min="8224" max="8224" width="3.69921875" style="1" customWidth="1"/>
    <col min="8225" max="8441" width="8.796875" style="1"/>
    <col min="8442" max="8442" width="5.19921875" style="1" customWidth="1"/>
    <col min="8443" max="8445" width="6.3984375" style="1" customWidth="1"/>
    <col min="8446" max="8446" width="5.19921875" style="1" customWidth="1"/>
    <col min="8447" max="8449" width="6.3984375" style="1" customWidth="1"/>
    <col min="8450" max="8450" width="5.19921875" style="1" customWidth="1"/>
    <col min="8451" max="8453" width="6.3984375" style="1" customWidth="1"/>
    <col min="8454" max="8454" width="3.69921875" style="1" customWidth="1"/>
    <col min="8455" max="8461" width="9.3984375" style="1" customWidth="1"/>
    <col min="8462" max="8474" width="0" style="1" hidden="1" customWidth="1"/>
    <col min="8475" max="8475" width="7.69921875" style="1" customWidth="1"/>
    <col min="8476" max="8476" width="3.69921875" style="1" customWidth="1"/>
    <col min="8477" max="8477" width="7.69921875" style="1" customWidth="1"/>
    <col min="8478" max="8478" width="3.69921875" style="1" customWidth="1"/>
    <col min="8479" max="8479" width="7.69921875" style="1" customWidth="1"/>
    <col min="8480" max="8480" width="3.69921875" style="1" customWidth="1"/>
    <col min="8481" max="8697" width="8.796875" style="1"/>
    <col min="8698" max="8698" width="5.19921875" style="1" customWidth="1"/>
    <col min="8699" max="8701" width="6.3984375" style="1" customWidth="1"/>
    <col min="8702" max="8702" width="5.19921875" style="1" customWidth="1"/>
    <col min="8703" max="8705" width="6.3984375" style="1" customWidth="1"/>
    <col min="8706" max="8706" width="5.19921875" style="1" customWidth="1"/>
    <col min="8707" max="8709" width="6.3984375" style="1" customWidth="1"/>
    <col min="8710" max="8710" width="3.69921875" style="1" customWidth="1"/>
    <col min="8711" max="8717" width="9.3984375" style="1" customWidth="1"/>
    <col min="8718" max="8730" width="0" style="1" hidden="1" customWidth="1"/>
    <col min="8731" max="8731" width="7.69921875" style="1" customWidth="1"/>
    <col min="8732" max="8732" width="3.69921875" style="1" customWidth="1"/>
    <col min="8733" max="8733" width="7.69921875" style="1" customWidth="1"/>
    <col min="8734" max="8734" width="3.69921875" style="1" customWidth="1"/>
    <col min="8735" max="8735" width="7.69921875" style="1" customWidth="1"/>
    <col min="8736" max="8736" width="3.69921875" style="1" customWidth="1"/>
    <col min="8737" max="8953" width="8.796875" style="1"/>
    <col min="8954" max="8954" width="5.19921875" style="1" customWidth="1"/>
    <col min="8955" max="8957" width="6.3984375" style="1" customWidth="1"/>
    <col min="8958" max="8958" width="5.19921875" style="1" customWidth="1"/>
    <col min="8959" max="8961" width="6.3984375" style="1" customWidth="1"/>
    <col min="8962" max="8962" width="5.19921875" style="1" customWidth="1"/>
    <col min="8963" max="8965" width="6.3984375" style="1" customWidth="1"/>
    <col min="8966" max="8966" width="3.69921875" style="1" customWidth="1"/>
    <col min="8967" max="8973" width="9.3984375" style="1" customWidth="1"/>
    <col min="8974" max="8986" width="0" style="1" hidden="1" customWidth="1"/>
    <col min="8987" max="8987" width="7.69921875" style="1" customWidth="1"/>
    <col min="8988" max="8988" width="3.69921875" style="1" customWidth="1"/>
    <col min="8989" max="8989" width="7.69921875" style="1" customWidth="1"/>
    <col min="8990" max="8990" width="3.69921875" style="1" customWidth="1"/>
    <col min="8991" max="8991" width="7.69921875" style="1" customWidth="1"/>
    <col min="8992" max="8992" width="3.69921875" style="1" customWidth="1"/>
    <col min="8993" max="9209" width="8.796875" style="1"/>
    <col min="9210" max="9210" width="5.19921875" style="1" customWidth="1"/>
    <col min="9211" max="9213" width="6.3984375" style="1" customWidth="1"/>
    <col min="9214" max="9214" width="5.19921875" style="1" customWidth="1"/>
    <col min="9215" max="9217" width="6.3984375" style="1" customWidth="1"/>
    <col min="9218" max="9218" width="5.19921875" style="1" customWidth="1"/>
    <col min="9219" max="9221" width="6.3984375" style="1" customWidth="1"/>
    <col min="9222" max="9222" width="3.69921875" style="1" customWidth="1"/>
    <col min="9223" max="9229" width="9.3984375" style="1" customWidth="1"/>
    <col min="9230" max="9242" width="0" style="1" hidden="1" customWidth="1"/>
    <col min="9243" max="9243" width="7.69921875" style="1" customWidth="1"/>
    <col min="9244" max="9244" width="3.69921875" style="1" customWidth="1"/>
    <col min="9245" max="9245" width="7.69921875" style="1" customWidth="1"/>
    <col min="9246" max="9246" width="3.69921875" style="1" customWidth="1"/>
    <col min="9247" max="9247" width="7.69921875" style="1" customWidth="1"/>
    <col min="9248" max="9248" width="3.69921875" style="1" customWidth="1"/>
    <col min="9249" max="9465" width="8.796875" style="1"/>
    <col min="9466" max="9466" width="5.19921875" style="1" customWidth="1"/>
    <col min="9467" max="9469" width="6.3984375" style="1" customWidth="1"/>
    <col min="9470" max="9470" width="5.19921875" style="1" customWidth="1"/>
    <col min="9471" max="9473" width="6.3984375" style="1" customWidth="1"/>
    <col min="9474" max="9474" width="5.19921875" style="1" customWidth="1"/>
    <col min="9475" max="9477" width="6.3984375" style="1" customWidth="1"/>
    <col min="9478" max="9478" width="3.69921875" style="1" customWidth="1"/>
    <col min="9479" max="9485" width="9.3984375" style="1" customWidth="1"/>
    <col min="9486" max="9498" width="0" style="1" hidden="1" customWidth="1"/>
    <col min="9499" max="9499" width="7.69921875" style="1" customWidth="1"/>
    <col min="9500" max="9500" width="3.69921875" style="1" customWidth="1"/>
    <col min="9501" max="9501" width="7.69921875" style="1" customWidth="1"/>
    <col min="9502" max="9502" width="3.69921875" style="1" customWidth="1"/>
    <col min="9503" max="9503" width="7.69921875" style="1" customWidth="1"/>
    <col min="9504" max="9504" width="3.69921875" style="1" customWidth="1"/>
    <col min="9505" max="9721" width="8.796875" style="1"/>
    <col min="9722" max="9722" width="5.19921875" style="1" customWidth="1"/>
    <col min="9723" max="9725" width="6.3984375" style="1" customWidth="1"/>
    <col min="9726" max="9726" width="5.19921875" style="1" customWidth="1"/>
    <col min="9727" max="9729" width="6.3984375" style="1" customWidth="1"/>
    <col min="9730" max="9730" width="5.19921875" style="1" customWidth="1"/>
    <col min="9731" max="9733" width="6.3984375" style="1" customWidth="1"/>
    <col min="9734" max="9734" width="3.69921875" style="1" customWidth="1"/>
    <col min="9735" max="9741" width="9.3984375" style="1" customWidth="1"/>
    <col min="9742" max="9754" width="0" style="1" hidden="1" customWidth="1"/>
    <col min="9755" max="9755" width="7.69921875" style="1" customWidth="1"/>
    <col min="9756" max="9756" width="3.69921875" style="1" customWidth="1"/>
    <col min="9757" max="9757" width="7.69921875" style="1" customWidth="1"/>
    <col min="9758" max="9758" width="3.69921875" style="1" customWidth="1"/>
    <col min="9759" max="9759" width="7.69921875" style="1" customWidth="1"/>
    <col min="9760" max="9760" width="3.69921875" style="1" customWidth="1"/>
    <col min="9761" max="9977" width="8.796875" style="1"/>
    <col min="9978" max="9978" width="5.19921875" style="1" customWidth="1"/>
    <col min="9979" max="9981" width="6.3984375" style="1" customWidth="1"/>
    <col min="9982" max="9982" width="5.19921875" style="1" customWidth="1"/>
    <col min="9983" max="9985" width="6.3984375" style="1" customWidth="1"/>
    <col min="9986" max="9986" width="5.19921875" style="1" customWidth="1"/>
    <col min="9987" max="9989" width="6.3984375" style="1" customWidth="1"/>
    <col min="9990" max="9990" width="3.69921875" style="1" customWidth="1"/>
    <col min="9991" max="9997" width="9.3984375" style="1" customWidth="1"/>
    <col min="9998" max="10010" width="0" style="1" hidden="1" customWidth="1"/>
    <col min="10011" max="10011" width="7.69921875" style="1" customWidth="1"/>
    <col min="10012" max="10012" width="3.69921875" style="1" customWidth="1"/>
    <col min="10013" max="10013" width="7.69921875" style="1" customWidth="1"/>
    <col min="10014" max="10014" width="3.69921875" style="1" customWidth="1"/>
    <col min="10015" max="10015" width="7.69921875" style="1" customWidth="1"/>
    <col min="10016" max="10016" width="3.69921875" style="1" customWidth="1"/>
    <col min="10017" max="10233" width="8.796875" style="1"/>
    <col min="10234" max="10234" width="5.19921875" style="1" customWidth="1"/>
    <col min="10235" max="10237" width="6.3984375" style="1" customWidth="1"/>
    <col min="10238" max="10238" width="5.19921875" style="1" customWidth="1"/>
    <col min="10239" max="10241" width="6.3984375" style="1" customWidth="1"/>
    <col min="10242" max="10242" width="5.19921875" style="1" customWidth="1"/>
    <col min="10243" max="10245" width="6.3984375" style="1" customWidth="1"/>
    <col min="10246" max="10246" width="3.69921875" style="1" customWidth="1"/>
    <col min="10247" max="10253" width="9.3984375" style="1" customWidth="1"/>
    <col min="10254" max="10266" width="0" style="1" hidden="1" customWidth="1"/>
    <col min="10267" max="10267" width="7.69921875" style="1" customWidth="1"/>
    <col min="10268" max="10268" width="3.69921875" style="1" customWidth="1"/>
    <col min="10269" max="10269" width="7.69921875" style="1" customWidth="1"/>
    <col min="10270" max="10270" width="3.69921875" style="1" customWidth="1"/>
    <col min="10271" max="10271" width="7.69921875" style="1" customWidth="1"/>
    <col min="10272" max="10272" width="3.69921875" style="1" customWidth="1"/>
    <col min="10273" max="10489" width="8.796875" style="1"/>
    <col min="10490" max="10490" width="5.19921875" style="1" customWidth="1"/>
    <col min="10491" max="10493" width="6.3984375" style="1" customWidth="1"/>
    <col min="10494" max="10494" width="5.19921875" style="1" customWidth="1"/>
    <col min="10495" max="10497" width="6.3984375" style="1" customWidth="1"/>
    <col min="10498" max="10498" width="5.19921875" style="1" customWidth="1"/>
    <col min="10499" max="10501" width="6.3984375" style="1" customWidth="1"/>
    <col min="10502" max="10502" width="3.69921875" style="1" customWidth="1"/>
    <col min="10503" max="10509" width="9.3984375" style="1" customWidth="1"/>
    <col min="10510" max="10522" width="0" style="1" hidden="1" customWidth="1"/>
    <col min="10523" max="10523" width="7.69921875" style="1" customWidth="1"/>
    <col min="10524" max="10524" width="3.69921875" style="1" customWidth="1"/>
    <col min="10525" max="10525" width="7.69921875" style="1" customWidth="1"/>
    <col min="10526" max="10526" width="3.69921875" style="1" customWidth="1"/>
    <col min="10527" max="10527" width="7.69921875" style="1" customWidth="1"/>
    <col min="10528" max="10528" width="3.69921875" style="1" customWidth="1"/>
    <col min="10529" max="10745" width="8.796875" style="1"/>
    <col min="10746" max="10746" width="5.19921875" style="1" customWidth="1"/>
    <col min="10747" max="10749" width="6.3984375" style="1" customWidth="1"/>
    <col min="10750" max="10750" width="5.19921875" style="1" customWidth="1"/>
    <col min="10751" max="10753" width="6.3984375" style="1" customWidth="1"/>
    <col min="10754" max="10754" width="5.19921875" style="1" customWidth="1"/>
    <col min="10755" max="10757" width="6.3984375" style="1" customWidth="1"/>
    <col min="10758" max="10758" width="3.69921875" style="1" customWidth="1"/>
    <col min="10759" max="10765" width="9.3984375" style="1" customWidth="1"/>
    <col min="10766" max="10778" width="0" style="1" hidden="1" customWidth="1"/>
    <col min="10779" max="10779" width="7.69921875" style="1" customWidth="1"/>
    <col min="10780" max="10780" width="3.69921875" style="1" customWidth="1"/>
    <col min="10781" max="10781" width="7.69921875" style="1" customWidth="1"/>
    <col min="10782" max="10782" width="3.69921875" style="1" customWidth="1"/>
    <col min="10783" max="10783" width="7.69921875" style="1" customWidth="1"/>
    <col min="10784" max="10784" width="3.69921875" style="1" customWidth="1"/>
    <col min="10785" max="11001" width="8.796875" style="1"/>
    <col min="11002" max="11002" width="5.19921875" style="1" customWidth="1"/>
    <col min="11003" max="11005" width="6.3984375" style="1" customWidth="1"/>
    <col min="11006" max="11006" width="5.19921875" style="1" customWidth="1"/>
    <col min="11007" max="11009" width="6.3984375" style="1" customWidth="1"/>
    <col min="11010" max="11010" width="5.19921875" style="1" customWidth="1"/>
    <col min="11011" max="11013" width="6.3984375" style="1" customWidth="1"/>
    <col min="11014" max="11014" width="3.69921875" style="1" customWidth="1"/>
    <col min="11015" max="11021" width="9.3984375" style="1" customWidth="1"/>
    <col min="11022" max="11034" width="0" style="1" hidden="1" customWidth="1"/>
    <col min="11035" max="11035" width="7.69921875" style="1" customWidth="1"/>
    <col min="11036" max="11036" width="3.69921875" style="1" customWidth="1"/>
    <col min="11037" max="11037" width="7.69921875" style="1" customWidth="1"/>
    <col min="11038" max="11038" width="3.69921875" style="1" customWidth="1"/>
    <col min="11039" max="11039" width="7.69921875" style="1" customWidth="1"/>
    <col min="11040" max="11040" width="3.69921875" style="1" customWidth="1"/>
    <col min="11041" max="11257" width="8.796875" style="1"/>
    <col min="11258" max="11258" width="5.19921875" style="1" customWidth="1"/>
    <col min="11259" max="11261" width="6.3984375" style="1" customWidth="1"/>
    <col min="11262" max="11262" width="5.19921875" style="1" customWidth="1"/>
    <col min="11263" max="11265" width="6.3984375" style="1" customWidth="1"/>
    <col min="11266" max="11266" width="5.19921875" style="1" customWidth="1"/>
    <col min="11267" max="11269" width="6.3984375" style="1" customWidth="1"/>
    <col min="11270" max="11270" width="3.69921875" style="1" customWidth="1"/>
    <col min="11271" max="11277" width="9.3984375" style="1" customWidth="1"/>
    <col min="11278" max="11290" width="0" style="1" hidden="1" customWidth="1"/>
    <col min="11291" max="11291" width="7.69921875" style="1" customWidth="1"/>
    <col min="11292" max="11292" width="3.69921875" style="1" customWidth="1"/>
    <col min="11293" max="11293" width="7.69921875" style="1" customWidth="1"/>
    <col min="11294" max="11294" width="3.69921875" style="1" customWidth="1"/>
    <col min="11295" max="11295" width="7.69921875" style="1" customWidth="1"/>
    <col min="11296" max="11296" width="3.69921875" style="1" customWidth="1"/>
    <col min="11297" max="11513" width="8.796875" style="1"/>
    <col min="11514" max="11514" width="5.19921875" style="1" customWidth="1"/>
    <col min="11515" max="11517" width="6.3984375" style="1" customWidth="1"/>
    <col min="11518" max="11518" width="5.19921875" style="1" customWidth="1"/>
    <col min="11519" max="11521" width="6.3984375" style="1" customWidth="1"/>
    <col min="11522" max="11522" width="5.19921875" style="1" customWidth="1"/>
    <col min="11523" max="11525" width="6.3984375" style="1" customWidth="1"/>
    <col min="11526" max="11526" width="3.69921875" style="1" customWidth="1"/>
    <col min="11527" max="11533" width="9.3984375" style="1" customWidth="1"/>
    <col min="11534" max="11546" width="0" style="1" hidden="1" customWidth="1"/>
    <col min="11547" max="11547" width="7.69921875" style="1" customWidth="1"/>
    <col min="11548" max="11548" width="3.69921875" style="1" customWidth="1"/>
    <col min="11549" max="11549" width="7.69921875" style="1" customWidth="1"/>
    <col min="11550" max="11550" width="3.69921875" style="1" customWidth="1"/>
    <col min="11551" max="11551" width="7.69921875" style="1" customWidth="1"/>
    <col min="11552" max="11552" width="3.69921875" style="1" customWidth="1"/>
    <col min="11553" max="11769" width="8.796875" style="1"/>
    <col min="11770" max="11770" width="5.19921875" style="1" customWidth="1"/>
    <col min="11771" max="11773" width="6.3984375" style="1" customWidth="1"/>
    <col min="11774" max="11774" width="5.19921875" style="1" customWidth="1"/>
    <col min="11775" max="11777" width="6.3984375" style="1" customWidth="1"/>
    <col min="11778" max="11778" width="5.19921875" style="1" customWidth="1"/>
    <col min="11779" max="11781" width="6.3984375" style="1" customWidth="1"/>
    <col min="11782" max="11782" width="3.69921875" style="1" customWidth="1"/>
    <col min="11783" max="11789" width="9.3984375" style="1" customWidth="1"/>
    <col min="11790" max="11802" width="0" style="1" hidden="1" customWidth="1"/>
    <col min="11803" max="11803" width="7.69921875" style="1" customWidth="1"/>
    <col min="11804" max="11804" width="3.69921875" style="1" customWidth="1"/>
    <col min="11805" max="11805" width="7.69921875" style="1" customWidth="1"/>
    <col min="11806" max="11806" width="3.69921875" style="1" customWidth="1"/>
    <col min="11807" max="11807" width="7.69921875" style="1" customWidth="1"/>
    <col min="11808" max="11808" width="3.69921875" style="1" customWidth="1"/>
    <col min="11809" max="12025" width="8.796875" style="1"/>
    <col min="12026" max="12026" width="5.19921875" style="1" customWidth="1"/>
    <col min="12027" max="12029" width="6.3984375" style="1" customWidth="1"/>
    <col min="12030" max="12030" width="5.19921875" style="1" customWidth="1"/>
    <col min="12031" max="12033" width="6.3984375" style="1" customWidth="1"/>
    <col min="12034" max="12034" width="5.19921875" style="1" customWidth="1"/>
    <col min="12035" max="12037" width="6.3984375" style="1" customWidth="1"/>
    <col min="12038" max="12038" width="3.69921875" style="1" customWidth="1"/>
    <col min="12039" max="12045" width="9.3984375" style="1" customWidth="1"/>
    <col min="12046" max="12058" width="0" style="1" hidden="1" customWidth="1"/>
    <col min="12059" max="12059" width="7.69921875" style="1" customWidth="1"/>
    <col min="12060" max="12060" width="3.69921875" style="1" customWidth="1"/>
    <col min="12061" max="12061" width="7.69921875" style="1" customWidth="1"/>
    <col min="12062" max="12062" width="3.69921875" style="1" customWidth="1"/>
    <col min="12063" max="12063" width="7.69921875" style="1" customWidth="1"/>
    <col min="12064" max="12064" width="3.69921875" style="1" customWidth="1"/>
    <col min="12065" max="12281" width="8.796875" style="1"/>
    <col min="12282" max="12282" width="5.19921875" style="1" customWidth="1"/>
    <col min="12283" max="12285" width="6.3984375" style="1" customWidth="1"/>
    <col min="12286" max="12286" width="5.19921875" style="1" customWidth="1"/>
    <col min="12287" max="12289" width="6.3984375" style="1" customWidth="1"/>
    <col min="12290" max="12290" width="5.19921875" style="1" customWidth="1"/>
    <col min="12291" max="12293" width="6.3984375" style="1" customWidth="1"/>
    <col min="12294" max="12294" width="3.69921875" style="1" customWidth="1"/>
    <col min="12295" max="12301" width="9.3984375" style="1" customWidth="1"/>
    <col min="12302" max="12314" width="0" style="1" hidden="1" customWidth="1"/>
    <col min="12315" max="12315" width="7.69921875" style="1" customWidth="1"/>
    <col min="12316" max="12316" width="3.69921875" style="1" customWidth="1"/>
    <col min="12317" max="12317" width="7.69921875" style="1" customWidth="1"/>
    <col min="12318" max="12318" width="3.69921875" style="1" customWidth="1"/>
    <col min="12319" max="12319" width="7.69921875" style="1" customWidth="1"/>
    <col min="12320" max="12320" width="3.69921875" style="1" customWidth="1"/>
    <col min="12321" max="12537" width="8.796875" style="1"/>
    <col min="12538" max="12538" width="5.19921875" style="1" customWidth="1"/>
    <col min="12539" max="12541" width="6.3984375" style="1" customWidth="1"/>
    <col min="12542" max="12542" width="5.19921875" style="1" customWidth="1"/>
    <col min="12543" max="12545" width="6.3984375" style="1" customWidth="1"/>
    <col min="12546" max="12546" width="5.19921875" style="1" customWidth="1"/>
    <col min="12547" max="12549" width="6.3984375" style="1" customWidth="1"/>
    <col min="12550" max="12550" width="3.69921875" style="1" customWidth="1"/>
    <col min="12551" max="12557" width="9.3984375" style="1" customWidth="1"/>
    <col min="12558" max="12570" width="0" style="1" hidden="1" customWidth="1"/>
    <col min="12571" max="12571" width="7.69921875" style="1" customWidth="1"/>
    <col min="12572" max="12572" width="3.69921875" style="1" customWidth="1"/>
    <col min="12573" max="12573" width="7.69921875" style="1" customWidth="1"/>
    <col min="12574" max="12574" width="3.69921875" style="1" customWidth="1"/>
    <col min="12575" max="12575" width="7.69921875" style="1" customWidth="1"/>
    <col min="12576" max="12576" width="3.69921875" style="1" customWidth="1"/>
    <col min="12577" max="12793" width="8.796875" style="1"/>
    <col min="12794" max="12794" width="5.19921875" style="1" customWidth="1"/>
    <col min="12795" max="12797" width="6.3984375" style="1" customWidth="1"/>
    <col min="12798" max="12798" width="5.19921875" style="1" customWidth="1"/>
    <col min="12799" max="12801" width="6.3984375" style="1" customWidth="1"/>
    <col min="12802" max="12802" width="5.19921875" style="1" customWidth="1"/>
    <col min="12803" max="12805" width="6.3984375" style="1" customWidth="1"/>
    <col min="12806" max="12806" width="3.69921875" style="1" customWidth="1"/>
    <col min="12807" max="12813" width="9.3984375" style="1" customWidth="1"/>
    <col min="12814" max="12826" width="0" style="1" hidden="1" customWidth="1"/>
    <col min="12827" max="12827" width="7.69921875" style="1" customWidth="1"/>
    <col min="12828" max="12828" width="3.69921875" style="1" customWidth="1"/>
    <col min="12829" max="12829" width="7.69921875" style="1" customWidth="1"/>
    <col min="12830" max="12830" width="3.69921875" style="1" customWidth="1"/>
    <col min="12831" max="12831" width="7.69921875" style="1" customWidth="1"/>
    <col min="12832" max="12832" width="3.69921875" style="1" customWidth="1"/>
    <col min="12833" max="13049" width="8.796875" style="1"/>
    <col min="13050" max="13050" width="5.19921875" style="1" customWidth="1"/>
    <col min="13051" max="13053" width="6.3984375" style="1" customWidth="1"/>
    <col min="13054" max="13054" width="5.19921875" style="1" customWidth="1"/>
    <col min="13055" max="13057" width="6.3984375" style="1" customWidth="1"/>
    <col min="13058" max="13058" width="5.19921875" style="1" customWidth="1"/>
    <col min="13059" max="13061" width="6.3984375" style="1" customWidth="1"/>
    <col min="13062" max="13062" width="3.69921875" style="1" customWidth="1"/>
    <col min="13063" max="13069" width="9.3984375" style="1" customWidth="1"/>
    <col min="13070" max="13082" width="0" style="1" hidden="1" customWidth="1"/>
    <col min="13083" max="13083" width="7.69921875" style="1" customWidth="1"/>
    <col min="13084" max="13084" width="3.69921875" style="1" customWidth="1"/>
    <col min="13085" max="13085" width="7.69921875" style="1" customWidth="1"/>
    <col min="13086" max="13086" width="3.69921875" style="1" customWidth="1"/>
    <col min="13087" max="13087" width="7.69921875" style="1" customWidth="1"/>
    <col min="13088" max="13088" width="3.69921875" style="1" customWidth="1"/>
    <col min="13089" max="13305" width="8.796875" style="1"/>
    <col min="13306" max="13306" width="5.19921875" style="1" customWidth="1"/>
    <col min="13307" max="13309" width="6.3984375" style="1" customWidth="1"/>
    <col min="13310" max="13310" width="5.19921875" style="1" customWidth="1"/>
    <col min="13311" max="13313" width="6.3984375" style="1" customWidth="1"/>
    <col min="13314" max="13314" width="5.19921875" style="1" customWidth="1"/>
    <col min="13315" max="13317" width="6.3984375" style="1" customWidth="1"/>
    <col min="13318" max="13318" width="3.69921875" style="1" customWidth="1"/>
    <col min="13319" max="13325" width="9.3984375" style="1" customWidth="1"/>
    <col min="13326" max="13338" width="0" style="1" hidden="1" customWidth="1"/>
    <col min="13339" max="13339" width="7.69921875" style="1" customWidth="1"/>
    <col min="13340" max="13340" width="3.69921875" style="1" customWidth="1"/>
    <col min="13341" max="13341" width="7.69921875" style="1" customWidth="1"/>
    <col min="13342" max="13342" width="3.69921875" style="1" customWidth="1"/>
    <col min="13343" max="13343" width="7.69921875" style="1" customWidth="1"/>
    <col min="13344" max="13344" width="3.69921875" style="1" customWidth="1"/>
    <col min="13345" max="13561" width="8.796875" style="1"/>
    <col min="13562" max="13562" width="5.19921875" style="1" customWidth="1"/>
    <col min="13563" max="13565" width="6.3984375" style="1" customWidth="1"/>
    <col min="13566" max="13566" width="5.19921875" style="1" customWidth="1"/>
    <col min="13567" max="13569" width="6.3984375" style="1" customWidth="1"/>
    <col min="13570" max="13570" width="5.19921875" style="1" customWidth="1"/>
    <col min="13571" max="13573" width="6.3984375" style="1" customWidth="1"/>
    <col min="13574" max="13574" width="3.69921875" style="1" customWidth="1"/>
    <col min="13575" max="13581" width="9.3984375" style="1" customWidth="1"/>
    <col min="13582" max="13594" width="0" style="1" hidden="1" customWidth="1"/>
    <col min="13595" max="13595" width="7.69921875" style="1" customWidth="1"/>
    <col min="13596" max="13596" width="3.69921875" style="1" customWidth="1"/>
    <col min="13597" max="13597" width="7.69921875" style="1" customWidth="1"/>
    <col min="13598" max="13598" width="3.69921875" style="1" customWidth="1"/>
    <col min="13599" max="13599" width="7.69921875" style="1" customWidth="1"/>
    <col min="13600" max="13600" width="3.69921875" style="1" customWidth="1"/>
    <col min="13601" max="13817" width="8.796875" style="1"/>
    <col min="13818" max="13818" width="5.19921875" style="1" customWidth="1"/>
    <col min="13819" max="13821" width="6.3984375" style="1" customWidth="1"/>
    <col min="13822" max="13822" width="5.19921875" style="1" customWidth="1"/>
    <col min="13823" max="13825" width="6.3984375" style="1" customWidth="1"/>
    <col min="13826" max="13826" width="5.19921875" style="1" customWidth="1"/>
    <col min="13827" max="13829" width="6.3984375" style="1" customWidth="1"/>
    <col min="13830" max="13830" width="3.69921875" style="1" customWidth="1"/>
    <col min="13831" max="13837" width="9.3984375" style="1" customWidth="1"/>
    <col min="13838" max="13850" width="0" style="1" hidden="1" customWidth="1"/>
    <col min="13851" max="13851" width="7.69921875" style="1" customWidth="1"/>
    <col min="13852" max="13852" width="3.69921875" style="1" customWidth="1"/>
    <col min="13853" max="13853" width="7.69921875" style="1" customWidth="1"/>
    <col min="13854" max="13854" width="3.69921875" style="1" customWidth="1"/>
    <col min="13855" max="13855" width="7.69921875" style="1" customWidth="1"/>
    <col min="13856" max="13856" width="3.69921875" style="1" customWidth="1"/>
    <col min="13857" max="14073" width="8.796875" style="1"/>
    <col min="14074" max="14074" width="5.19921875" style="1" customWidth="1"/>
    <col min="14075" max="14077" width="6.3984375" style="1" customWidth="1"/>
    <col min="14078" max="14078" width="5.19921875" style="1" customWidth="1"/>
    <col min="14079" max="14081" width="6.3984375" style="1" customWidth="1"/>
    <col min="14082" max="14082" width="5.19921875" style="1" customWidth="1"/>
    <col min="14083" max="14085" width="6.3984375" style="1" customWidth="1"/>
    <col min="14086" max="14086" width="3.69921875" style="1" customWidth="1"/>
    <col min="14087" max="14093" width="9.3984375" style="1" customWidth="1"/>
    <col min="14094" max="14106" width="0" style="1" hidden="1" customWidth="1"/>
    <col min="14107" max="14107" width="7.69921875" style="1" customWidth="1"/>
    <col min="14108" max="14108" width="3.69921875" style="1" customWidth="1"/>
    <col min="14109" max="14109" width="7.69921875" style="1" customWidth="1"/>
    <col min="14110" max="14110" width="3.69921875" style="1" customWidth="1"/>
    <col min="14111" max="14111" width="7.69921875" style="1" customWidth="1"/>
    <col min="14112" max="14112" width="3.69921875" style="1" customWidth="1"/>
    <col min="14113" max="14329" width="8.796875" style="1"/>
    <col min="14330" max="14330" width="5.19921875" style="1" customWidth="1"/>
    <col min="14331" max="14333" width="6.3984375" style="1" customWidth="1"/>
    <col min="14334" max="14334" width="5.19921875" style="1" customWidth="1"/>
    <col min="14335" max="14337" width="6.3984375" style="1" customWidth="1"/>
    <col min="14338" max="14338" width="5.19921875" style="1" customWidth="1"/>
    <col min="14339" max="14341" width="6.3984375" style="1" customWidth="1"/>
    <col min="14342" max="14342" width="3.69921875" style="1" customWidth="1"/>
    <col min="14343" max="14349" width="9.3984375" style="1" customWidth="1"/>
    <col min="14350" max="14362" width="0" style="1" hidden="1" customWidth="1"/>
    <col min="14363" max="14363" width="7.69921875" style="1" customWidth="1"/>
    <col min="14364" max="14364" width="3.69921875" style="1" customWidth="1"/>
    <col min="14365" max="14365" width="7.69921875" style="1" customWidth="1"/>
    <col min="14366" max="14366" width="3.69921875" style="1" customWidth="1"/>
    <col min="14367" max="14367" width="7.69921875" style="1" customWidth="1"/>
    <col min="14368" max="14368" width="3.69921875" style="1" customWidth="1"/>
    <col min="14369" max="14585" width="8.796875" style="1"/>
    <col min="14586" max="14586" width="5.19921875" style="1" customWidth="1"/>
    <col min="14587" max="14589" width="6.3984375" style="1" customWidth="1"/>
    <col min="14590" max="14590" width="5.19921875" style="1" customWidth="1"/>
    <col min="14591" max="14593" width="6.3984375" style="1" customWidth="1"/>
    <col min="14594" max="14594" width="5.19921875" style="1" customWidth="1"/>
    <col min="14595" max="14597" width="6.3984375" style="1" customWidth="1"/>
    <col min="14598" max="14598" width="3.69921875" style="1" customWidth="1"/>
    <col min="14599" max="14605" width="9.3984375" style="1" customWidth="1"/>
    <col min="14606" max="14618" width="0" style="1" hidden="1" customWidth="1"/>
    <col min="14619" max="14619" width="7.69921875" style="1" customWidth="1"/>
    <col min="14620" max="14620" width="3.69921875" style="1" customWidth="1"/>
    <col min="14621" max="14621" width="7.69921875" style="1" customWidth="1"/>
    <col min="14622" max="14622" width="3.69921875" style="1" customWidth="1"/>
    <col min="14623" max="14623" width="7.69921875" style="1" customWidth="1"/>
    <col min="14624" max="14624" width="3.69921875" style="1" customWidth="1"/>
    <col min="14625" max="14841" width="8.796875" style="1"/>
    <col min="14842" max="14842" width="5.19921875" style="1" customWidth="1"/>
    <col min="14843" max="14845" width="6.3984375" style="1" customWidth="1"/>
    <col min="14846" max="14846" width="5.19921875" style="1" customWidth="1"/>
    <col min="14847" max="14849" width="6.3984375" style="1" customWidth="1"/>
    <col min="14850" max="14850" width="5.19921875" style="1" customWidth="1"/>
    <col min="14851" max="14853" width="6.3984375" style="1" customWidth="1"/>
    <col min="14854" max="14854" width="3.69921875" style="1" customWidth="1"/>
    <col min="14855" max="14861" width="9.3984375" style="1" customWidth="1"/>
    <col min="14862" max="14874" width="0" style="1" hidden="1" customWidth="1"/>
    <col min="14875" max="14875" width="7.69921875" style="1" customWidth="1"/>
    <col min="14876" max="14876" width="3.69921875" style="1" customWidth="1"/>
    <col min="14877" max="14877" width="7.69921875" style="1" customWidth="1"/>
    <col min="14878" max="14878" width="3.69921875" style="1" customWidth="1"/>
    <col min="14879" max="14879" width="7.69921875" style="1" customWidth="1"/>
    <col min="14880" max="14880" width="3.69921875" style="1" customWidth="1"/>
    <col min="14881" max="15097" width="8.796875" style="1"/>
    <col min="15098" max="15098" width="5.19921875" style="1" customWidth="1"/>
    <col min="15099" max="15101" width="6.3984375" style="1" customWidth="1"/>
    <col min="15102" max="15102" width="5.19921875" style="1" customWidth="1"/>
    <col min="15103" max="15105" width="6.3984375" style="1" customWidth="1"/>
    <col min="15106" max="15106" width="5.19921875" style="1" customWidth="1"/>
    <col min="15107" max="15109" width="6.3984375" style="1" customWidth="1"/>
    <col min="15110" max="15110" width="3.69921875" style="1" customWidth="1"/>
    <col min="15111" max="15117" width="9.3984375" style="1" customWidth="1"/>
    <col min="15118" max="15130" width="0" style="1" hidden="1" customWidth="1"/>
    <col min="15131" max="15131" width="7.69921875" style="1" customWidth="1"/>
    <col min="15132" max="15132" width="3.69921875" style="1" customWidth="1"/>
    <col min="15133" max="15133" width="7.69921875" style="1" customWidth="1"/>
    <col min="15134" max="15134" width="3.69921875" style="1" customWidth="1"/>
    <col min="15135" max="15135" width="7.69921875" style="1" customWidth="1"/>
    <col min="15136" max="15136" width="3.69921875" style="1" customWidth="1"/>
    <col min="15137" max="15353" width="8.796875" style="1"/>
    <col min="15354" max="15354" width="5.19921875" style="1" customWidth="1"/>
    <col min="15355" max="15357" width="6.3984375" style="1" customWidth="1"/>
    <col min="15358" max="15358" width="5.19921875" style="1" customWidth="1"/>
    <col min="15359" max="15361" width="6.3984375" style="1" customWidth="1"/>
    <col min="15362" max="15362" width="5.19921875" style="1" customWidth="1"/>
    <col min="15363" max="15365" width="6.3984375" style="1" customWidth="1"/>
    <col min="15366" max="15366" width="3.69921875" style="1" customWidth="1"/>
    <col min="15367" max="15373" width="9.3984375" style="1" customWidth="1"/>
    <col min="15374" max="15386" width="0" style="1" hidden="1" customWidth="1"/>
    <col min="15387" max="15387" width="7.69921875" style="1" customWidth="1"/>
    <col min="15388" max="15388" width="3.69921875" style="1" customWidth="1"/>
    <col min="15389" max="15389" width="7.69921875" style="1" customWidth="1"/>
    <col min="15390" max="15390" width="3.69921875" style="1" customWidth="1"/>
    <col min="15391" max="15391" width="7.69921875" style="1" customWidth="1"/>
    <col min="15392" max="15392" width="3.69921875" style="1" customWidth="1"/>
    <col min="15393" max="15609" width="8.796875" style="1"/>
    <col min="15610" max="15610" width="5.19921875" style="1" customWidth="1"/>
    <col min="15611" max="15613" width="6.3984375" style="1" customWidth="1"/>
    <col min="15614" max="15614" width="5.19921875" style="1" customWidth="1"/>
    <col min="15615" max="15617" width="6.3984375" style="1" customWidth="1"/>
    <col min="15618" max="15618" width="5.19921875" style="1" customWidth="1"/>
    <col min="15619" max="15621" width="6.3984375" style="1" customWidth="1"/>
    <col min="15622" max="15622" width="3.69921875" style="1" customWidth="1"/>
    <col min="15623" max="15629" width="9.3984375" style="1" customWidth="1"/>
    <col min="15630" max="15642" width="0" style="1" hidden="1" customWidth="1"/>
    <col min="15643" max="15643" width="7.69921875" style="1" customWidth="1"/>
    <col min="15644" max="15644" width="3.69921875" style="1" customWidth="1"/>
    <col min="15645" max="15645" width="7.69921875" style="1" customWidth="1"/>
    <col min="15646" max="15646" width="3.69921875" style="1" customWidth="1"/>
    <col min="15647" max="15647" width="7.69921875" style="1" customWidth="1"/>
    <col min="15648" max="15648" width="3.69921875" style="1" customWidth="1"/>
    <col min="15649" max="15865" width="8.796875" style="1"/>
    <col min="15866" max="15866" width="5.19921875" style="1" customWidth="1"/>
    <col min="15867" max="15869" width="6.3984375" style="1" customWidth="1"/>
    <col min="15870" max="15870" width="5.19921875" style="1" customWidth="1"/>
    <col min="15871" max="15873" width="6.3984375" style="1" customWidth="1"/>
    <col min="15874" max="15874" width="5.19921875" style="1" customWidth="1"/>
    <col min="15875" max="15877" width="6.3984375" style="1" customWidth="1"/>
    <col min="15878" max="15878" width="3.69921875" style="1" customWidth="1"/>
    <col min="15879" max="15885" width="9.3984375" style="1" customWidth="1"/>
    <col min="15886" max="15898" width="0" style="1" hidden="1" customWidth="1"/>
    <col min="15899" max="15899" width="7.69921875" style="1" customWidth="1"/>
    <col min="15900" max="15900" width="3.69921875" style="1" customWidth="1"/>
    <col min="15901" max="15901" width="7.69921875" style="1" customWidth="1"/>
    <col min="15902" max="15902" width="3.69921875" style="1" customWidth="1"/>
    <col min="15903" max="15903" width="7.69921875" style="1" customWidth="1"/>
    <col min="15904" max="15904" width="3.69921875" style="1" customWidth="1"/>
    <col min="15905" max="16121" width="8.796875" style="1"/>
    <col min="16122" max="16122" width="5.19921875" style="1" customWidth="1"/>
    <col min="16123" max="16125" width="6.3984375" style="1" customWidth="1"/>
    <col min="16126" max="16126" width="5.19921875" style="1" customWidth="1"/>
    <col min="16127" max="16129" width="6.3984375" style="1" customWidth="1"/>
    <col min="16130" max="16130" width="5.19921875" style="1" customWidth="1"/>
    <col min="16131" max="16133" width="6.3984375" style="1" customWidth="1"/>
    <col min="16134" max="16134" width="3.69921875" style="1" customWidth="1"/>
    <col min="16135" max="16141" width="9.3984375" style="1" customWidth="1"/>
    <col min="16142" max="16154" width="0" style="1" hidden="1" customWidth="1"/>
    <col min="16155" max="16155" width="7.69921875" style="1" customWidth="1"/>
    <col min="16156" max="16156" width="3.69921875" style="1" customWidth="1"/>
    <col min="16157" max="16157" width="7.69921875" style="1" customWidth="1"/>
    <col min="16158" max="16158" width="3.69921875" style="1" customWidth="1"/>
    <col min="16159" max="16159" width="7.69921875" style="1" customWidth="1"/>
    <col min="16160" max="16160" width="3.69921875" style="1" customWidth="1"/>
    <col min="16161" max="16384" width="8.796875" style="1"/>
  </cols>
  <sheetData>
    <row r="1" spans="1:33" s="31" customFormat="1" ht="24" customHeight="1" thickBot="1">
      <c r="A1" s="24"/>
      <c r="B1" s="25" t="s">
        <v>40</v>
      </c>
      <c r="C1" s="26"/>
      <c r="D1" s="27"/>
      <c r="E1" s="28"/>
      <c r="F1" s="29"/>
      <c r="G1" s="209" t="s">
        <v>164</v>
      </c>
      <c r="H1" s="210"/>
      <c r="I1" s="211"/>
      <c r="J1" s="210"/>
      <c r="K1" s="60" t="s">
        <v>159</v>
      </c>
      <c r="L1" s="30"/>
      <c r="M1" s="66"/>
      <c r="N1" s="67" t="s">
        <v>0</v>
      </c>
      <c r="O1" s="24"/>
      <c r="P1" s="24"/>
      <c r="Q1" s="66"/>
      <c r="R1" s="66"/>
      <c r="S1" s="66"/>
      <c r="T1" s="90" t="s">
        <v>173</v>
      </c>
      <c r="U1" s="66"/>
      <c r="V1" s="24"/>
      <c r="W1" s="25" t="s">
        <v>163</v>
      </c>
      <c r="X1" s="26"/>
      <c r="Y1" s="27"/>
      <c r="Z1" s="28"/>
      <c r="AA1" s="29"/>
      <c r="AB1" s="22"/>
      <c r="AC1" s="29"/>
      <c r="AD1" s="28"/>
      <c r="AE1" s="29"/>
      <c r="AF1" s="60"/>
      <c r="AG1" s="30"/>
    </row>
    <row r="2" spans="1:33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160</v>
      </c>
      <c r="L2" s="16" t="s">
        <v>4</v>
      </c>
      <c r="M2" s="68"/>
      <c r="N2" s="69" t="s">
        <v>3</v>
      </c>
      <c r="O2" s="69" t="s">
        <v>4</v>
      </c>
      <c r="P2" s="70" t="s">
        <v>5</v>
      </c>
      <c r="Q2" s="61"/>
      <c r="R2" s="61"/>
      <c r="S2" s="61"/>
      <c r="T2" s="61"/>
      <c r="U2" s="61"/>
      <c r="V2" s="11" t="s">
        <v>1</v>
      </c>
      <c r="W2" s="8" t="s">
        <v>2</v>
      </c>
      <c r="X2" s="8" t="s">
        <v>3</v>
      </c>
      <c r="Y2" s="9" t="s">
        <v>4</v>
      </c>
      <c r="Z2" s="11" t="s">
        <v>1</v>
      </c>
      <c r="AA2" s="8" t="s">
        <v>2</v>
      </c>
      <c r="AB2" s="8" t="s">
        <v>3</v>
      </c>
      <c r="AC2" s="9" t="s">
        <v>4</v>
      </c>
      <c r="AD2" s="11" t="s">
        <v>1</v>
      </c>
      <c r="AE2" s="8" t="s">
        <v>2</v>
      </c>
      <c r="AF2" s="8" t="s">
        <v>3</v>
      </c>
      <c r="AG2" s="16" t="s">
        <v>4</v>
      </c>
    </row>
    <row r="3" spans="1:33" s="6" customFormat="1" ht="25.5" customHeight="1" thickBot="1">
      <c r="A3" s="10" t="s">
        <v>6</v>
      </c>
      <c r="B3" s="44">
        <v>4411</v>
      </c>
      <c r="C3" s="44">
        <v>2229</v>
      </c>
      <c r="D3" s="44">
        <v>2182</v>
      </c>
      <c r="E3" s="98" t="s">
        <v>7</v>
      </c>
      <c r="F3" s="44">
        <v>8383</v>
      </c>
      <c r="G3" s="44">
        <v>4372</v>
      </c>
      <c r="H3" s="44">
        <v>4011</v>
      </c>
      <c r="I3" s="98" t="s">
        <v>8</v>
      </c>
      <c r="J3" s="44">
        <v>10601</v>
      </c>
      <c r="K3" s="44">
        <v>5147</v>
      </c>
      <c r="L3" s="44">
        <v>5454</v>
      </c>
      <c r="M3" s="104"/>
      <c r="N3" s="88">
        <v>46.945027205189916</v>
      </c>
      <c r="O3" s="88">
        <v>49.802202500485848</v>
      </c>
      <c r="P3" s="89">
        <v>48.380393254404751</v>
      </c>
      <c r="Q3" s="63"/>
      <c r="R3" s="63"/>
      <c r="S3" s="63"/>
      <c r="T3" s="63"/>
      <c r="U3" s="63"/>
      <c r="V3" s="10" t="s">
        <v>6</v>
      </c>
      <c r="W3" s="44">
        <f>SUM(W4:W8)</f>
        <v>9539</v>
      </c>
      <c r="X3" s="44">
        <f>SUM(X4:X8)</f>
        <v>4842</v>
      </c>
      <c r="Y3" s="102">
        <f>SUM(Y4:Y8)</f>
        <v>4697</v>
      </c>
      <c r="Z3" s="10" t="s">
        <v>7</v>
      </c>
      <c r="AA3" s="44">
        <f>SUM(AA4:AA8)</f>
        <v>311162</v>
      </c>
      <c r="AB3" s="44">
        <f>SUM(AB4:AB8)</f>
        <v>162223</v>
      </c>
      <c r="AC3" s="102">
        <f>SUM(AC4:AC8)</f>
        <v>148939</v>
      </c>
      <c r="AD3" s="10" t="s">
        <v>8</v>
      </c>
      <c r="AE3" s="44">
        <f>SUM(AE4:AE8)</f>
        <v>763975</v>
      </c>
      <c r="AF3" s="44">
        <f>SUM(AF4:AF8)</f>
        <v>370958</v>
      </c>
      <c r="AG3" s="44">
        <f>SUM(AG4:AG8)</f>
        <v>393017</v>
      </c>
    </row>
    <row r="4" spans="1:33" s="18" customFormat="1" ht="15.75" customHeight="1">
      <c r="A4" s="17">
        <v>0</v>
      </c>
      <c r="B4" s="36">
        <v>719</v>
      </c>
      <c r="C4" s="37">
        <v>362</v>
      </c>
      <c r="D4" s="37">
        <v>357</v>
      </c>
      <c r="E4" s="91">
        <v>35</v>
      </c>
      <c r="F4" s="36">
        <v>1495</v>
      </c>
      <c r="G4" s="37">
        <v>794</v>
      </c>
      <c r="H4" s="37">
        <v>701</v>
      </c>
      <c r="I4" s="91">
        <v>70</v>
      </c>
      <c r="J4" s="36">
        <v>2075</v>
      </c>
      <c r="K4" s="37">
        <v>1022</v>
      </c>
      <c r="L4" s="37">
        <v>1053</v>
      </c>
      <c r="M4" s="62"/>
      <c r="N4" s="62"/>
      <c r="O4" s="62"/>
      <c r="P4" s="62"/>
      <c r="Q4" s="62"/>
      <c r="R4" s="62"/>
      <c r="S4" s="62"/>
      <c r="T4" s="62"/>
      <c r="U4" s="62"/>
      <c r="V4" s="17">
        <v>0</v>
      </c>
      <c r="W4" s="36">
        <v>0</v>
      </c>
      <c r="X4" s="36">
        <v>0</v>
      </c>
      <c r="Y4" s="50">
        <v>0</v>
      </c>
      <c r="Z4" s="13">
        <v>35</v>
      </c>
      <c r="AA4" s="36">
        <f>F4*35</f>
        <v>52325</v>
      </c>
      <c r="AB4" s="36">
        <f>G4*35</f>
        <v>27790</v>
      </c>
      <c r="AC4" s="50">
        <f>H4*35</f>
        <v>24535</v>
      </c>
      <c r="AD4" s="13">
        <v>70</v>
      </c>
      <c r="AE4" s="36">
        <f>J4*70</f>
        <v>145250</v>
      </c>
      <c r="AF4" s="36">
        <f>K4*70</f>
        <v>71540</v>
      </c>
      <c r="AG4" s="36">
        <f>L4*70</f>
        <v>73710</v>
      </c>
    </row>
    <row r="5" spans="1:33" s="18" customFormat="1" ht="15.75" customHeight="1">
      <c r="A5" s="17">
        <v>1</v>
      </c>
      <c r="B5" s="36">
        <v>821</v>
      </c>
      <c r="C5" s="37">
        <v>408</v>
      </c>
      <c r="D5" s="37">
        <v>413</v>
      </c>
      <c r="E5" s="91">
        <v>36</v>
      </c>
      <c r="F5" s="36">
        <v>1547</v>
      </c>
      <c r="G5" s="37">
        <v>814</v>
      </c>
      <c r="H5" s="37">
        <v>733</v>
      </c>
      <c r="I5" s="91">
        <v>71</v>
      </c>
      <c r="J5" s="36">
        <v>1883</v>
      </c>
      <c r="K5" s="37">
        <v>886</v>
      </c>
      <c r="L5" s="37">
        <v>997</v>
      </c>
      <c r="M5" s="62"/>
      <c r="N5" s="62"/>
      <c r="O5" s="62"/>
      <c r="P5" s="62"/>
      <c r="Q5" s="62"/>
      <c r="R5" s="62"/>
      <c r="S5" s="62"/>
      <c r="T5" s="62"/>
      <c r="U5" s="62"/>
      <c r="V5" s="17">
        <v>1</v>
      </c>
      <c r="W5" s="36">
        <f>B5</f>
        <v>821</v>
      </c>
      <c r="X5" s="36">
        <f>C5</f>
        <v>408</v>
      </c>
      <c r="Y5" s="50">
        <f>D5</f>
        <v>413</v>
      </c>
      <c r="Z5" s="13">
        <v>36</v>
      </c>
      <c r="AA5" s="36">
        <f>F5*36</f>
        <v>55692</v>
      </c>
      <c r="AB5" s="36">
        <f>G5*36</f>
        <v>29304</v>
      </c>
      <c r="AC5" s="50">
        <f>H5*36</f>
        <v>26388</v>
      </c>
      <c r="AD5" s="13">
        <v>71</v>
      </c>
      <c r="AE5" s="36">
        <f>J5*71</f>
        <v>133693</v>
      </c>
      <c r="AF5" s="36">
        <f>K5*71</f>
        <v>62906</v>
      </c>
      <c r="AG5" s="36">
        <f>L5*71</f>
        <v>70787</v>
      </c>
    </row>
    <row r="6" spans="1:33" s="18" customFormat="1" ht="15.75" customHeight="1">
      <c r="A6" s="17">
        <v>2</v>
      </c>
      <c r="B6" s="36">
        <v>898</v>
      </c>
      <c r="C6" s="37">
        <v>450</v>
      </c>
      <c r="D6" s="37">
        <v>448</v>
      </c>
      <c r="E6" s="91">
        <v>37</v>
      </c>
      <c r="F6" s="36">
        <v>1675</v>
      </c>
      <c r="G6" s="37">
        <v>866</v>
      </c>
      <c r="H6" s="37">
        <v>809</v>
      </c>
      <c r="I6" s="91">
        <v>72</v>
      </c>
      <c r="J6" s="36">
        <v>2149</v>
      </c>
      <c r="K6" s="37">
        <v>1047</v>
      </c>
      <c r="L6" s="37">
        <v>1102</v>
      </c>
      <c r="M6" s="62"/>
      <c r="N6" s="62"/>
      <c r="O6" s="62"/>
      <c r="P6" s="62"/>
      <c r="Q6" s="62"/>
      <c r="R6" s="62"/>
      <c r="S6" s="62"/>
      <c r="T6" s="62"/>
      <c r="U6" s="62"/>
      <c r="V6" s="17">
        <v>2</v>
      </c>
      <c r="W6" s="36">
        <f>B6*2</f>
        <v>1796</v>
      </c>
      <c r="X6" s="36">
        <f>C6*2</f>
        <v>900</v>
      </c>
      <c r="Y6" s="50">
        <f>D6*2</f>
        <v>896</v>
      </c>
      <c r="Z6" s="13">
        <v>37</v>
      </c>
      <c r="AA6" s="36">
        <f>F6*37</f>
        <v>61975</v>
      </c>
      <c r="AB6" s="36">
        <f>G6*37</f>
        <v>32042</v>
      </c>
      <c r="AC6" s="50">
        <f>H6*37</f>
        <v>29933</v>
      </c>
      <c r="AD6" s="13">
        <v>72</v>
      </c>
      <c r="AE6" s="36">
        <f>J6*72</f>
        <v>154728</v>
      </c>
      <c r="AF6" s="36">
        <f>K6*72</f>
        <v>75384</v>
      </c>
      <c r="AG6" s="36">
        <f>L6*72</f>
        <v>79344</v>
      </c>
    </row>
    <row r="7" spans="1:33" s="18" customFormat="1" ht="15.75" customHeight="1">
      <c r="A7" s="17">
        <v>3</v>
      </c>
      <c r="B7" s="36">
        <v>970</v>
      </c>
      <c r="C7" s="37">
        <v>502</v>
      </c>
      <c r="D7" s="37">
        <v>468</v>
      </c>
      <c r="E7" s="91">
        <v>38</v>
      </c>
      <c r="F7" s="36">
        <v>1804</v>
      </c>
      <c r="G7" s="37">
        <v>935</v>
      </c>
      <c r="H7" s="37">
        <v>869</v>
      </c>
      <c r="I7" s="91">
        <v>73</v>
      </c>
      <c r="J7" s="36">
        <v>2252</v>
      </c>
      <c r="K7" s="37">
        <v>1080</v>
      </c>
      <c r="L7" s="37">
        <v>1172</v>
      </c>
      <c r="M7" s="62"/>
      <c r="N7" s="62"/>
      <c r="O7" s="62"/>
      <c r="P7" s="62"/>
      <c r="Q7" s="62"/>
      <c r="R7" s="62"/>
      <c r="S7" s="62"/>
      <c r="T7" s="62"/>
      <c r="U7" s="62"/>
      <c r="V7" s="17">
        <v>3</v>
      </c>
      <c r="W7" s="36">
        <f>B7*3</f>
        <v>2910</v>
      </c>
      <c r="X7" s="36">
        <f>C7*3</f>
        <v>1506</v>
      </c>
      <c r="Y7" s="50">
        <f>D7*3</f>
        <v>1404</v>
      </c>
      <c r="Z7" s="13">
        <v>38</v>
      </c>
      <c r="AA7" s="36">
        <f>F7*38</f>
        <v>68552</v>
      </c>
      <c r="AB7" s="36">
        <f>G7*38</f>
        <v>35530</v>
      </c>
      <c r="AC7" s="50">
        <f>H7*38</f>
        <v>33022</v>
      </c>
      <c r="AD7" s="13">
        <v>73</v>
      </c>
      <c r="AE7" s="36">
        <f>J7*73</f>
        <v>164396</v>
      </c>
      <c r="AF7" s="36">
        <f>K7*73</f>
        <v>78840</v>
      </c>
      <c r="AG7" s="36">
        <f>L7*73</f>
        <v>85556</v>
      </c>
    </row>
    <row r="8" spans="1:33" s="18" customFormat="1" ht="18" customHeight="1" thickBot="1">
      <c r="A8" s="17">
        <v>4</v>
      </c>
      <c r="B8" s="36">
        <v>1003</v>
      </c>
      <c r="C8" s="37">
        <v>507</v>
      </c>
      <c r="D8" s="119">
        <v>496</v>
      </c>
      <c r="E8" s="92">
        <v>39</v>
      </c>
      <c r="F8" s="39">
        <v>1862</v>
      </c>
      <c r="G8" s="40">
        <v>963</v>
      </c>
      <c r="H8" s="40">
        <v>899</v>
      </c>
      <c r="I8" s="92">
        <v>74</v>
      </c>
      <c r="J8" s="39">
        <v>2242</v>
      </c>
      <c r="K8" s="40">
        <v>1112</v>
      </c>
      <c r="L8" s="40">
        <v>1130</v>
      </c>
      <c r="M8" s="62"/>
      <c r="N8" s="72" t="s">
        <v>9</v>
      </c>
      <c r="O8" s="75"/>
      <c r="P8" s="75"/>
      <c r="Q8" s="75"/>
      <c r="R8" s="75"/>
      <c r="S8" s="75"/>
      <c r="T8" s="75"/>
      <c r="U8" s="62"/>
      <c r="V8" s="19">
        <v>4</v>
      </c>
      <c r="W8" s="39">
        <f>B8*4</f>
        <v>4012</v>
      </c>
      <c r="X8" s="39">
        <f>C8*4</f>
        <v>2028</v>
      </c>
      <c r="Y8" s="51">
        <f>D8*4</f>
        <v>1984</v>
      </c>
      <c r="Z8" s="20">
        <v>39</v>
      </c>
      <c r="AA8" s="39">
        <f>F8*39</f>
        <v>72618</v>
      </c>
      <c r="AB8" s="39">
        <f>G8*39</f>
        <v>37557</v>
      </c>
      <c r="AC8" s="51">
        <f>H8*39</f>
        <v>35061</v>
      </c>
      <c r="AD8" s="20">
        <v>74</v>
      </c>
      <c r="AE8" s="39">
        <f>J8*74</f>
        <v>165908</v>
      </c>
      <c r="AF8" s="39">
        <f>K8*74</f>
        <v>82288</v>
      </c>
      <c r="AG8" s="39">
        <f>L8*74</f>
        <v>83620</v>
      </c>
    </row>
    <row r="9" spans="1:33" s="6" customFormat="1" ht="25.5" customHeight="1">
      <c r="A9" s="201" t="s">
        <v>10</v>
      </c>
      <c r="B9" s="137">
        <v>6452</v>
      </c>
      <c r="C9" s="137">
        <v>3291</v>
      </c>
      <c r="D9" s="44">
        <v>3161</v>
      </c>
      <c r="E9" s="98" t="s">
        <v>11</v>
      </c>
      <c r="F9" s="44">
        <v>9919</v>
      </c>
      <c r="G9" s="44">
        <v>5064</v>
      </c>
      <c r="H9" s="44">
        <v>4855</v>
      </c>
      <c r="I9" s="98" t="s">
        <v>12</v>
      </c>
      <c r="J9" s="44">
        <v>10647</v>
      </c>
      <c r="K9" s="44">
        <v>5163</v>
      </c>
      <c r="L9" s="44">
        <v>5484</v>
      </c>
      <c r="M9" s="104"/>
      <c r="N9" s="78" t="s">
        <v>13</v>
      </c>
      <c r="O9" s="79" t="s">
        <v>3</v>
      </c>
      <c r="P9" s="80"/>
      <c r="Q9" s="79" t="s">
        <v>4</v>
      </c>
      <c r="R9" s="80"/>
      <c r="S9" s="79" t="s">
        <v>5</v>
      </c>
      <c r="T9" s="81"/>
      <c r="U9" s="63"/>
      <c r="V9" s="10" t="s">
        <v>10</v>
      </c>
      <c r="W9" s="44">
        <f>SUM(W10:W14)</f>
        <v>45919</v>
      </c>
      <c r="X9" s="44">
        <f>SUM(X10:X14)</f>
        <v>23431</v>
      </c>
      <c r="Y9" s="102">
        <f>SUM(Y10:Y14)</f>
        <v>22488</v>
      </c>
      <c r="Z9" s="10" t="s">
        <v>11</v>
      </c>
      <c r="AA9" s="44">
        <f>SUM(AA10:AA14)</f>
        <v>416808</v>
      </c>
      <c r="AB9" s="44">
        <f>SUM(AB10:AB14)</f>
        <v>212833</v>
      </c>
      <c r="AC9" s="102">
        <f>SUM(AC10:AC14)</f>
        <v>203975</v>
      </c>
      <c r="AD9" s="10" t="s">
        <v>12</v>
      </c>
      <c r="AE9" s="44">
        <f>SUM(AE10:AE14)</f>
        <v>817122</v>
      </c>
      <c r="AF9" s="44">
        <f>SUM(AF10:AF14)</f>
        <v>396190</v>
      </c>
      <c r="AG9" s="44">
        <f>SUM(AG10:AG14)</f>
        <v>420932</v>
      </c>
    </row>
    <row r="10" spans="1:33" s="18" customFormat="1" ht="15.75" customHeight="1">
      <c r="A10" s="17">
        <v>5</v>
      </c>
      <c r="B10" s="36">
        <v>1177</v>
      </c>
      <c r="C10" s="37">
        <v>589</v>
      </c>
      <c r="D10" s="37">
        <v>588</v>
      </c>
      <c r="E10" s="91">
        <v>40</v>
      </c>
      <c r="F10" s="36">
        <v>1922</v>
      </c>
      <c r="G10" s="37">
        <v>977</v>
      </c>
      <c r="H10" s="37">
        <v>945</v>
      </c>
      <c r="I10" s="91">
        <v>75</v>
      </c>
      <c r="J10" s="36">
        <v>2464</v>
      </c>
      <c r="K10" s="37">
        <v>1204</v>
      </c>
      <c r="L10" s="37">
        <v>1260</v>
      </c>
      <c r="M10" s="71"/>
      <c r="N10" s="73"/>
      <c r="O10" s="82" t="s">
        <v>35</v>
      </c>
      <c r="P10" s="73" t="s">
        <v>14</v>
      </c>
      <c r="Q10" s="82" t="s">
        <v>35</v>
      </c>
      <c r="R10" s="73" t="s">
        <v>14</v>
      </c>
      <c r="S10" s="82" t="s">
        <v>35</v>
      </c>
      <c r="T10" s="83" t="s">
        <v>14</v>
      </c>
      <c r="U10" s="62"/>
      <c r="V10" s="17">
        <v>5</v>
      </c>
      <c r="W10" s="36">
        <f>B10*5</f>
        <v>5885</v>
      </c>
      <c r="X10" s="36">
        <f>C10*5</f>
        <v>2945</v>
      </c>
      <c r="Y10" s="50">
        <f>D10*5</f>
        <v>2940</v>
      </c>
      <c r="Z10" s="13">
        <v>40</v>
      </c>
      <c r="AA10" s="36">
        <f>F10*40</f>
        <v>76880</v>
      </c>
      <c r="AB10" s="36">
        <f>G10*40</f>
        <v>39080</v>
      </c>
      <c r="AC10" s="50">
        <f>H10*40</f>
        <v>37800</v>
      </c>
      <c r="AD10" s="13">
        <v>75</v>
      </c>
      <c r="AE10" s="36">
        <f>J10*75</f>
        <v>184800</v>
      </c>
      <c r="AF10" s="36">
        <f>K10*75</f>
        <v>90300</v>
      </c>
      <c r="AG10" s="36">
        <f>L10*75</f>
        <v>94500</v>
      </c>
    </row>
    <row r="11" spans="1:33" s="18" customFormat="1" ht="15.75" customHeight="1">
      <c r="A11" s="17">
        <v>6</v>
      </c>
      <c r="B11" s="36">
        <v>1201</v>
      </c>
      <c r="C11" s="37">
        <v>625</v>
      </c>
      <c r="D11" s="37">
        <v>576</v>
      </c>
      <c r="E11" s="91">
        <v>41</v>
      </c>
      <c r="F11" s="36">
        <v>1992</v>
      </c>
      <c r="G11" s="37">
        <v>1003</v>
      </c>
      <c r="H11" s="37">
        <v>989</v>
      </c>
      <c r="I11" s="91">
        <v>76</v>
      </c>
      <c r="J11" s="36">
        <v>2455</v>
      </c>
      <c r="K11" s="37">
        <v>1188</v>
      </c>
      <c r="L11" s="37">
        <v>1267</v>
      </c>
      <c r="M11" s="71"/>
      <c r="N11" s="73" t="s">
        <v>15</v>
      </c>
      <c r="O11" s="76">
        <v>9608</v>
      </c>
      <c r="P11" s="84">
        <v>12.566705032960135</v>
      </c>
      <c r="Q11" s="76">
        <v>9023</v>
      </c>
      <c r="R11" s="84">
        <v>11.6900952257563</v>
      </c>
      <c r="S11" s="76">
        <v>18631</v>
      </c>
      <c r="T11" s="85">
        <v>12.126320448317832</v>
      </c>
      <c r="U11" s="62"/>
      <c r="V11" s="17">
        <v>6</v>
      </c>
      <c r="W11" s="36">
        <f>B11*6</f>
        <v>7206</v>
      </c>
      <c r="X11" s="36">
        <f>C11*6</f>
        <v>3750</v>
      </c>
      <c r="Y11" s="50">
        <f>D11*6</f>
        <v>3456</v>
      </c>
      <c r="Z11" s="13">
        <v>41</v>
      </c>
      <c r="AA11" s="36">
        <f>F11*41</f>
        <v>81672</v>
      </c>
      <c r="AB11" s="36">
        <f>G11*41</f>
        <v>41123</v>
      </c>
      <c r="AC11" s="50">
        <f>H11*41</f>
        <v>40549</v>
      </c>
      <c r="AD11" s="13">
        <v>76</v>
      </c>
      <c r="AE11" s="36">
        <f>J11*76</f>
        <v>186580</v>
      </c>
      <c r="AF11" s="36">
        <f>K11*76</f>
        <v>90288</v>
      </c>
      <c r="AG11" s="36">
        <f>L11*76</f>
        <v>96292</v>
      </c>
    </row>
    <row r="12" spans="1:33" s="18" customFormat="1" ht="15.75" customHeight="1">
      <c r="A12" s="17">
        <v>7</v>
      </c>
      <c r="B12" s="36">
        <v>1249</v>
      </c>
      <c r="C12" s="37">
        <v>643</v>
      </c>
      <c r="D12" s="37">
        <v>606</v>
      </c>
      <c r="E12" s="91">
        <v>42</v>
      </c>
      <c r="F12" s="36">
        <v>1944</v>
      </c>
      <c r="G12" s="37">
        <v>1009</v>
      </c>
      <c r="H12" s="37">
        <v>935</v>
      </c>
      <c r="I12" s="91">
        <v>77</v>
      </c>
      <c r="J12" s="36">
        <v>2340</v>
      </c>
      <c r="K12" s="37">
        <v>1143</v>
      </c>
      <c r="L12" s="37">
        <v>1197</v>
      </c>
      <c r="M12" s="71"/>
      <c r="N12" s="73" t="s">
        <v>16</v>
      </c>
      <c r="O12" s="76">
        <v>45410</v>
      </c>
      <c r="P12" s="84">
        <v>59.39363817097415</v>
      </c>
      <c r="Q12" s="76">
        <v>42422</v>
      </c>
      <c r="R12" s="84">
        <v>54.9614562414977</v>
      </c>
      <c r="S12" s="76">
        <v>87832</v>
      </c>
      <c r="T12" s="85">
        <v>57.167032237488691</v>
      </c>
      <c r="U12" s="62"/>
      <c r="V12" s="17">
        <v>7</v>
      </c>
      <c r="W12" s="36">
        <f>B12*7</f>
        <v>8743</v>
      </c>
      <c r="X12" s="36">
        <f>C12*7</f>
        <v>4501</v>
      </c>
      <c r="Y12" s="50">
        <f>D12*7</f>
        <v>4242</v>
      </c>
      <c r="Z12" s="13">
        <v>42</v>
      </c>
      <c r="AA12" s="36">
        <f>F12*42</f>
        <v>81648</v>
      </c>
      <c r="AB12" s="36">
        <f>G12*42</f>
        <v>42378</v>
      </c>
      <c r="AC12" s="50">
        <f>H12*42</f>
        <v>39270</v>
      </c>
      <c r="AD12" s="13">
        <v>77</v>
      </c>
      <c r="AE12" s="36">
        <f>J12*77</f>
        <v>180180</v>
      </c>
      <c r="AF12" s="36">
        <f>K12*77</f>
        <v>88011</v>
      </c>
      <c r="AG12" s="36">
        <f>L12*77</f>
        <v>92169</v>
      </c>
    </row>
    <row r="13" spans="1:33" s="18" customFormat="1" ht="15.75" customHeight="1">
      <c r="A13" s="17">
        <v>8</v>
      </c>
      <c r="B13" s="36">
        <v>1340</v>
      </c>
      <c r="C13" s="37">
        <v>671</v>
      </c>
      <c r="D13" s="37">
        <v>669</v>
      </c>
      <c r="E13" s="91">
        <v>43</v>
      </c>
      <c r="F13" s="36">
        <v>2076</v>
      </c>
      <c r="G13" s="37">
        <v>1048</v>
      </c>
      <c r="H13" s="37">
        <v>1028</v>
      </c>
      <c r="I13" s="91">
        <v>78</v>
      </c>
      <c r="J13" s="36">
        <v>2090</v>
      </c>
      <c r="K13" s="37">
        <v>1021</v>
      </c>
      <c r="L13" s="37">
        <v>1069</v>
      </c>
      <c r="M13" s="71"/>
      <c r="N13" s="73" t="s">
        <v>17</v>
      </c>
      <c r="O13" s="76">
        <v>21438</v>
      </c>
      <c r="P13" s="84">
        <v>28.03965679606571</v>
      </c>
      <c r="Q13" s="76">
        <v>25740</v>
      </c>
      <c r="R13" s="84">
        <v>33.348448532745998</v>
      </c>
      <c r="S13" s="76">
        <v>47178</v>
      </c>
      <c r="T13" s="85">
        <v>30.706647314193475</v>
      </c>
      <c r="U13" s="62"/>
      <c r="V13" s="17">
        <v>8</v>
      </c>
      <c r="W13" s="36">
        <f>B13*8</f>
        <v>10720</v>
      </c>
      <c r="X13" s="36">
        <f>C13*8</f>
        <v>5368</v>
      </c>
      <c r="Y13" s="50">
        <f>D13*8</f>
        <v>5352</v>
      </c>
      <c r="Z13" s="13">
        <v>43</v>
      </c>
      <c r="AA13" s="36">
        <f>F13*43</f>
        <v>89268</v>
      </c>
      <c r="AB13" s="36">
        <f>G13*43</f>
        <v>45064</v>
      </c>
      <c r="AC13" s="50">
        <f>H13*43</f>
        <v>44204</v>
      </c>
      <c r="AD13" s="13">
        <v>78</v>
      </c>
      <c r="AE13" s="36">
        <f>J13*78</f>
        <v>163020</v>
      </c>
      <c r="AF13" s="36">
        <f>K13*78</f>
        <v>79638</v>
      </c>
      <c r="AG13" s="36">
        <f>L13*78</f>
        <v>83382</v>
      </c>
    </row>
    <row r="14" spans="1:33" s="18" customFormat="1" ht="18" customHeight="1" thickBot="1">
      <c r="A14" s="17">
        <v>9</v>
      </c>
      <c r="B14" s="36">
        <v>1485</v>
      </c>
      <c r="C14" s="37">
        <v>763</v>
      </c>
      <c r="D14" s="40">
        <v>722</v>
      </c>
      <c r="E14" s="92">
        <v>44</v>
      </c>
      <c r="F14" s="39">
        <v>1985</v>
      </c>
      <c r="G14" s="40">
        <v>1027</v>
      </c>
      <c r="H14" s="40">
        <v>958</v>
      </c>
      <c r="I14" s="92">
        <v>79</v>
      </c>
      <c r="J14" s="39">
        <v>1298</v>
      </c>
      <c r="K14" s="40">
        <v>607</v>
      </c>
      <c r="L14" s="40">
        <v>691</v>
      </c>
      <c r="M14" s="71"/>
      <c r="N14" s="74" t="s">
        <v>18</v>
      </c>
      <c r="O14" s="77">
        <v>76456</v>
      </c>
      <c r="P14" s="86">
        <v>100</v>
      </c>
      <c r="Q14" s="77">
        <v>77185</v>
      </c>
      <c r="R14" s="86">
        <v>100</v>
      </c>
      <c r="S14" s="77">
        <v>153641</v>
      </c>
      <c r="T14" s="87">
        <v>100</v>
      </c>
      <c r="U14" s="62"/>
      <c r="V14" s="19">
        <v>9</v>
      </c>
      <c r="W14" s="39">
        <f>B14*9</f>
        <v>13365</v>
      </c>
      <c r="X14" s="39">
        <f>C14*9</f>
        <v>6867</v>
      </c>
      <c r="Y14" s="51">
        <f>D14*9</f>
        <v>6498</v>
      </c>
      <c r="Z14" s="20">
        <v>44</v>
      </c>
      <c r="AA14" s="39">
        <f>F14*44</f>
        <v>87340</v>
      </c>
      <c r="AB14" s="39">
        <f>G14*44</f>
        <v>45188</v>
      </c>
      <c r="AC14" s="51">
        <f>H14*44</f>
        <v>42152</v>
      </c>
      <c r="AD14" s="20">
        <v>79</v>
      </c>
      <c r="AE14" s="39">
        <f>J14*79</f>
        <v>102542</v>
      </c>
      <c r="AF14" s="39">
        <f>K14*79</f>
        <v>47953</v>
      </c>
      <c r="AG14" s="39">
        <f>L14*79</f>
        <v>54589</v>
      </c>
    </row>
    <row r="15" spans="1:33" s="6" customFormat="1" ht="25.5" customHeight="1">
      <c r="A15" s="201" t="s">
        <v>19</v>
      </c>
      <c r="B15" s="137">
        <v>7768</v>
      </c>
      <c r="C15" s="137">
        <v>4088</v>
      </c>
      <c r="D15" s="44">
        <v>3680</v>
      </c>
      <c r="E15" s="98" t="s">
        <v>20</v>
      </c>
      <c r="F15" s="44">
        <v>10741</v>
      </c>
      <c r="G15" s="44">
        <v>5558</v>
      </c>
      <c r="H15" s="44">
        <v>5183</v>
      </c>
      <c r="I15" s="98" t="s">
        <v>21</v>
      </c>
      <c r="J15" s="44">
        <v>7286</v>
      </c>
      <c r="K15" s="44">
        <v>3207</v>
      </c>
      <c r="L15" s="44">
        <v>4079</v>
      </c>
      <c r="M15" s="63"/>
      <c r="N15" s="112" t="s">
        <v>38</v>
      </c>
      <c r="O15" s="63"/>
      <c r="P15" s="63"/>
      <c r="Q15" s="63"/>
      <c r="R15" s="63"/>
      <c r="S15" s="63"/>
      <c r="T15" s="63"/>
      <c r="U15" s="63"/>
      <c r="V15" s="10" t="s">
        <v>19</v>
      </c>
      <c r="W15" s="44">
        <f>SUM(W16:W20)</f>
        <v>93465</v>
      </c>
      <c r="X15" s="44">
        <f>SUM(X16:X20)</f>
        <v>49052</v>
      </c>
      <c r="Y15" s="102">
        <f>SUM(Y16:Y20)</f>
        <v>44413</v>
      </c>
      <c r="Z15" s="10" t="s">
        <v>20</v>
      </c>
      <c r="AA15" s="44">
        <f>SUM(AA16:AA20)</f>
        <v>505438</v>
      </c>
      <c r="AB15" s="44">
        <f>SUM(AB16:AB20)</f>
        <v>261567</v>
      </c>
      <c r="AC15" s="102">
        <f>SUM(AC16:AC20)</f>
        <v>243871</v>
      </c>
      <c r="AD15" s="10" t="s">
        <v>21</v>
      </c>
      <c r="AE15" s="44">
        <f>SUM(AE16:AE20)</f>
        <v>597237</v>
      </c>
      <c r="AF15" s="44">
        <f>SUM(AF16:AF20)</f>
        <v>262755</v>
      </c>
      <c r="AG15" s="44">
        <f>SUM(AG16:AG20)</f>
        <v>334482</v>
      </c>
    </row>
    <row r="16" spans="1:33" s="18" customFormat="1" ht="15.75" customHeight="1">
      <c r="A16" s="17">
        <v>10</v>
      </c>
      <c r="B16" s="36">
        <v>1481</v>
      </c>
      <c r="C16" s="37">
        <v>792</v>
      </c>
      <c r="D16" s="37">
        <v>689</v>
      </c>
      <c r="E16" s="91">
        <v>45</v>
      </c>
      <c r="F16" s="36">
        <v>2000</v>
      </c>
      <c r="G16" s="37">
        <v>1022</v>
      </c>
      <c r="H16" s="37">
        <v>978</v>
      </c>
      <c r="I16" s="91">
        <v>80</v>
      </c>
      <c r="J16" s="36">
        <v>1397</v>
      </c>
      <c r="K16" s="37">
        <v>631</v>
      </c>
      <c r="L16" s="37">
        <v>766</v>
      </c>
      <c r="M16" s="62"/>
      <c r="N16" s="62"/>
      <c r="O16" s="62"/>
      <c r="P16" s="62"/>
      <c r="Q16" s="62"/>
      <c r="R16" s="62"/>
      <c r="S16" s="62"/>
      <c r="T16" s="62"/>
      <c r="U16" s="62"/>
      <c r="V16" s="17">
        <v>10</v>
      </c>
      <c r="W16" s="36">
        <f>B16*10</f>
        <v>14810</v>
      </c>
      <c r="X16" s="36">
        <f>C16*10</f>
        <v>7920</v>
      </c>
      <c r="Y16" s="50">
        <f>D16*10</f>
        <v>6890</v>
      </c>
      <c r="Z16" s="13">
        <v>45</v>
      </c>
      <c r="AA16" s="36">
        <f>F16*45</f>
        <v>90000</v>
      </c>
      <c r="AB16" s="36">
        <f>G16*45</f>
        <v>45990</v>
      </c>
      <c r="AC16" s="50">
        <f>H16*45</f>
        <v>44010</v>
      </c>
      <c r="AD16" s="13">
        <v>80</v>
      </c>
      <c r="AE16" s="36">
        <f>J16*80</f>
        <v>111760</v>
      </c>
      <c r="AF16" s="36">
        <f>K16*80</f>
        <v>50480</v>
      </c>
      <c r="AG16" s="36">
        <f>L16*80</f>
        <v>61280</v>
      </c>
    </row>
    <row r="17" spans="1:33" s="18" customFormat="1" ht="15.75" customHeight="1">
      <c r="A17" s="17">
        <v>11</v>
      </c>
      <c r="B17" s="36">
        <v>1524</v>
      </c>
      <c r="C17" s="37">
        <v>830</v>
      </c>
      <c r="D17" s="37">
        <v>694</v>
      </c>
      <c r="E17" s="91">
        <v>46</v>
      </c>
      <c r="F17" s="36">
        <v>2130</v>
      </c>
      <c r="G17" s="37">
        <v>1114</v>
      </c>
      <c r="H17" s="37">
        <v>1016</v>
      </c>
      <c r="I17" s="91">
        <v>81</v>
      </c>
      <c r="J17" s="36">
        <v>1602</v>
      </c>
      <c r="K17" s="37">
        <v>724</v>
      </c>
      <c r="L17" s="37">
        <v>878</v>
      </c>
      <c r="M17" s="62"/>
      <c r="N17" s="62"/>
      <c r="O17" s="62"/>
      <c r="P17" s="62"/>
      <c r="Q17" s="62"/>
      <c r="R17" s="62"/>
      <c r="S17" s="62"/>
      <c r="T17" s="62"/>
      <c r="U17" s="62"/>
      <c r="V17" s="17">
        <v>11</v>
      </c>
      <c r="W17" s="36">
        <f>B17*11</f>
        <v>16764</v>
      </c>
      <c r="X17" s="36">
        <f>C17*11</f>
        <v>9130</v>
      </c>
      <c r="Y17" s="50">
        <f>D17*11</f>
        <v>7634</v>
      </c>
      <c r="Z17" s="13">
        <v>46</v>
      </c>
      <c r="AA17" s="36">
        <f>F17*46</f>
        <v>97980</v>
      </c>
      <c r="AB17" s="36">
        <f>G17*46</f>
        <v>51244</v>
      </c>
      <c r="AC17" s="50">
        <f>H17*46</f>
        <v>46736</v>
      </c>
      <c r="AD17" s="13">
        <v>81</v>
      </c>
      <c r="AE17" s="36">
        <f>J17*81</f>
        <v>129762</v>
      </c>
      <c r="AF17" s="36">
        <f>K17*81</f>
        <v>58644</v>
      </c>
      <c r="AG17" s="36">
        <f>L17*81</f>
        <v>71118</v>
      </c>
    </row>
    <row r="18" spans="1:33" s="18" customFormat="1" ht="15.75" customHeight="1">
      <c r="A18" s="17">
        <v>12</v>
      </c>
      <c r="B18" s="36">
        <v>1600</v>
      </c>
      <c r="C18" s="37">
        <v>868</v>
      </c>
      <c r="D18" s="37">
        <v>732</v>
      </c>
      <c r="E18" s="91">
        <v>47</v>
      </c>
      <c r="F18" s="36">
        <v>2133</v>
      </c>
      <c r="G18" s="37">
        <v>1105</v>
      </c>
      <c r="H18" s="37">
        <v>1028</v>
      </c>
      <c r="I18" s="91">
        <v>82</v>
      </c>
      <c r="J18" s="36">
        <v>1461</v>
      </c>
      <c r="K18" s="37">
        <v>651</v>
      </c>
      <c r="L18" s="37">
        <v>810</v>
      </c>
      <c r="M18" s="62"/>
      <c r="N18" s="62"/>
      <c r="O18" s="62"/>
      <c r="P18" s="62"/>
      <c r="Q18" s="62"/>
      <c r="R18" s="62"/>
      <c r="S18" s="62"/>
      <c r="T18" s="62"/>
      <c r="U18" s="62"/>
      <c r="V18" s="17">
        <v>12</v>
      </c>
      <c r="W18" s="36">
        <f>B18*12</f>
        <v>19200</v>
      </c>
      <c r="X18" s="36">
        <f>C18*12</f>
        <v>10416</v>
      </c>
      <c r="Y18" s="50">
        <f>D18*12</f>
        <v>8784</v>
      </c>
      <c r="Z18" s="13">
        <v>47</v>
      </c>
      <c r="AA18" s="36">
        <f>F18*47</f>
        <v>100251</v>
      </c>
      <c r="AB18" s="36">
        <f>G18*47</f>
        <v>51935</v>
      </c>
      <c r="AC18" s="50">
        <f>H18*47</f>
        <v>48316</v>
      </c>
      <c r="AD18" s="13">
        <v>82</v>
      </c>
      <c r="AE18" s="36">
        <f>J18*82</f>
        <v>119802</v>
      </c>
      <c r="AF18" s="36">
        <f>K18*82</f>
        <v>53382</v>
      </c>
      <c r="AG18" s="36">
        <f>L18*82</f>
        <v>66420</v>
      </c>
    </row>
    <row r="19" spans="1:33" s="18" customFormat="1" ht="15.75" customHeight="1">
      <c r="A19" s="17">
        <v>13</v>
      </c>
      <c r="B19" s="36">
        <v>1591</v>
      </c>
      <c r="C19" s="37">
        <v>786</v>
      </c>
      <c r="D19" s="37">
        <v>805</v>
      </c>
      <c r="E19" s="91">
        <v>48</v>
      </c>
      <c r="F19" s="36">
        <v>2215</v>
      </c>
      <c r="G19" s="37">
        <v>1135</v>
      </c>
      <c r="H19" s="37">
        <v>1080</v>
      </c>
      <c r="I19" s="91">
        <v>83</v>
      </c>
      <c r="J19" s="36">
        <v>1471</v>
      </c>
      <c r="K19" s="37">
        <v>635</v>
      </c>
      <c r="L19" s="37">
        <v>836</v>
      </c>
      <c r="M19" s="62"/>
      <c r="N19" s="62"/>
      <c r="O19" s="62"/>
      <c r="P19" s="62"/>
      <c r="Q19" s="62"/>
      <c r="R19" s="62"/>
      <c r="S19" s="62"/>
      <c r="T19" s="62"/>
      <c r="U19" s="62"/>
      <c r="V19" s="17">
        <v>13</v>
      </c>
      <c r="W19" s="36">
        <f>B19*13</f>
        <v>20683</v>
      </c>
      <c r="X19" s="36">
        <f>C19*13</f>
        <v>10218</v>
      </c>
      <c r="Y19" s="50">
        <f>D19*13</f>
        <v>10465</v>
      </c>
      <c r="Z19" s="13">
        <v>48</v>
      </c>
      <c r="AA19" s="36">
        <f>F19*48</f>
        <v>106320</v>
      </c>
      <c r="AB19" s="36">
        <f>G19*48</f>
        <v>54480</v>
      </c>
      <c r="AC19" s="50">
        <f>H19*48</f>
        <v>51840</v>
      </c>
      <c r="AD19" s="13">
        <v>83</v>
      </c>
      <c r="AE19" s="36">
        <f>J19*83</f>
        <v>122093</v>
      </c>
      <c r="AF19" s="36">
        <f>K19*83</f>
        <v>52705</v>
      </c>
      <c r="AG19" s="36">
        <f>L19*83</f>
        <v>69388</v>
      </c>
    </row>
    <row r="20" spans="1:33" s="18" customFormat="1" ht="18" customHeight="1">
      <c r="A20" s="17">
        <v>14</v>
      </c>
      <c r="B20" s="36">
        <v>1572</v>
      </c>
      <c r="C20" s="37">
        <v>812</v>
      </c>
      <c r="D20" s="37">
        <v>760</v>
      </c>
      <c r="E20" s="92">
        <v>49</v>
      </c>
      <c r="F20" s="39">
        <v>2263</v>
      </c>
      <c r="G20" s="40">
        <v>1182</v>
      </c>
      <c r="H20" s="40">
        <v>1081</v>
      </c>
      <c r="I20" s="92">
        <v>84</v>
      </c>
      <c r="J20" s="39">
        <v>1355</v>
      </c>
      <c r="K20" s="40">
        <v>566</v>
      </c>
      <c r="L20" s="40">
        <v>789</v>
      </c>
      <c r="M20" s="62"/>
      <c r="N20" s="62"/>
      <c r="O20" s="62"/>
      <c r="P20" s="62"/>
      <c r="Q20" s="62"/>
      <c r="R20" s="62"/>
      <c r="S20" s="62"/>
      <c r="T20" s="62"/>
      <c r="U20" s="62"/>
      <c r="V20" s="19">
        <v>14</v>
      </c>
      <c r="W20" s="39">
        <f>B20*14</f>
        <v>22008</v>
      </c>
      <c r="X20" s="39">
        <f>C20*14</f>
        <v>11368</v>
      </c>
      <c r="Y20" s="51">
        <f>D20*14</f>
        <v>10640</v>
      </c>
      <c r="Z20" s="20">
        <v>49</v>
      </c>
      <c r="AA20" s="39">
        <f>F20*49</f>
        <v>110887</v>
      </c>
      <c r="AB20" s="39">
        <f>G20*49</f>
        <v>57918</v>
      </c>
      <c r="AC20" s="51">
        <f>H20*49</f>
        <v>52969</v>
      </c>
      <c r="AD20" s="20">
        <v>84</v>
      </c>
      <c r="AE20" s="39">
        <f>J20*84</f>
        <v>113820</v>
      </c>
      <c r="AF20" s="39">
        <f>K20*84</f>
        <v>47544</v>
      </c>
      <c r="AG20" s="39">
        <f>L20*84</f>
        <v>66276</v>
      </c>
    </row>
    <row r="21" spans="1:33" s="6" customFormat="1" ht="25.5" customHeight="1">
      <c r="A21" s="201" t="s">
        <v>22</v>
      </c>
      <c r="B21" s="137">
        <v>7702</v>
      </c>
      <c r="C21" s="137">
        <v>3983</v>
      </c>
      <c r="D21" s="192">
        <v>3719</v>
      </c>
      <c r="E21" s="98" t="s">
        <v>23</v>
      </c>
      <c r="F21" s="44">
        <v>11489</v>
      </c>
      <c r="G21" s="44">
        <v>5978</v>
      </c>
      <c r="H21" s="44">
        <v>5511</v>
      </c>
      <c r="I21" s="98" t="s">
        <v>24</v>
      </c>
      <c r="J21" s="44">
        <v>4965</v>
      </c>
      <c r="K21" s="44">
        <v>1980</v>
      </c>
      <c r="L21" s="44">
        <v>2985</v>
      </c>
      <c r="M21" s="63"/>
      <c r="N21" s="63"/>
      <c r="O21" s="63"/>
      <c r="P21" s="63"/>
      <c r="Q21" s="63"/>
      <c r="R21" s="63"/>
      <c r="S21" s="63"/>
      <c r="T21" s="63"/>
      <c r="U21" s="63"/>
      <c r="V21" s="10" t="s">
        <v>22</v>
      </c>
      <c r="W21" s="44">
        <f>SUM(W22:W26)</f>
        <v>130665</v>
      </c>
      <c r="X21" s="44">
        <f>SUM(X22:X26)</f>
        <v>67476</v>
      </c>
      <c r="Y21" s="102">
        <f>SUM(Y22:Y26)</f>
        <v>63189</v>
      </c>
      <c r="Z21" s="10" t="s">
        <v>23</v>
      </c>
      <c r="AA21" s="44">
        <f>SUM(AA22:AA26)</f>
        <v>597440</v>
      </c>
      <c r="AB21" s="44">
        <f>SUM(AB22:AB26)</f>
        <v>310812</v>
      </c>
      <c r="AC21" s="102">
        <f>SUM(AC22:AC26)</f>
        <v>286628</v>
      </c>
      <c r="AD21" s="10" t="s">
        <v>24</v>
      </c>
      <c r="AE21" s="44">
        <f>SUM(AE22:AE26)</f>
        <v>431170</v>
      </c>
      <c r="AF21" s="44">
        <f>SUM(AF22:AF26)</f>
        <v>171798</v>
      </c>
      <c r="AG21" s="44">
        <f>SUM(AG22:AG26)</f>
        <v>259372</v>
      </c>
    </row>
    <row r="22" spans="1:33" s="18" customFormat="1" ht="15.75" customHeight="1">
      <c r="A22" s="17">
        <v>15</v>
      </c>
      <c r="B22" s="36">
        <v>1583</v>
      </c>
      <c r="C22" s="37">
        <v>861</v>
      </c>
      <c r="D22" s="37">
        <v>722</v>
      </c>
      <c r="E22" s="91">
        <v>50</v>
      </c>
      <c r="F22" s="36">
        <v>2240</v>
      </c>
      <c r="G22" s="37">
        <v>1196</v>
      </c>
      <c r="H22" s="37">
        <v>1044</v>
      </c>
      <c r="I22" s="91">
        <v>85</v>
      </c>
      <c r="J22" s="36">
        <v>1236</v>
      </c>
      <c r="K22" s="37">
        <v>510</v>
      </c>
      <c r="L22" s="37">
        <v>726</v>
      </c>
      <c r="M22" s="62"/>
      <c r="N22" s="62"/>
      <c r="O22" s="62"/>
      <c r="P22" s="62"/>
      <c r="Q22" s="62"/>
      <c r="R22" s="62"/>
      <c r="S22" s="62"/>
      <c r="T22" s="62"/>
      <c r="U22" s="62"/>
      <c r="V22" s="17">
        <v>15</v>
      </c>
      <c r="W22" s="36">
        <f>B22*15</f>
        <v>23745</v>
      </c>
      <c r="X22" s="36">
        <f>C22*15</f>
        <v>12915</v>
      </c>
      <c r="Y22" s="50">
        <f>D22*15</f>
        <v>10830</v>
      </c>
      <c r="Z22" s="13">
        <v>50</v>
      </c>
      <c r="AA22" s="36">
        <f>F22*50</f>
        <v>112000</v>
      </c>
      <c r="AB22" s="36">
        <f>G22*50</f>
        <v>59800</v>
      </c>
      <c r="AC22" s="50">
        <f>H22*50</f>
        <v>52200</v>
      </c>
      <c r="AD22" s="13">
        <v>85</v>
      </c>
      <c r="AE22" s="36">
        <f>J22*85</f>
        <v>105060</v>
      </c>
      <c r="AF22" s="36">
        <f>K22*85</f>
        <v>43350</v>
      </c>
      <c r="AG22" s="36">
        <f>L22*85</f>
        <v>61710</v>
      </c>
    </row>
    <row r="23" spans="1:33" s="18" customFormat="1" ht="15.75" customHeight="1">
      <c r="A23" s="17">
        <v>16</v>
      </c>
      <c r="B23" s="36">
        <v>1587</v>
      </c>
      <c r="C23" s="37">
        <v>795</v>
      </c>
      <c r="D23" s="37">
        <v>792</v>
      </c>
      <c r="E23" s="91">
        <v>51</v>
      </c>
      <c r="F23" s="36">
        <v>2340</v>
      </c>
      <c r="G23" s="37">
        <v>1208</v>
      </c>
      <c r="H23" s="37">
        <v>1132</v>
      </c>
      <c r="I23" s="91">
        <v>86</v>
      </c>
      <c r="J23" s="36">
        <v>969</v>
      </c>
      <c r="K23" s="37">
        <v>415</v>
      </c>
      <c r="L23" s="37">
        <v>554</v>
      </c>
      <c r="M23" s="62"/>
      <c r="N23" s="62"/>
      <c r="O23" s="62"/>
      <c r="P23" s="62"/>
      <c r="Q23" s="62"/>
      <c r="R23" s="62"/>
      <c r="S23" s="62"/>
      <c r="T23" s="62"/>
      <c r="U23" s="62"/>
      <c r="V23" s="17">
        <v>16</v>
      </c>
      <c r="W23" s="36">
        <f>B23*16</f>
        <v>25392</v>
      </c>
      <c r="X23" s="36">
        <f>C23*16</f>
        <v>12720</v>
      </c>
      <c r="Y23" s="50">
        <f>D23*16</f>
        <v>12672</v>
      </c>
      <c r="Z23" s="13">
        <v>51</v>
      </c>
      <c r="AA23" s="36">
        <f>F23*51</f>
        <v>119340</v>
      </c>
      <c r="AB23" s="36">
        <f>G23*51</f>
        <v>61608</v>
      </c>
      <c r="AC23" s="50">
        <f>H23*51</f>
        <v>57732</v>
      </c>
      <c r="AD23" s="13">
        <v>86</v>
      </c>
      <c r="AE23" s="36">
        <f>J23*86</f>
        <v>83334</v>
      </c>
      <c r="AF23" s="36">
        <f>K23*86</f>
        <v>35690</v>
      </c>
      <c r="AG23" s="36">
        <f>L23*86</f>
        <v>47644</v>
      </c>
    </row>
    <row r="24" spans="1:33" s="18" customFormat="1" ht="15.75" customHeight="1">
      <c r="A24" s="17">
        <v>17</v>
      </c>
      <c r="B24" s="36">
        <v>1526</v>
      </c>
      <c r="C24" s="37">
        <v>790</v>
      </c>
      <c r="D24" s="37">
        <v>736</v>
      </c>
      <c r="E24" s="91">
        <v>52</v>
      </c>
      <c r="F24" s="36">
        <v>2359</v>
      </c>
      <c r="G24" s="37">
        <v>1206</v>
      </c>
      <c r="H24" s="37">
        <v>1153</v>
      </c>
      <c r="I24" s="91">
        <v>87</v>
      </c>
      <c r="J24" s="36">
        <v>973</v>
      </c>
      <c r="K24" s="37">
        <v>389</v>
      </c>
      <c r="L24" s="37">
        <v>584</v>
      </c>
      <c r="M24" s="62"/>
      <c r="N24" s="62"/>
      <c r="O24" s="62"/>
      <c r="P24" s="62"/>
      <c r="Q24" s="62"/>
      <c r="R24" s="62"/>
      <c r="S24" s="62"/>
      <c r="T24" s="62"/>
      <c r="U24" s="62"/>
      <c r="V24" s="17">
        <v>17</v>
      </c>
      <c r="W24" s="36">
        <f>B24*17</f>
        <v>25942</v>
      </c>
      <c r="X24" s="36">
        <f>C24*17</f>
        <v>13430</v>
      </c>
      <c r="Y24" s="50">
        <f>D24*17</f>
        <v>12512</v>
      </c>
      <c r="Z24" s="13">
        <v>52</v>
      </c>
      <c r="AA24" s="36">
        <f>F24*52</f>
        <v>122668</v>
      </c>
      <c r="AB24" s="36">
        <f>G24*52</f>
        <v>62712</v>
      </c>
      <c r="AC24" s="50">
        <f>H24*52</f>
        <v>59956</v>
      </c>
      <c r="AD24" s="13">
        <v>87</v>
      </c>
      <c r="AE24" s="36">
        <f>J24*87</f>
        <v>84651</v>
      </c>
      <c r="AF24" s="36">
        <f>K24*87</f>
        <v>33843</v>
      </c>
      <c r="AG24" s="36">
        <f>L24*87</f>
        <v>50808</v>
      </c>
    </row>
    <row r="25" spans="1:33" s="18" customFormat="1" ht="15.75" customHeight="1">
      <c r="A25" s="17">
        <v>18</v>
      </c>
      <c r="B25" s="36">
        <v>1528</v>
      </c>
      <c r="C25" s="37">
        <v>792</v>
      </c>
      <c r="D25" s="37">
        <v>736</v>
      </c>
      <c r="E25" s="91">
        <v>53</v>
      </c>
      <c r="F25" s="36">
        <v>2268</v>
      </c>
      <c r="G25" s="37">
        <v>1180</v>
      </c>
      <c r="H25" s="37">
        <v>1088</v>
      </c>
      <c r="I25" s="91">
        <v>88</v>
      </c>
      <c r="J25" s="36">
        <v>918</v>
      </c>
      <c r="K25" s="37">
        <v>359</v>
      </c>
      <c r="L25" s="37">
        <v>559</v>
      </c>
      <c r="M25" s="62"/>
      <c r="N25" s="62"/>
      <c r="O25" s="62"/>
      <c r="P25" s="62"/>
      <c r="Q25" s="62"/>
      <c r="R25" s="62"/>
      <c r="S25" s="62"/>
      <c r="T25" s="62"/>
      <c r="U25" s="62"/>
      <c r="V25" s="17">
        <v>18</v>
      </c>
      <c r="W25" s="36">
        <f>B25*18</f>
        <v>27504</v>
      </c>
      <c r="X25" s="36">
        <f>C25*18</f>
        <v>14256</v>
      </c>
      <c r="Y25" s="50">
        <f>D25*18</f>
        <v>13248</v>
      </c>
      <c r="Z25" s="13">
        <v>53</v>
      </c>
      <c r="AA25" s="36">
        <f>F25*53</f>
        <v>120204</v>
      </c>
      <c r="AB25" s="36">
        <f>G25*53</f>
        <v>62540</v>
      </c>
      <c r="AC25" s="50">
        <f>H25*53</f>
        <v>57664</v>
      </c>
      <c r="AD25" s="13">
        <v>88</v>
      </c>
      <c r="AE25" s="36">
        <f>J25*88</f>
        <v>80784</v>
      </c>
      <c r="AF25" s="36">
        <f>K25*88</f>
        <v>31592</v>
      </c>
      <c r="AG25" s="36">
        <f>L25*88</f>
        <v>49192</v>
      </c>
    </row>
    <row r="26" spans="1:33" s="18" customFormat="1" ht="18" customHeight="1">
      <c r="A26" s="17">
        <v>19</v>
      </c>
      <c r="B26" s="36">
        <v>1478</v>
      </c>
      <c r="C26" s="37">
        <v>745</v>
      </c>
      <c r="D26" s="40">
        <v>733</v>
      </c>
      <c r="E26" s="92">
        <v>54</v>
      </c>
      <c r="F26" s="39">
        <v>2282</v>
      </c>
      <c r="G26" s="40">
        <v>1188</v>
      </c>
      <c r="H26" s="40">
        <v>1094</v>
      </c>
      <c r="I26" s="92">
        <v>89</v>
      </c>
      <c r="J26" s="39">
        <v>869</v>
      </c>
      <c r="K26" s="40">
        <v>307</v>
      </c>
      <c r="L26" s="40">
        <v>562</v>
      </c>
      <c r="M26" s="62"/>
      <c r="N26" s="62"/>
      <c r="O26" s="62"/>
      <c r="P26" s="62"/>
      <c r="Q26" s="62"/>
      <c r="R26" s="62"/>
      <c r="S26" s="62"/>
      <c r="T26" s="62"/>
      <c r="U26" s="62"/>
      <c r="V26" s="19">
        <v>19</v>
      </c>
      <c r="W26" s="39">
        <f>B26*19</f>
        <v>28082</v>
      </c>
      <c r="X26" s="39">
        <f>C26*19</f>
        <v>14155</v>
      </c>
      <c r="Y26" s="51">
        <f>D26*19</f>
        <v>13927</v>
      </c>
      <c r="Z26" s="20">
        <v>54</v>
      </c>
      <c r="AA26" s="39">
        <f>F26*54</f>
        <v>123228</v>
      </c>
      <c r="AB26" s="39">
        <f>G26*54</f>
        <v>64152</v>
      </c>
      <c r="AC26" s="51">
        <f>H26*54</f>
        <v>59076</v>
      </c>
      <c r="AD26" s="20">
        <v>89</v>
      </c>
      <c r="AE26" s="39">
        <f>J26*89</f>
        <v>77341</v>
      </c>
      <c r="AF26" s="39">
        <f>K26*89</f>
        <v>27323</v>
      </c>
      <c r="AG26" s="39">
        <f>L26*89</f>
        <v>50018</v>
      </c>
    </row>
    <row r="27" spans="1:33" s="6" customFormat="1" ht="25.5" customHeight="1">
      <c r="A27" s="201" t="s">
        <v>25</v>
      </c>
      <c r="B27" s="137">
        <v>6880</v>
      </c>
      <c r="C27" s="137">
        <v>3569</v>
      </c>
      <c r="D27" s="44">
        <v>3311</v>
      </c>
      <c r="E27" s="98" t="s">
        <v>26</v>
      </c>
      <c r="F27" s="44">
        <v>9781</v>
      </c>
      <c r="G27" s="44">
        <v>4905</v>
      </c>
      <c r="H27" s="44">
        <v>4876</v>
      </c>
      <c r="I27" s="98" t="s">
        <v>27</v>
      </c>
      <c r="J27" s="44">
        <v>2762</v>
      </c>
      <c r="K27" s="44">
        <v>841</v>
      </c>
      <c r="L27" s="44">
        <v>1921</v>
      </c>
      <c r="M27" s="63"/>
      <c r="N27" s="63"/>
      <c r="O27" s="63"/>
      <c r="P27" s="63"/>
      <c r="Q27" s="63"/>
      <c r="R27" s="63"/>
      <c r="S27" s="63"/>
      <c r="T27" s="63"/>
      <c r="U27" s="63"/>
      <c r="V27" s="10" t="s">
        <v>25</v>
      </c>
      <c r="W27" s="44">
        <f>SUM(W28:W32)</f>
        <v>151043</v>
      </c>
      <c r="X27" s="44">
        <f>SUM(X28:X32)</f>
        <v>78364</v>
      </c>
      <c r="Y27" s="102">
        <f>SUM(Y28:Y32)</f>
        <v>72679</v>
      </c>
      <c r="Z27" s="10" t="s">
        <v>26</v>
      </c>
      <c r="AA27" s="44">
        <f>SUM(AA28:AA32)</f>
        <v>555973</v>
      </c>
      <c r="AB27" s="44">
        <f>SUM(AB28:AB32)</f>
        <v>278752</v>
      </c>
      <c r="AC27" s="102">
        <f>SUM(AC28:AC32)</f>
        <v>277221</v>
      </c>
      <c r="AD27" s="10" t="s">
        <v>27</v>
      </c>
      <c r="AE27" s="44">
        <f>SUM(AE28:AE32)</f>
        <v>253151</v>
      </c>
      <c r="AF27" s="44">
        <f>SUM(AF28:AF32)</f>
        <v>77007</v>
      </c>
      <c r="AG27" s="44">
        <f>SUM(AG28:AG32)</f>
        <v>176144</v>
      </c>
    </row>
    <row r="28" spans="1:33" s="18" customFormat="1" ht="15.75" customHeight="1">
      <c r="A28" s="17">
        <v>20</v>
      </c>
      <c r="B28" s="36">
        <v>1435</v>
      </c>
      <c r="C28" s="37">
        <v>736</v>
      </c>
      <c r="D28" s="37">
        <v>699</v>
      </c>
      <c r="E28" s="91">
        <v>55</v>
      </c>
      <c r="F28" s="36">
        <v>2150</v>
      </c>
      <c r="G28" s="37">
        <v>1079</v>
      </c>
      <c r="H28" s="37">
        <v>1071</v>
      </c>
      <c r="I28" s="91">
        <v>90</v>
      </c>
      <c r="J28" s="36">
        <v>731</v>
      </c>
      <c r="K28" s="37">
        <v>248</v>
      </c>
      <c r="L28" s="37">
        <v>483</v>
      </c>
      <c r="M28" s="62"/>
      <c r="N28" s="62"/>
      <c r="O28" s="62"/>
      <c r="P28" s="62"/>
      <c r="Q28" s="62"/>
      <c r="R28" s="62"/>
      <c r="S28" s="62"/>
      <c r="T28" s="62"/>
      <c r="U28" s="62"/>
      <c r="V28" s="17">
        <v>20</v>
      </c>
      <c r="W28" s="36">
        <f>B28*20</f>
        <v>28700</v>
      </c>
      <c r="X28" s="36">
        <f>C28*20</f>
        <v>14720</v>
      </c>
      <c r="Y28" s="50">
        <f>D28*20</f>
        <v>13980</v>
      </c>
      <c r="Z28" s="13">
        <v>55</v>
      </c>
      <c r="AA28" s="36">
        <f>F28*55</f>
        <v>118250</v>
      </c>
      <c r="AB28" s="36">
        <f>G28*55</f>
        <v>59345</v>
      </c>
      <c r="AC28" s="50">
        <f>H28*55</f>
        <v>58905</v>
      </c>
      <c r="AD28" s="13">
        <v>90</v>
      </c>
      <c r="AE28" s="36">
        <f>J28*90</f>
        <v>65790</v>
      </c>
      <c r="AF28" s="36">
        <f>K28*90</f>
        <v>22320</v>
      </c>
      <c r="AG28" s="36">
        <f>L28*90</f>
        <v>43470</v>
      </c>
    </row>
    <row r="29" spans="1:33" s="18" customFormat="1" ht="15.75" customHeight="1">
      <c r="A29" s="17">
        <v>21</v>
      </c>
      <c r="B29" s="36">
        <v>1389</v>
      </c>
      <c r="C29" s="37">
        <v>717</v>
      </c>
      <c r="D29" s="37">
        <v>672</v>
      </c>
      <c r="E29" s="91">
        <v>56</v>
      </c>
      <c r="F29" s="36">
        <v>2061</v>
      </c>
      <c r="G29" s="37">
        <v>1083</v>
      </c>
      <c r="H29" s="37">
        <v>978</v>
      </c>
      <c r="I29" s="91">
        <v>91</v>
      </c>
      <c r="J29" s="36">
        <v>670</v>
      </c>
      <c r="K29" s="37">
        <v>197</v>
      </c>
      <c r="L29" s="37">
        <v>473</v>
      </c>
      <c r="M29" s="62"/>
      <c r="N29" s="62"/>
      <c r="O29" s="62"/>
      <c r="P29" s="62"/>
      <c r="Q29" s="62"/>
      <c r="R29" s="62"/>
      <c r="S29" s="62"/>
      <c r="T29" s="62"/>
      <c r="U29" s="62"/>
      <c r="V29" s="17">
        <v>21</v>
      </c>
      <c r="W29" s="36">
        <f>B29*21</f>
        <v>29169</v>
      </c>
      <c r="X29" s="36">
        <f>C29*21</f>
        <v>15057</v>
      </c>
      <c r="Y29" s="50">
        <f>D29*21</f>
        <v>14112</v>
      </c>
      <c r="Z29" s="13">
        <v>56</v>
      </c>
      <c r="AA29" s="36">
        <f>F29*56</f>
        <v>115416</v>
      </c>
      <c r="AB29" s="36">
        <f>G29*56</f>
        <v>60648</v>
      </c>
      <c r="AC29" s="50">
        <f>H29*56</f>
        <v>54768</v>
      </c>
      <c r="AD29" s="13">
        <v>91</v>
      </c>
      <c r="AE29" s="36">
        <f>J29*91</f>
        <v>60970</v>
      </c>
      <c r="AF29" s="36">
        <f>K29*91</f>
        <v>17927</v>
      </c>
      <c r="AG29" s="36">
        <f>L29*91</f>
        <v>43043</v>
      </c>
    </row>
    <row r="30" spans="1:33" s="18" customFormat="1" ht="15.75" customHeight="1">
      <c r="A30" s="17">
        <v>22</v>
      </c>
      <c r="B30" s="36">
        <v>1395</v>
      </c>
      <c r="C30" s="37">
        <v>734</v>
      </c>
      <c r="D30" s="37">
        <v>661</v>
      </c>
      <c r="E30" s="91">
        <v>57</v>
      </c>
      <c r="F30" s="36">
        <v>2127</v>
      </c>
      <c r="G30" s="37">
        <v>1028</v>
      </c>
      <c r="H30" s="37">
        <v>1099</v>
      </c>
      <c r="I30" s="91">
        <v>92</v>
      </c>
      <c r="J30" s="36">
        <v>540</v>
      </c>
      <c r="K30" s="37">
        <v>162</v>
      </c>
      <c r="L30" s="37">
        <v>378</v>
      </c>
      <c r="M30" s="62"/>
      <c r="N30" s="62"/>
      <c r="O30" s="62"/>
      <c r="P30" s="62"/>
      <c r="Q30" s="62"/>
      <c r="R30" s="62"/>
      <c r="S30" s="62"/>
      <c r="T30" s="62"/>
      <c r="U30" s="62"/>
      <c r="V30" s="17">
        <v>22</v>
      </c>
      <c r="W30" s="36">
        <f>B30*22</f>
        <v>30690</v>
      </c>
      <c r="X30" s="36">
        <f>C30*22</f>
        <v>16148</v>
      </c>
      <c r="Y30" s="50">
        <f>D30*22</f>
        <v>14542</v>
      </c>
      <c r="Z30" s="13">
        <v>57</v>
      </c>
      <c r="AA30" s="36">
        <f>F30*57</f>
        <v>121239</v>
      </c>
      <c r="AB30" s="36">
        <f>G30*57</f>
        <v>58596</v>
      </c>
      <c r="AC30" s="50">
        <f>H30*57</f>
        <v>62643</v>
      </c>
      <c r="AD30" s="13">
        <v>92</v>
      </c>
      <c r="AE30" s="36">
        <f>J30*92</f>
        <v>49680</v>
      </c>
      <c r="AF30" s="36">
        <f>K30*92</f>
        <v>14904</v>
      </c>
      <c r="AG30" s="36">
        <f>L30*92</f>
        <v>34776</v>
      </c>
    </row>
    <row r="31" spans="1:33" s="18" customFormat="1" ht="15.75" customHeight="1">
      <c r="A31" s="17">
        <v>23</v>
      </c>
      <c r="B31" s="36">
        <v>1380</v>
      </c>
      <c r="C31" s="37">
        <v>729</v>
      </c>
      <c r="D31" s="37">
        <v>651</v>
      </c>
      <c r="E31" s="91">
        <v>58</v>
      </c>
      <c r="F31" s="36">
        <v>2069</v>
      </c>
      <c r="G31" s="37">
        <v>1022</v>
      </c>
      <c r="H31" s="37">
        <v>1047</v>
      </c>
      <c r="I31" s="91">
        <v>93</v>
      </c>
      <c r="J31" s="36">
        <v>463</v>
      </c>
      <c r="K31" s="37">
        <v>140</v>
      </c>
      <c r="L31" s="37">
        <v>323</v>
      </c>
      <c r="M31" s="62"/>
      <c r="N31" s="62"/>
      <c r="O31" s="62"/>
      <c r="P31" s="62"/>
      <c r="Q31" s="62"/>
      <c r="R31" s="62"/>
      <c r="S31" s="62"/>
      <c r="T31" s="62"/>
      <c r="U31" s="62"/>
      <c r="V31" s="17">
        <v>23</v>
      </c>
      <c r="W31" s="36">
        <f>B31*23</f>
        <v>31740</v>
      </c>
      <c r="X31" s="36">
        <f>C31*23</f>
        <v>16767</v>
      </c>
      <c r="Y31" s="50">
        <f>D31*23</f>
        <v>14973</v>
      </c>
      <c r="Z31" s="13">
        <v>58</v>
      </c>
      <c r="AA31" s="36">
        <f>F31*58</f>
        <v>120002</v>
      </c>
      <c r="AB31" s="36">
        <f>G31*58</f>
        <v>59276</v>
      </c>
      <c r="AC31" s="50">
        <f>H31*58</f>
        <v>60726</v>
      </c>
      <c r="AD31" s="13">
        <v>93</v>
      </c>
      <c r="AE31" s="36">
        <f>J31*93</f>
        <v>43059</v>
      </c>
      <c r="AF31" s="36">
        <f>K31*93</f>
        <v>13020</v>
      </c>
      <c r="AG31" s="36">
        <f>L31*93</f>
        <v>30039</v>
      </c>
    </row>
    <row r="32" spans="1:33" s="18" customFormat="1" ht="18" customHeight="1">
      <c r="A32" s="19">
        <v>24</v>
      </c>
      <c r="B32" s="39">
        <v>1281</v>
      </c>
      <c r="C32" s="40">
        <v>653</v>
      </c>
      <c r="D32" s="40">
        <v>628</v>
      </c>
      <c r="E32" s="92">
        <v>59</v>
      </c>
      <c r="F32" s="39">
        <v>1374</v>
      </c>
      <c r="G32" s="40">
        <v>693</v>
      </c>
      <c r="H32" s="40">
        <v>681</v>
      </c>
      <c r="I32" s="92">
        <v>94</v>
      </c>
      <c r="J32" s="39">
        <v>358</v>
      </c>
      <c r="K32" s="40">
        <v>94</v>
      </c>
      <c r="L32" s="40">
        <v>264</v>
      </c>
      <c r="M32" s="62"/>
      <c r="N32" s="62"/>
      <c r="O32" s="62"/>
      <c r="P32" s="62"/>
      <c r="Q32" s="62"/>
      <c r="R32" s="62"/>
      <c r="S32" s="62"/>
      <c r="T32" s="62"/>
      <c r="U32" s="62"/>
      <c r="V32" s="19">
        <v>24</v>
      </c>
      <c r="W32" s="39">
        <f>B32*24</f>
        <v>30744</v>
      </c>
      <c r="X32" s="39">
        <f>C32*24</f>
        <v>15672</v>
      </c>
      <c r="Y32" s="51">
        <f>D32*24</f>
        <v>15072</v>
      </c>
      <c r="Z32" s="20">
        <v>59</v>
      </c>
      <c r="AA32" s="39">
        <f>F32*59</f>
        <v>81066</v>
      </c>
      <c r="AB32" s="39">
        <f>G32*59</f>
        <v>40887</v>
      </c>
      <c r="AC32" s="51">
        <f>H32*59</f>
        <v>40179</v>
      </c>
      <c r="AD32" s="20">
        <v>94</v>
      </c>
      <c r="AE32" s="39">
        <f>J32*94</f>
        <v>33652</v>
      </c>
      <c r="AF32" s="39">
        <f>K32*94</f>
        <v>8836</v>
      </c>
      <c r="AG32" s="39">
        <f>L32*94</f>
        <v>24816</v>
      </c>
    </row>
    <row r="33" spans="1:33" s="6" customFormat="1" ht="25.5" customHeight="1">
      <c r="A33" s="10" t="s">
        <v>28</v>
      </c>
      <c r="B33" s="44">
        <v>6507</v>
      </c>
      <c r="C33" s="44">
        <v>3478</v>
      </c>
      <c r="D33" s="44">
        <v>3029</v>
      </c>
      <c r="E33" s="98" t="s">
        <v>29</v>
      </c>
      <c r="F33" s="44">
        <v>9598</v>
      </c>
      <c r="G33" s="44">
        <v>4881</v>
      </c>
      <c r="H33" s="44">
        <v>4717</v>
      </c>
      <c r="I33" s="93" t="s">
        <v>30</v>
      </c>
      <c r="J33" s="44">
        <v>1070</v>
      </c>
      <c r="K33" s="44">
        <v>239</v>
      </c>
      <c r="L33" s="44">
        <v>831</v>
      </c>
      <c r="M33" s="63"/>
      <c r="N33" s="63"/>
      <c r="O33" s="63"/>
      <c r="P33" s="63"/>
      <c r="Q33" s="63"/>
      <c r="R33" s="63"/>
      <c r="S33" s="63"/>
      <c r="T33" s="63"/>
      <c r="U33" s="63"/>
      <c r="V33" s="10" t="s">
        <v>28</v>
      </c>
      <c r="W33" s="44">
        <f>SUM(W34:W38)</f>
        <v>175776</v>
      </c>
      <c r="X33" s="44">
        <f>SUM(X34:X38)</f>
        <v>93846</v>
      </c>
      <c r="Y33" s="102">
        <f>SUM(Y34:Y38)</f>
        <v>81930</v>
      </c>
      <c r="Z33" s="10" t="s">
        <v>29</v>
      </c>
      <c r="AA33" s="44">
        <f>SUM(AA34:AA38)</f>
        <v>594604</v>
      </c>
      <c r="AB33" s="44">
        <f>SUM(AB34:AB38)</f>
        <v>302379</v>
      </c>
      <c r="AC33" s="102">
        <f>SUM(AC34:AC38)</f>
        <v>292225</v>
      </c>
      <c r="AD33" s="14" t="s">
        <v>30</v>
      </c>
      <c r="AE33" s="44">
        <f>SUM(AE34:AE43)</f>
        <v>103874</v>
      </c>
      <c r="AF33" s="44">
        <f>SUM(AF34:AF43)</f>
        <v>23152</v>
      </c>
      <c r="AG33" s="44">
        <f>SUM(AG34:AG43)</f>
        <v>80722</v>
      </c>
    </row>
    <row r="34" spans="1:33" s="18" customFormat="1" ht="15.75" customHeight="1">
      <c r="A34" s="17">
        <v>25</v>
      </c>
      <c r="B34" s="36">
        <v>1260</v>
      </c>
      <c r="C34" s="37">
        <v>683</v>
      </c>
      <c r="D34" s="37">
        <v>577</v>
      </c>
      <c r="E34" s="91">
        <v>60</v>
      </c>
      <c r="F34" s="36">
        <v>2043</v>
      </c>
      <c r="G34" s="37">
        <v>1028</v>
      </c>
      <c r="H34" s="37">
        <v>1015</v>
      </c>
      <c r="I34" s="91">
        <v>95</v>
      </c>
      <c r="J34" s="36">
        <v>284</v>
      </c>
      <c r="K34" s="37">
        <v>68</v>
      </c>
      <c r="L34" s="37">
        <v>216</v>
      </c>
      <c r="M34" s="62"/>
      <c r="N34" s="62"/>
      <c r="O34" s="62"/>
      <c r="P34" s="62"/>
      <c r="Q34" s="62"/>
      <c r="R34" s="62"/>
      <c r="S34" s="62"/>
      <c r="T34" s="62"/>
      <c r="U34" s="62"/>
      <c r="V34" s="17">
        <v>25</v>
      </c>
      <c r="W34" s="36">
        <f>B34*25</f>
        <v>31500</v>
      </c>
      <c r="X34" s="36">
        <f>C34*25</f>
        <v>17075</v>
      </c>
      <c r="Y34" s="50">
        <f>D34*25</f>
        <v>14425</v>
      </c>
      <c r="Z34" s="13">
        <v>60</v>
      </c>
      <c r="AA34" s="36">
        <f>F34*60</f>
        <v>122580</v>
      </c>
      <c r="AB34" s="36">
        <f>G34*60</f>
        <v>61680</v>
      </c>
      <c r="AC34" s="50">
        <f>H34*60</f>
        <v>60900</v>
      </c>
      <c r="AD34" s="21">
        <v>95</v>
      </c>
      <c r="AE34" s="45">
        <f>J34*95</f>
        <v>26980</v>
      </c>
      <c r="AF34" s="45">
        <f>K34*95</f>
        <v>6460</v>
      </c>
      <c r="AG34" s="45">
        <f>L34*95</f>
        <v>20520</v>
      </c>
    </row>
    <row r="35" spans="1:33" s="18" customFormat="1" ht="15.75" customHeight="1">
      <c r="A35" s="17">
        <v>26</v>
      </c>
      <c r="B35" s="36">
        <v>1374</v>
      </c>
      <c r="C35" s="37">
        <v>758</v>
      </c>
      <c r="D35" s="37">
        <v>616</v>
      </c>
      <c r="E35" s="91">
        <v>61</v>
      </c>
      <c r="F35" s="36">
        <v>1950</v>
      </c>
      <c r="G35" s="37">
        <v>996</v>
      </c>
      <c r="H35" s="37">
        <v>954</v>
      </c>
      <c r="I35" s="91">
        <v>96</v>
      </c>
      <c r="J35" s="36">
        <v>247</v>
      </c>
      <c r="K35" s="37">
        <v>56</v>
      </c>
      <c r="L35" s="37">
        <v>191</v>
      </c>
      <c r="M35" s="62"/>
      <c r="N35" s="62"/>
      <c r="O35" s="62"/>
      <c r="P35" s="62"/>
      <c r="Q35" s="62"/>
      <c r="R35" s="62"/>
      <c r="S35" s="62"/>
      <c r="T35" s="62"/>
      <c r="U35" s="62"/>
      <c r="V35" s="17">
        <v>26</v>
      </c>
      <c r="W35" s="36">
        <f>B35*26</f>
        <v>35724</v>
      </c>
      <c r="X35" s="36">
        <f>C35*26</f>
        <v>19708</v>
      </c>
      <c r="Y35" s="50">
        <f>D35*26</f>
        <v>16016</v>
      </c>
      <c r="Z35" s="13">
        <v>61</v>
      </c>
      <c r="AA35" s="36">
        <f>F35*61</f>
        <v>118950</v>
      </c>
      <c r="AB35" s="36">
        <f>G35*61</f>
        <v>60756</v>
      </c>
      <c r="AC35" s="50">
        <f>H35*61</f>
        <v>58194</v>
      </c>
      <c r="AD35" s="21">
        <v>96</v>
      </c>
      <c r="AE35" s="45">
        <f>J35*96</f>
        <v>23712</v>
      </c>
      <c r="AF35" s="45">
        <f>K35*96</f>
        <v>5376</v>
      </c>
      <c r="AG35" s="45">
        <f>L35*96</f>
        <v>18336</v>
      </c>
    </row>
    <row r="36" spans="1:33" s="18" customFormat="1" ht="15.75" customHeight="1">
      <c r="A36" s="17">
        <v>27</v>
      </c>
      <c r="B36" s="36">
        <v>1229</v>
      </c>
      <c r="C36" s="37">
        <v>649</v>
      </c>
      <c r="D36" s="37">
        <v>580</v>
      </c>
      <c r="E36" s="91">
        <v>62</v>
      </c>
      <c r="F36" s="36">
        <v>1884</v>
      </c>
      <c r="G36" s="37">
        <v>968</v>
      </c>
      <c r="H36" s="37">
        <v>916</v>
      </c>
      <c r="I36" s="91">
        <v>97</v>
      </c>
      <c r="J36" s="36">
        <v>183</v>
      </c>
      <c r="K36" s="37">
        <v>49</v>
      </c>
      <c r="L36" s="37">
        <v>134</v>
      </c>
      <c r="M36" s="62"/>
      <c r="N36" s="62"/>
      <c r="O36" s="62"/>
      <c r="P36" s="62"/>
      <c r="Q36" s="62"/>
      <c r="R36" s="62"/>
      <c r="S36" s="62"/>
      <c r="T36" s="62"/>
      <c r="U36" s="62"/>
      <c r="V36" s="17">
        <v>27</v>
      </c>
      <c r="W36" s="36">
        <f>B36*27</f>
        <v>33183</v>
      </c>
      <c r="X36" s="36">
        <f>C36*27</f>
        <v>17523</v>
      </c>
      <c r="Y36" s="50">
        <f>D36*27</f>
        <v>15660</v>
      </c>
      <c r="Z36" s="13">
        <v>62</v>
      </c>
      <c r="AA36" s="36">
        <f>F36*62</f>
        <v>116808</v>
      </c>
      <c r="AB36" s="36">
        <f>G36*62</f>
        <v>60016</v>
      </c>
      <c r="AC36" s="50">
        <f>H36*62</f>
        <v>56792</v>
      </c>
      <c r="AD36" s="21">
        <v>97</v>
      </c>
      <c r="AE36" s="45">
        <f>J36*97</f>
        <v>17751</v>
      </c>
      <c r="AF36" s="45">
        <f>K36*97</f>
        <v>4753</v>
      </c>
      <c r="AG36" s="45">
        <f>L36*97</f>
        <v>12998</v>
      </c>
    </row>
    <row r="37" spans="1:33" s="18" customFormat="1" ht="15.75" customHeight="1">
      <c r="A37" s="17">
        <v>28</v>
      </c>
      <c r="B37" s="36">
        <v>1307</v>
      </c>
      <c r="C37" s="37">
        <v>712</v>
      </c>
      <c r="D37" s="37">
        <v>595</v>
      </c>
      <c r="E37" s="91">
        <v>63</v>
      </c>
      <c r="F37" s="36">
        <v>1878</v>
      </c>
      <c r="G37" s="37">
        <v>969</v>
      </c>
      <c r="H37" s="37">
        <v>909</v>
      </c>
      <c r="I37" s="91">
        <v>98</v>
      </c>
      <c r="J37" s="36">
        <v>128</v>
      </c>
      <c r="K37" s="37">
        <v>25</v>
      </c>
      <c r="L37" s="37">
        <v>103</v>
      </c>
      <c r="M37" s="62"/>
      <c r="N37" s="62"/>
      <c r="O37" s="62"/>
      <c r="P37" s="62"/>
      <c r="Q37" s="62"/>
      <c r="R37" s="62"/>
      <c r="S37" s="62"/>
      <c r="T37" s="62"/>
      <c r="U37" s="62"/>
      <c r="V37" s="17">
        <v>28</v>
      </c>
      <c r="W37" s="36">
        <f>B37*28</f>
        <v>36596</v>
      </c>
      <c r="X37" s="36">
        <f>C37*28</f>
        <v>19936</v>
      </c>
      <c r="Y37" s="50">
        <f>D37*28</f>
        <v>16660</v>
      </c>
      <c r="Z37" s="13">
        <v>63</v>
      </c>
      <c r="AA37" s="36">
        <f>F37*63</f>
        <v>118314</v>
      </c>
      <c r="AB37" s="36">
        <f>G37*63</f>
        <v>61047</v>
      </c>
      <c r="AC37" s="50">
        <f>H37*63</f>
        <v>57267</v>
      </c>
      <c r="AD37" s="21">
        <v>98</v>
      </c>
      <c r="AE37" s="45">
        <f>J37*98</f>
        <v>12544</v>
      </c>
      <c r="AF37" s="45">
        <f>K37*98</f>
        <v>2450</v>
      </c>
      <c r="AG37" s="45">
        <f>L37*98</f>
        <v>10094</v>
      </c>
    </row>
    <row r="38" spans="1:33" s="18" customFormat="1" ht="18" customHeight="1">
      <c r="A38" s="19">
        <v>29</v>
      </c>
      <c r="B38" s="39">
        <v>1337</v>
      </c>
      <c r="C38" s="40">
        <v>676</v>
      </c>
      <c r="D38" s="40">
        <v>661</v>
      </c>
      <c r="E38" s="92">
        <v>64</v>
      </c>
      <c r="F38" s="39">
        <v>1843</v>
      </c>
      <c r="G38" s="40">
        <v>920</v>
      </c>
      <c r="H38" s="40">
        <v>923</v>
      </c>
      <c r="I38" s="91">
        <v>99</v>
      </c>
      <c r="J38" s="36">
        <v>85</v>
      </c>
      <c r="K38" s="37">
        <v>13</v>
      </c>
      <c r="L38" s="37">
        <v>72</v>
      </c>
      <c r="M38" s="62"/>
      <c r="N38" s="62"/>
      <c r="O38" s="62"/>
      <c r="P38" s="62"/>
      <c r="Q38" s="62"/>
      <c r="R38" s="62"/>
      <c r="S38" s="62"/>
      <c r="T38" s="62"/>
      <c r="U38" s="62"/>
      <c r="V38" s="19">
        <v>29</v>
      </c>
      <c r="W38" s="39">
        <f>B38*29</f>
        <v>38773</v>
      </c>
      <c r="X38" s="39">
        <f>C38*29</f>
        <v>19604</v>
      </c>
      <c r="Y38" s="51">
        <f>D38*29</f>
        <v>19169</v>
      </c>
      <c r="Z38" s="20">
        <v>64</v>
      </c>
      <c r="AA38" s="39">
        <f>F38*64</f>
        <v>117952</v>
      </c>
      <c r="AB38" s="39">
        <f>G38*64</f>
        <v>58880</v>
      </c>
      <c r="AC38" s="51">
        <f>H38*64</f>
        <v>59072</v>
      </c>
      <c r="AD38" s="21">
        <v>99</v>
      </c>
      <c r="AE38" s="45">
        <f>J38*99</f>
        <v>8415</v>
      </c>
      <c r="AF38" s="45">
        <f>K38*99</f>
        <v>1287</v>
      </c>
      <c r="AG38" s="45">
        <f>L38*99</f>
        <v>7128</v>
      </c>
    </row>
    <row r="39" spans="1:33" s="6" customFormat="1" ht="25.5" customHeight="1">
      <c r="A39" s="10" t="s">
        <v>31</v>
      </c>
      <c r="B39" s="44">
        <v>6832</v>
      </c>
      <c r="C39" s="44">
        <v>3622</v>
      </c>
      <c r="D39" s="44">
        <v>3210</v>
      </c>
      <c r="E39" s="98" t="s">
        <v>32</v>
      </c>
      <c r="F39" s="44">
        <v>9847</v>
      </c>
      <c r="G39" s="44">
        <v>4861</v>
      </c>
      <c r="H39" s="44">
        <v>4986</v>
      </c>
      <c r="I39" s="95">
        <v>100</v>
      </c>
      <c r="J39" s="47">
        <v>62</v>
      </c>
      <c r="K39" s="48">
        <v>14</v>
      </c>
      <c r="L39" s="48">
        <v>48</v>
      </c>
      <c r="M39" s="63"/>
      <c r="N39" s="63"/>
      <c r="O39" s="63"/>
      <c r="P39" s="63"/>
      <c r="Q39" s="63"/>
      <c r="R39" s="63"/>
      <c r="S39" s="63"/>
      <c r="T39" s="63"/>
      <c r="U39" s="63"/>
      <c r="V39" s="10" t="s">
        <v>31</v>
      </c>
      <c r="W39" s="44">
        <f>SUM(W40:W44)</f>
        <v>218916</v>
      </c>
      <c r="X39" s="44">
        <f>SUM(X40:X44)</f>
        <v>116038</v>
      </c>
      <c r="Y39" s="102">
        <f>SUM(Y40:Y44)</f>
        <v>102878</v>
      </c>
      <c r="Z39" s="10" t="s">
        <v>32</v>
      </c>
      <c r="AA39" s="44">
        <f>SUM(AA40:AA44)</f>
        <v>659935</v>
      </c>
      <c r="AB39" s="44">
        <f>SUM(AB40:AB44)</f>
        <v>325754</v>
      </c>
      <c r="AC39" s="102">
        <f>SUM(AC40:AC44)</f>
        <v>334181</v>
      </c>
      <c r="AD39" s="12">
        <v>100</v>
      </c>
      <c r="AE39" s="47">
        <f>J39*100</f>
        <v>6200</v>
      </c>
      <c r="AF39" s="47">
        <f>K39*100</f>
        <v>1400</v>
      </c>
      <c r="AG39" s="47">
        <f>L39*100</f>
        <v>4800</v>
      </c>
    </row>
    <row r="40" spans="1:33" s="18" customFormat="1" ht="15.75" customHeight="1">
      <c r="A40" s="17">
        <v>30</v>
      </c>
      <c r="B40" s="36">
        <v>1325</v>
      </c>
      <c r="C40" s="37">
        <v>706</v>
      </c>
      <c r="D40" s="37">
        <v>619</v>
      </c>
      <c r="E40" s="91">
        <v>65</v>
      </c>
      <c r="F40" s="36">
        <v>1902</v>
      </c>
      <c r="G40" s="37">
        <v>959</v>
      </c>
      <c r="H40" s="37">
        <v>943</v>
      </c>
      <c r="I40" s="91">
        <v>101</v>
      </c>
      <c r="J40" s="36">
        <v>29</v>
      </c>
      <c r="K40" s="37">
        <v>5</v>
      </c>
      <c r="L40" s="37">
        <v>24</v>
      </c>
      <c r="M40" s="62"/>
      <c r="N40" s="62"/>
      <c r="O40" s="62"/>
      <c r="P40" s="62"/>
      <c r="Q40" s="62"/>
      <c r="R40" s="62"/>
      <c r="S40" s="62"/>
      <c r="T40" s="62"/>
      <c r="U40" s="62"/>
      <c r="V40" s="17">
        <v>30</v>
      </c>
      <c r="W40" s="36">
        <f>B40*30</f>
        <v>39750</v>
      </c>
      <c r="X40" s="36">
        <f>C40*30</f>
        <v>21180</v>
      </c>
      <c r="Y40" s="50">
        <f>D40*30</f>
        <v>18570</v>
      </c>
      <c r="Z40" s="13">
        <v>65</v>
      </c>
      <c r="AA40" s="36">
        <f>F40*65</f>
        <v>123630</v>
      </c>
      <c r="AB40" s="36">
        <f>G40*65</f>
        <v>62335</v>
      </c>
      <c r="AC40" s="50">
        <f>H40*65</f>
        <v>61295</v>
      </c>
      <c r="AD40" s="13">
        <v>101</v>
      </c>
      <c r="AE40" s="36">
        <f>J40*101</f>
        <v>2929</v>
      </c>
      <c r="AF40" s="36">
        <f>K40*101</f>
        <v>505</v>
      </c>
      <c r="AG40" s="36">
        <f>L40*101</f>
        <v>2424</v>
      </c>
    </row>
    <row r="41" spans="1:33" s="18" customFormat="1" ht="15.75" customHeight="1">
      <c r="A41" s="17">
        <v>31</v>
      </c>
      <c r="B41" s="36">
        <v>1337</v>
      </c>
      <c r="C41" s="37">
        <v>717</v>
      </c>
      <c r="D41" s="37">
        <v>620</v>
      </c>
      <c r="E41" s="91">
        <v>66</v>
      </c>
      <c r="F41" s="36">
        <v>2002</v>
      </c>
      <c r="G41" s="37">
        <v>965</v>
      </c>
      <c r="H41" s="37">
        <v>1037</v>
      </c>
      <c r="I41" s="91">
        <v>102</v>
      </c>
      <c r="J41" s="36">
        <v>26</v>
      </c>
      <c r="K41" s="37">
        <v>6</v>
      </c>
      <c r="L41" s="37">
        <v>20</v>
      </c>
      <c r="M41" s="62"/>
      <c r="N41" s="62"/>
      <c r="O41" s="62"/>
      <c r="P41" s="62"/>
      <c r="Q41" s="62"/>
      <c r="R41" s="62"/>
      <c r="S41" s="62"/>
      <c r="T41" s="62"/>
      <c r="U41" s="62"/>
      <c r="V41" s="17">
        <v>31</v>
      </c>
      <c r="W41" s="36">
        <f>B41*31</f>
        <v>41447</v>
      </c>
      <c r="X41" s="36">
        <f>C41*31</f>
        <v>22227</v>
      </c>
      <c r="Y41" s="50">
        <f>D41*31</f>
        <v>19220</v>
      </c>
      <c r="Z41" s="13">
        <v>66</v>
      </c>
      <c r="AA41" s="36">
        <f>F41*66</f>
        <v>132132</v>
      </c>
      <c r="AB41" s="36">
        <f>G41*66</f>
        <v>63690</v>
      </c>
      <c r="AC41" s="50">
        <f>H41*66</f>
        <v>68442</v>
      </c>
      <c r="AD41" s="13">
        <v>102</v>
      </c>
      <c r="AE41" s="36">
        <f>J41*102</f>
        <v>2652</v>
      </c>
      <c r="AF41" s="36">
        <f>K41*102</f>
        <v>612</v>
      </c>
      <c r="AG41" s="36">
        <f>L41*102</f>
        <v>2040</v>
      </c>
    </row>
    <row r="42" spans="1:33" s="18" customFormat="1" ht="15.75" customHeight="1">
      <c r="A42" s="17">
        <v>32</v>
      </c>
      <c r="B42" s="36">
        <v>1327</v>
      </c>
      <c r="C42" s="37">
        <v>697</v>
      </c>
      <c r="D42" s="37">
        <v>630</v>
      </c>
      <c r="E42" s="91">
        <v>67</v>
      </c>
      <c r="F42" s="36">
        <v>2000</v>
      </c>
      <c r="G42" s="37">
        <v>993</v>
      </c>
      <c r="H42" s="37">
        <v>1007</v>
      </c>
      <c r="I42" s="91">
        <v>103</v>
      </c>
      <c r="J42" s="36">
        <v>13</v>
      </c>
      <c r="K42" s="37">
        <v>3</v>
      </c>
      <c r="L42" s="37">
        <v>10</v>
      </c>
      <c r="M42" s="62"/>
      <c r="N42" s="62"/>
      <c r="O42" s="62"/>
      <c r="P42" s="62"/>
      <c r="Q42" s="62"/>
      <c r="R42" s="62"/>
      <c r="S42" s="62"/>
      <c r="T42" s="62"/>
      <c r="U42" s="62"/>
      <c r="V42" s="17">
        <v>32</v>
      </c>
      <c r="W42" s="36">
        <f>B42*32</f>
        <v>42464</v>
      </c>
      <c r="X42" s="36">
        <f>C42*32</f>
        <v>22304</v>
      </c>
      <c r="Y42" s="50">
        <f>D42*32</f>
        <v>20160</v>
      </c>
      <c r="Z42" s="13">
        <v>67</v>
      </c>
      <c r="AA42" s="36">
        <f>F42*67</f>
        <v>134000</v>
      </c>
      <c r="AB42" s="36">
        <f>G42*67</f>
        <v>66531</v>
      </c>
      <c r="AC42" s="50">
        <f>H42*67</f>
        <v>67469</v>
      </c>
      <c r="AD42" s="13">
        <v>103</v>
      </c>
      <c r="AE42" s="36">
        <f>J42*103</f>
        <v>1339</v>
      </c>
      <c r="AF42" s="36">
        <f>K42*103</f>
        <v>309</v>
      </c>
      <c r="AG42" s="36">
        <f>L42*103</f>
        <v>1030</v>
      </c>
    </row>
    <row r="43" spans="1:33" s="18" customFormat="1" ht="15.75" customHeight="1">
      <c r="A43" s="17">
        <v>33</v>
      </c>
      <c r="B43" s="36">
        <v>1407</v>
      </c>
      <c r="C43" s="37">
        <v>741</v>
      </c>
      <c r="D43" s="37">
        <v>666</v>
      </c>
      <c r="E43" s="91">
        <v>68</v>
      </c>
      <c r="F43" s="36">
        <v>1894</v>
      </c>
      <c r="G43" s="37">
        <v>938</v>
      </c>
      <c r="H43" s="37">
        <v>956</v>
      </c>
      <c r="I43" s="96" t="s">
        <v>33</v>
      </c>
      <c r="J43" s="39">
        <v>13</v>
      </c>
      <c r="K43" s="40">
        <v>0</v>
      </c>
      <c r="L43" s="40">
        <v>13</v>
      </c>
      <c r="M43" s="62"/>
      <c r="N43" s="62"/>
      <c r="O43" s="62"/>
      <c r="P43" s="62"/>
      <c r="Q43" s="62"/>
      <c r="R43" s="62"/>
      <c r="S43" s="62"/>
      <c r="T43" s="62"/>
      <c r="U43" s="62"/>
      <c r="V43" s="17">
        <v>33</v>
      </c>
      <c r="W43" s="36">
        <f>B43*33</f>
        <v>46431</v>
      </c>
      <c r="X43" s="36">
        <f>C43*33</f>
        <v>24453</v>
      </c>
      <c r="Y43" s="50">
        <f>D43*33</f>
        <v>21978</v>
      </c>
      <c r="Z43" s="13">
        <v>68</v>
      </c>
      <c r="AA43" s="36">
        <f>F43*68</f>
        <v>128792</v>
      </c>
      <c r="AB43" s="36">
        <f>G43*68</f>
        <v>63784</v>
      </c>
      <c r="AC43" s="50">
        <f>H43*68</f>
        <v>65008</v>
      </c>
      <c r="AD43" s="15" t="s">
        <v>33</v>
      </c>
      <c r="AE43" s="39">
        <f>J43*104</f>
        <v>1352</v>
      </c>
      <c r="AF43" s="39">
        <f>K43*104</f>
        <v>0</v>
      </c>
      <c r="AG43" s="39">
        <f>L43*104</f>
        <v>1352</v>
      </c>
    </row>
    <row r="44" spans="1:33" s="18" customFormat="1" ht="21" customHeight="1" thickBot="1">
      <c r="A44" s="32">
        <v>34</v>
      </c>
      <c r="B44" s="36">
        <v>1436</v>
      </c>
      <c r="C44" s="37">
        <v>761</v>
      </c>
      <c r="D44" s="37">
        <v>675</v>
      </c>
      <c r="E44" s="91">
        <v>69</v>
      </c>
      <c r="F44" s="36">
        <v>2049</v>
      </c>
      <c r="G44" s="37">
        <v>1006</v>
      </c>
      <c r="H44" s="37">
        <v>1043</v>
      </c>
      <c r="I44" s="107" t="s">
        <v>5</v>
      </c>
      <c r="J44" s="47">
        <v>153641</v>
      </c>
      <c r="K44" s="47">
        <v>76456</v>
      </c>
      <c r="L44" s="47">
        <v>77185</v>
      </c>
      <c r="M44" s="62"/>
      <c r="N44" s="62"/>
      <c r="O44" s="62"/>
      <c r="P44" s="62"/>
      <c r="Q44" s="62"/>
      <c r="R44" s="62"/>
      <c r="S44" s="62"/>
      <c r="T44" s="62"/>
      <c r="U44" s="62"/>
      <c r="V44" s="32">
        <v>34</v>
      </c>
      <c r="W44" s="41">
        <f>B44*34</f>
        <v>48824</v>
      </c>
      <c r="X44" s="41">
        <f>C44*34</f>
        <v>25874</v>
      </c>
      <c r="Y44" s="52">
        <f>D44*34</f>
        <v>22950</v>
      </c>
      <c r="Z44" s="33">
        <v>69</v>
      </c>
      <c r="AA44" s="41">
        <f>F44*69</f>
        <v>141381</v>
      </c>
      <c r="AB44" s="41">
        <f>G44*69</f>
        <v>69414</v>
      </c>
      <c r="AC44" s="52">
        <f>H44*69</f>
        <v>71967</v>
      </c>
      <c r="AD44" s="34" t="s">
        <v>5</v>
      </c>
      <c r="AE44" s="49">
        <f>W45+AA45+AE45</f>
        <v>7433212</v>
      </c>
      <c r="AF44" s="49">
        <f>X45+AB45+AF45</f>
        <v>3589229</v>
      </c>
      <c r="AG44" s="49">
        <f>Y45+AC45+AG45</f>
        <v>3843983</v>
      </c>
    </row>
    <row r="45" spans="1:33" ht="24" customHeight="1" thickTop="1" thickBot="1">
      <c r="A45" s="53" t="s">
        <v>34</v>
      </c>
      <c r="B45" s="115">
        <v>18631</v>
      </c>
      <c r="C45" s="116">
        <v>9608</v>
      </c>
      <c r="D45" s="116">
        <v>9023</v>
      </c>
      <c r="E45" s="117" t="s">
        <v>36</v>
      </c>
      <c r="F45" s="116">
        <v>87832</v>
      </c>
      <c r="G45" s="116">
        <v>45410</v>
      </c>
      <c r="H45" s="116">
        <v>42422</v>
      </c>
      <c r="I45" s="118" t="s">
        <v>37</v>
      </c>
      <c r="J45" s="116">
        <v>47178</v>
      </c>
      <c r="K45" s="116">
        <v>21438</v>
      </c>
      <c r="L45" s="116">
        <v>25740</v>
      </c>
      <c r="M45" s="64"/>
      <c r="N45" s="64"/>
      <c r="O45" s="64"/>
      <c r="P45" s="64"/>
      <c r="Q45" s="64"/>
      <c r="R45" s="64"/>
      <c r="S45" s="64"/>
      <c r="T45" s="64"/>
      <c r="U45" s="64"/>
      <c r="V45" s="53" t="s">
        <v>34</v>
      </c>
      <c r="W45" s="55">
        <f>W3+W9+W15</f>
        <v>148923</v>
      </c>
      <c r="X45" s="55">
        <f>X3+X9+X15</f>
        <v>77325</v>
      </c>
      <c r="Y45" s="56">
        <f>Y3+Y9+Y15</f>
        <v>71598</v>
      </c>
      <c r="Z45" s="53" t="s">
        <v>36</v>
      </c>
      <c r="AA45" s="55">
        <f>W21+W27+W33+W39+AA3+AA9+AA15+AA21+AA27+AA33</f>
        <v>3657825</v>
      </c>
      <c r="AB45" s="55">
        <f>X21+X27+X33+X39+AB3+AB9+AB15+AB21+AB27+AB33</f>
        <v>1884290</v>
      </c>
      <c r="AC45" s="56">
        <f>Y21+Y27+Y33+Y39+AC3+AC9+AC15+AC21+AC27+AC33</f>
        <v>1773535</v>
      </c>
      <c r="AD45" s="54" t="s">
        <v>37</v>
      </c>
      <c r="AE45" s="55">
        <f>AA39+AE3+AE9+AE15+AE21+AE27+AE33</f>
        <v>3626464</v>
      </c>
      <c r="AF45" s="55">
        <f>AB39+AF3+AF9+AF15+AF21+AF27+AF33</f>
        <v>1627614</v>
      </c>
      <c r="AG45" s="55">
        <f>AC39+AG3+AG9+AG15+AG21+AG27+AG33</f>
        <v>1998850</v>
      </c>
    </row>
  </sheetData>
  <phoneticPr fontId="13"/>
  <pageMargins left="0.70866141732283472" right="0.39370078740157483" top="0.78740157480314965" bottom="0.78740157480314965" header="0.39370078740157483" footer="0.59055118110236227"/>
  <pageSetup paperSize="9" orientation="portrait" blackAndWhite="1" useFirstPageNumber="1" horizontalDpi="300" verticalDpi="300" r:id="rId1"/>
  <headerFooter alignWithMargins="0">
    <oddFooter>&amp;C&amp;"ＭＳ ゴシック,標準"&amp;10-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9">
    <tabColor theme="8" tint="0.79998168889431442"/>
  </sheetPr>
  <dimension ref="A1:L271"/>
  <sheetViews>
    <sheetView zoomScale="70" zoomScaleNormal="70" workbookViewId="0">
      <selection activeCell="C6" sqref="C6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244" width="8.796875" style="1"/>
    <col min="245" max="245" width="5.19921875" style="1" customWidth="1"/>
    <col min="246" max="248" width="6.3984375" style="1" customWidth="1"/>
    <col min="249" max="249" width="5.19921875" style="1" customWidth="1"/>
    <col min="250" max="252" width="6.3984375" style="1" customWidth="1"/>
    <col min="253" max="253" width="5.19921875" style="1" customWidth="1"/>
    <col min="254" max="256" width="6.3984375" style="1" customWidth="1"/>
    <col min="257" max="257" width="8.796875" style="1"/>
    <col min="258" max="258" width="7.69921875" style="1" customWidth="1"/>
    <col min="259" max="259" width="3.69921875" style="1" customWidth="1"/>
    <col min="260" max="260" width="7.69921875" style="1" customWidth="1"/>
    <col min="261" max="261" width="3.69921875" style="1" customWidth="1"/>
    <col min="262" max="262" width="7.69921875" style="1" customWidth="1"/>
    <col min="263" max="263" width="3.69921875" style="1" customWidth="1"/>
    <col min="264" max="500" width="8.796875" style="1"/>
    <col min="501" max="501" width="5.19921875" style="1" customWidth="1"/>
    <col min="502" max="504" width="6.3984375" style="1" customWidth="1"/>
    <col min="505" max="505" width="5.19921875" style="1" customWidth="1"/>
    <col min="506" max="508" width="6.3984375" style="1" customWidth="1"/>
    <col min="509" max="509" width="5.19921875" style="1" customWidth="1"/>
    <col min="510" max="512" width="6.3984375" style="1" customWidth="1"/>
    <col min="513" max="513" width="8.796875" style="1"/>
    <col min="514" max="514" width="7.69921875" style="1" customWidth="1"/>
    <col min="515" max="515" width="3.69921875" style="1" customWidth="1"/>
    <col min="516" max="516" width="7.69921875" style="1" customWidth="1"/>
    <col min="517" max="517" width="3.69921875" style="1" customWidth="1"/>
    <col min="518" max="518" width="7.69921875" style="1" customWidth="1"/>
    <col min="519" max="519" width="3.69921875" style="1" customWidth="1"/>
    <col min="520" max="756" width="8.796875" style="1"/>
    <col min="757" max="757" width="5.19921875" style="1" customWidth="1"/>
    <col min="758" max="760" width="6.3984375" style="1" customWidth="1"/>
    <col min="761" max="761" width="5.19921875" style="1" customWidth="1"/>
    <col min="762" max="764" width="6.3984375" style="1" customWidth="1"/>
    <col min="765" max="765" width="5.19921875" style="1" customWidth="1"/>
    <col min="766" max="768" width="6.3984375" style="1" customWidth="1"/>
    <col min="769" max="769" width="8.796875" style="1"/>
    <col min="770" max="770" width="7.69921875" style="1" customWidth="1"/>
    <col min="771" max="771" width="3.69921875" style="1" customWidth="1"/>
    <col min="772" max="772" width="7.69921875" style="1" customWidth="1"/>
    <col min="773" max="773" width="3.69921875" style="1" customWidth="1"/>
    <col min="774" max="774" width="7.69921875" style="1" customWidth="1"/>
    <col min="775" max="775" width="3.69921875" style="1" customWidth="1"/>
    <col min="776" max="1012" width="8.796875" style="1"/>
    <col min="1013" max="1013" width="5.19921875" style="1" customWidth="1"/>
    <col min="1014" max="1016" width="6.3984375" style="1" customWidth="1"/>
    <col min="1017" max="1017" width="5.19921875" style="1" customWidth="1"/>
    <col min="1018" max="1020" width="6.3984375" style="1" customWidth="1"/>
    <col min="1021" max="1021" width="5.19921875" style="1" customWidth="1"/>
    <col min="1022" max="1024" width="6.3984375" style="1" customWidth="1"/>
    <col min="1025" max="1025" width="8.796875" style="1"/>
    <col min="1026" max="1026" width="7.69921875" style="1" customWidth="1"/>
    <col min="1027" max="1027" width="3.69921875" style="1" customWidth="1"/>
    <col min="1028" max="1028" width="7.69921875" style="1" customWidth="1"/>
    <col min="1029" max="1029" width="3.69921875" style="1" customWidth="1"/>
    <col min="1030" max="1030" width="7.69921875" style="1" customWidth="1"/>
    <col min="1031" max="1031" width="3.69921875" style="1" customWidth="1"/>
    <col min="1032" max="1268" width="8.796875" style="1"/>
    <col min="1269" max="1269" width="5.19921875" style="1" customWidth="1"/>
    <col min="1270" max="1272" width="6.3984375" style="1" customWidth="1"/>
    <col min="1273" max="1273" width="5.19921875" style="1" customWidth="1"/>
    <col min="1274" max="1276" width="6.3984375" style="1" customWidth="1"/>
    <col min="1277" max="1277" width="5.19921875" style="1" customWidth="1"/>
    <col min="1278" max="1280" width="6.3984375" style="1" customWidth="1"/>
    <col min="1281" max="1281" width="8.796875" style="1"/>
    <col min="1282" max="1282" width="7.69921875" style="1" customWidth="1"/>
    <col min="1283" max="1283" width="3.69921875" style="1" customWidth="1"/>
    <col min="1284" max="1284" width="7.69921875" style="1" customWidth="1"/>
    <col min="1285" max="1285" width="3.69921875" style="1" customWidth="1"/>
    <col min="1286" max="1286" width="7.69921875" style="1" customWidth="1"/>
    <col min="1287" max="1287" width="3.69921875" style="1" customWidth="1"/>
    <col min="1288" max="1524" width="8.796875" style="1"/>
    <col min="1525" max="1525" width="5.19921875" style="1" customWidth="1"/>
    <col min="1526" max="1528" width="6.3984375" style="1" customWidth="1"/>
    <col min="1529" max="1529" width="5.19921875" style="1" customWidth="1"/>
    <col min="1530" max="1532" width="6.3984375" style="1" customWidth="1"/>
    <col min="1533" max="1533" width="5.19921875" style="1" customWidth="1"/>
    <col min="1534" max="1536" width="6.3984375" style="1" customWidth="1"/>
    <col min="1537" max="1537" width="8.796875" style="1"/>
    <col min="1538" max="1538" width="7.69921875" style="1" customWidth="1"/>
    <col min="1539" max="1539" width="3.69921875" style="1" customWidth="1"/>
    <col min="1540" max="1540" width="7.69921875" style="1" customWidth="1"/>
    <col min="1541" max="1541" width="3.69921875" style="1" customWidth="1"/>
    <col min="1542" max="1542" width="7.69921875" style="1" customWidth="1"/>
    <col min="1543" max="1543" width="3.69921875" style="1" customWidth="1"/>
    <col min="1544" max="1780" width="8.796875" style="1"/>
    <col min="1781" max="1781" width="5.19921875" style="1" customWidth="1"/>
    <col min="1782" max="1784" width="6.3984375" style="1" customWidth="1"/>
    <col min="1785" max="1785" width="5.19921875" style="1" customWidth="1"/>
    <col min="1786" max="1788" width="6.3984375" style="1" customWidth="1"/>
    <col min="1789" max="1789" width="5.19921875" style="1" customWidth="1"/>
    <col min="1790" max="1792" width="6.3984375" style="1" customWidth="1"/>
    <col min="1793" max="1793" width="8.796875" style="1"/>
    <col min="1794" max="1794" width="7.69921875" style="1" customWidth="1"/>
    <col min="1795" max="1795" width="3.69921875" style="1" customWidth="1"/>
    <col min="1796" max="1796" width="7.69921875" style="1" customWidth="1"/>
    <col min="1797" max="1797" width="3.69921875" style="1" customWidth="1"/>
    <col min="1798" max="1798" width="7.69921875" style="1" customWidth="1"/>
    <col min="1799" max="1799" width="3.69921875" style="1" customWidth="1"/>
    <col min="1800" max="2036" width="8.796875" style="1"/>
    <col min="2037" max="2037" width="5.19921875" style="1" customWidth="1"/>
    <col min="2038" max="2040" width="6.3984375" style="1" customWidth="1"/>
    <col min="2041" max="2041" width="5.19921875" style="1" customWidth="1"/>
    <col min="2042" max="2044" width="6.3984375" style="1" customWidth="1"/>
    <col min="2045" max="2045" width="5.19921875" style="1" customWidth="1"/>
    <col min="2046" max="2048" width="6.3984375" style="1" customWidth="1"/>
    <col min="2049" max="2049" width="8.796875" style="1"/>
    <col min="2050" max="2050" width="7.69921875" style="1" customWidth="1"/>
    <col min="2051" max="2051" width="3.69921875" style="1" customWidth="1"/>
    <col min="2052" max="2052" width="7.69921875" style="1" customWidth="1"/>
    <col min="2053" max="2053" width="3.69921875" style="1" customWidth="1"/>
    <col min="2054" max="2054" width="7.69921875" style="1" customWidth="1"/>
    <col min="2055" max="2055" width="3.69921875" style="1" customWidth="1"/>
    <col min="2056" max="2292" width="8.796875" style="1"/>
    <col min="2293" max="2293" width="5.19921875" style="1" customWidth="1"/>
    <col min="2294" max="2296" width="6.3984375" style="1" customWidth="1"/>
    <col min="2297" max="2297" width="5.19921875" style="1" customWidth="1"/>
    <col min="2298" max="2300" width="6.3984375" style="1" customWidth="1"/>
    <col min="2301" max="2301" width="5.19921875" style="1" customWidth="1"/>
    <col min="2302" max="2304" width="6.3984375" style="1" customWidth="1"/>
    <col min="2305" max="2305" width="8.796875" style="1"/>
    <col min="2306" max="2306" width="7.69921875" style="1" customWidth="1"/>
    <col min="2307" max="2307" width="3.69921875" style="1" customWidth="1"/>
    <col min="2308" max="2308" width="7.69921875" style="1" customWidth="1"/>
    <col min="2309" max="2309" width="3.69921875" style="1" customWidth="1"/>
    <col min="2310" max="2310" width="7.69921875" style="1" customWidth="1"/>
    <col min="2311" max="2311" width="3.69921875" style="1" customWidth="1"/>
    <col min="2312" max="2548" width="8.796875" style="1"/>
    <col min="2549" max="2549" width="5.19921875" style="1" customWidth="1"/>
    <col min="2550" max="2552" width="6.3984375" style="1" customWidth="1"/>
    <col min="2553" max="2553" width="5.19921875" style="1" customWidth="1"/>
    <col min="2554" max="2556" width="6.3984375" style="1" customWidth="1"/>
    <col min="2557" max="2557" width="5.19921875" style="1" customWidth="1"/>
    <col min="2558" max="2560" width="6.3984375" style="1" customWidth="1"/>
    <col min="2561" max="2561" width="8.796875" style="1"/>
    <col min="2562" max="2562" width="7.69921875" style="1" customWidth="1"/>
    <col min="2563" max="2563" width="3.69921875" style="1" customWidth="1"/>
    <col min="2564" max="2564" width="7.69921875" style="1" customWidth="1"/>
    <col min="2565" max="2565" width="3.69921875" style="1" customWidth="1"/>
    <col min="2566" max="2566" width="7.69921875" style="1" customWidth="1"/>
    <col min="2567" max="2567" width="3.69921875" style="1" customWidth="1"/>
    <col min="2568" max="2804" width="8.796875" style="1"/>
    <col min="2805" max="2805" width="5.19921875" style="1" customWidth="1"/>
    <col min="2806" max="2808" width="6.3984375" style="1" customWidth="1"/>
    <col min="2809" max="2809" width="5.19921875" style="1" customWidth="1"/>
    <col min="2810" max="2812" width="6.3984375" style="1" customWidth="1"/>
    <col min="2813" max="2813" width="5.19921875" style="1" customWidth="1"/>
    <col min="2814" max="2816" width="6.3984375" style="1" customWidth="1"/>
    <col min="2817" max="2817" width="8.796875" style="1"/>
    <col min="2818" max="2818" width="7.69921875" style="1" customWidth="1"/>
    <col min="2819" max="2819" width="3.69921875" style="1" customWidth="1"/>
    <col min="2820" max="2820" width="7.69921875" style="1" customWidth="1"/>
    <col min="2821" max="2821" width="3.69921875" style="1" customWidth="1"/>
    <col min="2822" max="2822" width="7.69921875" style="1" customWidth="1"/>
    <col min="2823" max="2823" width="3.69921875" style="1" customWidth="1"/>
    <col min="2824" max="3060" width="8.796875" style="1"/>
    <col min="3061" max="3061" width="5.19921875" style="1" customWidth="1"/>
    <col min="3062" max="3064" width="6.3984375" style="1" customWidth="1"/>
    <col min="3065" max="3065" width="5.19921875" style="1" customWidth="1"/>
    <col min="3066" max="3068" width="6.3984375" style="1" customWidth="1"/>
    <col min="3069" max="3069" width="5.19921875" style="1" customWidth="1"/>
    <col min="3070" max="3072" width="6.3984375" style="1" customWidth="1"/>
    <col min="3073" max="3073" width="8.796875" style="1"/>
    <col min="3074" max="3074" width="7.69921875" style="1" customWidth="1"/>
    <col min="3075" max="3075" width="3.69921875" style="1" customWidth="1"/>
    <col min="3076" max="3076" width="7.69921875" style="1" customWidth="1"/>
    <col min="3077" max="3077" width="3.69921875" style="1" customWidth="1"/>
    <col min="3078" max="3078" width="7.69921875" style="1" customWidth="1"/>
    <col min="3079" max="3079" width="3.69921875" style="1" customWidth="1"/>
    <col min="3080" max="3316" width="8.796875" style="1"/>
    <col min="3317" max="3317" width="5.19921875" style="1" customWidth="1"/>
    <col min="3318" max="3320" width="6.3984375" style="1" customWidth="1"/>
    <col min="3321" max="3321" width="5.19921875" style="1" customWidth="1"/>
    <col min="3322" max="3324" width="6.3984375" style="1" customWidth="1"/>
    <col min="3325" max="3325" width="5.19921875" style="1" customWidth="1"/>
    <col min="3326" max="3328" width="6.3984375" style="1" customWidth="1"/>
    <col min="3329" max="3329" width="8.796875" style="1"/>
    <col min="3330" max="3330" width="7.69921875" style="1" customWidth="1"/>
    <col min="3331" max="3331" width="3.69921875" style="1" customWidth="1"/>
    <col min="3332" max="3332" width="7.69921875" style="1" customWidth="1"/>
    <col min="3333" max="3333" width="3.69921875" style="1" customWidth="1"/>
    <col min="3334" max="3334" width="7.69921875" style="1" customWidth="1"/>
    <col min="3335" max="3335" width="3.69921875" style="1" customWidth="1"/>
    <col min="3336" max="3572" width="8.796875" style="1"/>
    <col min="3573" max="3573" width="5.19921875" style="1" customWidth="1"/>
    <col min="3574" max="3576" width="6.3984375" style="1" customWidth="1"/>
    <col min="3577" max="3577" width="5.19921875" style="1" customWidth="1"/>
    <col min="3578" max="3580" width="6.3984375" style="1" customWidth="1"/>
    <col min="3581" max="3581" width="5.19921875" style="1" customWidth="1"/>
    <col min="3582" max="3584" width="6.3984375" style="1" customWidth="1"/>
    <col min="3585" max="3585" width="8.796875" style="1"/>
    <col min="3586" max="3586" width="7.69921875" style="1" customWidth="1"/>
    <col min="3587" max="3587" width="3.69921875" style="1" customWidth="1"/>
    <col min="3588" max="3588" width="7.69921875" style="1" customWidth="1"/>
    <col min="3589" max="3589" width="3.69921875" style="1" customWidth="1"/>
    <col min="3590" max="3590" width="7.69921875" style="1" customWidth="1"/>
    <col min="3591" max="3591" width="3.69921875" style="1" customWidth="1"/>
    <col min="3592" max="3828" width="8.796875" style="1"/>
    <col min="3829" max="3829" width="5.19921875" style="1" customWidth="1"/>
    <col min="3830" max="3832" width="6.3984375" style="1" customWidth="1"/>
    <col min="3833" max="3833" width="5.19921875" style="1" customWidth="1"/>
    <col min="3834" max="3836" width="6.3984375" style="1" customWidth="1"/>
    <col min="3837" max="3837" width="5.19921875" style="1" customWidth="1"/>
    <col min="3838" max="3840" width="6.3984375" style="1" customWidth="1"/>
    <col min="3841" max="3841" width="8.796875" style="1"/>
    <col min="3842" max="3842" width="7.69921875" style="1" customWidth="1"/>
    <col min="3843" max="3843" width="3.69921875" style="1" customWidth="1"/>
    <col min="3844" max="3844" width="7.69921875" style="1" customWidth="1"/>
    <col min="3845" max="3845" width="3.69921875" style="1" customWidth="1"/>
    <col min="3846" max="3846" width="7.69921875" style="1" customWidth="1"/>
    <col min="3847" max="3847" width="3.69921875" style="1" customWidth="1"/>
    <col min="3848" max="4084" width="8.796875" style="1"/>
    <col min="4085" max="4085" width="5.19921875" style="1" customWidth="1"/>
    <col min="4086" max="4088" width="6.3984375" style="1" customWidth="1"/>
    <col min="4089" max="4089" width="5.19921875" style="1" customWidth="1"/>
    <col min="4090" max="4092" width="6.3984375" style="1" customWidth="1"/>
    <col min="4093" max="4093" width="5.19921875" style="1" customWidth="1"/>
    <col min="4094" max="4096" width="6.3984375" style="1" customWidth="1"/>
    <col min="4097" max="4097" width="8.796875" style="1"/>
    <col min="4098" max="4098" width="7.69921875" style="1" customWidth="1"/>
    <col min="4099" max="4099" width="3.69921875" style="1" customWidth="1"/>
    <col min="4100" max="4100" width="7.69921875" style="1" customWidth="1"/>
    <col min="4101" max="4101" width="3.69921875" style="1" customWidth="1"/>
    <col min="4102" max="4102" width="7.69921875" style="1" customWidth="1"/>
    <col min="4103" max="4103" width="3.69921875" style="1" customWidth="1"/>
    <col min="4104" max="4340" width="8.796875" style="1"/>
    <col min="4341" max="4341" width="5.19921875" style="1" customWidth="1"/>
    <col min="4342" max="4344" width="6.3984375" style="1" customWidth="1"/>
    <col min="4345" max="4345" width="5.19921875" style="1" customWidth="1"/>
    <col min="4346" max="4348" width="6.3984375" style="1" customWidth="1"/>
    <col min="4349" max="4349" width="5.19921875" style="1" customWidth="1"/>
    <col min="4350" max="4352" width="6.3984375" style="1" customWidth="1"/>
    <col min="4353" max="4353" width="8.796875" style="1"/>
    <col min="4354" max="4354" width="7.69921875" style="1" customWidth="1"/>
    <col min="4355" max="4355" width="3.69921875" style="1" customWidth="1"/>
    <col min="4356" max="4356" width="7.69921875" style="1" customWidth="1"/>
    <col min="4357" max="4357" width="3.69921875" style="1" customWidth="1"/>
    <col min="4358" max="4358" width="7.69921875" style="1" customWidth="1"/>
    <col min="4359" max="4359" width="3.69921875" style="1" customWidth="1"/>
    <col min="4360" max="4596" width="8.796875" style="1"/>
    <col min="4597" max="4597" width="5.19921875" style="1" customWidth="1"/>
    <col min="4598" max="4600" width="6.3984375" style="1" customWidth="1"/>
    <col min="4601" max="4601" width="5.19921875" style="1" customWidth="1"/>
    <col min="4602" max="4604" width="6.3984375" style="1" customWidth="1"/>
    <col min="4605" max="4605" width="5.19921875" style="1" customWidth="1"/>
    <col min="4606" max="4608" width="6.3984375" style="1" customWidth="1"/>
    <col min="4609" max="4609" width="8.796875" style="1"/>
    <col min="4610" max="4610" width="7.69921875" style="1" customWidth="1"/>
    <col min="4611" max="4611" width="3.69921875" style="1" customWidth="1"/>
    <col min="4612" max="4612" width="7.69921875" style="1" customWidth="1"/>
    <col min="4613" max="4613" width="3.69921875" style="1" customWidth="1"/>
    <col min="4614" max="4614" width="7.69921875" style="1" customWidth="1"/>
    <col min="4615" max="4615" width="3.69921875" style="1" customWidth="1"/>
    <col min="4616" max="4852" width="8.796875" style="1"/>
    <col min="4853" max="4853" width="5.19921875" style="1" customWidth="1"/>
    <col min="4854" max="4856" width="6.3984375" style="1" customWidth="1"/>
    <col min="4857" max="4857" width="5.19921875" style="1" customWidth="1"/>
    <col min="4858" max="4860" width="6.3984375" style="1" customWidth="1"/>
    <col min="4861" max="4861" width="5.19921875" style="1" customWidth="1"/>
    <col min="4862" max="4864" width="6.3984375" style="1" customWidth="1"/>
    <col min="4865" max="4865" width="8.796875" style="1"/>
    <col min="4866" max="4866" width="7.69921875" style="1" customWidth="1"/>
    <col min="4867" max="4867" width="3.69921875" style="1" customWidth="1"/>
    <col min="4868" max="4868" width="7.69921875" style="1" customWidth="1"/>
    <col min="4869" max="4869" width="3.69921875" style="1" customWidth="1"/>
    <col min="4870" max="4870" width="7.69921875" style="1" customWidth="1"/>
    <col min="4871" max="4871" width="3.69921875" style="1" customWidth="1"/>
    <col min="4872" max="5108" width="8.796875" style="1"/>
    <col min="5109" max="5109" width="5.19921875" style="1" customWidth="1"/>
    <col min="5110" max="5112" width="6.3984375" style="1" customWidth="1"/>
    <col min="5113" max="5113" width="5.19921875" style="1" customWidth="1"/>
    <col min="5114" max="5116" width="6.3984375" style="1" customWidth="1"/>
    <col min="5117" max="5117" width="5.19921875" style="1" customWidth="1"/>
    <col min="5118" max="5120" width="6.3984375" style="1" customWidth="1"/>
    <col min="5121" max="5121" width="8.796875" style="1"/>
    <col min="5122" max="5122" width="7.69921875" style="1" customWidth="1"/>
    <col min="5123" max="5123" width="3.69921875" style="1" customWidth="1"/>
    <col min="5124" max="5124" width="7.69921875" style="1" customWidth="1"/>
    <col min="5125" max="5125" width="3.69921875" style="1" customWidth="1"/>
    <col min="5126" max="5126" width="7.69921875" style="1" customWidth="1"/>
    <col min="5127" max="5127" width="3.69921875" style="1" customWidth="1"/>
    <col min="5128" max="5364" width="8.796875" style="1"/>
    <col min="5365" max="5365" width="5.19921875" style="1" customWidth="1"/>
    <col min="5366" max="5368" width="6.3984375" style="1" customWidth="1"/>
    <col min="5369" max="5369" width="5.19921875" style="1" customWidth="1"/>
    <col min="5370" max="5372" width="6.3984375" style="1" customWidth="1"/>
    <col min="5373" max="5373" width="5.19921875" style="1" customWidth="1"/>
    <col min="5374" max="5376" width="6.3984375" style="1" customWidth="1"/>
    <col min="5377" max="5377" width="8.796875" style="1"/>
    <col min="5378" max="5378" width="7.69921875" style="1" customWidth="1"/>
    <col min="5379" max="5379" width="3.69921875" style="1" customWidth="1"/>
    <col min="5380" max="5380" width="7.69921875" style="1" customWidth="1"/>
    <col min="5381" max="5381" width="3.69921875" style="1" customWidth="1"/>
    <col min="5382" max="5382" width="7.69921875" style="1" customWidth="1"/>
    <col min="5383" max="5383" width="3.69921875" style="1" customWidth="1"/>
    <col min="5384" max="5620" width="8.796875" style="1"/>
    <col min="5621" max="5621" width="5.19921875" style="1" customWidth="1"/>
    <col min="5622" max="5624" width="6.3984375" style="1" customWidth="1"/>
    <col min="5625" max="5625" width="5.19921875" style="1" customWidth="1"/>
    <col min="5626" max="5628" width="6.3984375" style="1" customWidth="1"/>
    <col min="5629" max="5629" width="5.19921875" style="1" customWidth="1"/>
    <col min="5630" max="5632" width="6.3984375" style="1" customWidth="1"/>
    <col min="5633" max="5633" width="8.796875" style="1"/>
    <col min="5634" max="5634" width="7.69921875" style="1" customWidth="1"/>
    <col min="5635" max="5635" width="3.69921875" style="1" customWidth="1"/>
    <col min="5636" max="5636" width="7.69921875" style="1" customWidth="1"/>
    <col min="5637" max="5637" width="3.69921875" style="1" customWidth="1"/>
    <col min="5638" max="5638" width="7.69921875" style="1" customWidth="1"/>
    <col min="5639" max="5639" width="3.69921875" style="1" customWidth="1"/>
    <col min="5640" max="5876" width="8.796875" style="1"/>
    <col min="5877" max="5877" width="5.19921875" style="1" customWidth="1"/>
    <col min="5878" max="5880" width="6.3984375" style="1" customWidth="1"/>
    <col min="5881" max="5881" width="5.19921875" style="1" customWidth="1"/>
    <col min="5882" max="5884" width="6.3984375" style="1" customWidth="1"/>
    <col min="5885" max="5885" width="5.19921875" style="1" customWidth="1"/>
    <col min="5886" max="5888" width="6.3984375" style="1" customWidth="1"/>
    <col min="5889" max="5889" width="8.796875" style="1"/>
    <col min="5890" max="5890" width="7.69921875" style="1" customWidth="1"/>
    <col min="5891" max="5891" width="3.69921875" style="1" customWidth="1"/>
    <col min="5892" max="5892" width="7.69921875" style="1" customWidth="1"/>
    <col min="5893" max="5893" width="3.69921875" style="1" customWidth="1"/>
    <col min="5894" max="5894" width="7.69921875" style="1" customWidth="1"/>
    <col min="5895" max="5895" width="3.69921875" style="1" customWidth="1"/>
    <col min="5896" max="6132" width="8.796875" style="1"/>
    <col min="6133" max="6133" width="5.19921875" style="1" customWidth="1"/>
    <col min="6134" max="6136" width="6.3984375" style="1" customWidth="1"/>
    <col min="6137" max="6137" width="5.19921875" style="1" customWidth="1"/>
    <col min="6138" max="6140" width="6.3984375" style="1" customWidth="1"/>
    <col min="6141" max="6141" width="5.19921875" style="1" customWidth="1"/>
    <col min="6142" max="6144" width="6.3984375" style="1" customWidth="1"/>
    <col min="6145" max="6145" width="8.796875" style="1"/>
    <col min="6146" max="6146" width="7.69921875" style="1" customWidth="1"/>
    <col min="6147" max="6147" width="3.69921875" style="1" customWidth="1"/>
    <col min="6148" max="6148" width="7.69921875" style="1" customWidth="1"/>
    <col min="6149" max="6149" width="3.69921875" style="1" customWidth="1"/>
    <col min="6150" max="6150" width="7.69921875" style="1" customWidth="1"/>
    <col min="6151" max="6151" width="3.69921875" style="1" customWidth="1"/>
    <col min="6152" max="6388" width="8.796875" style="1"/>
    <col min="6389" max="6389" width="5.19921875" style="1" customWidth="1"/>
    <col min="6390" max="6392" width="6.3984375" style="1" customWidth="1"/>
    <col min="6393" max="6393" width="5.19921875" style="1" customWidth="1"/>
    <col min="6394" max="6396" width="6.3984375" style="1" customWidth="1"/>
    <col min="6397" max="6397" width="5.19921875" style="1" customWidth="1"/>
    <col min="6398" max="6400" width="6.3984375" style="1" customWidth="1"/>
    <col min="6401" max="6401" width="8.796875" style="1"/>
    <col min="6402" max="6402" width="7.69921875" style="1" customWidth="1"/>
    <col min="6403" max="6403" width="3.69921875" style="1" customWidth="1"/>
    <col min="6404" max="6404" width="7.69921875" style="1" customWidth="1"/>
    <col min="6405" max="6405" width="3.69921875" style="1" customWidth="1"/>
    <col min="6406" max="6406" width="7.69921875" style="1" customWidth="1"/>
    <col min="6407" max="6407" width="3.69921875" style="1" customWidth="1"/>
    <col min="6408" max="6644" width="8.796875" style="1"/>
    <col min="6645" max="6645" width="5.19921875" style="1" customWidth="1"/>
    <col min="6646" max="6648" width="6.3984375" style="1" customWidth="1"/>
    <col min="6649" max="6649" width="5.19921875" style="1" customWidth="1"/>
    <col min="6650" max="6652" width="6.3984375" style="1" customWidth="1"/>
    <col min="6653" max="6653" width="5.19921875" style="1" customWidth="1"/>
    <col min="6654" max="6656" width="6.3984375" style="1" customWidth="1"/>
    <col min="6657" max="6657" width="8.796875" style="1"/>
    <col min="6658" max="6658" width="7.69921875" style="1" customWidth="1"/>
    <col min="6659" max="6659" width="3.69921875" style="1" customWidth="1"/>
    <col min="6660" max="6660" width="7.69921875" style="1" customWidth="1"/>
    <col min="6661" max="6661" width="3.69921875" style="1" customWidth="1"/>
    <col min="6662" max="6662" width="7.69921875" style="1" customWidth="1"/>
    <col min="6663" max="6663" width="3.69921875" style="1" customWidth="1"/>
    <col min="6664" max="6900" width="8.796875" style="1"/>
    <col min="6901" max="6901" width="5.19921875" style="1" customWidth="1"/>
    <col min="6902" max="6904" width="6.3984375" style="1" customWidth="1"/>
    <col min="6905" max="6905" width="5.19921875" style="1" customWidth="1"/>
    <col min="6906" max="6908" width="6.3984375" style="1" customWidth="1"/>
    <col min="6909" max="6909" width="5.19921875" style="1" customWidth="1"/>
    <col min="6910" max="6912" width="6.3984375" style="1" customWidth="1"/>
    <col min="6913" max="6913" width="8.796875" style="1"/>
    <col min="6914" max="6914" width="7.69921875" style="1" customWidth="1"/>
    <col min="6915" max="6915" width="3.69921875" style="1" customWidth="1"/>
    <col min="6916" max="6916" width="7.69921875" style="1" customWidth="1"/>
    <col min="6917" max="6917" width="3.69921875" style="1" customWidth="1"/>
    <col min="6918" max="6918" width="7.69921875" style="1" customWidth="1"/>
    <col min="6919" max="6919" width="3.69921875" style="1" customWidth="1"/>
    <col min="6920" max="7156" width="8.796875" style="1"/>
    <col min="7157" max="7157" width="5.19921875" style="1" customWidth="1"/>
    <col min="7158" max="7160" width="6.3984375" style="1" customWidth="1"/>
    <col min="7161" max="7161" width="5.19921875" style="1" customWidth="1"/>
    <col min="7162" max="7164" width="6.3984375" style="1" customWidth="1"/>
    <col min="7165" max="7165" width="5.19921875" style="1" customWidth="1"/>
    <col min="7166" max="7168" width="6.3984375" style="1" customWidth="1"/>
    <col min="7169" max="7169" width="8.796875" style="1"/>
    <col min="7170" max="7170" width="7.69921875" style="1" customWidth="1"/>
    <col min="7171" max="7171" width="3.69921875" style="1" customWidth="1"/>
    <col min="7172" max="7172" width="7.69921875" style="1" customWidth="1"/>
    <col min="7173" max="7173" width="3.69921875" style="1" customWidth="1"/>
    <col min="7174" max="7174" width="7.69921875" style="1" customWidth="1"/>
    <col min="7175" max="7175" width="3.69921875" style="1" customWidth="1"/>
    <col min="7176" max="7412" width="8.796875" style="1"/>
    <col min="7413" max="7413" width="5.19921875" style="1" customWidth="1"/>
    <col min="7414" max="7416" width="6.3984375" style="1" customWidth="1"/>
    <col min="7417" max="7417" width="5.19921875" style="1" customWidth="1"/>
    <col min="7418" max="7420" width="6.3984375" style="1" customWidth="1"/>
    <col min="7421" max="7421" width="5.19921875" style="1" customWidth="1"/>
    <col min="7422" max="7424" width="6.3984375" style="1" customWidth="1"/>
    <col min="7425" max="7425" width="8.796875" style="1"/>
    <col min="7426" max="7426" width="7.69921875" style="1" customWidth="1"/>
    <col min="7427" max="7427" width="3.69921875" style="1" customWidth="1"/>
    <col min="7428" max="7428" width="7.69921875" style="1" customWidth="1"/>
    <col min="7429" max="7429" width="3.69921875" style="1" customWidth="1"/>
    <col min="7430" max="7430" width="7.69921875" style="1" customWidth="1"/>
    <col min="7431" max="7431" width="3.69921875" style="1" customWidth="1"/>
    <col min="7432" max="7668" width="8.796875" style="1"/>
    <col min="7669" max="7669" width="5.19921875" style="1" customWidth="1"/>
    <col min="7670" max="7672" width="6.3984375" style="1" customWidth="1"/>
    <col min="7673" max="7673" width="5.19921875" style="1" customWidth="1"/>
    <col min="7674" max="7676" width="6.3984375" style="1" customWidth="1"/>
    <col min="7677" max="7677" width="5.19921875" style="1" customWidth="1"/>
    <col min="7678" max="7680" width="6.3984375" style="1" customWidth="1"/>
    <col min="7681" max="7681" width="8.796875" style="1"/>
    <col min="7682" max="7682" width="7.69921875" style="1" customWidth="1"/>
    <col min="7683" max="7683" width="3.69921875" style="1" customWidth="1"/>
    <col min="7684" max="7684" width="7.69921875" style="1" customWidth="1"/>
    <col min="7685" max="7685" width="3.69921875" style="1" customWidth="1"/>
    <col min="7686" max="7686" width="7.69921875" style="1" customWidth="1"/>
    <col min="7687" max="7687" width="3.69921875" style="1" customWidth="1"/>
    <col min="7688" max="7924" width="8.796875" style="1"/>
    <col min="7925" max="7925" width="5.19921875" style="1" customWidth="1"/>
    <col min="7926" max="7928" width="6.3984375" style="1" customWidth="1"/>
    <col min="7929" max="7929" width="5.19921875" style="1" customWidth="1"/>
    <col min="7930" max="7932" width="6.3984375" style="1" customWidth="1"/>
    <col min="7933" max="7933" width="5.19921875" style="1" customWidth="1"/>
    <col min="7934" max="7936" width="6.3984375" style="1" customWidth="1"/>
    <col min="7937" max="7937" width="8.796875" style="1"/>
    <col min="7938" max="7938" width="7.69921875" style="1" customWidth="1"/>
    <col min="7939" max="7939" width="3.69921875" style="1" customWidth="1"/>
    <col min="7940" max="7940" width="7.69921875" style="1" customWidth="1"/>
    <col min="7941" max="7941" width="3.69921875" style="1" customWidth="1"/>
    <col min="7942" max="7942" width="7.69921875" style="1" customWidth="1"/>
    <col min="7943" max="7943" width="3.69921875" style="1" customWidth="1"/>
    <col min="7944" max="8180" width="8.796875" style="1"/>
    <col min="8181" max="8181" width="5.19921875" style="1" customWidth="1"/>
    <col min="8182" max="8184" width="6.3984375" style="1" customWidth="1"/>
    <col min="8185" max="8185" width="5.19921875" style="1" customWidth="1"/>
    <col min="8186" max="8188" width="6.3984375" style="1" customWidth="1"/>
    <col min="8189" max="8189" width="5.19921875" style="1" customWidth="1"/>
    <col min="8190" max="8192" width="6.3984375" style="1" customWidth="1"/>
    <col min="8193" max="8193" width="8.796875" style="1"/>
    <col min="8194" max="8194" width="7.69921875" style="1" customWidth="1"/>
    <col min="8195" max="8195" width="3.69921875" style="1" customWidth="1"/>
    <col min="8196" max="8196" width="7.69921875" style="1" customWidth="1"/>
    <col min="8197" max="8197" width="3.69921875" style="1" customWidth="1"/>
    <col min="8198" max="8198" width="7.69921875" style="1" customWidth="1"/>
    <col min="8199" max="8199" width="3.69921875" style="1" customWidth="1"/>
    <col min="8200" max="8436" width="8.796875" style="1"/>
    <col min="8437" max="8437" width="5.19921875" style="1" customWidth="1"/>
    <col min="8438" max="8440" width="6.3984375" style="1" customWidth="1"/>
    <col min="8441" max="8441" width="5.19921875" style="1" customWidth="1"/>
    <col min="8442" max="8444" width="6.3984375" style="1" customWidth="1"/>
    <col min="8445" max="8445" width="5.19921875" style="1" customWidth="1"/>
    <col min="8446" max="8448" width="6.3984375" style="1" customWidth="1"/>
    <col min="8449" max="8449" width="8.796875" style="1"/>
    <col min="8450" max="8450" width="7.69921875" style="1" customWidth="1"/>
    <col min="8451" max="8451" width="3.69921875" style="1" customWidth="1"/>
    <col min="8452" max="8452" width="7.69921875" style="1" customWidth="1"/>
    <col min="8453" max="8453" width="3.69921875" style="1" customWidth="1"/>
    <col min="8454" max="8454" width="7.69921875" style="1" customWidth="1"/>
    <col min="8455" max="8455" width="3.69921875" style="1" customWidth="1"/>
    <col min="8456" max="8692" width="8.796875" style="1"/>
    <col min="8693" max="8693" width="5.19921875" style="1" customWidth="1"/>
    <col min="8694" max="8696" width="6.3984375" style="1" customWidth="1"/>
    <col min="8697" max="8697" width="5.19921875" style="1" customWidth="1"/>
    <col min="8698" max="8700" width="6.3984375" style="1" customWidth="1"/>
    <col min="8701" max="8701" width="5.19921875" style="1" customWidth="1"/>
    <col min="8702" max="8704" width="6.3984375" style="1" customWidth="1"/>
    <col min="8705" max="8705" width="8.796875" style="1"/>
    <col min="8706" max="8706" width="7.69921875" style="1" customWidth="1"/>
    <col min="8707" max="8707" width="3.69921875" style="1" customWidth="1"/>
    <col min="8708" max="8708" width="7.69921875" style="1" customWidth="1"/>
    <col min="8709" max="8709" width="3.69921875" style="1" customWidth="1"/>
    <col min="8710" max="8710" width="7.69921875" style="1" customWidth="1"/>
    <col min="8711" max="8711" width="3.69921875" style="1" customWidth="1"/>
    <col min="8712" max="8948" width="8.796875" style="1"/>
    <col min="8949" max="8949" width="5.19921875" style="1" customWidth="1"/>
    <col min="8950" max="8952" width="6.3984375" style="1" customWidth="1"/>
    <col min="8953" max="8953" width="5.19921875" style="1" customWidth="1"/>
    <col min="8954" max="8956" width="6.3984375" style="1" customWidth="1"/>
    <col min="8957" max="8957" width="5.19921875" style="1" customWidth="1"/>
    <col min="8958" max="8960" width="6.3984375" style="1" customWidth="1"/>
    <col min="8961" max="8961" width="8.796875" style="1"/>
    <col min="8962" max="8962" width="7.69921875" style="1" customWidth="1"/>
    <col min="8963" max="8963" width="3.69921875" style="1" customWidth="1"/>
    <col min="8964" max="8964" width="7.69921875" style="1" customWidth="1"/>
    <col min="8965" max="8965" width="3.69921875" style="1" customWidth="1"/>
    <col min="8966" max="8966" width="7.69921875" style="1" customWidth="1"/>
    <col min="8967" max="8967" width="3.69921875" style="1" customWidth="1"/>
    <col min="8968" max="9204" width="8.796875" style="1"/>
    <col min="9205" max="9205" width="5.19921875" style="1" customWidth="1"/>
    <col min="9206" max="9208" width="6.3984375" style="1" customWidth="1"/>
    <col min="9209" max="9209" width="5.19921875" style="1" customWidth="1"/>
    <col min="9210" max="9212" width="6.3984375" style="1" customWidth="1"/>
    <col min="9213" max="9213" width="5.19921875" style="1" customWidth="1"/>
    <col min="9214" max="9216" width="6.3984375" style="1" customWidth="1"/>
    <col min="9217" max="9217" width="8.796875" style="1"/>
    <col min="9218" max="9218" width="7.69921875" style="1" customWidth="1"/>
    <col min="9219" max="9219" width="3.69921875" style="1" customWidth="1"/>
    <col min="9220" max="9220" width="7.69921875" style="1" customWidth="1"/>
    <col min="9221" max="9221" width="3.69921875" style="1" customWidth="1"/>
    <col min="9222" max="9222" width="7.69921875" style="1" customWidth="1"/>
    <col min="9223" max="9223" width="3.69921875" style="1" customWidth="1"/>
    <col min="9224" max="9460" width="8.796875" style="1"/>
    <col min="9461" max="9461" width="5.19921875" style="1" customWidth="1"/>
    <col min="9462" max="9464" width="6.3984375" style="1" customWidth="1"/>
    <col min="9465" max="9465" width="5.19921875" style="1" customWidth="1"/>
    <col min="9466" max="9468" width="6.3984375" style="1" customWidth="1"/>
    <col min="9469" max="9469" width="5.19921875" style="1" customWidth="1"/>
    <col min="9470" max="9472" width="6.3984375" style="1" customWidth="1"/>
    <col min="9473" max="9473" width="8.796875" style="1"/>
    <col min="9474" max="9474" width="7.69921875" style="1" customWidth="1"/>
    <col min="9475" max="9475" width="3.69921875" style="1" customWidth="1"/>
    <col min="9476" max="9476" width="7.69921875" style="1" customWidth="1"/>
    <col min="9477" max="9477" width="3.69921875" style="1" customWidth="1"/>
    <col min="9478" max="9478" width="7.69921875" style="1" customWidth="1"/>
    <col min="9479" max="9479" width="3.69921875" style="1" customWidth="1"/>
    <col min="9480" max="9716" width="8.796875" style="1"/>
    <col min="9717" max="9717" width="5.19921875" style="1" customWidth="1"/>
    <col min="9718" max="9720" width="6.3984375" style="1" customWidth="1"/>
    <col min="9721" max="9721" width="5.19921875" style="1" customWidth="1"/>
    <col min="9722" max="9724" width="6.3984375" style="1" customWidth="1"/>
    <col min="9725" max="9725" width="5.19921875" style="1" customWidth="1"/>
    <col min="9726" max="9728" width="6.3984375" style="1" customWidth="1"/>
    <col min="9729" max="9729" width="8.796875" style="1"/>
    <col min="9730" max="9730" width="7.69921875" style="1" customWidth="1"/>
    <col min="9731" max="9731" width="3.69921875" style="1" customWidth="1"/>
    <col min="9732" max="9732" width="7.69921875" style="1" customWidth="1"/>
    <col min="9733" max="9733" width="3.69921875" style="1" customWidth="1"/>
    <col min="9734" max="9734" width="7.69921875" style="1" customWidth="1"/>
    <col min="9735" max="9735" width="3.69921875" style="1" customWidth="1"/>
    <col min="9736" max="9972" width="8.796875" style="1"/>
    <col min="9973" max="9973" width="5.19921875" style="1" customWidth="1"/>
    <col min="9974" max="9976" width="6.3984375" style="1" customWidth="1"/>
    <col min="9977" max="9977" width="5.19921875" style="1" customWidth="1"/>
    <col min="9978" max="9980" width="6.3984375" style="1" customWidth="1"/>
    <col min="9981" max="9981" width="5.19921875" style="1" customWidth="1"/>
    <col min="9982" max="9984" width="6.3984375" style="1" customWidth="1"/>
    <col min="9985" max="9985" width="8.796875" style="1"/>
    <col min="9986" max="9986" width="7.69921875" style="1" customWidth="1"/>
    <col min="9987" max="9987" width="3.69921875" style="1" customWidth="1"/>
    <col min="9988" max="9988" width="7.69921875" style="1" customWidth="1"/>
    <col min="9989" max="9989" width="3.69921875" style="1" customWidth="1"/>
    <col min="9990" max="9990" width="7.69921875" style="1" customWidth="1"/>
    <col min="9991" max="9991" width="3.69921875" style="1" customWidth="1"/>
    <col min="9992" max="10228" width="8.796875" style="1"/>
    <col min="10229" max="10229" width="5.19921875" style="1" customWidth="1"/>
    <col min="10230" max="10232" width="6.3984375" style="1" customWidth="1"/>
    <col min="10233" max="10233" width="5.19921875" style="1" customWidth="1"/>
    <col min="10234" max="10236" width="6.3984375" style="1" customWidth="1"/>
    <col min="10237" max="10237" width="5.19921875" style="1" customWidth="1"/>
    <col min="10238" max="10240" width="6.3984375" style="1" customWidth="1"/>
    <col min="10241" max="10241" width="8.796875" style="1"/>
    <col min="10242" max="10242" width="7.69921875" style="1" customWidth="1"/>
    <col min="10243" max="10243" width="3.69921875" style="1" customWidth="1"/>
    <col min="10244" max="10244" width="7.69921875" style="1" customWidth="1"/>
    <col min="10245" max="10245" width="3.69921875" style="1" customWidth="1"/>
    <col min="10246" max="10246" width="7.69921875" style="1" customWidth="1"/>
    <col min="10247" max="10247" width="3.69921875" style="1" customWidth="1"/>
    <col min="10248" max="10484" width="8.796875" style="1"/>
    <col min="10485" max="10485" width="5.19921875" style="1" customWidth="1"/>
    <col min="10486" max="10488" width="6.3984375" style="1" customWidth="1"/>
    <col min="10489" max="10489" width="5.19921875" style="1" customWidth="1"/>
    <col min="10490" max="10492" width="6.3984375" style="1" customWidth="1"/>
    <col min="10493" max="10493" width="5.19921875" style="1" customWidth="1"/>
    <col min="10494" max="10496" width="6.3984375" style="1" customWidth="1"/>
    <col min="10497" max="10497" width="8.796875" style="1"/>
    <col min="10498" max="10498" width="7.69921875" style="1" customWidth="1"/>
    <col min="10499" max="10499" width="3.69921875" style="1" customWidth="1"/>
    <col min="10500" max="10500" width="7.69921875" style="1" customWidth="1"/>
    <col min="10501" max="10501" width="3.69921875" style="1" customWidth="1"/>
    <col min="10502" max="10502" width="7.69921875" style="1" customWidth="1"/>
    <col min="10503" max="10503" width="3.69921875" style="1" customWidth="1"/>
    <col min="10504" max="10740" width="8.796875" style="1"/>
    <col min="10741" max="10741" width="5.19921875" style="1" customWidth="1"/>
    <col min="10742" max="10744" width="6.3984375" style="1" customWidth="1"/>
    <col min="10745" max="10745" width="5.19921875" style="1" customWidth="1"/>
    <col min="10746" max="10748" width="6.3984375" style="1" customWidth="1"/>
    <col min="10749" max="10749" width="5.19921875" style="1" customWidth="1"/>
    <col min="10750" max="10752" width="6.3984375" style="1" customWidth="1"/>
    <col min="10753" max="10753" width="8.796875" style="1"/>
    <col min="10754" max="10754" width="7.69921875" style="1" customWidth="1"/>
    <col min="10755" max="10755" width="3.69921875" style="1" customWidth="1"/>
    <col min="10756" max="10756" width="7.69921875" style="1" customWidth="1"/>
    <col min="10757" max="10757" width="3.69921875" style="1" customWidth="1"/>
    <col min="10758" max="10758" width="7.69921875" style="1" customWidth="1"/>
    <col min="10759" max="10759" width="3.69921875" style="1" customWidth="1"/>
    <col min="10760" max="10996" width="8.796875" style="1"/>
    <col min="10997" max="10997" width="5.19921875" style="1" customWidth="1"/>
    <col min="10998" max="11000" width="6.3984375" style="1" customWidth="1"/>
    <col min="11001" max="11001" width="5.19921875" style="1" customWidth="1"/>
    <col min="11002" max="11004" width="6.3984375" style="1" customWidth="1"/>
    <col min="11005" max="11005" width="5.19921875" style="1" customWidth="1"/>
    <col min="11006" max="11008" width="6.3984375" style="1" customWidth="1"/>
    <col min="11009" max="11009" width="8.796875" style="1"/>
    <col min="11010" max="11010" width="7.69921875" style="1" customWidth="1"/>
    <col min="11011" max="11011" width="3.69921875" style="1" customWidth="1"/>
    <col min="11012" max="11012" width="7.69921875" style="1" customWidth="1"/>
    <col min="11013" max="11013" width="3.69921875" style="1" customWidth="1"/>
    <col min="11014" max="11014" width="7.69921875" style="1" customWidth="1"/>
    <col min="11015" max="11015" width="3.69921875" style="1" customWidth="1"/>
    <col min="11016" max="11252" width="8.796875" style="1"/>
    <col min="11253" max="11253" width="5.19921875" style="1" customWidth="1"/>
    <col min="11254" max="11256" width="6.3984375" style="1" customWidth="1"/>
    <col min="11257" max="11257" width="5.19921875" style="1" customWidth="1"/>
    <col min="11258" max="11260" width="6.3984375" style="1" customWidth="1"/>
    <col min="11261" max="11261" width="5.19921875" style="1" customWidth="1"/>
    <col min="11262" max="11264" width="6.3984375" style="1" customWidth="1"/>
    <col min="11265" max="11265" width="8.796875" style="1"/>
    <col min="11266" max="11266" width="7.69921875" style="1" customWidth="1"/>
    <col min="11267" max="11267" width="3.69921875" style="1" customWidth="1"/>
    <col min="11268" max="11268" width="7.69921875" style="1" customWidth="1"/>
    <col min="11269" max="11269" width="3.69921875" style="1" customWidth="1"/>
    <col min="11270" max="11270" width="7.69921875" style="1" customWidth="1"/>
    <col min="11271" max="11271" width="3.69921875" style="1" customWidth="1"/>
    <col min="11272" max="11508" width="8.796875" style="1"/>
    <col min="11509" max="11509" width="5.19921875" style="1" customWidth="1"/>
    <col min="11510" max="11512" width="6.3984375" style="1" customWidth="1"/>
    <col min="11513" max="11513" width="5.19921875" style="1" customWidth="1"/>
    <col min="11514" max="11516" width="6.3984375" style="1" customWidth="1"/>
    <col min="11517" max="11517" width="5.19921875" style="1" customWidth="1"/>
    <col min="11518" max="11520" width="6.3984375" style="1" customWidth="1"/>
    <col min="11521" max="11521" width="8.796875" style="1"/>
    <col min="11522" max="11522" width="7.69921875" style="1" customWidth="1"/>
    <col min="11523" max="11523" width="3.69921875" style="1" customWidth="1"/>
    <col min="11524" max="11524" width="7.69921875" style="1" customWidth="1"/>
    <col min="11525" max="11525" width="3.69921875" style="1" customWidth="1"/>
    <col min="11526" max="11526" width="7.69921875" style="1" customWidth="1"/>
    <col min="11527" max="11527" width="3.69921875" style="1" customWidth="1"/>
    <col min="11528" max="11764" width="8.796875" style="1"/>
    <col min="11765" max="11765" width="5.19921875" style="1" customWidth="1"/>
    <col min="11766" max="11768" width="6.3984375" style="1" customWidth="1"/>
    <col min="11769" max="11769" width="5.19921875" style="1" customWidth="1"/>
    <col min="11770" max="11772" width="6.3984375" style="1" customWidth="1"/>
    <col min="11773" max="11773" width="5.19921875" style="1" customWidth="1"/>
    <col min="11774" max="11776" width="6.3984375" style="1" customWidth="1"/>
    <col min="11777" max="11777" width="8.796875" style="1"/>
    <col min="11778" max="11778" width="7.69921875" style="1" customWidth="1"/>
    <col min="11779" max="11779" width="3.69921875" style="1" customWidth="1"/>
    <col min="11780" max="11780" width="7.69921875" style="1" customWidth="1"/>
    <col min="11781" max="11781" width="3.69921875" style="1" customWidth="1"/>
    <col min="11782" max="11782" width="7.69921875" style="1" customWidth="1"/>
    <col min="11783" max="11783" width="3.69921875" style="1" customWidth="1"/>
    <col min="11784" max="12020" width="8.796875" style="1"/>
    <col min="12021" max="12021" width="5.19921875" style="1" customWidth="1"/>
    <col min="12022" max="12024" width="6.3984375" style="1" customWidth="1"/>
    <col min="12025" max="12025" width="5.19921875" style="1" customWidth="1"/>
    <col min="12026" max="12028" width="6.3984375" style="1" customWidth="1"/>
    <col min="12029" max="12029" width="5.19921875" style="1" customWidth="1"/>
    <col min="12030" max="12032" width="6.3984375" style="1" customWidth="1"/>
    <col min="12033" max="12033" width="8.796875" style="1"/>
    <col min="12034" max="12034" width="7.69921875" style="1" customWidth="1"/>
    <col min="12035" max="12035" width="3.69921875" style="1" customWidth="1"/>
    <col min="12036" max="12036" width="7.69921875" style="1" customWidth="1"/>
    <col min="12037" max="12037" width="3.69921875" style="1" customWidth="1"/>
    <col min="12038" max="12038" width="7.69921875" style="1" customWidth="1"/>
    <col min="12039" max="12039" width="3.69921875" style="1" customWidth="1"/>
    <col min="12040" max="12276" width="8.796875" style="1"/>
    <col min="12277" max="12277" width="5.19921875" style="1" customWidth="1"/>
    <col min="12278" max="12280" width="6.3984375" style="1" customWidth="1"/>
    <col min="12281" max="12281" width="5.19921875" style="1" customWidth="1"/>
    <col min="12282" max="12284" width="6.3984375" style="1" customWidth="1"/>
    <col min="12285" max="12285" width="5.19921875" style="1" customWidth="1"/>
    <col min="12286" max="12288" width="6.3984375" style="1" customWidth="1"/>
    <col min="12289" max="12289" width="8.796875" style="1"/>
    <col min="12290" max="12290" width="7.69921875" style="1" customWidth="1"/>
    <col min="12291" max="12291" width="3.69921875" style="1" customWidth="1"/>
    <col min="12292" max="12292" width="7.69921875" style="1" customWidth="1"/>
    <col min="12293" max="12293" width="3.69921875" style="1" customWidth="1"/>
    <col min="12294" max="12294" width="7.69921875" style="1" customWidth="1"/>
    <col min="12295" max="12295" width="3.69921875" style="1" customWidth="1"/>
    <col min="12296" max="12532" width="8.796875" style="1"/>
    <col min="12533" max="12533" width="5.19921875" style="1" customWidth="1"/>
    <col min="12534" max="12536" width="6.3984375" style="1" customWidth="1"/>
    <col min="12537" max="12537" width="5.19921875" style="1" customWidth="1"/>
    <col min="12538" max="12540" width="6.3984375" style="1" customWidth="1"/>
    <col min="12541" max="12541" width="5.19921875" style="1" customWidth="1"/>
    <col min="12542" max="12544" width="6.3984375" style="1" customWidth="1"/>
    <col min="12545" max="12545" width="8.796875" style="1"/>
    <col min="12546" max="12546" width="7.69921875" style="1" customWidth="1"/>
    <col min="12547" max="12547" width="3.69921875" style="1" customWidth="1"/>
    <col min="12548" max="12548" width="7.69921875" style="1" customWidth="1"/>
    <col min="12549" max="12549" width="3.69921875" style="1" customWidth="1"/>
    <col min="12550" max="12550" width="7.69921875" style="1" customWidth="1"/>
    <col min="12551" max="12551" width="3.69921875" style="1" customWidth="1"/>
    <col min="12552" max="12788" width="8.796875" style="1"/>
    <col min="12789" max="12789" width="5.19921875" style="1" customWidth="1"/>
    <col min="12790" max="12792" width="6.3984375" style="1" customWidth="1"/>
    <col min="12793" max="12793" width="5.19921875" style="1" customWidth="1"/>
    <col min="12794" max="12796" width="6.3984375" style="1" customWidth="1"/>
    <col min="12797" max="12797" width="5.19921875" style="1" customWidth="1"/>
    <col min="12798" max="12800" width="6.3984375" style="1" customWidth="1"/>
    <col min="12801" max="12801" width="8.796875" style="1"/>
    <col min="12802" max="12802" width="7.69921875" style="1" customWidth="1"/>
    <col min="12803" max="12803" width="3.69921875" style="1" customWidth="1"/>
    <col min="12804" max="12804" width="7.69921875" style="1" customWidth="1"/>
    <col min="12805" max="12805" width="3.69921875" style="1" customWidth="1"/>
    <col min="12806" max="12806" width="7.69921875" style="1" customWidth="1"/>
    <col min="12807" max="12807" width="3.69921875" style="1" customWidth="1"/>
    <col min="12808" max="13044" width="8.796875" style="1"/>
    <col min="13045" max="13045" width="5.19921875" style="1" customWidth="1"/>
    <col min="13046" max="13048" width="6.3984375" style="1" customWidth="1"/>
    <col min="13049" max="13049" width="5.19921875" style="1" customWidth="1"/>
    <col min="13050" max="13052" width="6.3984375" style="1" customWidth="1"/>
    <col min="13053" max="13053" width="5.19921875" style="1" customWidth="1"/>
    <col min="13054" max="13056" width="6.3984375" style="1" customWidth="1"/>
    <col min="13057" max="13057" width="8.796875" style="1"/>
    <col min="13058" max="13058" width="7.69921875" style="1" customWidth="1"/>
    <col min="13059" max="13059" width="3.69921875" style="1" customWidth="1"/>
    <col min="13060" max="13060" width="7.69921875" style="1" customWidth="1"/>
    <col min="13061" max="13061" width="3.69921875" style="1" customWidth="1"/>
    <col min="13062" max="13062" width="7.69921875" style="1" customWidth="1"/>
    <col min="13063" max="13063" width="3.69921875" style="1" customWidth="1"/>
    <col min="13064" max="13300" width="8.796875" style="1"/>
    <col min="13301" max="13301" width="5.19921875" style="1" customWidth="1"/>
    <col min="13302" max="13304" width="6.3984375" style="1" customWidth="1"/>
    <col min="13305" max="13305" width="5.19921875" style="1" customWidth="1"/>
    <col min="13306" max="13308" width="6.3984375" style="1" customWidth="1"/>
    <col min="13309" max="13309" width="5.19921875" style="1" customWidth="1"/>
    <col min="13310" max="13312" width="6.3984375" style="1" customWidth="1"/>
    <col min="13313" max="13313" width="8.796875" style="1"/>
    <col min="13314" max="13314" width="7.69921875" style="1" customWidth="1"/>
    <col min="13315" max="13315" width="3.69921875" style="1" customWidth="1"/>
    <col min="13316" max="13316" width="7.69921875" style="1" customWidth="1"/>
    <col min="13317" max="13317" width="3.69921875" style="1" customWidth="1"/>
    <col min="13318" max="13318" width="7.69921875" style="1" customWidth="1"/>
    <col min="13319" max="13319" width="3.69921875" style="1" customWidth="1"/>
    <col min="13320" max="13556" width="8.796875" style="1"/>
    <col min="13557" max="13557" width="5.19921875" style="1" customWidth="1"/>
    <col min="13558" max="13560" width="6.3984375" style="1" customWidth="1"/>
    <col min="13561" max="13561" width="5.19921875" style="1" customWidth="1"/>
    <col min="13562" max="13564" width="6.3984375" style="1" customWidth="1"/>
    <col min="13565" max="13565" width="5.19921875" style="1" customWidth="1"/>
    <col min="13566" max="13568" width="6.3984375" style="1" customWidth="1"/>
    <col min="13569" max="13569" width="8.796875" style="1"/>
    <col min="13570" max="13570" width="7.69921875" style="1" customWidth="1"/>
    <col min="13571" max="13571" width="3.69921875" style="1" customWidth="1"/>
    <col min="13572" max="13572" width="7.69921875" style="1" customWidth="1"/>
    <col min="13573" max="13573" width="3.69921875" style="1" customWidth="1"/>
    <col min="13574" max="13574" width="7.69921875" style="1" customWidth="1"/>
    <col min="13575" max="13575" width="3.69921875" style="1" customWidth="1"/>
    <col min="13576" max="13812" width="8.796875" style="1"/>
    <col min="13813" max="13813" width="5.19921875" style="1" customWidth="1"/>
    <col min="13814" max="13816" width="6.3984375" style="1" customWidth="1"/>
    <col min="13817" max="13817" width="5.19921875" style="1" customWidth="1"/>
    <col min="13818" max="13820" width="6.3984375" style="1" customWidth="1"/>
    <col min="13821" max="13821" width="5.19921875" style="1" customWidth="1"/>
    <col min="13822" max="13824" width="6.3984375" style="1" customWidth="1"/>
    <col min="13825" max="13825" width="8.796875" style="1"/>
    <col min="13826" max="13826" width="7.69921875" style="1" customWidth="1"/>
    <col min="13827" max="13827" width="3.69921875" style="1" customWidth="1"/>
    <col min="13828" max="13828" width="7.69921875" style="1" customWidth="1"/>
    <col min="13829" max="13829" width="3.69921875" style="1" customWidth="1"/>
    <col min="13830" max="13830" width="7.69921875" style="1" customWidth="1"/>
    <col min="13831" max="13831" width="3.69921875" style="1" customWidth="1"/>
    <col min="13832" max="14068" width="8.796875" style="1"/>
    <col min="14069" max="14069" width="5.19921875" style="1" customWidth="1"/>
    <col min="14070" max="14072" width="6.3984375" style="1" customWidth="1"/>
    <col min="14073" max="14073" width="5.19921875" style="1" customWidth="1"/>
    <col min="14074" max="14076" width="6.3984375" style="1" customWidth="1"/>
    <col min="14077" max="14077" width="5.19921875" style="1" customWidth="1"/>
    <col min="14078" max="14080" width="6.3984375" style="1" customWidth="1"/>
    <col min="14081" max="14081" width="8.796875" style="1"/>
    <col min="14082" max="14082" width="7.69921875" style="1" customWidth="1"/>
    <col min="14083" max="14083" width="3.69921875" style="1" customWidth="1"/>
    <col min="14084" max="14084" width="7.69921875" style="1" customWidth="1"/>
    <col min="14085" max="14085" width="3.69921875" style="1" customWidth="1"/>
    <col min="14086" max="14086" width="7.69921875" style="1" customWidth="1"/>
    <col min="14087" max="14087" width="3.69921875" style="1" customWidth="1"/>
    <col min="14088" max="14324" width="8.796875" style="1"/>
    <col min="14325" max="14325" width="5.19921875" style="1" customWidth="1"/>
    <col min="14326" max="14328" width="6.3984375" style="1" customWidth="1"/>
    <col min="14329" max="14329" width="5.19921875" style="1" customWidth="1"/>
    <col min="14330" max="14332" width="6.3984375" style="1" customWidth="1"/>
    <col min="14333" max="14333" width="5.19921875" style="1" customWidth="1"/>
    <col min="14334" max="14336" width="6.3984375" style="1" customWidth="1"/>
    <col min="14337" max="14337" width="8.796875" style="1"/>
    <col min="14338" max="14338" width="7.69921875" style="1" customWidth="1"/>
    <col min="14339" max="14339" width="3.69921875" style="1" customWidth="1"/>
    <col min="14340" max="14340" width="7.69921875" style="1" customWidth="1"/>
    <col min="14341" max="14341" width="3.69921875" style="1" customWidth="1"/>
    <col min="14342" max="14342" width="7.69921875" style="1" customWidth="1"/>
    <col min="14343" max="14343" width="3.69921875" style="1" customWidth="1"/>
    <col min="14344" max="14580" width="8.796875" style="1"/>
    <col min="14581" max="14581" width="5.19921875" style="1" customWidth="1"/>
    <col min="14582" max="14584" width="6.3984375" style="1" customWidth="1"/>
    <col min="14585" max="14585" width="5.19921875" style="1" customWidth="1"/>
    <col min="14586" max="14588" width="6.3984375" style="1" customWidth="1"/>
    <col min="14589" max="14589" width="5.19921875" style="1" customWidth="1"/>
    <col min="14590" max="14592" width="6.3984375" style="1" customWidth="1"/>
    <col min="14593" max="14593" width="8.796875" style="1"/>
    <col min="14594" max="14594" width="7.69921875" style="1" customWidth="1"/>
    <col min="14595" max="14595" width="3.69921875" style="1" customWidth="1"/>
    <col min="14596" max="14596" width="7.69921875" style="1" customWidth="1"/>
    <col min="14597" max="14597" width="3.69921875" style="1" customWidth="1"/>
    <col min="14598" max="14598" width="7.69921875" style="1" customWidth="1"/>
    <col min="14599" max="14599" width="3.69921875" style="1" customWidth="1"/>
    <col min="14600" max="14836" width="8.796875" style="1"/>
    <col min="14837" max="14837" width="5.19921875" style="1" customWidth="1"/>
    <col min="14838" max="14840" width="6.3984375" style="1" customWidth="1"/>
    <col min="14841" max="14841" width="5.19921875" style="1" customWidth="1"/>
    <col min="14842" max="14844" width="6.3984375" style="1" customWidth="1"/>
    <col min="14845" max="14845" width="5.19921875" style="1" customWidth="1"/>
    <col min="14846" max="14848" width="6.3984375" style="1" customWidth="1"/>
    <col min="14849" max="14849" width="8.796875" style="1"/>
    <col min="14850" max="14850" width="7.69921875" style="1" customWidth="1"/>
    <col min="14851" max="14851" width="3.69921875" style="1" customWidth="1"/>
    <col min="14852" max="14852" width="7.69921875" style="1" customWidth="1"/>
    <col min="14853" max="14853" width="3.69921875" style="1" customWidth="1"/>
    <col min="14854" max="14854" width="7.69921875" style="1" customWidth="1"/>
    <col min="14855" max="14855" width="3.69921875" style="1" customWidth="1"/>
    <col min="14856" max="15092" width="8.796875" style="1"/>
    <col min="15093" max="15093" width="5.19921875" style="1" customWidth="1"/>
    <col min="15094" max="15096" width="6.3984375" style="1" customWidth="1"/>
    <col min="15097" max="15097" width="5.19921875" style="1" customWidth="1"/>
    <col min="15098" max="15100" width="6.3984375" style="1" customWidth="1"/>
    <col min="15101" max="15101" width="5.19921875" style="1" customWidth="1"/>
    <col min="15102" max="15104" width="6.3984375" style="1" customWidth="1"/>
    <col min="15105" max="15105" width="8.796875" style="1"/>
    <col min="15106" max="15106" width="7.69921875" style="1" customWidth="1"/>
    <col min="15107" max="15107" width="3.69921875" style="1" customWidth="1"/>
    <col min="15108" max="15108" width="7.69921875" style="1" customWidth="1"/>
    <col min="15109" max="15109" width="3.69921875" style="1" customWidth="1"/>
    <col min="15110" max="15110" width="7.69921875" style="1" customWidth="1"/>
    <col min="15111" max="15111" width="3.69921875" style="1" customWidth="1"/>
    <col min="15112" max="15348" width="8.796875" style="1"/>
    <col min="15349" max="15349" width="5.19921875" style="1" customWidth="1"/>
    <col min="15350" max="15352" width="6.3984375" style="1" customWidth="1"/>
    <col min="15353" max="15353" width="5.19921875" style="1" customWidth="1"/>
    <col min="15354" max="15356" width="6.3984375" style="1" customWidth="1"/>
    <col min="15357" max="15357" width="5.19921875" style="1" customWidth="1"/>
    <col min="15358" max="15360" width="6.3984375" style="1" customWidth="1"/>
    <col min="15361" max="15361" width="8.796875" style="1"/>
    <col min="15362" max="15362" width="7.69921875" style="1" customWidth="1"/>
    <col min="15363" max="15363" width="3.69921875" style="1" customWidth="1"/>
    <col min="15364" max="15364" width="7.69921875" style="1" customWidth="1"/>
    <col min="15365" max="15365" width="3.69921875" style="1" customWidth="1"/>
    <col min="15366" max="15366" width="7.69921875" style="1" customWidth="1"/>
    <col min="15367" max="15367" width="3.69921875" style="1" customWidth="1"/>
    <col min="15368" max="15604" width="8.796875" style="1"/>
    <col min="15605" max="15605" width="5.19921875" style="1" customWidth="1"/>
    <col min="15606" max="15608" width="6.3984375" style="1" customWidth="1"/>
    <col min="15609" max="15609" width="5.19921875" style="1" customWidth="1"/>
    <col min="15610" max="15612" width="6.3984375" style="1" customWidth="1"/>
    <col min="15613" max="15613" width="5.19921875" style="1" customWidth="1"/>
    <col min="15614" max="15616" width="6.3984375" style="1" customWidth="1"/>
    <col min="15617" max="15617" width="8.796875" style="1"/>
    <col min="15618" max="15618" width="7.69921875" style="1" customWidth="1"/>
    <col min="15619" max="15619" width="3.69921875" style="1" customWidth="1"/>
    <col min="15620" max="15620" width="7.69921875" style="1" customWidth="1"/>
    <col min="15621" max="15621" width="3.69921875" style="1" customWidth="1"/>
    <col min="15622" max="15622" width="7.69921875" style="1" customWidth="1"/>
    <col min="15623" max="15623" width="3.69921875" style="1" customWidth="1"/>
    <col min="15624" max="15860" width="8.796875" style="1"/>
    <col min="15861" max="15861" width="5.19921875" style="1" customWidth="1"/>
    <col min="15862" max="15864" width="6.3984375" style="1" customWidth="1"/>
    <col min="15865" max="15865" width="5.19921875" style="1" customWidth="1"/>
    <col min="15866" max="15868" width="6.3984375" style="1" customWidth="1"/>
    <col min="15869" max="15869" width="5.19921875" style="1" customWidth="1"/>
    <col min="15870" max="15872" width="6.3984375" style="1" customWidth="1"/>
    <col min="15873" max="15873" width="8.796875" style="1"/>
    <col min="15874" max="15874" width="7.69921875" style="1" customWidth="1"/>
    <col min="15875" max="15875" width="3.69921875" style="1" customWidth="1"/>
    <col min="15876" max="15876" width="7.69921875" style="1" customWidth="1"/>
    <col min="15877" max="15877" width="3.69921875" style="1" customWidth="1"/>
    <col min="15878" max="15878" width="7.69921875" style="1" customWidth="1"/>
    <col min="15879" max="15879" width="3.69921875" style="1" customWidth="1"/>
    <col min="15880" max="16116" width="8.796875" style="1"/>
    <col min="16117" max="16117" width="5.19921875" style="1" customWidth="1"/>
    <col min="16118" max="16120" width="6.3984375" style="1" customWidth="1"/>
    <col min="16121" max="16121" width="5.19921875" style="1" customWidth="1"/>
    <col min="16122" max="16124" width="6.3984375" style="1" customWidth="1"/>
    <col min="16125" max="16125" width="5.19921875" style="1" customWidth="1"/>
    <col min="16126" max="16128" width="6.3984375" style="1" customWidth="1"/>
    <col min="16129" max="16129" width="8.796875" style="1"/>
    <col min="16130" max="16130" width="7.69921875" style="1" customWidth="1"/>
    <col min="16131" max="16131" width="3.69921875" style="1" customWidth="1"/>
    <col min="16132" max="16132" width="7.69921875" style="1" customWidth="1"/>
    <col min="16133" max="16133" width="3.69921875" style="1" customWidth="1"/>
    <col min="16134" max="16134" width="7.69921875" style="1" customWidth="1"/>
    <col min="16135" max="16135" width="3.69921875" style="1" customWidth="1"/>
    <col min="16136" max="16384" width="8.796875" style="1"/>
  </cols>
  <sheetData>
    <row r="1" spans="1:12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9"/>
      <c r="I1" s="28"/>
      <c r="J1" s="29"/>
      <c r="K1" s="60" t="s">
        <v>41</v>
      </c>
      <c r="L1" s="30"/>
    </row>
    <row r="2" spans="1:12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</row>
    <row r="3" spans="1:12" s="6" customFormat="1" ht="25.5" customHeight="1">
      <c r="A3" s="10" t="s">
        <v>6</v>
      </c>
      <c r="B3" s="44">
        <v>117</v>
      </c>
      <c r="C3" s="44">
        <v>56</v>
      </c>
      <c r="D3" s="102">
        <v>61</v>
      </c>
      <c r="E3" s="10" t="s">
        <v>7</v>
      </c>
      <c r="F3" s="44">
        <v>287</v>
      </c>
      <c r="G3" s="44">
        <v>157</v>
      </c>
      <c r="H3" s="102">
        <v>130</v>
      </c>
      <c r="I3" s="10" t="s">
        <v>8</v>
      </c>
      <c r="J3" s="44">
        <v>520</v>
      </c>
      <c r="K3" s="44">
        <v>265</v>
      </c>
      <c r="L3" s="44">
        <v>255</v>
      </c>
    </row>
    <row r="4" spans="1:12" s="35" customFormat="1" ht="15.75" customHeight="1">
      <c r="A4" s="17">
        <v>0</v>
      </c>
      <c r="B4" s="36">
        <v>16</v>
      </c>
      <c r="C4" s="36">
        <v>9</v>
      </c>
      <c r="D4" s="50">
        <v>7</v>
      </c>
      <c r="E4" s="13">
        <v>35</v>
      </c>
      <c r="F4" s="36">
        <v>51</v>
      </c>
      <c r="G4" s="36">
        <v>33</v>
      </c>
      <c r="H4" s="50">
        <v>18</v>
      </c>
      <c r="I4" s="13">
        <v>70</v>
      </c>
      <c r="J4" s="36">
        <v>78</v>
      </c>
      <c r="K4" s="36">
        <v>38</v>
      </c>
      <c r="L4" s="36">
        <v>40</v>
      </c>
    </row>
    <row r="5" spans="1:12" s="35" customFormat="1" ht="15.75" customHeight="1">
      <c r="A5" s="17">
        <v>1</v>
      </c>
      <c r="B5" s="36">
        <v>21</v>
      </c>
      <c r="C5" s="36">
        <v>9</v>
      </c>
      <c r="D5" s="50">
        <v>12</v>
      </c>
      <c r="E5" s="13">
        <v>36</v>
      </c>
      <c r="F5" s="36">
        <v>53</v>
      </c>
      <c r="G5" s="36">
        <v>25</v>
      </c>
      <c r="H5" s="50">
        <v>28</v>
      </c>
      <c r="I5" s="13">
        <v>71</v>
      </c>
      <c r="J5" s="36">
        <v>90</v>
      </c>
      <c r="K5" s="36">
        <v>44</v>
      </c>
      <c r="L5" s="36">
        <v>46</v>
      </c>
    </row>
    <row r="6" spans="1:12" s="35" customFormat="1" ht="15.75" customHeight="1">
      <c r="A6" s="17">
        <v>2</v>
      </c>
      <c r="B6" s="36">
        <v>33</v>
      </c>
      <c r="C6" s="36">
        <v>19</v>
      </c>
      <c r="D6" s="50">
        <v>14</v>
      </c>
      <c r="E6" s="13">
        <v>37</v>
      </c>
      <c r="F6" s="36">
        <v>61</v>
      </c>
      <c r="G6" s="36">
        <v>30</v>
      </c>
      <c r="H6" s="50">
        <v>31</v>
      </c>
      <c r="I6" s="13">
        <v>72</v>
      </c>
      <c r="J6" s="36">
        <v>111</v>
      </c>
      <c r="K6" s="36">
        <v>53</v>
      </c>
      <c r="L6" s="36">
        <v>58</v>
      </c>
    </row>
    <row r="7" spans="1:12" s="35" customFormat="1" ht="15.75" customHeight="1">
      <c r="A7" s="17">
        <v>3</v>
      </c>
      <c r="B7" s="36">
        <v>28</v>
      </c>
      <c r="C7" s="36">
        <v>13</v>
      </c>
      <c r="D7" s="50">
        <v>15</v>
      </c>
      <c r="E7" s="13">
        <v>38</v>
      </c>
      <c r="F7" s="36">
        <v>57</v>
      </c>
      <c r="G7" s="36">
        <v>36</v>
      </c>
      <c r="H7" s="50">
        <v>21</v>
      </c>
      <c r="I7" s="13">
        <v>73</v>
      </c>
      <c r="J7" s="36">
        <v>118</v>
      </c>
      <c r="K7" s="36">
        <v>67</v>
      </c>
      <c r="L7" s="36">
        <v>51</v>
      </c>
    </row>
    <row r="8" spans="1:12" s="35" customFormat="1" ht="18" customHeight="1">
      <c r="A8" s="19">
        <v>4</v>
      </c>
      <c r="B8" s="39">
        <v>19</v>
      </c>
      <c r="C8" s="39">
        <v>6</v>
      </c>
      <c r="D8" s="51">
        <v>13</v>
      </c>
      <c r="E8" s="20">
        <v>39</v>
      </c>
      <c r="F8" s="39">
        <v>65</v>
      </c>
      <c r="G8" s="39">
        <v>33</v>
      </c>
      <c r="H8" s="51">
        <v>32</v>
      </c>
      <c r="I8" s="20">
        <v>74</v>
      </c>
      <c r="J8" s="39">
        <v>123</v>
      </c>
      <c r="K8" s="39">
        <v>63</v>
      </c>
      <c r="L8" s="39">
        <v>60</v>
      </c>
    </row>
    <row r="9" spans="1:12" s="6" customFormat="1" ht="25.5" customHeight="1">
      <c r="A9" s="10" t="s">
        <v>10</v>
      </c>
      <c r="B9" s="44">
        <v>216</v>
      </c>
      <c r="C9" s="44">
        <v>112</v>
      </c>
      <c r="D9" s="102">
        <v>104</v>
      </c>
      <c r="E9" s="10" t="s">
        <v>11</v>
      </c>
      <c r="F9" s="44">
        <v>385</v>
      </c>
      <c r="G9" s="44">
        <v>205</v>
      </c>
      <c r="H9" s="102">
        <v>180</v>
      </c>
      <c r="I9" s="10" t="s">
        <v>12</v>
      </c>
      <c r="J9" s="44">
        <v>514</v>
      </c>
      <c r="K9" s="44">
        <v>256</v>
      </c>
      <c r="L9" s="44">
        <v>258</v>
      </c>
    </row>
    <row r="10" spans="1:12" s="35" customFormat="1" ht="15.75" customHeight="1">
      <c r="A10" s="17">
        <v>5</v>
      </c>
      <c r="B10" s="36">
        <v>43</v>
      </c>
      <c r="C10" s="36">
        <v>18</v>
      </c>
      <c r="D10" s="50">
        <v>25</v>
      </c>
      <c r="E10" s="13">
        <v>40</v>
      </c>
      <c r="F10" s="36">
        <v>93</v>
      </c>
      <c r="G10" s="36">
        <v>56</v>
      </c>
      <c r="H10" s="50">
        <v>37</v>
      </c>
      <c r="I10" s="13">
        <v>75</v>
      </c>
      <c r="J10" s="36">
        <v>121</v>
      </c>
      <c r="K10" s="36">
        <v>62</v>
      </c>
      <c r="L10" s="36">
        <v>59</v>
      </c>
    </row>
    <row r="11" spans="1:12" s="35" customFormat="1" ht="15.75" customHeight="1">
      <c r="A11" s="17">
        <v>6</v>
      </c>
      <c r="B11" s="36">
        <v>37</v>
      </c>
      <c r="C11" s="36">
        <v>15</v>
      </c>
      <c r="D11" s="50">
        <v>22</v>
      </c>
      <c r="E11" s="13">
        <v>41</v>
      </c>
      <c r="F11" s="36">
        <v>68</v>
      </c>
      <c r="G11" s="36">
        <v>26</v>
      </c>
      <c r="H11" s="50">
        <v>42</v>
      </c>
      <c r="I11" s="13">
        <v>76</v>
      </c>
      <c r="J11" s="36">
        <v>125</v>
      </c>
      <c r="K11" s="36">
        <v>61</v>
      </c>
      <c r="L11" s="36">
        <v>64</v>
      </c>
    </row>
    <row r="12" spans="1:12" s="35" customFormat="1" ht="15.75" customHeight="1">
      <c r="A12" s="17">
        <v>7</v>
      </c>
      <c r="B12" s="36">
        <v>40</v>
      </c>
      <c r="C12" s="36">
        <v>22</v>
      </c>
      <c r="D12" s="50">
        <v>18</v>
      </c>
      <c r="E12" s="13">
        <v>42</v>
      </c>
      <c r="F12" s="36">
        <v>76</v>
      </c>
      <c r="G12" s="36">
        <v>41</v>
      </c>
      <c r="H12" s="50">
        <v>35</v>
      </c>
      <c r="I12" s="13">
        <v>77</v>
      </c>
      <c r="J12" s="36">
        <v>119</v>
      </c>
      <c r="K12" s="36">
        <v>62</v>
      </c>
      <c r="L12" s="36">
        <v>57</v>
      </c>
    </row>
    <row r="13" spans="1:12" s="35" customFormat="1" ht="15.75" customHeight="1">
      <c r="A13" s="17">
        <v>8</v>
      </c>
      <c r="B13" s="36">
        <v>49</v>
      </c>
      <c r="C13" s="36">
        <v>23</v>
      </c>
      <c r="D13" s="50">
        <v>26</v>
      </c>
      <c r="E13" s="13">
        <v>43</v>
      </c>
      <c r="F13" s="36">
        <v>85</v>
      </c>
      <c r="G13" s="36">
        <v>49</v>
      </c>
      <c r="H13" s="50">
        <v>36</v>
      </c>
      <c r="I13" s="13">
        <v>78</v>
      </c>
      <c r="J13" s="36">
        <v>105</v>
      </c>
      <c r="K13" s="36">
        <v>54</v>
      </c>
      <c r="L13" s="36">
        <v>51</v>
      </c>
    </row>
    <row r="14" spans="1:12" s="35" customFormat="1" ht="18" customHeight="1">
      <c r="A14" s="19">
        <v>9</v>
      </c>
      <c r="B14" s="39">
        <v>47</v>
      </c>
      <c r="C14" s="39">
        <v>34</v>
      </c>
      <c r="D14" s="51">
        <v>13</v>
      </c>
      <c r="E14" s="20">
        <v>44</v>
      </c>
      <c r="F14" s="39">
        <v>63</v>
      </c>
      <c r="G14" s="39">
        <v>33</v>
      </c>
      <c r="H14" s="51">
        <v>30</v>
      </c>
      <c r="I14" s="20">
        <v>79</v>
      </c>
      <c r="J14" s="39">
        <v>44</v>
      </c>
      <c r="K14" s="39">
        <v>17</v>
      </c>
      <c r="L14" s="39">
        <v>27</v>
      </c>
    </row>
    <row r="15" spans="1:12" s="6" customFormat="1" ht="25.5" customHeight="1">
      <c r="A15" s="10" t="s">
        <v>19</v>
      </c>
      <c r="B15" s="44">
        <v>242</v>
      </c>
      <c r="C15" s="44">
        <v>132</v>
      </c>
      <c r="D15" s="102">
        <v>110</v>
      </c>
      <c r="E15" s="10" t="s">
        <v>20</v>
      </c>
      <c r="F15" s="44">
        <v>370</v>
      </c>
      <c r="G15" s="44">
        <v>205</v>
      </c>
      <c r="H15" s="102">
        <v>165</v>
      </c>
      <c r="I15" s="10" t="s">
        <v>21</v>
      </c>
      <c r="J15" s="44">
        <v>335</v>
      </c>
      <c r="K15" s="44">
        <v>151</v>
      </c>
      <c r="L15" s="44">
        <v>184</v>
      </c>
    </row>
    <row r="16" spans="1:12" s="35" customFormat="1" ht="15.75" customHeight="1">
      <c r="A16" s="17">
        <v>10</v>
      </c>
      <c r="B16" s="36">
        <v>49</v>
      </c>
      <c r="C16" s="36">
        <v>31</v>
      </c>
      <c r="D16" s="50">
        <v>18</v>
      </c>
      <c r="E16" s="13">
        <v>45</v>
      </c>
      <c r="F16" s="36">
        <v>79</v>
      </c>
      <c r="G16" s="36">
        <v>51</v>
      </c>
      <c r="H16" s="50">
        <v>28</v>
      </c>
      <c r="I16" s="13">
        <v>80</v>
      </c>
      <c r="J16" s="36">
        <v>60</v>
      </c>
      <c r="K16" s="36">
        <v>23</v>
      </c>
      <c r="L16" s="36">
        <v>37</v>
      </c>
    </row>
    <row r="17" spans="1:12" s="35" customFormat="1" ht="15.75" customHeight="1">
      <c r="A17" s="17">
        <v>11</v>
      </c>
      <c r="B17" s="36">
        <v>50</v>
      </c>
      <c r="C17" s="36">
        <v>25</v>
      </c>
      <c r="D17" s="50">
        <v>25</v>
      </c>
      <c r="E17" s="13">
        <v>46</v>
      </c>
      <c r="F17" s="36">
        <v>72</v>
      </c>
      <c r="G17" s="36">
        <v>42</v>
      </c>
      <c r="H17" s="50">
        <v>30</v>
      </c>
      <c r="I17" s="13">
        <v>81</v>
      </c>
      <c r="J17" s="36">
        <v>71</v>
      </c>
      <c r="K17" s="36">
        <v>36</v>
      </c>
      <c r="L17" s="36">
        <v>35</v>
      </c>
    </row>
    <row r="18" spans="1:12" s="35" customFormat="1" ht="15.75" customHeight="1">
      <c r="A18" s="17">
        <v>12</v>
      </c>
      <c r="B18" s="36">
        <v>45</v>
      </c>
      <c r="C18" s="36">
        <v>23</v>
      </c>
      <c r="D18" s="50">
        <v>22</v>
      </c>
      <c r="E18" s="13">
        <v>47</v>
      </c>
      <c r="F18" s="36">
        <v>54</v>
      </c>
      <c r="G18" s="36">
        <v>25</v>
      </c>
      <c r="H18" s="50">
        <v>29</v>
      </c>
      <c r="I18" s="13">
        <v>82</v>
      </c>
      <c r="J18" s="36">
        <v>71</v>
      </c>
      <c r="K18" s="36">
        <v>31</v>
      </c>
      <c r="L18" s="36">
        <v>40</v>
      </c>
    </row>
    <row r="19" spans="1:12" s="35" customFormat="1" ht="15.75" customHeight="1">
      <c r="A19" s="17">
        <v>13</v>
      </c>
      <c r="B19" s="36">
        <v>52</v>
      </c>
      <c r="C19" s="36">
        <v>26</v>
      </c>
      <c r="D19" s="50">
        <v>26</v>
      </c>
      <c r="E19" s="13">
        <v>48</v>
      </c>
      <c r="F19" s="36">
        <v>86</v>
      </c>
      <c r="G19" s="36">
        <v>44</v>
      </c>
      <c r="H19" s="50">
        <v>42</v>
      </c>
      <c r="I19" s="13">
        <v>83</v>
      </c>
      <c r="J19" s="36">
        <v>63</v>
      </c>
      <c r="K19" s="36">
        <v>32</v>
      </c>
      <c r="L19" s="36">
        <v>31</v>
      </c>
    </row>
    <row r="20" spans="1:12" s="35" customFormat="1" ht="18" customHeight="1">
      <c r="A20" s="19">
        <v>14</v>
      </c>
      <c r="B20" s="39">
        <v>46</v>
      </c>
      <c r="C20" s="39">
        <v>27</v>
      </c>
      <c r="D20" s="51">
        <v>19</v>
      </c>
      <c r="E20" s="20">
        <v>49</v>
      </c>
      <c r="F20" s="39">
        <v>79</v>
      </c>
      <c r="G20" s="39">
        <v>43</v>
      </c>
      <c r="H20" s="51">
        <v>36</v>
      </c>
      <c r="I20" s="20">
        <v>84</v>
      </c>
      <c r="J20" s="39">
        <v>70</v>
      </c>
      <c r="K20" s="39">
        <v>29</v>
      </c>
      <c r="L20" s="39">
        <v>41</v>
      </c>
    </row>
    <row r="21" spans="1:12" s="6" customFormat="1" ht="25.5" customHeight="1">
      <c r="A21" s="10" t="s">
        <v>22</v>
      </c>
      <c r="B21" s="44">
        <v>253</v>
      </c>
      <c r="C21" s="44">
        <v>126</v>
      </c>
      <c r="D21" s="102">
        <v>127</v>
      </c>
      <c r="E21" s="10" t="s">
        <v>23</v>
      </c>
      <c r="F21" s="44">
        <v>414</v>
      </c>
      <c r="G21" s="44">
        <v>224</v>
      </c>
      <c r="H21" s="102">
        <v>190</v>
      </c>
      <c r="I21" s="10" t="s">
        <v>24</v>
      </c>
      <c r="J21" s="44">
        <v>237</v>
      </c>
      <c r="K21" s="44">
        <v>70</v>
      </c>
      <c r="L21" s="44">
        <v>167</v>
      </c>
    </row>
    <row r="22" spans="1:12" s="35" customFormat="1" ht="15.75" customHeight="1">
      <c r="A22" s="17">
        <v>15</v>
      </c>
      <c r="B22" s="36">
        <v>44</v>
      </c>
      <c r="C22" s="36">
        <v>23</v>
      </c>
      <c r="D22" s="50">
        <v>21</v>
      </c>
      <c r="E22" s="13">
        <v>50</v>
      </c>
      <c r="F22" s="36">
        <v>90</v>
      </c>
      <c r="G22" s="36">
        <v>52</v>
      </c>
      <c r="H22" s="50">
        <v>38</v>
      </c>
      <c r="I22" s="13">
        <v>85</v>
      </c>
      <c r="J22" s="36">
        <v>60</v>
      </c>
      <c r="K22" s="36">
        <v>19</v>
      </c>
      <c r="L22" s="36">
        <v>41</v>
      </c>
    </row>
    <row r="23" spans="1:12" s="35" customFormat="1" ht="15.75" customHeight="1">
      <c r="A23" s="17">
        <v>16</v>
      </c>
      <c r="B23" s="36">
        <v>54</v>
      </c>
      <c r="C23" s="36">
        <v>24</v>
      </c>
      <c r="D23" s="50">
        <v>30</v>
      </c>
      <c r="E23" s="13">
        <v>51</v>
      </c>
      <c r="F23" s="36">
        <v>75</v>
      </c>
      <c r="G23" s="36">
        <v>36</v>
      </c>
      <c r="H23" s="50">
        <v>39</v>
      </c>
      <c r="I23" s="13">
        <v>86</v>
      </c>
      <c r="J23" s="36">
        <v>41</v>
      </c>
      <c r="K23" s="36">
        <v>12</v>
      </c>
      <c r="L23" s="36">
        <v>29</v>
      </c>
    </row>
    <row r="24" spans="1:12" s="35" customFormat="1" ht="15.75" customHeight="1">
      <c r="A24" s="17">
        <v>17</v>
      </c>
      <c r="B24" s="36">
        <v>60</v>
      </c>
      <c r="C24" s="36">
        <v>27</v>
      </c>
      <c r="D24" s="50">
        <v>33</v>
      </c>
      <c r="E24" s="13">
        <v>52</v>
      </c>
      <c r="F24" s="36">
        <v>92</v>
      </c>
      <c r="G24" s="36">
        <v>53</v>
      </c>
      <c r="H24" s="50">
        <v>39</v>
      </c>
      <c r="I24" s="13">
        <v>87</v>
      </c>
      <c r="J24" s="36">
        <v>45</v>
      </c>
      <c r="K24" s="36">
        <v>12</v>
      </c>
      <c r="L24" s="36">
        <v>33</v>
      </c>
    </row>
    <row r="25" spans="1:12" s="35" customFormat="1" ht="15.75" customHeight="1">
      <c r="A25" s="17">
        <v>18</v>
      </c>
      <c r="B25" s="36">
        <v>41</v>
      </c>
      <c r="C25" s="36">
        <v>20</v>
      </c>
      <c r="D25" s="50">
        <v>21</v>
      </c>
      <c r="E25" s="13">
        <v>53</v>
      </c>
      <c r="F25" s="36">
        <v>77</v>
      </c>
      <c r="G25" s="36">
        <v>41</v>
      </c>
      <c r="H25" s="50">
        <v>36</v>
      </c>
      <c r="I25" s="13">
        <v>88</v>
      </c>
      <c r="J25" s="36">
        <v>47</v>
      </c>
      <c r="K25" s="36">
        <v>15</v>
      </c>
      <c r="L25" s="36">
        <v>32</v>
      </c>
    </row>
    <row r="26" spans="1:12" s="35" customFormat="1" ht="18" customHeight="1">
      <c r="A26" s="19">
        <v>19</v>
      </c>
      <c r="B26" s="39">
        <v>54</v>
      </c>
      <c r="C26" s="39">
        <v>32</v>
      </c>
      <c r="D26" s="51">
        <v>22</v>
      </c>
      <c r="E26" s="20">
        <v>54</v>
      </c>
      <c r="F26" s="39">
        <v>80</v>
      </c>
      <c r="G26" s="39">
        <v>42</v>
      </c>
      <c r="H26" s="51">
        <v>38</v>
      </c>
      <c r="I26" s="20">
        <v>89</v>
      </c>
      <c r="J26" s="39">
        <v>44</v>
      </c>
      <c r="K26" s="39">
        <v>12</v>
      </c>
      <c r="L26" s="39">
        <v>32</v>
      </c>
    </row>
    <row r="27" spans="1:12" s="6" customFormat="1" ht="25.5" customHeight="1">
      <c r="A27" s="10" t="s">
        <v>25</v>
      </c>
      <c r="B27" s="44">
        <v>272</v>
      </c>
      <c r="C27" s="44">
        <v>170</v>
      </c>
      <c r="D27" s="102">
        <v>102</v>
      </c>
      <c r="E27" s="10" t="s">
        <v>26</v>
      </c>
      <c r="F27" s="44">
        <v>412</v>
      </c>
      <c r="G27" s="44">
        <v>203</v>
      </c>
      <c r="H27" s="102">
        <v>209</v>
      </c>
      <c r="I27" s="10" t="s">
        <v>27</v>
      </c>
      <c r="J27" s="44">
        <v>163</v>
      </c>
      <c r="K27" s="44">
        <v>41</v>
      </c>
      <c r="L27" s="44">
        <v>122</v>
      </c>
    </row>
    <row r="28" spans="1:12" s="35" customFormat="1" ht="15.75" customHeight="1">
      <c r="A28" s="17">
        <v>20</v>
      </c>
      <c r="B28" s="36">
        <v>52</v>
      </c>
      <c r="C28" s="36">
        <v>31</v>
      </c>
      <c r="D28" s="50">
        <v>21</v>
      </c>
      <c r="E28" s="13">
        <v>55</v>
      </c>
      <c r="F28" s="36">
        <v>69</v>
      </c>
      <c r="G28" s="36">
        <v>34</v>
      </c>
      <c r="H28" s="50">
        <v>35</v>
      </c>
      <c r="I28" s="13">
        <v>90</v>
      </c>
      <c r="J28" s="36">
        <v>35</v>
      </c>
      <c r="K28" s="36">
        <v>11</v>
      </c>
      <c r="L28" s="36">
        <v>24</v>
      </c>
    </row>
    <row r="29" spans="1:12" s="35" customFormat="1" ht="15.75" customHeight="1">
      <c r="A29" s="17">
        <v>21</v>
      </c>
      <c r="B29" s="36">
        <v>54</v>
      </c>
      <c r="C29" s="36">
        <v>31</v>
      </c>
      <c r="D29" s="50">
        <v>23</v>
      </c>
      <c r="E29" s="13">
        <v>56</v>
      </c>
      <c r="F29" s="36">
        <v>87</v>
      </c>
      <c r="G29" s="36">
        <v>41</v>
      </c>
      <c r="H29" s="50">
        <v>46</v>
      </c>
      <c r="I29" s="13">
        <v>91</v>
      </c>
      <c r="J29" s="36">
        <v>40</v>
      </c>
      <c r="K29" s="36">
        <v>8</v>
      </c>
      <c r="L29" s="36">
        <v>32</v>
      </c>
    </row>
    <row r="30" spans="1:12" s="35" customFormat="1" ht="15.75" customHeight="1">
      <c r="A30" s="17">
        <v>22</v>
      </c>
      <c r="B30" s="36">
        <v>61</v>
      </c>
      <c r="C30" s="36">
        <v>39</v>
      </c>
      <c r="D30" s="50">
        <v>22</v>
      </c>
      <c r="E30" s="13">
        <v>57</v>
      </c>
      <c r="F30" s="36">
        <v>89</v>
      </c>
      <c r="G30" s="36">
        <v>47</v>
      </c>
      <c r="H30" s="50">
        <v>42</v>
      </c>
      <c r="I30" s="13">
        <v>92</v>
      </c>
      <c r="J30" s="36">
        <v>28</v>
      </c>
      <c r="K30" s="36">
        <v>6</v>
      </c>
      <c r="L30" s="36">
        <v>22</v>
      </c>
    </row>
    <row r="31" spans="1:12" s="35" customFormat="1" ht="15.75" customHeight="1">
      <c r="A31" s="17">
        <v>23</v>
      </c>
      <c r="B31" s="36">
        <v>55</v>
      </c>
      <c r="C31" s="36">
        <v>35</v>
      </c>
      <c r="D31" s="50">
        <v>20</v>
      </c>
      <c r="E31" s="13">
        <v>58</v>
      </c>
      <c r="F31" s="36">
        <v>100</v>
      </c>
      <c r="G31" s="36">
        <v>46</v>
      </c>
      <c r="H31" s="50">
        <v>54</v>
      </c>
      <c r="I31" s="13">
        <v>93</v>
      </c>
      <c r="J31" s="36">
        <v>29</v>
      </c>
      <c r="K31" s="36">
        <v>8</v>
      </c>
      <c r="L31" s="36">
        <v>21</v>
      </c>
    </row>
    <row r="32" spans="1:12" s="35" customFormat="1" ht="18" customHeight="1">
      <c r="A32" s="19">
        <v>24</v>
      </c>
      <c r="B32" s="39">
        <v>50</v>
      </c>
      <c r="C32" s="39">
        <v>34</v>
      </c>
      <c r="D32" s="51">
        <v>16</v>
      </c>
      <c r="E32" s="20">
        <v>59</v>
      </c>
      <c r="F32" s="39">
        <v>67</v>
      </c>
      <c r="G32" s="39">
        <v>35</v>
      </c>
      <c r="H32" s="51">
        <v>32</v>
      </c>
      <c r="I32" s="20">
        <v>94</v>
      </c>
      <c r="J32" s="39">
        <v>31</v>
      </c>
      <c r="K32" s="39">
        <v>8</v>
      </c>
      <c r="L32" s="39">
        <v>23</v>
      </c>
    </row>
    <row r="33" spans="1:12" s="6" customFormat="1" ht="25.5" customHeight="1">
      <c r="A33" s="10" t="s">
        <v>28</v>
      </c>
      <c r="B33" s="44">
        <v>249</v>
      </c>
      <c r="C33" s="44">
        <v>138</v>
      </c>
      <c r="D33" s="102">
        <v>111</v>
      </c>
      <c r="E33" s="10" t="s">
        <v>29</v>
      </c>
      <c r="F33" s="44">
        <v>411</v>
      </c>
      <c r="G33" s="44">
        <v>208</v>
      </c>
      <c r="H33" s="102">
        <v>203</v>
      </c>
      <c r="I33" s="14" t="s">
        <v>30</v>
      </c>
      <c r="J33" s="44">
        <v>53</v>
      </c>
      <c r="K33" s="44">
        <v>13</v>
      </c>
      <c r="L33" s="44">
        <v>40</v>
      </c>
    </row>
    <row r="34" spans="1:12" s="35" customFormat="1" ht="15.75" customHeight="1">
      <c r="A34" s="17">
        <v>25</v>
      </c>
      <c r="B34" s="36">
        <v>47</v>
      </c>
      <c r="C34" s="36">
        <v>28</v>
      </c>
      <c r="D34" s="50">
        <v>19</v>
      </c>
      <c r="E34" s="13">
        <v>60</v>
      </c>
      <c r="F34" s="36">
        <v>87</v>
      </c>
      <c r="G34" s="36">
        <v>39</v>
      </c>
      <c r="H34" s="50">
        <v>48</v>
      </c>
      <c r="I34" s="21">
        <v>95</v>
      </c>
      <c r="J34" s="45">
        <v>13</v>
      </c>
      <c r="K34" s="45">
        <v>2</v>
      </c>
      <c r="L34" s="45">
        <v>11</v>
      </c>
    </row>
    <row r="35" spans="1:12" s="35" customFormat="1" ht="15.75" customHeight="1">
      <c r="A35" s="17">
        <v>26</v>
      </c>
      <c r="B35" s="36">
        <v>64</v>
      </c>
      <c r="C35" s="36">
        <v>35</v>
      </c>
      <c r="D35" s="50">
        <v>29</v>
      </c>
      <c r="E35" s="13">
        <v>61</v>
      </c>
      <c r="F35" s="36">
        <v>77</v>
      </c>
      <c r="G35" s="36">
        <v>45</v>
      </c>
      <c r="H35" s="50">
        <v>32</v>
      </c>
      <c r="I35" s="21">
        <v>96</v>
      </c>
      <c r="J35" s="45">
        <v>11</v>
      </c>
      <c r="K35" s="45">
        <v>3</v>
      </c>
      <c r="L35" s="45">
        <v>8</v>
      </c>
    </row>
    <row r="36" spans="1:12" s="35" customFormat="1" ht="15.75" customHeight="1">
      <c r="A36" s="17">
        <v>27</v>
      </c>
      <c r="B36" s="36">
        <v>43</v>
      </c>
      <c r="C36" s="36">
        <v>23</v>
      </c>
      <c r="D36" s="50">
        <v>20</v>
      </c>
      <c r="E36" s="13">
        <v>62</v>
      </c>
      <c r="F36" s="36">
        <v>90</v>
      </c>
      <c r="G36" s="36">
        <v>52</v>
      </c>
      <c r="H36" s="50">
        <v>38</v>
      </c>
      <c r="I36" s="21">
        <v>97</v>
      </c>
      <c r="J36" s="45">
        <v>6</v>
      </c>
      <c r="K36" s="45">
        <v>0</v>
      </c>
      <c r="L36" s="45">
        <v>6</v>
      </c>
    </row>
    <row r="37" spans="1:12" s="35" customFormat="1" ht="15.75" customHeight="1">
      <c r="A37" s="17">
        <v>28</v>
      </c>
      <c r="B37" s="36">
        <v>47</v>
      </c>
      <c r="C37" s="36">
        <v>30</v>
      </c>
      <c r="D37" s="50">
        <v>17</v>
      </c>
      <c r="E37" s="13">
        <v>63</v>
      </c>
      <c r="F37" s="36">
        <v>79</v>
      </c>
      <c r="G37" s="36">
        <v>39</v>
      </c>
      <c r="H37" s="50">
        <v>40</v>
      </c>
      <c r="I37" s="21">
        <v>98</v>
      </c>
      <c r="J37" s="45">
        <v>7</v>
      </c>
      <c r="K37" s="45">
        <v>2</v>
      </c>
      <c r="L37" s="45">
        <v>5</v>
      </c>
    </row>
    <row r="38" spans="1:12" s="35" customFormat="1" ht="18" customHeight="1">
      <c r="A38" s="19">
        <v>29</v>
      </c>
      <c r="B38" s="39">
        <v>48</v>
      </c>
      <c r="C38" s="39">
        <v>22</v>
      </c>
      <c r="D38" s="51">
        <v>26</v>
      </c>
      <c r="E38" s="20">
        <v>64</v>
      </c>
      <c r="F38" s="39">
        <v>78</v>
      </c>
      <c r="G38" s="39">
        <v>33</v>
      </c>
      <c r="H38" s="51">
        <v>45</v>
      </c>
      <c r="I38" s="21">
        <v>99</v>
      </c>
      <c r="J38" s="45">
        <v>4</v>
      </c>
      <c r="K38" s="45">
        <v>0</v>
      </c>
      <c r="L38" s="45">
        <v>4</v>
      </c>
    </row>
    <row r="39" spans="1:12" s="6" customFormat="1" ht="25.5" customHeight="1">
      <c r="A39" s="10" t="s">
        <v>31</v>
      </c>
      <c r="B39" s="44">
        <v>247</v>
      </c>
      <c r="C39" s="44">
        <v>141</v>
      </c>
      <c r="D39" s="102">
        <v>106</v>
      </c>
      <c r="E39" s="10" t="s">
        <v>32</v>
      </c>
      <c r="F39" s="44">
        <v>438</v>
      </c>
      <c r="G39" s="44">
        <v>219</v>
      </c>
      <c r="H39" s="102">
        <v>219</v>
      </c>
      <c r="I39" s="12">
        <v>100</v>
      </c>
      <c r="J39" s="47">
        <v>3</v>
      </c>
      <c r="K39" s="47">
        <v>3</v>
      </c>
      <c r="L39" s="47">
        <v>0</v>
      </c>
    </row>
    <row r="40" spans="1:12" s="35" customFormat="1" ht="15.75" customHeight="1">
      <c r="A40" s="17">
        <v>30</v>
      </c>
      <c r="B40" s="36">
        <v>42</v>
      </c>
      <c r="C40" s="36">
        <v>23</v>
      </c>
      <c r="D40" s="50">
        <v>19</v>
      </c>
      <c r="E40" s="13">
        <v>65</v>
      </c>
      <c r="F40" s="36">
        <v>74</v>
      </c>
      <c r="G40" s="36">
        <v>40</v>
      </c>
      <c r="H40" s="50">
        <v>34</v>
      </c>
      <c r="I40" s="13">
        <v>101</v>
      </c>
      <c r="J40" s="36">
        <v>3</v>
      </c>
      <c r="K40" s="36">
        <v>1</v>
      </c>
      <c r="L40" s="36">
        <v>2</v>
      </c>
    </row>
    <row r="41" spans="1:12" s="35" customFormat="1" ht="15.75" customHeight="1">
      <c r="A41" s="17">
        <v>31</v>
      </c>
      <c r="B41" s="36">
        <v>52</v>
      </c>
      <c r="C41" s="36">
        <v>32</v>
      </c>
      <c r="D41" s="50">
        <v>20</v>
      </c>
      <c r="E41" s="13">
        <v>66</v>
      </c>
      <c r="F41" s="36">
        <v>88</v>
      </c>
      <c r="G41" s="36">
        <v>37</v>
      </c>
      <c r="H41" s="50">
        <v>51</v>
      </c>
      <c r="I41" s="13">
        <v>102</v>
      </c>
      <c r="J41" s="36">
        <v>4</v>
      </c>
      <c r="K41" s="36">
        <v>2</v>
      </c>
      <c r="L41" s="36">
        <v>2</v>
      </c>
    </row>
    <row r="42" spans="1:12" s="35" customFormat="1" ht="15.75" customHeight="1">
      <c r="A42" s="17">
        <v>32</v>
      </c>
      <c r="B42" s="36">
        <v>49</v>
      </c>
      <c r="C42" s="36">
        <v>27</v>
      </c>
      <c r="D42" s="50">
        <v>22</v>
      </c>
      <c r="E42" s="13">
        <v>67</v>
      </c>
      <c r="F42" s="36">
        <v>90</v>
      </c>
      <c r="G42" s="36">
        <v>48</v>
      </c>
      <c r="H42" s="50">
        <v>42</v>
      </c>
      <c r="I42" s="13">
        <v>103</v>
      </c>
      <c r="J42" s="36">
        <v>0</v>
      </c>
      <c r="K42" s="36">
        <v>0</v>
      </c>
      <c r="L42" s="36">
        <v>0</v>
      </c>
    </row>
    <row r="43" spans="1:12" s="35" customFormat="1" ht="15.75" customHeight="1">
      <c r="A43" s="17">
        <v>33</v>
      </c>
      <c r="B43" s="36">
        <v>49</v>
      </c>
      <c r="C43" s="36">
        <v>30</v>
      </c>
      <c r="D43" s="50">
        <v>19</v>
      </c>
      <c r="E43" s="13">
        <v>68</v>
      </c>
      <c r="F43" s="36">
        <v>87</v>
      </c>
      <c r="G43" s="36">
        <v>48</v>
      </c>
      <c r="H43" s="50">
        <v>39</v>
      </c>
      <c r="I43" s="15" t="s">
        <v>33</v>
      </c>
      <c r="J43" s="39">
        <v>2</v>
      </c>
      <c r="K43" s="39">
        <v>0</v>
      </c>
      <c r="L43" s="39">
        <v>2</v>
      </c>
    </row>
    <row r="44" spans="1:12" s="35" customFormat="1" ht="21" customHeight="1" thickBot="1">
      <c r="A44" s="32">
        <v>34</v>
      </c>
      <c r="B44" s="41">
        <v>55</v>
      </c>
      <c r="C44" s="41">
        <v>29</v>
      </c>
      <c r="D44" s="52">
        <v>26</v>
      </c>
      <c r="E44" s="33">
        <v>69</v>
      </c>
      <c r="F44" s="41">
        <v>99</v>
      </c>
      <c r="G44" s="41">
        <v>46</v>
      </c>
      <c r="H44" s="52">
        <v>53</v>
      </c>
      <c r="I44" s="34" t="s">
        <v>5</v>
      </c>
      <c r="J44" s="49">
        <v>6135</v>
      </c>
      <c r="K44" s="49">
        <v>3092</v>
      </c>
      <c r="L44" s="49">
        <v>3043</v>
      </c>
    </row>
    <row r="45" spans="1:12" s="57" customFormat="1" ht="24" customHeight="1" thickTop="1" thickBot="1">
      <c r="A45" s="53" t="s">
        <v>34</v>
      </c>
      <c r="B45" s="55">
        <v>575</v>
      </c>
      <c r="C45" s="55">
        <v>300</v>
      </c>
      <c r="D45" s="56">
        <v>275</v>
      </c>
      <c r="E45" s="53" t="s">
        <v>36</v>
      </c>
      <c r="F45" s="55">
        <v>3300</v>
      </c>
      <c r="G45" s="55">
        <v>1777</v>
      </c>
      <c r="H45" s="56">
        <v>1523</v>
      </c>
      <c r="I45" s="54" t="s">
        <v>37</v>
      </c>
      <c r="J45" s="55">
        <v>2260</v>
      </c>
      <c r="K45" s="55">
        <v>1015</v>
      </c>
      <c r="L45" s="55">
        <v>1245</v>
      </c>
    </row>
    <row r="46" spans="1:12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42</v>
      </c>
      <c r="L46" s="30"/>
    </row>
    <row r="47" spans="1:12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</row>
    <row r="48" spans="1:12" s="6" customFormat="1" ht="25.5" customHeight="1">
      <c r="A48" s="10" t="s">
        <v>6</v>
      </c>
      <c r="B48" s="44">
        <v>110</v>
      </c>
      <c r="C48" s="44">
        <v>53</v>
      </c>
      <c r="D48" s="44">
        <v>57</v>
      </c>
      <c r="E48" s="98" t="s">
        <v>7</v>
      </c>
      <c r="F48" s="44">
        <v>273</v>
      </c>
      <c r="G48" s="44">
        <v>147</v>
      </c>
      <c r="H48" s="44">
        <v>126</v>
      </c>
      <c r="I48" s="98" t="s">
        <v>8</v>
      </c>
      <c r="J48" s="44">
        <v>443</v>
      </c>
      <c r="K48" s="44">
        <v>222</v>
      </c>
      <c r="L48" s="44">
        <v>221</v>
      </c>
    </row>
    <row r="49" spans="1:12" s="35" customFormat="1" ht="15.75" customHeight="1">
      <c r="A49" s="17">
        <v>0</v>
      </c>
      <c r="B49" s="36">
        <v>15</v>
      </c>
      <c r="C49" s="37">
        <v>8</v>
      </c>
      <c r="D49" s="37">
        <v>7</v>
      </c>
      <c r="E49" s="91">
        <v>35</v>
      </c>
      <c r="F49" s="36">
        <v>50</v>
      </c>
      <c r="G49" s="37">
        <v>32</v>
      </c>
      <c r="H49" s="37">
        <v>18</v>
      </c>
      <c r="I49" s="91">
        <v>70</v>
      </c>
      <c r="J49" s="36">
        <v>66</v>
      </c>
      <c r="K49" s="37">
        <v>33</v>
      </c>
      <c r="L49" s="37">
        <v>33</v>
      </c>
    </row>
    <row r="50" spans="1:12" s="35" customFormat="1" ht="15.75" customHeight="1">
      <c r="A50" s="17">
        <v>1</v>
      </c>
      <c r="B50" s="36">
        <v>19</v>
      </c>
      <c r="C50" s="37">
        <v>9</v>
      </c>
      <c r="D50" s="37">
        <v>10</v>
      </c>
      <c r="E50" s="91">
        <v>36</v>
      </c>
      <c r="F50" s="36">
        <v>51</v>
      </c>
      <c r="G50" s="37">
        <v>24</v>
      </c>
      <c r="H50" s="37">
        <v>27</v>
      </c>
      <c r="I50" s="91">
        <v>71</v>
      </c>
      <c r="J50" s="36">
        <v>80</v>
      </c>
      <c r="K50" s="37">
        <v>38</v>
      </c>
      <c r="L50" s="37">
        <v>42</v>
      </c>
    </row>
    <row r="51" spans="1:12" s="35" customFormat="1" ht="15.75" customHeight="1">
      <c r="A51" s="17">
        <v>2</v>
      </c>
      <c r="B51" s="36">
        <v>32</v>
      </c>
      <c r="C51" s="37">
        <v>18</v>
      </c>
      <c r="D51" s="37">
        <v>14</v>
      </c>
      <c r="E51" s="91">
        <v>37</v>
      </c>
      <c r="F51" s="36">
        <v>60</v>
      </c>
      <c r="G51" s="37">
        <v>30</v>
      </c>
      <c r="H51" s="37">
        <v>30</v>
      </c>
      <c r="I51" s="91">
        <v>72</v>
      </c>
      <c r="J51" s="36">
        <v>97</v>
      </c>
      <c r="K51" s="37">
        <v>49</v>
      </c>
      <c r="L51" s="37">
        <v>48</v>
      </c>
    </row>
    <row r="52" spans="1:12" s="35" customFormat="1" ht="15.75" customHeight="1">
      <c r="A52" s="17">
        <v>3</v>
      </c>
      <c r="B52" s="36">
        <v>26</v>
      </c>
      <c r="C52" s="37">
        <v>13</v>
      </c>
      <c r="D52" s="37">
        <v>13</v>
      </c>
      <c r="E52" s="91">
        <v>38</v>
      </c>
      <c r="F52" s="36">
        <v>50</v>
      </c>
      <c r="G52" s="37">
        <v>30</v>
      </c>
      <c r="H52" s="37">
        <v>20</v>
      </c>
      <c r="I52" s="91">
        <v>73</v>
      </c>
      <c r="J52" s="36">
        <v>97</v>
      </c>
      <c r="K52" s="37">
        <v>51</v>
      </c>
      <c r="L52" s="37">
        <v>46</v>
      </c>
    </row>
    <row r="53" spans="1:12" s="35" customFormat="1" ht="18" customHeight="1">
      <c r="A53" s="19">
        <v>4</v>
      </c>
      <c r="B53" s="105">
        <v>18</v>
      </c>
      <c r="C53" s="40">
        <v>5</v>
      </c>
      <c r="D53" s="40">
        <v>13</v>
      </c>
      <c r="E53" s="92">
        <v>39</v>
      </c>
      <c r="F53" s="39">
        <v>62</v>
      </c>
      <c r="G53" s="40">
        <v>31</v>
      </c>
      <c r="H53" s="40">
        <v>31</v>
      </c>
      <c r="I53" s="92">
        <v>74</v>
      </c>
      <c r="J53" s="39">
        <v>103</v>
      </c>
      <c r="K53" s="40">
        <v>51</v>
      </c>
      <c r="L53" s="40">
        <v>52</v>
      </c>
    </row>
    <row r="54" spans="1:12" s="6" customFormat="1" ht="25.5" customHeight="1">
      <c r="A54" s="10" t="s">
        <v>10</v>
      </c>
      <c r="B54" s="44">
        <v>207</v>
      </c>
      <c r="C54" s="44">
        <v>108</v>
      </c>
      <c r="D54" s="44">
        <v>99</v>
      </c>
      <c r="E54" s="98" t="s">
        <v>11</v>
      </c>
      <c r="F54" s="44">
        <v>361</v>
      </c>
      <c r="G54" s="44">
        <v>191</v>
      </c>
      <c r="H54" s="44">
        <v>170</v>
      </c>
      <c r="I54" s="98" t="s">
        <v>12</v>
      </c>
      <c r="J54" s="44">
        <v>458</v>
      </c>
      <c r="K54" s="44">
        <v>221</v>
      </c>
      <c r="L54" s="44">
        <v>237</v>
      </c>
    </row>
    <row r="55" spans="1:12" s="35" customFormat="1" ht="15.75" customHeight="1">
      <c r="A55" s="17">
        <v>5</v>
      </c>
      <c r="B55" s="36">
        <v>43</v>
      </c>
      <c r="C55" s="37">
        <v>18</v>
      </c>
      <c r="D55" s="37">
        <v>25</v>
      </c>
      <c r="E55" s="91">
        <v>40</v>
      </c>
      <c r="F55" s="36">
        <v>88</v>
      </c>
      <c r="G55" s="37">
        <v>51</v>
      </c>
      <c r="H55" s="37">
        <v>37</v>
      </c>
      <c r="I55" s="91">
        <v>75</v>
      </c>
      <c r="J55" s="36">
        <v>107</v>
      </c>
      <c r="K55" s="37">
        <v>56</v>
      </c>
      <c r="L55" s="37">
        <v>51</v>
      </c>
    </row>
    <row r="56" spans="1:12" s="35" customFormat="1" ht="15.75" customHeight="1">
      <c r="A56" s="17">
        <v>6</v>
      </c>
      <c r="B56" s="36">
        <v>34</v>
      </c>
      <c r="C56" s="37">
        <v>15</v>
      </c>
      <c r="D56" s="37">
        <v>19</v>
      </c>
      <c r="E56" s="91">
        <v>41</v>
      </c>
      <c r="F56" s="36">
        <v>60</v>
      </c>
      <c r="G56" s="37">
        <v>24</v>
      </c>
      <c r="H56" s="37">
        <v>36</v>
      </c>
      <c r="I56" s="91">
        <v>76</v>
      </c>
      <c r="J56" s="36">
        <v>115</v>
      </c>
      <c r="K56" s="37">
        <v>56</v>
      </c>
      <c r="L56" s="37">
        <v>59</v>
      </c>
    </row>
    <row r="57" spans="1:12" s="35" customFormat="1" ht="15.75" customHeight="1">
      <c r="A57" s="17">
        <v>7</v>
      </c>
      <c r="B57" s="36">
        <v>38</v>
      </c>
      <c r="C57" s="37">
        <v>21</v>
      </c>
      <c r="D57" s="37">
        <v>17</v>
      </c>
      <c r="E57" s="91">
        <v>42</v>
      </c>
      <c r="F57" s="36">
        <v>71</v>
      </c>
      <c r="G57" s="37">
        <v>38</v>
      </c>
      <c r="H57" s="37">
        <v>33</v>
      </c>
      <c r="I57" s="91">
        <v>77</v>
      </c>
      <c r="J57" s="36">
        <v>107</v>
      </c>
      <c r="K57" s="37">
        <v>54</v>
      </c>
      <c r="L57" s="37">
        <v>53</v>
      </c>
    </row>
    <row r="58" spans="1:12" s="35" customFormat="1" ht="15.75" customHeight="1">
      <c r="A58" s="17">
        <v>8</v>
      </c>
      <c r="B58" s="36">
        <v>47</v>
      </c>
      <c r="C58" s="37">
        <v>21</v>
      </c>
      <c r="D58" s="37">
        <v>26</v>
      </c>
      <c r="E58" s="91">
        <v>43</v>
      </c>
      <c r="F58" s="36">
        <v>82</v>
      </c>
      <c r="G58" s="37">
        <v>48</v>
      </c>
      <c r="H58" s="37">
        <v>34</v>
      </c>
      <c r="I58" s="91">
        <v>78</v>
      </c>
      <c r="J58" s="36">
        <v>90</v>
      </c>
      <c r="K58" s="37">
        <v>42</v>
      </c>
      <c r="L58" s="37">
        <v>48</v>
      </c>
    </row>
    <row r="59" spans="1:12" s="35" customFormat="1" ht="18" customHeight="1">
      <c r="A59" s="19">
        <v>9</v>
      </c>
      <c r="B59" s="39">
        <v>45</v>
      </c>
      <c r="C59" s="40">
        <v>33</v>
      </c>
      <c r="D59" s="40">
        <v>12</v>
      </c>
      <c r="E59" s="92">
        <v>44</v>
      </c>
      <c r="F59" s="39">
        <v>60</v>
      </c>
      <c r="G59" s="40">
        <v>30</v>
      </c>
      <c r="H59" s="40">
        <v>30</v>
      </c>
      <c r="I59" s="92">
        <v>79</v>
      </c>
      <c r="J59" s="39">
        <v>39</v>
      </c>
      <c r="K59" s="40">
        <v>13</v>
      </c>
      <c r="L59" s="40">
        <v>26</v>
      </c>
    </row>
    <row r="60" spans="1:12" s="6" customFormat="1" ht="25.5" customHeight="1">
      <c r="A60" s="10" t="s">
        <v>19</v>
      </c>
      <c r="B60" s="44">
        <v>230</v>
      </c>
      <c r="C60" s="44">
        <v>126</v>
      </c>
      <c r="D60" s="44">
        <v>104</v>
      </c>
      <c r="E60" s="98" t="s">
        <v>20</v>
      </c>
      <c r="F60" s="44">
        <v>343</v>
      </c>
      <c r="G60" s="44">
        <v>188</v>
      </c>
      <c r="H60" s="44">
        <v>155</v>
      </c>
      <c r="I60" s="98" t="s">
        <v>21</v>
      </c>
      <c r="J60" s="44">
        <v>311</v>
      </c>
      <c r="K60" s="44">
        <v>145</v>
      </c>
      <c r="L60" s="44">
        <v>166</v>
      </c>
    </row>
    <row r="61" spans="1:12" s="35" customFormat="1" ht="15.75" customHeight="1">
      <c r="A61" s="17">
        <v>10</v>
      </c>
      <c r="B61" s="36">
        <v>48</v>
      </c>
      <c r="C61" s="37">
        <v>31</v>
      </c>
      <c r="D61" s="37">
        <v>17</v>
      </c>
      <c r="E61" s="91">
        <v>45</v>
      </c>
      <c r="F61" s="36">
        <v>72</v>
      </c>
      <c r="G61" s="37">
        <v>46</v>
      </c>
      <c r="H61" s="37">
        <v>26</v>
      </c>
      <c r="I61" s="91">
        <v>80</v>
      </c>
      <c r="J61" s="36">
        <v>58</v>
      </c>
      <c r="K61" s="37">
        <v>22</v>
      </c>
      <c r="L61" s="37">
        <v>36</v>
      </c>
    </row>
    <row r="62" spans="1:12" s="35" customFormat="1" ht="15.75" customHeight="1">
      <c r="A62" s="17">
        <v>11</v>
      </c>
      <c r="B62" s="36">
        <v>49</v>
      </c>
      <c r="C62" s="37">
        <v>24</v>
      </c>
      <c r="D62" s="37">
        <v>25</v>
      </c>
      <c r="E62" s="91">
        <v>46</v>
      </c>
      <c r="F62" s="36">
        <v>66</v>
      </c>
      <c r="G62" s="37">
        <v>39</v>
      </c>
      <c r="H62" s="37">
        <v>27</v>
      </c>
      <c r="I62" s="91">
        <v>81</v>
      </c>
      <c r="J62" s="36">
        <v>68</v>
      </c>
      <c r="K62" s="37">
        <v>35</v>
      </c>
      <c r="L62" s="37">
        <v>33</v>
      </c>
    </row>
    <row r="63" spans="1:12" s="35" customFormat="1" ht="15.75" customHeight="1">
      <c r="A63" s="17">
        <v>12</v>
      </c>
      <c r="B63" s="36">
        <v>40</v>
      </c>
      <c r="C63" s="37">
        <v>21</v>
      </c>
      <c r="D63" s="37">
        <v>19</v>
      </c>
      <c r="E63" s="91">
        <v>47</v>
      </c>
      <c r="F63" s="36">
        <v>51</v>
      </c>
      <c r="G63" s="37">
        <v>22</v>
      </c>
      <c r="H63" s="37">
        <v>29</v>
      </c>
      <c r="I63" s="91">
        <v>82</v>
      </c>
      <c r="J63" s="36">
        <v>61</v>
      </c>
      <c r="K63" s="37">
        <v>29</v>
      </c>
      <c r="L63" s="37">
        <v>32</v>
      </c>
    </row>
    <row r="64" spans="1:12" s="35" customFormat="1" ht="15.75" customHeight="1">
      <c r="A64" s="17">
        <v>13</v>
      </c>
      <c r="B64" s="36">
        <v>49</v>
      </c>
      <c r="C64" s="37">
        <v>24</v>
      </c>
      <c r="D64" s="37">
        <v>25</v>
      </c>
      <c r="E64" s="91">
        <v>48</v>
      </c>
      <c r="F64" s="36">
        <v>81</v>
      </c>
      <c r="G64" s="37">
        <v>42</v>
      </c>
      <c r="H64" s="37">
        <v>39</v>
      </c>
      <c r="I64" s="91">
        <v>83</v>
      </c>
      <c r="J64" s="36">
        <v>63</v>
      </c>
      <c r="K64" s="37">
        <v>32</v>
      </c>
      <c r="L64" s="37">
        <v>31</v>
      </c>
    </row>
    <row r="65" spans="1:12" s="35" customFormat="1" ht="18" customHeight="1">
      <c r="A65" s="19">
        <v>14</v>
      </c>
      <c r="B65" s="39">
        <v>44</v>
      </c>
      <c r="C65" s="40">
        <v>26</v>
      </c>
      <c r="D65" s="40">
        <v>18</v>
      </c>
      <c r="E65" s="92">
        <v>49</v>
      </c>
      <c r="F65" s="39">
        <v>73</v>
      </c>
      <c r="G65" s="40">
        <v>39</v>
      </c>
      <c r="H65" s="40">
        <v>34</v>
      </c>
      <c r="I65" s="92">
        <v>84</v>
      </c>
      <c r="J65" s="39">
        <v>61</v>
      </c>
      <c r="K65" s="40">
        <v>27</v>
      </c>
      <c r="L65" s="40">
        <v>34</v>
      </c>
    </row>
    <row r="66" spans="1:12" s="6" customFormat="1" ht="25.5" customHeight="1">
      <c r="A66" s="10" t="s">
        <v>22</v>
      </c>
      <c r="B66" s="44">
        <v>240</v>
      </c>
      <c r="C66" s="44">
        <v>120</v>
      </c>
      <c r="D66" s="44">
        <v>120</v>
      </c>
      <c r="E66" s="98" t="s">
        <v>23</v>
      </c>
      <c r="F66" s="44">
        <v>393</v>
      </c>
      <c r="G66" s="44">
        <v>215</v>
      </c>
      <c r="H66" s="44">
        <v>178</v>
      </c>
      <c r="I66" s="98" t="s">
        <v>24</v>
      </c>
      <c r="J66" s="44">
        <v>209</v>
      </c>
      <c r="K66" s="44">
        <v>61</v>
      </c>
      <c r="L66" s="44">
        <v>148</v>
      </c>
    </row>
    <row r="67" spans="1:12" s="35" customFormat="1" ht="15.75" customHeight="1">
      <c r="A67" s="17">
        <v>15</v>
      </c>
      <c r="B67" s="36">
        <v>43</v>
      </c>
      <c r="C67" s="37">
        <v>22</v>
      </c>
      <c r="D67" s="37">
        <v>21</v>
      </c>
      <c r="E67" s="91">
        <v>50</v>
      </c>
      <c r="F67" s="36">
        <v>89</v>
      </c>
      <c r="G67" s="37">
        <v>51</v>
      </c>
      <c r="H67" s="37">
        <v>38</v>
      </c>
      <c r="I67" s="91">
        <v>85</v>
      </c>
      <c r="J67" s="36">
        <v>54</v>
      </c>
      <c r="K67" s="37">
        <v>17</v>
      </c>
      <c r="L67" s="37">
        <v>37</v>
      </c>
    </row>
    <row r="68" spans="1:12" s="35" customFormat="1" ht="15.75" customHeight="1">
      <c r="A68" s="17">
        <v>16</v>
      </c>
      <c r="B68" s="36">
        <v>52</v>
      </c>
      <c r="C68" s="37">
        <v>22</v>
      </c>
      <c r="D68" s="37">
        <v>30</v>
      </c>
      <c r="E68" s="91">
        <v>51</v>
      </c>
      <c r="F68" s="36">
        <v>70</v>
      </c>
      <c r="G68" s="37">
        <v>35</v>
      </c>
      <c r="H68" s="37">
        <v>35</v>
      </c>
      <c r="I68" s="91">
        <v>86</v>
      </c>
      <c r="J68" s="36">
        <v>36</v>
      </c>
      <c r="K68" s="37">
        <v>11</v>
      </c>
      <c r="L68" s="37">
        <v>25</v>
      </c>
    </row>
    <row r="69" spans="1:12" s="35" customFormat="1" ht="15.75" customHeight="1">
      <c r="A69" s="17">
        <v>17</v>
      </c>
      <c r="B69" s="36">
        <v>56</v>
      </c>
      <c r="C69" s="37">
        <v>25</v>
      </c>
      <c r="D69" s="37">
        <v>31</v>
      </c>
      <c r="E69" s="91">
        <v>52</v>
      </c>
      <c r="F69" s="36">
        <v>86</v>
      </c>
      <c r="G69" s="37">
        <v>49</v>
      </c>
      <c r="H69" s="37">
        <v>37</v>
      </c>
      <c r="I69" s="91">
        <v>87</v>
      </c>
      <c r="J69" s="36">
        <v>38</v>
      </c>
      <c r="K69" s="37">
        <v>9</v>
      </c>
      <c r="L69" s="37">
        <v>29</v>
      </c>
    </row>
    <row r="70" spans="1:12" s="35" customFormat="1" ht="15.75" customHeight="1">
      <c r="A70" s="17">
        <v>18</v>
      </c>
      <c r="B70" s="36">
        <v>40</v>
      </c>
      <c r="C70" s="37">
        <v>20</v>
      </c>
      <c r="D70" s="37">
        <v>20</v>
      </c>
      <c r="E70" s="91">
        <v>53</v>
      </c>
      <c r="F70" s="36">
        <v>71</v>
      </c>
      <c r="G70" s="37">
        <v>38</v>
      </c>
      <c r="H70" s="37">
        <v>33</v>
      </c>
      <c r="I70" s="91">
        <v>88</v>
      </c>
      <c r="J70" s="36">
        <v>43</v>
      </c>
      <c r="K70" s="37">
        <v>15</v>
      </c>
      <c r="L70" s="37">
        <v>28</v>
      </c>
    </row>
    <row r="71" spans="1:12" s="35" customFormat="1" ht="18" customHeight="1">
      <c r="A71" s="19">
        <v>19</v>
      </c>
      <c r="B71" s="39">
        <v>49</v>
      </c>
      <c r="C71" s="40">
        <v>31</v>
      </c>
      <c r="D71" s="40">
        <v>18</v>
      </c>
      <c r="E71" s="92">
        <v>54</v>
      </c>
      <c r="F71" s="39">
        <v>77</v>
      </c>
      <c r="G71" s="40">
        <v>42</v>
      </c>
      <c r="H71" s="40">
        <v>35</v>
      </c>
      <c r="I71" s="92">
        <v>89</v>
      </c>
      <c r="J71" s="39">
        <v>38</v>
      </c>
      <c r="K71" s="40">
        <v>9</v>
      </c>
      <c r="L71" s="40">
        <v>29</v>
      </c>
    </row>
    <row r="72" spans="1:12" s="6" customFormat="1" ht="25.5" customHeight="1">
      <c r="A72" s="10" t="s">
        <v>25</v>
      </c>
      <c r="B72" s="44">
        <v>257</v>
      </c>
      <c r="C72" s="44">
        <v>162</v>
      </c>
      <c r="D72" s="44">
        <v>95</v>
      </c>
      <c r="E72" s="98" t="s">
        <v>26</v>
      </c>
      <c r="F72" s="44">
        <v>388</v>
      </c>
      <c r="G72" s="44">
        <v>189</v>
      </c>
      <c r="H72" s="44">
        <v>199</v>
      </c>
      <c r="I72" s="98" t="s">
        <v>27</v>
      </c>
      <c r="J72" s="44">
        <v>144</v>
      </c>
      <c r="K72" s="44">
        <v>36</v>
      </c>
      <c r="L72" s="44">
        <v>108</v>
      </c>
    </row>
    <row r="73" spans="1:12" s="35" customFormat="1" ht="15.75" customHeight="1">
      <c r="A73" s="17">
        <v>20</v>
      </c>
      <c r="B73" s="36">
        <v>49</v>
      </c>
      <c r="C73" s="37">
        <v>29</v>
      </c>
      <c r="D73" s="37">
        <v>20</v>
      </c>
      <c r="E73" s="91">
        <v>55</v>
      </c>
      <c r="F73" s="36">
        <v>63</v>
      </c>
      <c r="G73" s="37">
        <v>31</v>
      </c>
      <c r="H73" s="37">
        <v>32</v>
      </c>
      <c r="I73" s="91">
        <v>90</v>
      </c>
      <c r="J73" s="36">
        <v>30</v>
      </c>
      <c r="K73" s="37">
        <v>10</v>
      </c>
      <c r="L73" s="37">
        <v>20</v>
      </c>
    </row>
    <row r="74" spans="1:12" s="35" customFormat="1" ht="15.75" customHeight="1">
      <c r="A74" s="17">
        <v>21</v>
      </c>
      <c r="B74" s="36">
        <v>51</v>
      </c>
      <c r="C74" s="37">
        <v>30</v>
      </c>
      <c r="D74" s="37">
        <v>21</v>
      </c>
      <c r="E74" s="91">
        <v>56</v>
      </c>
      <c r="F74" s="36">
        <v>82</v>
      </c>
      <c r="G74" s="37">
        <v>38</v>
      </c>
      <c r="H74" s="37">
        <v>44</v>
      </c>
      <c r="I74" s="91">
        <v>91</v>
      </c>
      <c r="J74" s="36">
        <v>37</v>
      </c>
      <c r="K74" s="37">
        <v>7</v>
      </c>
      <c r="L74" s="37">
        <v>30</v>
      </c>
    </row>
    <row r="75" spans="1:12" s="35" customFormat="1" ht="15.75" customHeight="1">
      <c r="A75" s="17">
        <v>22</v>
      </c>
      <c r="B75" s="36">
        <v>55</v>
      </c>
      <c r="C75" s="37">
        <v>37</v>
      </c>
      <c r="D75" s="37">
        <v>18</v>
      </c>
      <c r="E75" s="91">
        <v>57</v>
      </c>
      <c r="F75" s="36">
        <v>86</v>
      </c>
      <c r="G75" s="37">
        <v>44</v>
      </c>
      <c r="H75" s="37">
        <v>42</v>
      </c>
      <c r="I75" s="91">
        <v>92</v>
      </c>
      <c r="J75" s="36">
        <v>25</v>
      </c>
      <c r="K75" s="37">
        <v>4</v>
      </c>
      <c r="L75" s="37">
        <v>21</v>
      </c>
    </row>
    <row r="76" spans="1:12" s="35" customFormat="1" ht="15.75" customHeight="1">
      <c r="A76" s="17">
        <v>23</v>
      </c>
      <c r="B76" s="36">
        <v>54</v>
      </c>
      <c r="C76" s="37">
        <v>34</v>
      </c>
      <c r="D76" s="37">
        <v>20</v>
      </c>
      <c r="E76" s="91">
        <v>58</v>
      </c>
      <c r="F76" s="36">
        <v>97</v>
      </c>
      <c r="G76" s="37">
        <v>45</v>
      </c>
      <c r="H76" s="37">
        <v>52</v>
      </c>
      <c r="I76" s="91">
        <v>93</v>
      </c>
      <c r="J76" s="36">
        <v>25</v>
      </c>
      <c r="K76" s="37">
        <v>7</v>
      </c>
      <c r="L76" s="37">
        <v>18</v>
      </c>
    </row>
    <row r="77" spans="1:12" s="35" customFormat="1" ht="18" customHeight="1">
      <c r="A77" s="19">
        <v>24</v>
      </c>
      <c r="B77" s="39">
        <v>48</v>
      </c>
      <c r="C77" s="40">
        <v>32</v>
      </c>
      <c r="D77" s="40">
        <v>16</v>
      </c>
      <c r="E77" s="92">
        <v>59</v>
      </c>
      <c r="F77" s="39">
        <v>60</v>
      </c>
      <c r="G77" s="40">
        <v>31</v>
      </c>
      <c r="H77" s="40">
        <v>29</v>
      </c>
      <c r="I77" s="92">
        <v>94</v>
      </c>
      <c r="J77" s="39">
        <v>27</v>
      </c>
      <c r="K77" s="40">
        <v>8</v>
      </c>
      <c r="L77" s="40">
        <v>19</v>
      </c>
    </row>
    <row r="78" spans="1:12" s="6" customFormat="1" ht="25.5" customHeight="1">
      <c r="A78" s="10" t="s">
        <v>28</v>
      </c>
      <c r="B78" s="44">
        <v>242</v>
      </c>
      <c r="C78" s="44">
        <v>135</v>
      </c>
      <c r="D78" s="44">
        <v>107</v>
      </c>
      <c r="E78" s="98" t="s">
        <v>29</v>
      </c>
      <c r="F78" s="44">
        <v>366</v>
      </c>
      <c r="G78" s="44">
        <v>186</v>
      </c>
      <c r="H78" s="44">
        <v>180</v>
      </c>
      <c r="I78" s="93" t="s">
        <v>30</v>
      </c>
      <c r="J78" s="44">
        <v>45</v>
      </c>
      <c r="K78" s="44">
        <v>12</v>
      </c>
      <c r="L78" s="44">
        <v>33</v>
      </c>
    </row>
    <row r="79" spans="1:12" s="35" customFormat="1" ht="15.75" customHeight="1">
      <c r="A79" s="17">
        <v>25</v>
      </c>
      <c r="B79" s="36">
        <v>45</v>
      </c>
      <c r="C79" s="37">
        <v>27</v>
      </c>
      <c r="D79" s="37">
        <v>18</v>
      </c>
      <c r="E79" s="91">
        <v>60</v>
      </c>
      <c r="F79" s="36">
        <v>79</v>
      </c>
      <c r="G79" s="37">
        <v>35</v>
      </c>
      <c r="H79" s="37">
        <v>44</v>
      </c>
      <c r="I79" s="91">
        <v>95</v>
      </c>
      <c r="J79" s="36">
        <v>11</v>
      </c>
      <c r="K79" s="37">
        <v>1</v>
      </c>
      <c r="L79" s="37">
        <v>10</v>
      </c>
    </row>
    <row r="80" spans="1:12" s="35" customFormat="1" ht="15.75" customHeight="1">
      <c r="A80" s="17">
        <v>26</v>
      </c>
      <c r="B80" s="36">
        <v>62</v>
      </c>
      <c r="C80" s="37">
        <v>35</v>
      </c>
      <c r="D80" s="37">
        <v>27</v>
      </c>
      <c r="E80" s="91">
        <v>61</v>
      </c>
      <c r="F80" s="36">
        <v>65</v>
      </c>
      <c r="G80" s="37">
        <v>38</v>
      </c>
      <c r="H80" s="37">
        <v>27</v>
      </c>
      <c r="I80" s="91">
        <v>96</v>
      </c>
      <c r="J80" s="36">
        <v>9</v>
      </c>
      <c r="K80" s="37">
        <v>3</v>
      </c>
      <c r="L80" s="37">
        <v>6</v>
      </c>
    </row>
    <row r="81" spans="1:12" s="35" customFormat="1" ht="15.75" customHeight="1">
      <c r="A81" s="17">
        <v>27</v>
      </c>
      <c r="B81" s="36">
        <v>43</v>
      </c>
      <c r="C81" s="37">
        <v>23</v>
      </c>
      <c r="D81" s="37">
        <v>20</v>
      </c>
      <c r="E81" s="91">
        <v>62</v>
      </c>
      <c r="F81" s="36">
        <v>81</v>
      </c>
      <c r="G81" s="37">
        <v>49</v>
      </c>
      <c r="H81" s="37">
        <v>32</v>
      </c>
      <c r="I81" s="91">
        <v>97</v>
      </c>
      <c r="J81" s="36">
        <v>4</v>
      </c>
      <c r="K81" s="37">
        <v>0</v>
      </c>
      <c r="L81" s="37">
        <v>4</v>
      </c>
    </row>
    <row r="82" spans="1:12" s="35" customFormat="1" ht="15.75" customHeight="1">
      <c r="A82" s="17">
        <v>28</v>
      </c>
      <c r="B82" s="36">
        <v>44</v>
      </c>
      <c r="C82" s="37">
        <v>28</v>
      </c>
      <c r="D82" s="37">
        <v>16</v>
      </c>
      <c r="E82" s="91">
        <v>63</v>
      </c>
      <c r="F82" s="36">
        <v>72</v>
      </c>
      <c r="G82" s="37">
        <v>34</v>
      </c>
      <c r="H82" s="37">
        <v>38</v>
      </c>
      <c r="I82" s="91">
        <v>98</v>
      </c>
      <c r="J82" s="36">
        <v>6</v>
      </c>
      <c r="K82" s="37">
        <v>2</v>
      </c>
      <c r="L82" s="37">
        <v>4</v>
      </c>
    </row>
    <row r="83" spans="1:12" s="35" customFormat="1" ht="18" customHeight="1">
      <c r="A83" s="19">
        <v>29</v>
      </c>
      <c r="B83" s="39">
        <v>48</v>
      </c>
      <c r="C83" s="40">
        <v>22</v>
      </c>
      <c r="D83" s="40">
        <v>26</v>
      </c>
      <c r="E83" s="92">
        <v>64</v>
      </c>
      <c r="F83" s="39">
        <v>69</v>
      </c>
      <c r="G83" s="40">
        <v>30</v>
      </c>
      <c r="H83" s="40">
        <v>39</v>
      </c>
      <c r="I83" s="91">
        <v>99</v>
      </c>
      <c r="J83" s="36">
        <v>3</v>
      </c>
      <c r="K83" s="37">
        <v>0</v>
      </c>
      <c r="L83" s="37">
        <v>3</v>
      </c>
    </row>
    <row r="84" spans="1:12" s="6" customFormat="1" ht="25.5" customHeight="1">
      <c r="A84" s="10" t="s">
        <v>31</v>
      </c>
      <c r="B84" s="44">
        <v>233</v>
      </c>
      <c r="C84" s="44">
        <v>134</v>
      </c>
      <c r="D84" s="44">
        <v>99</v>
      </c>
      <c r="E84" s="98" t="s">
        <v>32</v>
      </c>
      <c r="F84" s="44">
        <v>392</v>
      </c>
      <c r="G84" s="44">
        <v>198</v>
      </c>
      <c r="H84" s="44">
        <v>194</v>
      </c>
      <c r="I84" s="95">
        <v>100</v>
      </c>
      <c r="J84" s="47">
        <v>3</v>
      </c>
      <c r="K84" s="48">
        <v>3</v>
      </c>
      <c r="L84" s="48">
        <v>0</v>
      </c>
    </row>
    <row r="85" spans="1:12" s="35" customFormat="1" ht="15.75" customHeight="1">
      <c r="A85" s="17">
        <v>30</v>
      </c>
      <c r="B85" s="36">
        <v>42</v>
      </c>
      <c r="C85" s="37">
        <v>23</v>
      </c>
      <c r="D85" s="37">
        <v>19</v>
      </c>
      <c r="E85" s="91">
        <v>65</v>
      </c>
      <c r="F85" s="36">
        <v>65</v>
      </c>
      <c r="G85" s="37">
        <v>35</v>
      </c>
      <c r="H85" s="37">
        <v>30</v>
      </c>
      <c r="I85" s="91">
        <v>101</v>
      </c>
      <c r="J85" s="36">
        <v>3</v>
      </c>
      <c r="K85" s="37">
        <v>1</v>
      </c>
      <c r="L85" s="37">
        <v>2</v>
      </c>
    </row>
    <row r="86" spans="1:12" s="35" customFormat="1" ht="15.75" customHeight="1">
      <c r="A86" s="17">
        <v>31</v>
      </c>
      <c r="B86" s="36">
        <v>47</v>
      </c>
      <c r="C86" s="37">
        <v>28</v>
      </c>
      <c r="D86" s="37">
        <v>19</v>
      </c>
      <c r="E86" s="91">
        <v>66</v>
      </c>
      <c r="F86" s="36">
        <v>79</v>
      </c>
      <c r="G86" s="37">
        <v>35</v>
      </c>
      <c r="H86" s="37">
        <v>44</v>
      </c>
      <c r="I86" s="91">
        <v>102</v>
      </c>
      <c r="J86" s="36">
        <v>4</v>
      </c>
      <c r="K86" s="37">
        <v>2</v>
      </c>
      <c r="L86" s="37">
        <v>2</v>
      </c>
    </row>
    <row r="87" spans="1:12" s="35" customFormat="1" ht="15.75" customHeight="1">
      <c r="A87" s="17">
        <v>32</v>
      </c>
      <c r="B87" s="36">
        <v>47</v>
      </c>
      <c r="C87" s="37">
        <v>26</v>
      </c>
      <c r="D87" s="37">
        <v>21</v>
      </c>
      <c r="E87" s="91">
        <v>67</v>
      </c>
      <c r="F87" s="36">
        <v>85</v>
      </c>
      <c r="G87" s="37">
        <v>44</v>
      </c>
      <c r="H87" s="37">
        <v>41</v>
      </c>
      <c r="I87" s="91">
        <v>103</v>
      </c>
      <c r="J87" s="36">
        <v>0</v>
      </c>
      <c r="K87" s="37">
        <v>0</v>
      </c>
      <c r="L87" s="37">
        <v>0</v>
      </c>
    </row>
    <row r="88" spans="1:12" s="35" customFormat="1" ht="15.75" customHeight="1">
      <c r="A88" s="17">
        <v>33</v>
      </c>
      <c r="B88" s="36">
        <v>47</v>
      </c>
      <c r="C88" s="37">
        <v>30</v>
      </c>
      <c r="D88" s="37">
        <v>17</v>
      </c>
      <c r="E88" s="91">
        <v>68</v>
      </c>
      <c r="F88" s="36">
        <v>77</v>
      </c>
      <c r="G88" s="37">
        <v>45</v>
      </c>
      <c r="H88" s="37">
        <v>32</v>
      </c>
      <c r="I88" s="96" t="s">
        <v>33</v>
      </c>
      <c r="J88" s="39">
        <v>2</v>
      </c>
      <c r="K88" s="40">
        <v>0</v>
      </c>
      <c r="L88" s="40">
        <v>2</v>
      </c>
    </row>
    <row r="89" spans="1:12" s="35" customFormat="1" ht="21" customHeight="1" thickBot="1">
      <c r="A89" s="32">
        <v>34</v>
      </c>
      <c r="B89" s="36">
        <v>50</v>
      </c>
      <c r="C89" s="37">
        <v>27</v>
      </c>
      <c r="D89" s="37">
        <v>23</v>
      </c>
      <c r="E89" s="91">
        <v>69</v>
      </c>
      <c r="F89" s="36">
        <v>86</v>
      </c>
      <c r="G89" s="37">
        <v>39</v>
      </c>
      <c r="H89" s="37">
        <v>47</v>
      </c>
      <c r="I89" s="107" t="s">
        <v>5</v>
      </c>
      <c r="J89" s="47">
        <v>5645</v>
      </c>
      <c r="K89" s="47">
        <v>2849</v>
      </c>
      <c r="L89" s="47">
        <v>2796</v>
      </c>
    </row>
    <row r="90" spans="1:12" s="58" customFormat="1" ht="24" customHeight="1" thickTop="1" thickBot="1">
      <c r="A90" s="53" t="s">
        <v>34</v>
      </c>
      <c r="B90" s="115">
        <v>547</v>
      </c>
      <c r="C90" s="116">
        <v>287</v>
      </c>
      <c r="D90" s="116">
        <v>260</v>
      </c>
      <c r="E90" s="117" t="s">
        <v>36</v>
      </c>
      <c r="F90" s="116">
        <v>3096</v>
      </c>
      <c r="G90" s="116">
        <v>1667</v>
      </c>
      <c r="H90" s="116">
        <v>1429</v>
      </c>
      <c r="I90" s="118" t="s">
        <v>37</v>
      </c>
      <c r="J90" s="116">
        <v>2002</v>
      </c>
      <c r="K90" s="116">
        <v>895</v>
      </c>
      <c r="L90" s="116">
        <v>1107</v>
      </c>
    </row>
    <row r="91" spans="1:12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23" t="s">
        <v>43</v>
      </c>
      <c r="L91" s="30"/>
    </row>
    <row r="92" spans="1:12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</row>
    <row r="93" spans="1:12" s="6" customFormat="1" ht="25.5" customHeight="1">
      <c r="A93" s="10" t="s">
        <v>6</v>
      </c>
      <c r="B93" s="44">
        <v>7</v>
      </c>
      <c r="C93" s="44">
        <v>3</v>
      </c>
      <c r="D93" s="44">
        <v>4</v>
      </c>
      <c r="E93" s="98" t="s">
        <v>7</v>
      </c>
      <c r="F93" s="44">
        <v>14</v>
      </c>
      <c r="G93" s="44">
        <v>10</v>
      </c>
      <c r="H93" s="44">
        <v>4</v>
      </c>
      <c r="I93" s="98" t="s">
        <v>8</v>
      </c>
      <c r="J93" s="44">
        <v>73</v>
      </c>
      <c r="K93" s="44">
        <v>41</v>
      </c>
      <c r="L93" s="44">
        <v>32</v>
      </c>
    </row>
    <row r="94" spans="1:12" s="35" customFormat="1" ht="15.75" customHeight="1">
      <c r="A94" s="17">
        <v>0</v>
      </c>
      <c r="B94" s="36">
        <v>1</v>
      </c>
      <c r="C94" s="37">
        <v>1</v>
      </c>
      <c r="D94" s="37">
        <v>0</v>
      </c>
      <c r="E94" s="91">
        <v>35</v>
      </c>
      <c r="F94" s="36">
        <v>1</v>
      </c>
      <c r="G94" s="37">
        <v>1</v>
      </c>
      <c r="H94" s="37">
        <v>0</v>
      </c>
      <c r="I94" s="91">
        <v>70</v>
      </c>
      <c r="J94" s="36">
        <v>11</v>
      </c>
      <c r="K94" s="37">
        <v>5</v>
      </c>
      <c r="L94" s="37">
        <v>6</v>
      </c>
    </row>
    <row r="95" spans="1:12" s="35" customFormat="1" ht="15.75" customHeight="1">
      <c r="A95" s="17">
        <v>1</v>
      </c>
      <c r="B95" s="36">
        <v>2</v>
      </c>
      <c r="C95" s="37">
        <v>0</v>
      </c>
      <c r="D95" s="37">
        <v>2</v>
      </c>
      <c r="E95" s="91">
        <v>36</v>
      </c>
      <c r="F95" s="36">
        <v>2</v>
      </c>
      <c r="G95" s="37">
        <v>1</v>
      </c>
      <c r="H95" s="37">
        <v>1</v>
      </c>
      <c r="I95" s="91">
        <v>71</v>
      </c>
      <c r="J95" s="36">
        <v>10</v>
      </c>
      <c r="K95" s="37">
        <v>6</v>
      </c>
      <c r="L95" s="37">
        <v>4</v>
      </c>
    </row>
    <row r="96" spans="1:12" s="35" customFormat="1" ht="15.75" customHeight="1">
      <c r="A96" s="17">
        <v>2</v>
      </c>
      <c r="B96" s="36">
        <v>1</v>
      </c>
      <c r="C96" s="37">
        <v>1</v>
      </c>
      <c r="D96" s="37">
        <v>0</v>
      </c>
      <c r="E96" s="91">
        <v>37</v>
      </c>
      <c r="F96" s="36">
        <v>1</v>
      </c>
      <c r="G96" s="37">
        <v>0</v>
      </c>
      <c r="H96" s="37">
        <v>1</v>
      </c>
      <c r="I96" s="91">
        <v>72</v>
      </c>
      <c r="J96" s="36">
        <v>13</v>
      </c>
      <c r="K96" s="37">
        <v>3</v>
      </c>
      <c r="L96" s="37">
        <v>10</v>
      </c>
    </row>
    <row r="97" spans="1:12" s="35" customFormat="1" ht="15.75" customHeight="1">
      <c r="A97" s="17">
        <v>3</v>
      </c>
      <c r="B97" s="36">
        <v>2</v>
      </c>
      <c r="C97" s="37">
        <v>0</v>
      </c>
      <c r="D97" s="37">
        <v>2</v>
      </c>
      <c r="E97" s="91">
        <v>38</v>
      </c>
      <c r="F97" s="36">
        <v>7</v>
      </c>
      <c r="G97" s="37">
        <v>6</v>
      </c>
      <c r="H97" s="37">
        <v>1</v>
      </c>
      <c r="I97" s="91">
        <v>73</v>
      </c>
      <c r="J97" s="36">
        <v>20</v>
      </c>
      <c r="K97" s="37">
        <v>15</v>
      </c>
      <c r="L97" s="37">
        <v>5</v>
      </c>
    </row>
    <row r="98" spans="1:12" s="35" customFormat="1" ht="18" customHeight="1">
      <c r="A98" s="19">
        <v>4</v>
      </c>
      <c r="B98" s="105">
        <v>1</v>
      </c>
      <c r="C98" s="40">
        <v>1</v>
      </c>
      <c r="D98" s="40">
        <v>0</v>
      </c>
      <c r="E98" s="92">
        <v>39</v>
      </c>
      <c r="F98" s="39">
        <v>3</v>
      </c>
      <c r="G98" s="40">
        <v>2</v>
      </c>
      <c r="H98" s="40">
        <v>1</v>
      </c>
      <c r="I98" s="92">
        <v>74</v>
      </c>
      <c r="J98" s="39">
        <v>19</v>
      </c>
      <c r="K98" s="40">
        <v>12</v>
      </c>
      <c r="L98" s="40">
        <v>7</v>
      </c>
    </row>
    <row r="99" spans="1:12" s="6" customFormat="1" ht="25.5" customHeight="1">
      <c r="A99" s="10" t="s">
        <v>10</v>
      </c>
      <c r="B99" s="44">
        <v>9</v>
      </c>
      <c r="C99" s="44">
        <v>4</v>
      </c>
      <c r="D99" s="44">
        <v>5</v>
      </c>
      <c r="E99" s="98" t="s">
        <v>11</v>
      </c>
      <c r="F99" s="44">
        <v>24</v>
      </c>
      <c r="G99" s="44">
        <v>14</v>
      </c>
      <c r="H99" s="44">
        <v>10</v>
      </c>
      <c r="I99" s="98" t="s">
        <v>12</v>
      </c>
      <c r="J99" s="44">
        <v>47</v>
      </c>
      <c r="K99" s="44">
        <v>29</v>
      </c>
      <c r="L99" s="44">
        <v>18</v>
      </c>
    </row>
    <row r="100" spans="1:12" s="35" customFormat="1" ht="15.75" customHeight="1">
      <c r="A100" s="17">
        <v>5</v>
      </c>
      <c r="B100" s="36">
        <v>0</v>
      </c>
      <c r="C100" s="37">
        <v>0</v>
      </c>
      <c r="D100" s="37">
        <v>0</v>
      </c>
      <c r="E100" s="91">
        <v>40</v>
      </c>
      <c r="F100" s="36">
        <v>5</v>
      </c>
      <c r="G100" s="37">
        <v>5</v>
      </c>
      <c r="H100" s="37">
        <v>0</v>
      </c>
      <c r="I100" s="91">
        <v>75</v>
      </c>
      <c r="J100" s="36">
        <v>11</v>
      </c>
      <c r="K100" s="37">
        <v>4</v>
      </c>
      <c r="L100" s="37">
        <v>7</v>
      </c>
    </row>
    <row r="101" spans="1:12" s="35" customFormat="1" ht="15.75" customHeight="1">
      <c r="A101" s="17">
        <v>6</v>
      </c>
      <c r="B101" s="36">
        <v>3</v>
      </c>
      <c r="C101" s="37">
        <v>0</v>
      </c>
      <c r="D101" s="37">
        <v>3</v>
      </c>
      <c r="E101" s="91">
        <v>41</v>
      </c>
      <c r="F101" s="36">
        <v>8</v>
      </c>
      <c r="G101" s="37">
        <v>2</v>
      </c>
      <c r="H101" s="37">
        <v>6</v>
      </c>
      <c r="I101" s="91">
        <v>76</v>
      </c>
      <c r="J101" s="36">
        <v>10</v>
      </c>
      <c r="K101" s="37">
        <v>5</v>
      </c>
      <c r="L101" s="37">
        <v>5</v>
      </c>
    </row>
    <row r="102" spans="1:12" s="35" customFormat="1" ht="15.75" customHeight="1">
      <c r="A102" s="17">
        <v>7</v>
      </c>
      <c r="B102" s="36">
        <v>2</v>
      </c>
      <c r="C102" s="37">
        <v>1</v>
      </c>
      <c r="D102" s="37">
        <v>1</v>
      </c>
      <c r="E102" s="91">
        <v>42</v>
      </c>
      <c r="F102" s="36">
        <v>5</v>
      </c>
      <c r="G102" s="37">
        <v>3</v>
      </c>
      <c r="H102" s="37">
        <v>2</v>
      </c>
      <c r="I102" s="91">
        <v>77</v>
      </c>
      <c r="J102" s="36">
        <v>10</v>
      </c>
      <c r="K102" s="37">
        <v>7</v>
      </c>
      <c r="L102" s="37">
        <v>3</v>
      </c>
    </row>
    <row r="103" spans="1:12" s="35" customFormat="1" ht="15.75" customHeight="1">
      <c r="A103" s="17">
        <v>8</v>
      </c>
      <c r="B103" s="36">
        <v>2</v>
      </c>
      <c r="C103" s="37">
        <v>2</v>
      </c>
      <c r="D103" s="37">
        <v>0</v>
      </c>
      <c r="E103" s="91">
        <v>43</v>
      </c>
      <c r="F103" s="36">
        <v>3</v>
      </c>
      <c r="G103" s="37">
        <v>1</v>
      </c>
      <c r="H103" s="37">
        <v>2</v>
      </c>
      <c r="I103" s="91">
        <v>78</v>
      </c>
      <c r="J103" s="36">
        <v>12</v>
      </c>
      <c r="K103" s="37">
        <v>10</v>
      </c>
      <c r="L103" s="37">
        <v>2</v>
      </c>
    </row>
    <row r="104" spans="1:12" s="35" customFormat="1" ht="18" customHeight="1">
      <c r="A104" s="19">
        <v>9</v>
      </c>
      <c r="B104" s="39">
        <v>2</v>
      </c>
      <c r="C104" s="40">
        <v>1</v>
      </c>
      <c r="D104" s="40">
        <v>1</v>
      </c>
      <c r="E104" s="92">
        <v>44</v>
      </c>
      <c r="F104" s="39">
        <v>3</v>
      </c>
      <c r="G104" s="40">
        <v>3</v>
      </c>
      <c r="H104" s="40">
        <v>0</v>
      </c>
      <c r="I104" s="92">
        <v>79</v>
      </c>
      <c r="J104" s="39">
        <v>4</v>
      </c>
      <c r="K104" s="40">
        <v>3</v>
      </c>
      <c r="L104" s="40">
        <v>1</v>
      </c>
    </row>
    <row r="105" spans="1:12" s="6" customFormat="1" ht="25.5" customHeight="1">
      <c r="A105" s="10" t="s">
        <v>19</v>
      </c>
      <c r="B105" s="44">
        <v>12</v>
      </c>
      <c r="C105" s="44">
        <v>6</v>
      </c>
      <c r="D105" s="44">
        <v>6</v>
      </c>
      <c r="E105" s="98" t="s">
        <v>20</v>
      </c>
      <c r="F105" s="44">
        <v>25</v>
      </c>
      <c r="G105" s="44">
        <v>16</v>
      </c>
      <c r="H105" s="44">
        <v>9</v>
      </c>
      <c r="I105" s="98" t="s">
        <v>21</v>
      </c>
      <c r="J105" s="44">
        <v>19</v>
      </c>
      <c r="K105" s="44">
        <v>3</v>
      </c>
      <c r="L105" s="44">
        <v>16</v>
      </c>
    </row>
    <row r="106" spans="1:12" s="35" customFormat="1" ht="15.75" customHeight="1">
      <c r="A106" s="17">
        <v>10</v>
      </c>
      <c r="B106" s="36">
        <v>1</v>
      </c>
      <c r="C106" s="37">
        <v>0</v>
      </c>
      <c r="D106" s="37">
        <v>1</v>
      </c>
      <c r="E106" s="91">
        <v>45</v>
      </c>
      <c r="F106" s="36">
        <v>7</v>
      </c>
      <c r="G106" s="37">
        <v>5</v>
      </c>
      <c r="H106" s="37">
        <v>2</v>
      </c>
      <c r="I106" s="91">
        <v>80</v>
      </c>
      <c r="J106" s="36">
        <v>1</v>
      </c>
      <c r="K106" s="37">
        <v>1</v>
      </c>
      <c r="L106" s="37">
        <v>0</v>
      </c>
    </row>
    <row r="107" spans="1:12" s="35" customFormat="1" ht="15.75" customHeight="1">
      <c r="A107" s="17">
        <v>11</v>
      </c>
      <c r="B107" s="36">
        <v>1</v>
      </c>
      <c r="C107" s="37">
        <v>1</v>
      </c>
      <c r="D107" s="37">
        <v>0</v>
      </c>
      <c r="E107" s="91">
        <v>46</v>
      </c>
      <c r="F107" s="36">
        <v>6</v>
      </c>
      <c r="G107" s="37">
        <v>3</v>
      </c>
      <c r="H107" s="37">
        <v>3</v>
      </c>
      <c r="I107" s="91">
        <v>81</v>
      </c>
      <c r="J107" s="36">
        <v>2</v>
      </c>
      <c r="K107" s="37">
        <v>0</v>
      </c>
      <c r="L107" s="37">
        <v>2</v>
      </c>
    </row>
    <row r="108" spans="1:12" s="35" customFormat="1" ht="15.75" customHeight="1">
      <c r="A108" s="17">
        <v>12</v>
      </c>
      <c r="B108" s="36">
        <v>5</v>
      </c>
      <c r="C108" s="37">
        <v>2</v>
      </c>
      <c r="D108" s="37">
        <v>3</v>
      </c>
      <c r="E108" s="91">
        <v>47</v>
      </c>
      <c r="F108" s="36">
        <v>3</v>
      </c>
      <c r="G108" s="37">
        <v>3</v>
      </c>
      <c r="H108" s="37">
        <v>0</v>
      </c>
      <c r="I108" s="91">
        <v>82</v>
      </c>
      <c r="J108" s="36">
        <v>7</v>
      </c>
      <c r="K108" s="37">
        <v>0</v>
      </c>
      <c r="L108" s="37">
        <v>7</v>
      </c>
    </row>
    <row r="109" spans="1:12" s="35" customFormat="1" ht="15.75" customHeight="1">
      <c r="A109" s="17">
        <v>13</v>
      </c>
      <c r="B109" s="36">
        <v>3</v>
      </c>
      <c r="C109" s="37">
        <v>2</v>
      </c>
      <c r="D109" s="37">
        <v>1</v>
      </c>
      <c r="E109" s="91">
        <v>48</v>
      </c>
      <c r="F109" s="36">
        <v>4</v>
      </c>
      <c r="G109" s="37">
        <v>2</v>
      </c>
      <c r="H109" s="37">
        <v>2</v>
      </c>
      <c r="I109" s="91">
        <v>83</v>
      </c>
      <c r="J109" s="36">
        <v>0</v>
      </c>
      <c r="K109" s="37">
        <v>0</v>
      </c>
      <c r="L109" s="37">
        <v>0</v>
      </c>
    </row>
    <row r="110" spans="1:12" s="35" customFormat="1" ht="18" customHeight="1">
      <c r="A110" s="19">
        <v>14</v>
      </c>
      <c r="B110" s="39">
        <v>2</v>
      </c>
      <c r="C110" s="40">
        <v>1</v>
      </c>
      <c r="D110" s="40">
        <v>1</v>
      </c>
      <c r="E110" s="92">
        <v>49</v>
      </c>
      <c r="F110" s="39">
        <v>5</v>
      </c>
      <c r="G110" s="40">
        <v>3</v>
      </c>
      <c r="H110" s="40">
        <v>2</v>
      </c>
      <c r="I110" s="92">
        <v>84</v>
      </c>
      <c r="J110" s="39">
        <v>9</v>
      </c>
      <c r="K110" s="40">
        <v>2</v>
      </c>
      <c r="L110" s="40">
        <v>7</v>
      </c>
    </row>
    <row r="111" spans="1:12" s="6" customFormat="1" ht="25.5" customHeight="1">
      <c r="A111" s="10" t="s">
        <v>22</v>
      </c>
      <c r="B111" s="44">
        <v>12</v>
      </c>
      <c r="C111" s="44">
        <v>6</v>
      </c>
      <c r="D111" s="44">
        <v>6</v>
      </c>
      <c r="E111" s="98" t="s">
        <v>23</v>
      </c>
      <c r="F111" s="44">
        <v>19</v>
      </c>
      <c r="G111" s="44">
        <v>8</v>
      </c>
      <c r="H111" s="44">
        <v>11</v>
      </c>
      <c r="I111" s="98" t="s">
        <v>24</v>
      </c>
      <c r="J111" s="44">
        <v>24</v>
      </c>
      <c r="K111" s="44">
        <v>8</v>
      </c>
      <c r="L111" s="44">
        <v>16</v>
      </c>
    </row>
    <row r="112" spans="1:12" s="35" customFormat="1" ht="15.75" customHeight="1">
      <c r="A112" s="17">
        <v>15</v>
      </c>
      <c r="B112" s="36">
        <v>1</v>
      </c>
      <c r="C112" s="37">
        <v>1</v>
      </c>
      <c r="D112" s="37">
        <v>0</v>
      </c>
      <c r="E112" s="91">
        <v>50</v>
      </c>
      <c r="F112" s="36">
        <v>1</v>
      </c>
      <c r="G112" s="37">
        <v>1</v>
      </c>
      <c r="H112" s="37">
        <v>0</v>
      </c>
      <c r="I112" s="91">
        <v>85</v>
      </c>
      <c r="J112" s="36">
        <v>5</v>
      </c>
      <c r="K112" s="37">
        <v>2</v>
      </c>
      <c r="L112" s="37">
        <v>3</v>
      </c>
    </row>
    <row r="113" spans="1:12" s="35" customFormat="1" ht="15.75" customHeight="1">
      <c r="A113" s="17">
        <v>16</v>
      </c>
      <c r="B113" s="36">
        <v>2</v>
      </c>
      <c r="C113" s="37">
        <v>2</v>
      </c>
      <c r="D113" s="37">
        <v>0</v>
      </c>
      <c r="E113" s="91">
        <v>51</v>
      </c>
      <c r="F113" s="36">
        <v>5</v>
      </c>
      <c r="G113" s="37">
        <v>1</v>
      </c>
      <c r="H113" s="37">
        <v>4</v>
      </c>
      <c r="I113" s="91">
        <v>86</v>
      </c>
      <c r="J113" s="36">
        <v>4</v>
      </c>
      <c r="K113" s="37">
        <v>1</v>
      </c>
      <c r="L113" s="37">
        <v>3</v>
      </c>
    </row>
    <row r="114" spans="1:12" s="35" customFormat="1" ht="15.75" customHeight="1">
      <c r="A114" s="17">
        <v>17</v>
      </c>
      <c r="B114" s="36">
        <v>4</v>
      </c>
      <c r="C114" s="37">
        <v>2</v>
      </c>
      <c r="D114" s="37">
        <v>2</v>
      </c>
      <c r="E114" s="91">
        <v>52</v>
      </c>
      <c r="F114" s="36">
        <v>5</v>
      </c>
      <c r="G114" s="37">
        <v>3</v>
      </c>
      <c r="H114" s="37">
        <v>2</v>
      </c>
      <c r="I114" s="91">
        <v>87</v>
      </c>
      <c r="J114" s="36">
        <v>7</v>
      </c>
      <c r="K114" s="37">
        <v>3</v>
      </c>
      <c r="L114" s="37">
        <v>4</v>
      </c>
    </row>
    <row r="115" spans="1:12" s="35" customFormat="1" ht="15.75" customHeight="1">
      <c r="A115" s="17">
        <v>18</v>
      </c>
      <c r="B115" s="36">
        <v>1</v>
      </c>
      <c r="C115" s="37">
        <v>0</v>
      </c>
      <c r="D115" s="37">
        <v>1</v>
      </c>
      <c r="E115" s="91">
        <v>53</v>
      </c>
      <c r="F115" s="36">
        <v>5</v>
      </c>
      <c r="G115" s="37">
        <v>3</v>
      </c>
      <c r="H115" s="37">
        <v>2</v>
      </c>
      <c r="I115" s="91">
        <v>88</v>
      </c>
      <c r="J115" s="36">
        <v>4</v>
      </c>
      <c r="K115" s="37">
        <v>0</v>
      </c>
      <c r="L115" s="37">
        <v>4</v>
      </c>
    </row>
    <row r="116" spans="1:12" s="35" customFormat="1" ht="18" customHeight="1">
      <c r="A116" s="19">
        <v>19</v>
      </c>
      <c r="B116" s="39">
        <v>4</v>
      </c>
      <c r="C116" s="40">
        <v>1</v>
      </c>
      <c r="D116" s="40">
        <v>3</v>
      </c>
      <c r="E116" s="92">
        <v>54</v>
      </c>
      <c r="F116" s="39">
        <v>3</v>
      </c>
      <c r="G116" s="40">
        <v>0</v>
      </c>
      <c r="H116" s="40">
        <v>3</v>
      </c>
      <c r="I116" s="92">
        <v>89</v>
      </c>
      <c r="J116" s="39">
        <v>4</v>
      </c>
      <c r="K116" s="40">
        <v>2</v>
      </c>
      <c r="L116" s="40">
        <v>2</v>
      </c>
    </row>
    <row r="117" spans="1:12" s="6" customFormat="1" ht="25.5" customHeight="1">
      <c r="A117" s="10" t="s">
        <v>25</v>
      </c>
      <c r="B117" s="44">
        <v>13</v>
      </c>
      <c r="C117" s="44">
        <v>7</v>
      </c>
      <c r="D117" s="44">
        <v>6</v>
      </c>
      <c r="E117" s="98" t="s">
        <v>26</v>
      </c>
      <c r="F117" s="44">
        <v>21</v>
      </c>
      <c r="G117" s="44">
        <v>13</v>
      </c>
      <c r="H117" s="44">
        <v>8</v>
      </c>
      <c r="I117" s="98" t="s">
        <v>27</v>
      </c>
      <c r="J117" s="44">
        <v>17</v>
      </c>
      <c r="K117" s="44">
        <v>5</v>
      </c>
      <c r="L117" s="44">
        <v>12</v>
      </c>
    </row>
    <row r="118" spans="1:12" s="35" customFormat="1" ht="15.75" customHeight="1">
      <c r="A118" s="17">
        <v>20</v>
      </c>
      <c r="B118" s="36">
        <v>3</v>
      </c>
      <c r="C118" s="37">
        <v>2</v>
      </c>
      <c r="D118" s="37">
        <v>1</v>
      </c>
      <c r="E118" s="91">
        <v>55</v>
      </c>
      <c r="F118" s="36">
        <v>5</v>
      </c>
      <c r="G118" s="37">
        <v>2</v>
      </c>
      <c r="H118" s="37">
        <v>3</v>
      </c>
      <c r="I118" s="91">
        <v>90</v>
      </c>
      <c r="J118" s="36">
        <v>5</v>
      </c>
      <c r="K118" s="37">
        <v>1</v>
      </c>
      <c r="L118" s="37">
        <v>4</v>
      </c>
    </row>
    <row r="119" spans="1:12" s="35" customFormat="1" ht="15.75" customHeight="1">
      <c r="A119" s="17">
        <v>21</v>
      </c>
      <c r="B119" s="36">
        <v>3</v>
      </c>
      <c r="C119" s="37">
        <v>1</v>
      </c>
      <c r="D119" s="37">
        <v>2</v>
      </c>
      <c r="E119" s="91">
        <v>56</v>
      </c>
      <c r="F119" s="36">
        <v>5</v>
      </c>
      <c r="G119" s="37">
        <v>3</v>
      </c>
      <c r="H119" s="37">
        <v>2</v>
      </c>
      <c r="I119" s="91">
        <v>91</v>
      </c>
      <c r="J119" s="36">
        <v>2</v>
      </c>
      <c r="K119" s="37">
        <v>1</v>
      </c>
      <c r="L119" s="37">
        <v>1</v>
      </c>
    </row>
    <row r="120" spans="1:12" s="35" customFormat="1" ht="15.75" customHeight="1">
      <c r="A120" s="17">
        <v>22</v>
      </c>
      <c r="B120" s="36">
        <v>5</v>
      </c>
      <c r="C120" s="37">
        <v>2</v>
      </c>
      <c r="D120" s="37">
        <v>3</v>
      </c>
      <c r="E120" s="91">
        <v>57</v>
      </c>
      <c r="F120" s="36">
        <v>3</v>
      </c>
      <c r="G120" s="37">
        <v>3</v>
      </c>
      <c r="H120" s="37">
        <v>0</v>
      </c>
      <c r="I120" s="91">
        <v>92</v>
      </c>
      <c r="J120" s="36">
        <v>3</v>
      </c>
      <c r="K120" s="37">
        <v>2</v>
      </c>
      <c r="L120" s="37">
        <v>1</v>
      </c>
    </row>
    <row r="121" spans="1:12" s="35" customFormat="1" ht="15.75" customHeight="1">
      <c r="A121" s="17">
        <v>23</v>
      </c>
      <c r="B121" s="36">
        <v>1</v>
      </c>
      <c r="C121" s="37">
        <v>1</v>
      </c>
      <c r="D121" s="37">
        <v>0</v>
      </c>
      <c r="E121" s="91">
        <v>58</v>
      </c>
      <c r="F121" s="36">
        <v>1</v>
      </c>
      <c r="G121" s="37">
        <v>1</v>
      </c>
      <c r="H121" s="37">
        <v>0</v>
      </c>
      <c r="I121" s="91">
        <v>93</v>
      </c>
      <c r="J121" s="36">
        <v>4</v>
      </c>
      <c r="K121" s="37">
        <v>1</v>
      </c>
      <c r="L121" s="37">
        <v>3</v>
      </c>
    </row>
    <row r="122" spans="1:12" s="35" customFormat="1" ht="18" customHeight="1">
      <c r="A122" s="19">
        <v>24</v>
      </c>
      <c r="B122" s="39">
        <v>1</v>
      </c>
      <c r="C122" s="40">
        <v>1</v>
      </c>
      <c r="D122" s="40">
        <v>0</v>
      </c>
      <c r="E122" s="92">
        <v>59</v>
      </c>
      <c r="F122" s="39">
        <v>7</v>
      </c>
      <c r="G122" s="40">
        <v>4</v>
      </c>
      <c r="H122" s="40">
        <v>3</v>
      </c>
      <c r="I122" s="92">
        <v>94</v>
      </c>
      <c r="J122" s="39">
        <v>3</v>
      </c>
      <c r="K122" s="40">
        <v>0</v>
      </c>
      <c r="L122" s="40">
        <v>3</v>
      </c>
    </row>
    <row r="123" spans="1:12" s="6" customFormat="1" ht="25.5" customHeight="1">
      <c r="A123" s="10" t="s">
        <v>28</v>
      </c>
      <c r="B123" s="44">
        <v>6</v>
      </c>
      <c r="C123" s="44">
        <v>3</v>
      </c>
      <c r="D123" s="44">
        <v>3</v>
      </c>
      <c r="E123" s="98" t="s">
        <v>29</v>
      </c>
      <c r="F123" s="44">
        <v>43</v>
      </c>
      <c r="G123" s="44">
        <v>20</v>
      </c>
      <c r="H123" s="44">
        <v>23</v>
      </c>
      <c r="I123" s="93" t="s">
        <v>30</v>
      </c>
      <c r="J123" s="44">
        <v>7</v>
      </c>
      <c r="K123" s="44">
        <v>1</v>
      </c>
      <c r="L123" s="44">
        <v>6</v>
      </c>
    </row>
    <row r="124" spans="1:12" s="35" customFormat="1" ht="15.75" customHeight="1">
      <c r="A124" s="17">
        <v>25</v>
      </c>
      <c r="B124" s="36">
        <v>2</v>
      </c>
      <c r="C124" s="37">
        <v>1</v>
      </c>
      <c r="D124" s="37">
        <v>1</v>
      </c>
      <c r="E124" s="91">
        <v>60</v>
      </c>
      <c r="F124" s="36">
        <v>7</v>
      </c>
      <c r="G124" s="37">
        <v>3</v>
      </c>
      <c r="H124" s="37">
        <v>4</v>
      </c>
      <c r="I124" s="91">
        <v>95</v>
      </c>
      <c r="J124" s="36">
        <v>2</v>
      </c>
      <c r="K124" s="37">
        <v>1</v>
      </c>
      <c r="L124" s="37">
        <v>1</v>
      </c>
    </row>
    <row r="125" spans="1:12" s="35" customFormat="1" ht="15.75" customHeight="1">
      <c r="A125" s="17">
        <v>26</v>
      </c>
      <c r="B125" s="36">
        <v>2</v>
      </c>
      <c r="C125" s="37">
        <v>0</v>
      </c>
      <c r="D125" s="37">
        <v>2</v>
      </c>
      <c r="E125" s="91">
        <v>61</v>
      </c>
      <c r="F125" s="36">
        <v>12</v>
      </c>
      <c r="G125" s="37">
        <v>7</v>
      </c>
      <c r="H125" s="37">
        <v>5</v>
      </c>
      <c r="I125" s="91">
        <v>96</v>
      </c>
      <c r="J125" s="36">
        <v>2</v>
      </c>
      <c r="K125" s="37">
        <v>0</v>
      </c>
      <c r="L125" s="37">
        <v>2</v>
      </c>
    </row>
    <row r="126" spans="1:12" s="35" customFormat="1" ht="15.75" customHeight="1">
      <c r="A126" s="17">
        <v>27</v>
      </c>
      <c r="B126" s="36">
        <v>0</v>
      </c>
      <c r="C126" s="37">
        <v>0</v>
      </c>
      <c r="D126" s="37">
        <v>0</v>
      </c>
      <c r="E126" s="91">
        <v>62</v>
      </c>
      <c r="F126" s="36">
        <v>9</v>
      </c>
      <c r="G126" s="37">
        <v>3</v>
      </c>
      <c r="H126" s="37">
        <v>6</v>
      </c>
      <c r="I126" s="91">
        <v>97</v>
      </c>
      <c r="J126" s="36">
        <v>1</v>
      </c>
      <c r="K126" s="37">
        <v>0</v>
      </c>
      <c r="L126" s="37">
        <v>1</v>
      </c>
    </row>
    <row r="127" spans="1:12" s="35" customFormat="1" ht="15.75" customHeight="1">
      <c r="A127" s="17">
        <v>28</v>
      </c>
      <c r="B127" s="36">
        <v>2</v>
      </c>
      <c r="C127" s="37">
        <v>2</v>
      </c>
      <c r="D127" s="37">
        <v>0</v>
      </c>
      <c r="E127" s="91">
        <v>63</v>
      </c>
      <c r="F127" s="36">
        <v>6</v>
      </c>
      <c r="G127" s="37">
        <v>4</v>
      </c>
      <c r="H127" s="37">
        <v>2</v>
      </c>
      <c r="I127" s="91">
        <v>98</v>
      </c>
      <c r="J127" s="36">
        <v>1</v>
      </c>
      <c r="K127" s="37">
        <v>0</v>
      </c>
      <c r="L127" s="37">
        <v>1</v>
      </c>
    </row>
    <row r="128" spans="1:12" s="35" customFormat="1" ht="18" customHeight="1">
      <c r="A128" s="19">
        <v>29</v>
      </c>
      <c r="B128" s="39">
        <v>0</v>
      </c>
      <c r="C128" s="40">
        <v>0</v>
      </c>
      <c r="D128" s="40">
        <v>0</v>
      </c>
      <c r="E128" s="92">
        <v>64</v>
      </c>
      <c r="F128" s="39">
        <v>9</v>
      </c>
      <c r="G128" s="40">
        <v>3</v>
      </c>
      <c r="H128" s="40">
        <v>6</v>
      </c>
      <c r="I128" s="91">
        <v>99</v>
      </c>
      <c r="J128" s="36">
        <v>1</v>
      </c>
      <c r="K128" s="37">
        <v>0</v>
      </c>
      <c r="L128" s="37">
        <v>1</v>
      </c>
    </row>
    <row r="129" spans="1:12" s="6" customFormat="1" ht="25.5" customHeight="1">
      <c r="A129" s="10" t="s">
        <v>31</v>
      </c>
      <c r="B129" s="44">
        <v>14</v>
      </c>
      <c r="C129" s="44">
        <v>7</v>
      </c>
      <c r="D129" s="44">
        <v>7</v>
      </c>
      <c r="E129" s="98" t="s">
        <v>32</v>
      </c>
      <c r="F129" s="44">
        <v>37</v>
      </c>
      <c r="G129" s="44">
        <v>18</v>
      </c>
      <c r="H129" s="44">
        <v>19</v>
      </c>
      <c r="I129" s="95">
        <v>100</v>
      </c>
      <c r="J129" s="47">
        <v>0</v>
      </c>
      <c r="K129" s="48">
        <v>0</v>
      </c>
      <c r="L129" s="48">
        <v>0</v>
      </c>
    </row>
    <row r="130" spans="1:12" s="35" customFormat="1" ht="15.75" customHeight="1">
      <c r="A130" s="17">
        <v>30</v>
      </c>
      <c r="B130" s="36">
        <v>0</v>
      </c>
      <c r="C130" s="37">
        <v>0</v>
      </c>
      <c r="D130" s="37">
        <v>0</v>
      </c>
      <c r="E130" s="91">
        <v>65</v>
      </c>
      <c r="F130" s="36">
        <v>8</v>
      </c>
      <c r="G130" s="37">
        <v>5</v>
      </c>
      <c r="H130" s="37">
        <v>3</v>
      </c>
      <c r="I130" s="91">
        <v>101</v>
      </c>
      <c r="J130" s="36">
        <v>0</v>
      </c>
      <c r="K130" s="37">
        <v>0</v>
      </c>
      <c r="L130" s="37">
        <v>0</v>
      </c>
    </row>
    <row r="131" spans="1:12" s="35" customFormat="1" ht="15.75" customHeight="1">
      <c r="A131" s="17">
        <v>31</v>
      </c>
      <c r="B131" s="36">
        <v>5</v>
      </c>
      <c r="C131" s="37">
        <v>4</v>
      </c>
      <c r="D131" s="37">
        <v>1</v>
      </c>
      <c r="E131" s="91">
        <v>66</v>
      </c>
      <c r="F131" s="36">
        <v>8</v>
      </c>
      <c r="G131" s="37">
        <v>1</v>
      </c>
      <c r="H131" s="37">
        <v>7</v>
      </c>
      <c r="I131" s="91">
        <v>102</v>
      </c>
      <c r="J131" s="36">
        <v>0</v>
      </c>
      <c r="K131" s="37">
        <v>0</v>
      </c>
      <c r="L131" s="37">
        <v>0</v>
      </c>
    </row>
    <row r="132" spans="1:12" s="35" customFormat="1" ht="15.75" customHeight="1">
      <c r="A132" s="17">
        <v>32</v>
      </c>
      <c r="B132" s="36">
        <v>2</v>
      </c>
      <c r="C132" s="37">
        <v>1</v>
      </c>
      <c r="D132" s="37">
        <v>1</v>
      </c>
      <c r="E132" s="91">
        <v>67</v>
      </c>
      <c r="F132" s="36">
        <v>4</v>
      </c>
      <c r="G132" s="37">
        <v>4</v>
      </c>
      <c r="H132" s="37">
        <v>0</v>
      </c>
      <c r="I132" s="91">
        <v>103</v>
      </c>
      <c r="J132" s="36">
        <v>0</v>
      </c>
      <c r="K132" s="37">
        <v>0</v>
      </c>
      <c r="L132" s="37">
        <v>0</v>
      </c>
    </row>
    <row r="133" spans="1:12" s="35" customFormat="1" ht="15.75" customHeight="1">
      <c r="A133" s="17">
        <v>33</v>
      </c>
      <c r="B133" s="36">
        <v>2</v>
      </c>
      <c r="C133" s="37">
        <v>0</v>
      </c>
      <c r="D133" s="37">
        <v>2</v>
      </c>
      <c r="E133" s="91">
        <v>68</v>
      </c>
      <c r="F133" s="36">
        <v>7</v>
      </c>
      <c r="G133" s="37">
        <v>2</v>
      </c>
      <c r="H133" s="37">
        <v>5</v>
      </c>
      <c r="I133" s="96" t="s">
        <v>33</v>
      </c>
      <c r="J133" s="39">
        <v>0</v>
      </c>
      <c r="K133" s="40">
        <v>0</v>
      </c>
      <c r="L133" s="40">
        <v>0</v>
      </c>
    </row>
    <row r="134" spans="1:12" s="35" customFormat="1" ht="21" customHeight="1" thickBot="1">
      <c r="A134" s="32">
        <v>34</v>
      </c>
      <c r="B134" s="36">
        <v>5</v>
      </c>
      <c r="C134" s="37">
        <v>2</v>
      </c>
      <c r="D134" s="37">
        <v>3</v>
      </c>
      <c r="E134" s="91">
        <v>69</v>
      </c>
      <c r="F134" s="36">
        <v>10</v>
      </c>
      <c r="G134" s="37">
        <v>6</v>
      </c>
      <c r="H134" s="37">
        <v>4</v>
      </c>
      <c r="I134" s="107" t="s">
        <v>5</v>
      </c>
      <c r="J134" s="47">
        <v>443</v>
      </c>
      <c r="K134" s="47">
        <v>222</v>
      </c>
      <c r="L134" s="47">
        <v>221</v>
      </c>
    </row>
    <row r="135" spans="1:12" s="58" customFormat="1" ht="24" customHeight="1" thickTop="1" thickBot="1">
      <c r="A135" s="53" t="s">
        <v>34</v>
      </c>
      <c r="B135" s="115">
        <v>28</v>
      </c>
      <c r="C135" s="116">
        <v>13</v>
      </c>
      <c r="D135" s="116">
        <v>15</v>
      </c>
      <c r="E135" s="117" t="s">
        <v>36</v>
      </c>
      <c r="F135" s="116">
        <v>191</v>
      </c>
      <c r="G135" s="116">
        <v>104</v>
      </c>
      <c r="H135" s="116">
        <v>87</v>
      </c>
      <c r="I135" s="118" t="s">
        <v>37</v>
      </c>
      <c r="J135" s="116">
        <v>224</v>
      </c>
      <c r="K135" s="116">
        <v>105</v>
      </c>
      <c r="L135" s="116">
        <v>119</v>
      </c>
    </row>
    <row r="136" spans="1:12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23" t="s">
        <v>44</v>
      </c>
      <c r="L136" s="30"/>
    </row>
    <row r="137" spans="1:12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</row>
    <row r="138" spans="1:12" s="6" customFormat="1" ht="25.5" customHeight="1">
      <c r="A138" s="10" t="s">
        <v>6</v>
      </c>
      <c r="B138" s="44">
        <v>0</v>
      </c>
      <c r="C138" s="44">
        <v>0</v>
      </c>
      <c r="D138" s="44">
        <v>0</v>
      </c>
      <c r="E138" s="98" t="s">
        <v>7</v>
      </c>
      <c r="F138" s="44">
        <v>0</v>
      </c>
      <c r="G138" s="44">
        <v>0</v>
      </c>
      <c r="H138" s="44">
        <v>0</v>
      </c>
      <c r="I138" s="98" t="s">
        <v>8</v>
      </c>
      <c r="J138" s="44">
        <v>4</v>
      </c>
      <c r="K138" s="44">
        <v>2</v>
      </c>
      <c r="L138" s="44">
        <v>2</v>
      </c>
    </row>
    <row r="139" spans="1:12" s="35" customFormat="1" ht="15.75" customHeight="1">
      <c r="A139" s="17">
        <v>0</v>
      </c>
      <c r="B139" s="36">
        <v>0</v>
      </c>
      <c r="C139" s="37">
        <v>0</v>
      </c>
      <c r="D139" s="37">
        <v>0</v>
      </c>
      <c r="E139" s="91">
        <v>35</v>
      </c>
      <c r="F139" s="36">
        <v>0</v>
      </c>
      <c r="G139" s="37">
        <v>0</v>
      </c>
      <c r="H139" s="37">
        <v>0</v>
      </c>
      <c r="I139" s="91">
        <v>70</v>
      </c>
      <c r="J139" s="36">
        <v>1</v>
      </c>
      <c r="K139" s="37">
        <v>0</v>
      </c>
      <c r="L139" s="37">
        <v>1</v>
      </c>
    </row>
    <row r="140" spans="1:12" s="35" customFormat="1" ht="15.75" customHeight="1">
      <c r="A140" s="17">
        <v>1</v>
      </c>
      <c r="B140" s="36">
        <v>0</v>
      </c>
      <c r="C140" s="37">
        <v>0</v>
      </c>
      <c r="D140" s="37">
        <v>0</v>
      </c>
      <c r="E140" s="91">
        <v>36</v>
      </c>
      <c r="F140" s="36">
        <v>0</v>
      </c>
      <c r="G140" s="37">
        <v>0</v>
      </c>
      <c r="H140" s="37">
        <v>0</v>
      </c>
      <c r="I140" s="91">
        <v>71</v>
      </c>
      <c r="J140" s="36">
        <v>0</v>
      </c>
      <c r="K140" s="37">
        <v>0</v>
      </c>
      <c r="L140" s="37">
        <v>0</v>
      </c>
    </row>
    <row r="141" spans="1:12" s="35" customFormat="1" ht="15.75" customHeight="1">
      <c r="A141" s="17">
        <v>2</v>
      </c>
      <c r="B141" s="36">
        <v>0</v>
      </c>
      <c r="C141" s="37">
        <v>0</v>
      </c>
      <c r="D141" s="37">
        <v>0</v>
      </c>
      <c r="E141" s="91">
        <v>37</v>
      </c>
      <c r="F141" s="36">
        <v>0</v>
      </c>
      <c r="G141" s="37">
        <v>0</v>
      </c>
      <c r="H141" s="37">
        <v>0</v>
      </c>
      <c r="I141" s="91">
        <v>72</v>
      </c>
      <c r="J141" s="36">
        <v>1</v>
      </c>
      <c r="K141" s="37">
        <v>1</v>
      </c>
      <c r="L141" s="37">
        <v>0</v>
      </c>
    </row>
    <row r="142" spans="1:12" s="35" customFormat="1" ht="15.75" customHeight="1">
      <c r="A142" s="17">
        <v>3</v>
      </c>
      <c r="B142" s="36">
        <v>0</v>
      </c>
      <c r="C142" s="37">
        <v>0</v>
      </c>
      <c r="D142" s="37">
        <v>0</v>
      </c>
      <c r="E142" s="91">
        <v>38</v>
      </c>
      <c r="F142" s="36">
        <v>0</v>
      </c>
      <c r="G142" s="37">
        <v>0</v>
      </c>
      <c r="H142" s="37">
        <v>0</v>
      </c>
      <c r="I142" s="91">
        <v>73</v>
      </c>
      <c r="J142" s="36">
        <v>1</v>
      </c>
      <c r="K142" s="37">
        <v>1</v>
      </c>
      <c r="L142" s="37">
        <v>0</v>
      </c>
    </row>
    <row r="143" spans="1:12" s="35" customFormat="1" ht="18" customHeight="1">
      <c r="A143" s="19">
        <v>4</v>
      </c>
      <c r="B143" s="105">
        <v>0</v>
      </c>
      <c r="C143" s="40">
        <v>0</v>
      </c>
      <c r="D143" s="40">
        <v>0</v>
      </c>
      <c r="E143" s="92">
        <v>39</v>
      </c>
      <c r="F143" s="39">
        <v>0</v>
      </c>
      <c r="G143" s="40">
        <v>0</v>
      </c>
      <c r="H143" s="40">
        <v>0</v>
      </c>
      <c r="I143" s="92">
        <v>74</v>
      </c>
      <c r="J143" s="39">
        <v>1</v>
      </c>
      <c r="K143" s="40">
        <v>0</v>
      </c>
      <c r="L143" s="40">
        <v>1</v>
      </c>
    </row>
    <row r="144" spans="1:12" s="6" customFormat="1" ht="25.5" customHeight="1">
      <c r="A144" s="10" t="s">
        <v>10</v>
      </c>
      <c r="B144" s="44">
        <v>0</v>
      </c>
      <c r="C144" s="44">
        <v>0</v>
      </c>
      <c r="D144" s="44">
        <v>0</v>
      </c>
      <c r="E144" s="98" t="s">
        <v>11</v>
      </c>
      <c r="F144" s="44">
        <v>0</v>
      </c>
      <c r="G144" s="44">
        <v>0</v>
      </c>
      <c r="H144" s="44">
        <v>0</v>
      </c>
      <c r="I144" s="98" t="s">
        <v>12</v>
      </c>
      <c r="J144" s="44">
        <v>9</v>
      </c>
      <c r="K144" s="44">
        <v>6</v>
      </c>
      <c r="L144" s="44">
        <v>3</v>
      </c>
    </row>
    <row r="145" spans="1:12" s="35" customFormat="1" ht="15.75" customHeight="1">
      <c r="A145" s="17">
        <v>5</v>
      </c>
      <c r="B145" s="36">
        <v>0</v>
      </c>
      <c r="C145" s="37">
        <v>0</v>
      </c>
      <c r="D145" s="37">
        <v>0</v>
      </c>
      <c r="E145" s="91">
        <v>40</v>
      </c>
      <c r="F145" s="36">
        <v>0</v>
      </c>
      <c r="G145" s="37">
        <v>0</v>
      </c>
      <c r="H145" s="37">
        <v>0</v>
      </c>
      <c r="I145" s="91">
        <v>75</v>
      </c>
      <c r="J145" s="36">
        <v>3</v>
      </c>
      <c r="K145" s="37">
        <v>2</v>
      </c>
      <c r="L145" s="37">
        <v>1</v>
      </c>
    </row>
    <row r="146" spans="1:12" s="35" customFormat="1" ht="15.75" customHeight="1">
      <c r="A146" s="17">
        <v>6</v>
      </c>
      <c r="B146" s="36">
        <v>0</v>
      </c>
      <c r="C146" s="37">
        <v>0</v>
      </c>
      <c r="D146" s="37">
        <v>0</v>
      </c>
      <c r="E146" s="91">
        <v>41</v>
      </c>
      <c r="F146" s="36">
        <v>0</v>
      </c>
      <c r="G146" s="37">
        <v>0</v>
      </c>
      <c r="H146" s="37">
        <v>0</v>
      </c>
      <c r="I146" s="91">
        <v>76</v>
      </c>
      <c r="J146" s="36">
        <v>0</v>
      </c>
      <c r="K146" s="37">
        <v>0</v>
      </c>
      <c r="L146" s="37">
        <v>0</v>
      </c>
    </row>
    <row r="147" spans="1:12" s="35" customFormat="1" ht="15.75" customHeight="1">
      <c r="A147" s="17">
        <v>7</v>
      </c>
      <c r="B147" s="36">
        <v>0</v>
      </c>
      <c r="C147" s="37">
        <v>0</v>
      </c>
      <c r="D147" s="37">
        <v>0</v>
      </c>
      <c r="E147" s="91">
        <v>42</v>
      </c>
      <c r="F147" s="36">
        <v>0</v>
      </c>
      <c r="G147" s="37">
        <v>0</v>
      </c>
      <c r="H147" s="37">
        <v>0</v>
      </c>
      <c r="I147" s="91">
        <v>77</v>
      </c>
      <c r="J147" s="36">
        <v>2</v>
      </c>
      <c r="K147" s="37">
        <v>1</v>
      </c>
      <c r="L147" s="37">
        <v>1</v>
      </c>
    </row>
    <row r="148" spans="1:12" s="35" customFormat="1" ht="15.75" customHeight="1">
      <c r="A148" s="17">
        <v>8</v>
      </c>
      <c r="B148" s="36">
        <v>0</v>
      </c>
      <c r="C148" s="37">
        <v>0</v>
      </c>
      <c r="D148" s="37">
        <v>0</v>
      </c>
      <c r="E148" s="91">
        <v>43</v>
      </c>
      <c r="F148" s="36">
        <v>0</v>
      </c>
      <c r="G148" s="37">
        <v>0</v>
      </c>
      <c r="H148" s="37">
        <v>0</v>
      </c>
      <c r="I148" s="91">
        <v>78</v>
      </c>
      <c r="J148" s="36">
        <v>3</v>
      </c>
      <c r="K148" s="37">
        <v>2</v>
      </c>
      <c r="L148" s="37">
        <v>1</v>
      </c>
    </row>
    <row r="149" spans="1:12" s="35" customFormat="1" ht="18" customHeight="1">
      <c r="A149" s="19">
        <v>9</v>
      </c>
      <c r="B149" s="39">
        <v>0</v>
      </c>
      <c r="C149" s="40">
        <v>0</v>
      </c>
      <c r="D149" s="40">
        <v>0</v>
      </c>
      <c r="E149" s="92">
        <v>44</v>
      </c>
      <c r="F149" s="39">
        <v>0</v>
      </c>
      <c r="G149" s="40">
        <v>0</v>
      </c>
      <c r="H149" s="40">
        <v>0</v>
      </c>
      <c r="I149" s="92">
        <v>79</v>
      </c>
      <c r="J149" s="39">
        <v>1</v>
      </c>
      <c r="K149" s="40">
        <v>1</v>
      </c>
      <c r="L149" s="40">
        <v>0</v>
      </c>
    </row>
    <row r="150" spans="1:12" s="6" customFormat="1" ht="25.5" customHeight="1">
      <c r="A150" s="10" t="s">
        <v>19</v>
      </c>
      <c r="B150" s="44">
        <v>0</v>
      </c>
      <c r="C150" s="44">
        <v>0</v>
      </c>
      <c r="D150" s="44">
        <v>0</v>
      </c>
      <c r="E150" s="98" t="s">
        <v>20</v>
      </c>
      <c r="F150" s="44">
        <v>2</v>
      </c>
      <c r="G150" s="44">
        <v>1</v>
      </c>
      <c r="H150" s="44">
        <v>1</v>
      </c>
      <c r="I150" s="98" t="s">
        <v>21</v>
      </c>
      <c r="J150" s="44">
        <v>5</v>
      </c>
      <c r="K150" s="44">
        <v>3</v>
      </c>
      <c r="L150" s="44">
        <v>2</v>
      </c>
    </row>
    <row r="151" spans="1:12" s="35" customFormat="1" ht="15.75" customHeight="1">
      <c r="A151" s="17">
        <v>10</v>
      </c>
      <c r="B151" s="36">
        <v>0</v>
      </c>
      <c r="C151" s="37">
        <v>0</v>
      </c>
      <c r="D151" s="37">
        <v>0</v>
      </c>
      <c r="E151" s="91">
        <v>45</v>
      </c>
      <c r="F151" s="36">
        <v>0</v>
      </c>
      <c r="G151" s="37">
        <v>0</v>
      </c>
      <c r="H151" s="37">
        <v>0</v>
      </c>
      <c r="I151" s="91">
        <v>80</v>
      </c>
      <c r="J151" s="36">
        <v>1</v>
      </c>
      <c r="K151" s="37">
        <v>0</v>
      </c>
      <c r="L151" s="37">
        <v>1</v>
      </c>
    </row>
    <row r="152" spans="1:12" s="35" customFormat="1" ht="15.75" customHeight="1">
      <c r="A152" s="17">
        <v>11</v>
      </c>
      <c r="B152" s="36">
        <v>0</v>
      </c>
      <c r="C152" s="37">
        <v>0</v>
      </c>
      <c r="D152" s="37">
        <v>0</v>
      </c>
      <c r="E152" s="91">
        <v>46</v>
      </c>
      <c r="F152" s="36">
        <v>0</v>
      </c>
      <c r="G152" s="37">
        <v>0</v>
      </c>
      <c r="H152" s="37">
        <v>0</v>
      </c>
      <c r="I152" s="91">
        <v>81</v>
      </c>
      <c r="J152" s="36">
        <v>1</v>
      </c>
      <c r="K152" s="37">
        <v>1</v>
      </c>
      <c r="L152" s="37">
        <v>0</v>
      </c>
    </row>
    <row r="153" spans="1:12" s="35" customFormat="1" ht="15.75" customHeight="1">
      <c r="A153" s="17">
        <v>12</v>
      </c>
      <c r="B153" s="36">
        <v>0</v>
      </c>
      <c r="C153" s="37">
        <v>0</v>
      </c>
      <c r="D153" s="37">
        <v>0</v>
      </c>
      <c r="E153" s="91">
        <v>47</v>
      </c>
      <c r="F153" s="36">
        <v>0</v>
      </c>
      <c r="G153" s="37">
        <v>0</v>
      </c>
      <c r="H153" s="37">
        <v>0</v>
      </c>
      <c r="I153" s="91">
        <v>82</v>
      </c>
      <c r="J153" s="36">
        <v>3</v>
      </c>
      <c r="K153" s="37">
        <v>2</v>
      </c>
      <c r="L153" s="37">
        <v>1</v>
      </c>
    </row>
    <row r="154" spans="1:12" s="35" customFormat="1" ht="15.75" customHeight="1">
      <c r="A154" s="17">
        <v>13</v>
      </c>
      <c r="B154" s="36">
        <v>0</v>
      </c>
      <c r="C154" s="37">
        <v>0</v>
      </c>
      <c r="D154" s="37">
        <v>0</v>
      </c>
      <c r="E154" s="91">
        <v>48</v>
      </c>
      <c r="F154" s="36">
        <v>1</v>
      </c>
      <c r="G154" s="37">
        <v>0</v>
      </c>
      <c r="H154" s="37">
        <v>1</v>
      </c>
      <c r="I154" s="91">
        <v>83</v>
      </c>
      <c r="J154" s="36">
        <v>0</v>
      </c>
      <c r="K154" s="37">
        <v>0</v>
      </c>
      <c r="L154" s="37">
        <v>0</v>
      </c>
    </row>
    <row r="155" spans="1:12" s="35" customFormat="1" ht="18" customHeight="1">
      <c r="A155" s="19">
        <v>14</v>
      </c>
      <c r="B155" s="39">
        <v>0</v>
      </c>
      <c r="C155" s="40">
        <v>0</v>
      </c>
      <c r="D155" s="40">
        <v>0</v>
      </c>
      <c r="E155" s="92">
        <v>49</v>
      </c>
      <c r="F155" s="39">
        <v>1</v>
      </c>
      <c r="G155" s="40">
        <v>1</v>
      </c>
      <c r="H155" s="40">
        <v>0</v>
      </c>
      <c r="I155" s="92">
        <v>84</v>
      </c>
      <c r="J155" s="39">
        <v>0</v>
      </c>
      <c r="K155" s="40">
        <v>0</v>
      </c>
      <c r="L155" s="40">
        <v>0</v>
      </c>
    </row>
    <row r="156" spans="1:12" s="6" customFormat="1" ht="25.5" customHeight="1">
      <c r="A156" s="10" t="s">
        <v>22</v>
      </c>
      <c r="B156" s="44">
        <v>1</v>
      </c>
      <c r="C156" s="44">
        <v>0</v>
      </c>
      <c r="D156" s="44">
        <v>1</v>
      </c>
      <c r="E156" s="98" t="s">
        <v>23</v>
      </c>
      <c r="F156" s="44">
        <v>2</v>
      </c>
      <c r="G156" s="44">
        <v>1</v>
      </c>
      <c r="H156" s="44">
        <v>1</v>
      </c>
      <c r="I156" s="98" t="s">
        <v>24</v>
      </c>
      <c r="J156" s="44">
        <v>4</v>
      </c>
      <c r="K156" s="44">
        <v>1</v>
      </c>
      <c r="L156" s="44">
        <v>3</v>
      </c>
    </row>
    <row r="157" spans="1:12" s="35" customFormat="1" ht="15.75" customHeight="1">
      <c r="A157" s="17">
        <v>15</v>
      </c>
      <c r="B157" s="36">
        <v>0</v>
      </c>
      <c r="C157" s="37">
        <v>0</v>
      </c>
      <c r="D157" s="37">
        <v>0</v>
      </c>
      <c r="E157" s="91">
        <v>50</v>
      </c>
      <c r="F157" s="36">
        <v>0</v>
      </c>
      <c r="G157" s="37">
        <v>0</v>
      </c>
      <c r="H157" s="37">
        <v>0</v>
      </c>
      <c r="I157" s="91">
        <v>85</v>
      </c>
      <c r="J157" s="36">
        <v>1</v>
      </c>
      <c r="K157" s="37">
        <v>0</v>
      </c>
      <c r="L157" s="37">
        <v>1</v>
      </c>
    </row>
    <row r="158" spans="1:12" s="35" customFormat="1" ht="15.75" customHeight="1">
      <c r="A158" s="17">
        <v>16</v>
      </c>
      <c r="B158" s="36">
        <v>0</v>
      </c>
      <c r="C158" s="37">
        <v>0</v>
      </c>
      <c r="D158" s="37">
        <v>0</v>
      </c>
      <c r="E158" s="91">
        <v>51</v>
      </c>
      <c r="F158" s="36">
        <v>0</v>
      </c>
      <c r="G158" s="37">
        <v>0</v>
      </c>
      <c r="H158" s="37">
        <v>0</v>
      </c>
      <c r="I158" s="91">
        <v>86</v>
      </c>
      <c r="J158" s="36">
        <v>1</v>
      </c>
      <c r="K158" s="37">
        <v>0</v>
      </c>
      <c r="L158" s="37">
        <v>1</v>
      </c>
    </row>
    <row r="159" spans="1:12" s="35" customFormat="1" ht="15.75" customHeight="1">
      <c r="A159" s="17">
        <v>17</v>
      </c>
      <c r="B159" s="36">
        <v>0</v>
      </c>
      <c r="C159" s="37">
        <v>0</v>
      </c>
      <c r="D159" s="37">
        <v>0</v>
      </c>
      <c r="E159" s="91">
        <v>52</v>
      </c>
      <c r="F159" s="36">
        <v>1</v>
      </c>
      <c r="G159" s="37">
        <v>1</v>
      </c>
      <c r="H159" s="37">
        <v>0</v>
      </c>
      <c r="I159" s="91">
        <v>87</v>
      </c>
      <c r="J159" s="36">
        <v>0</v>
      </c>
      <c r="K159" s="37">
        <v>0</v>
      </c>
      <c r="L159" s="37">
        <v>0</v>
      </c>
    </row>
    <row r="160" spans="1:12" s="35" customFormat="1" ht="15.75" customHeight="1">
      <c r="A160" s="17">
        <v>18</v>
      </c>
      <c r="B160" s="36">
        <v>0</v>
      </c>
      <c r="C160" s="37">
        <v>0</v>
      </c>
      <c r="D160" s="37">
        <v>0</v>
      </c>
      <c r="E160" s="91">
        <v>53</v>
      </c>
      <c r="F160" s="36">
        <v>1</v>
      </c>
      <c r="G160" s="37">
        <v>0</v>
      </c>
      <c r="H160" s="37">
        <v>1</v>
      </c>
      <c r="I160" s="91">
        <v>88</v>
      </c>
      <c r="J160" s="36">
        <v>0</v>
      </c>
      <c r="K160" s="37">
        <v>0</v>
      </c>
      <c r="L160" s="37">
        <v>0</v>
      </c>
    </row>
    <row r="161" spans="1:12" s="35" customFormat="1" ht="18" customHeight="1">
      <c r="A161" s="19">
        <v>19</v>
      </c>
      <c r="B161" s="39">
        <v>1</v>
      </c>
      <c r="C161" s="40">
        <v>0</v>
      </c>
      <c r="D161" s="40">
        <v>1</v>
      </c>
      <c r="E161" s="92">
        <v>54</v>
      </c>
      <c r="F161" s="39">
        <v>0</v>
      </c>
      <c r="G161" s="40">
        <v>0</v>
      </c>
      <c r="H161" s="40">
        <v>0</v>
      </c>
      <c r="I161" s="92">
        <v>89</v>
      </c>
      <c r="J161" s="39">
        <v>2</v>
      </c>
      <c r="K161" s="40">
        <v>1</v>
      </c>
      <c r="L161" s="40">
        <v>1</v>
      </c>
    </row>
    <row r="162" spans="1:12" s="6" customFormat="1" ht="25.5" customHeight="1">
      <c r="A162" s="10" t="s">
        <v>25</v>
      </c>
      <c r="B162" s="44">
        <v>2</v>
      </c>
      <c r="C162" s="44">
        <v>1</v>
      </c>
      <c r="D162" s="44">
        <v>1</v>
      </c>
      <c r="E162" s="98" t="s">
        <v>26</v>
      </c>
      <c r="F162" s="44">
        <v>3</v>
      </c>
      <c r="G162" s="44">
        <v>1</v>
      </c>
      <c r="H162" s="44">
        <v>2</v>
      </c>
      <c r="I162" s="98" t="s">
        <v>27</v>
      </c>
      <c r="J162" s="44">
        <v>2</v>
      </c>
      <c r="K162" s="44">
        <v>0</v>
      </c>
      <c r="L162" s="44">
        <v>2</v>
      </c>
    </row>
    <row r="163" spans="1:12" s="35" customFormat="1" ht="15.75" customHeight="1">
      <c r="A163" s="17">
        <v>20</v>
      </c>
      <c r="B163" s="36">
        <v>0</v>
      </c>
      <c r="C163" s="37">
        <v>0</v>
      </c>
      <c r="D163" s="37">
        <v>0</v>
      </c>
      <c r="E163" s="91">
        <v>55</v>
      </c>
      <c r="F163" s="36">
        <v>1</v>
      </c>
      <c r="G163" s="37">
        <v>1</v>
      </c>
      <c r="H163" s="37">
        <v>0</v>
      </c>
      <c r="I163" s="91">
        <v>90</v>
      </c>
      <c r="J163" s="36">
        <v>0</v>
      </c>
      <c r="K163" s="37">
        <v>0</v>
      </c>
      <c r="L163" s="37">
        <v>0</v>
      </c>
    </row>
    <row r="164" spans="1:12" s="35" customFormat="1" ht="15.75" customHeight="1">
      <c r="A164" s="17">
        <v>21</v>
      </c>
      <c r="B164" s="36">
        <v>0</v>
      </c>
      <c r="C164" s="37">
        <v>0</v>
      </c>
      <c r="D164" s="37">
        <v>0</v>
      </c>
      <c r="E164" s="91">
        <v>56</v>
      </c>
      <c r="F164" s="36">
        <v>0</v>
      </c>
      <c r="G164" s="37">
        <v>0</v>
      </c>
      <c r="H164" s="37">
        <v>0</v>
      </c>
      <c r="I164" s="91">
        <v>91</v>
      </c>
      <c r="J164" s="36">
        <v>1</v>
      </c>
      <c r="K164" s="37">
        <v>0</v>
      </c>
      <c r="L164" s="37">
        <v>1</v>
      </c>
    </row>
    <row r="165" spans="1:12" s="35" customFormat="1" ht="15.75" customHeight="1">
      <c r="A165" s="17">
        <v>22</v>
      </c>
      <c r="B165" s="36">
        <v>1</v>
      </c>
      <c r="C165" s="37">
        <v>0</v>
      </c>
      <c r="D165" s="37">
        <v>1</v>
      </c>
      <c r="E165" s="91">
        <v>57</v>
      </c>
      <c r="F165" s="36">
        <v>0</v>
      </c>
      <c r="G165" s="37">
        <v>0</v>
      </c>
      <c r="H165" s="37">
        <v>0</v>
      </c>
      <c r="I165" s="91">
        <v>92</v>
      </c>
      <c r="J165" s="36">
        <v>0</v>
      </c>
      <c r="K165" s="37">
        <v>0</v>
      </c>
      <c r="L165" s="37">
        <v>0</v>
      </c>
    </row>
    <row r="166" spans="1:12" s="35" customFormat="1" ht="15.75" customHeight="1">
      <c r="A166" s="17">
        <v>23</v>
      </c>
      <c r="B166" s="36">
        <v>0</v>
      </c>
      <c r="C166" s="37">
        <v>0</v>
      </c>
      <c r="D166" s="37">
        <v>0</v>
      </c>
      <c r="E166" s="91">
        <v>58</v>
      </c>
      <c r="F166" s="36">
        <v>2</v>
      </c>
      <c r="G166" s="37">
        <v>0</v>
      </c>
      <c r="H166" s="37">
        <v>2</v>
      </c>
      <c r="I166" s="91">
        <v>93</v>
      </c>
      <c r="J166" s="36">
        <v>0</v>
      </c>
      <c r="K166" s="37">
        <v>0</v>
      </c>
      <c r="L166" s="37">
        <v>0</v>
      </c>
    </row>
    <row r="167" spans="1:12" s="35" customFormat="1" ht="18" customHeight="1">
      <c r="A167" s="19">
        <v>24</v>
      </c>
      <c r="B167" s="39">
        <v>1</v>
      </c>
      <c r="C167" s="40">
        <v>1</v>
      </c>
      <c r="D167" s="40">
        <v>0</v>
      </c>
      <c r="E167" s="92">
        <v>59</v>
      </c>
      <c r="F167" s="39">
        <v>0</v>
      </c>
      <c r="G167" s="40">
        <v>0</v>
      </c>
      <c r="H167" s="40">
        <v>0</v>
      </c>
      <c r="I167" s="92">
        <v>94</v>
      </c>
      <c r="J167" s="39">
        <v>1</v>
      </c>
      <c r="K167" s="40">
        <v>0</v>
      </c>
      <c r="L167" s="40">
        <v>1</v>
      </c>
    </row>
    <row r="168" spans="1:12" s="6" customFormat="1" ht="25.5" customHeight="1">
      <c r="A168" s="10" t="s">
        <v>28</v>
      </c>
      <c r="B168" s="44">
        <v>1</v>
      </c>
      <c r="C168" s="44">
        <v>0</v>
      </c>
      <c r="D168" s="44">
        <v>1</v>
      </c>
      <c r="E168" s="98" t="s">
        <v>29</v>
      </c>
      <c r="F168" s="44">
        <v>2</v>
      </c>
      <c r="G168" s="44">
        <v>2</v>
      </c>
      <c r="H168" s="44">
        <v>0</v>
      </c>
      <c r="I168" s="93" t="s">
        <v>30</v>
      </c>
      <c r="J168" s="44">
        <v>1</v>
      </c>
      <c r="K168" s="44">
        <v>0</v>
      </c>
      <c r="L168" s="44">
        <v>1</v>
      </c>
    </row>
    <row r="169" spans="1:12" s="35" customFormat="1" ht="15.75" customHeight="1">
      <c r="A169" s="17">
        <v>25</v>
      </c>
      <c r="B169" s="36">
        <v>0</v>
      </c>
      <c r="C169" s="37">
        <v>0</v>
      </c>
      <c r="D169" s="37">
        <v>0</v>
      </c>
      <c r="E169" s="91">
        <v>60</v>
      </c>
      <c r="F169" s="36">
        <v>1</v>
      </c>
      <c r="G169" s="37">
        <v>1</v>
      </c>
      <c r="H169" s="37">
        <v>0</v>
      </c>
      <c r="I169" s="91">
        <v>95</v>
      </c>
      <c r="J169" s="36">
        <v>0</v>
      </c>
      <c r="K169" s="37">
        <v>0</v>
      </c>
      <c r="L169" s="37">
        <v>0</v>
      </c>
    </row>
    <row r="170" spans="1:12" s="35" customFormat="1" ht="15.75" customHeight="1">
      <c r="A170" s="17">
        <v>26</v>
      </c>
      <c r="B170" s="36">
        <v>0</v>
      </c>
      <c r="C170" s="37">
        <v>0</v>
      </c>
      <c r="D170" s="37">
        <v>0</v>
      </c>
      <c r="E170" s="91">
        <v>61</v>
      </c>
      <c r="F170" s="36">
        <v>0</v>
      </c>
      <c r="G170" s="37">
        <v>0</v>
      </c>
      <c r="H170" s="37">
        <v>0</v>
      </c>
      <c r="I170" s="91">
        <v>96</v>
      </c>
      <c r="J170" s="36">
        <v>0</v>
      </c>
      <c r="K170" s="37">
        <v>0</v>
      </c>
      <c r="L170" s="37">
        <v>0</v>
      </c>
    </row>
    <row r="171" spans="1:12" s="35" customFormat="1" ht="15.75" customHeight="1">
      <c r="A171" s="17">
        <v>27</v>
      </c>
      <c r="B171" s="36">
        <v>0</v>
      </c>
      <c r="C171" s="37">
        <v>0</v>
      </c>
      <c r="D171" s="37">
        <v>0</v>
      </c>
      <c r="E171" s="91">
        <v>62</v>
      </c>
      <c r="F171" s="36">
        <v>0</v>
      </c>
      <c r="G171" s="37">
        <v>0</v>
      </c>
      <c r="H171" s="37">
        <v>0</v>
      </c>
      <c r="I171" s="91">
        <v>97</v>
      </c>
      <c r="J171" s="36">
        <v>1</v>
      </c>
      <c r="K171" s="37">
        <v>0</v>
      </c>
      <c r="L171" s="37">
        <v>1</v>
      </c>
    </row>
    <row r="172" spans="1:12" s="35" customFormat="1" ht="15.75" customHeight="1">
      <c r="A172" s="17">
        <v>28</v>
      </c>
      <c r="B172" s="36">
        <v>1</v>
      </c>
      <c r="C172" s="37">
        <v>0</v>
      </c>
      <c r="D172" s="37">
        <v>1</v>
      </c>
      <c r="E172" s="91">
        <v>63</v>
      </c>
      <c r="F172" s="36">
        <v>1</v>
      </c>
      <c r="G172" s="37">
        <v>1</v>
      </c>
      <c r="H172" s="37">
        <v>0</v>
      </c>
      <c r="I172" s="91">
        <v>98</v>
      </c>
      <c r="J172" s="36">
        <v>0</v>
      </c>
      <c r="K172" s="37">
        <v>0</v>
      </c>
      <c r="L172" s="37">
        <v>0</v>
      </c>
    </row>
    <row r="173" spans="1:12" s="35" customFormat="1" ht="18" customHeight="1">
      <c r="A173" s="19">
        <v>29</v>
      </c>
      <c r="B173" s="39">
        <v>0</v>
      </c>
      <c r="C173" s="40">
        <v>0</v>
      </c>
      <c r="D173" s="40">
        <v>0</v>
      </c>
      <c r="E173" s="92">
        <v>64</v>
      </c>
      <c r="F173" s="39">
        <v>0</v>
      </c>
      <c r="G173" s="40">
        <v>0</v>
      </c>
      <c r="H173" s="40">
        <v>0</v>
      </c>
      <c r="I173" s="91">
        <v>99</v>
      </c>
      <c r="J173" s="36">
        <v>0</v>
      </c>
      <c r="K173" s="37">
        <v>0</v>
      </c>
      <c r="L173" s="37">
        <v>0</v>
      </c>
    </row>
    <row r="174" spans="1:12" s="6" customFormat="1" ht="25.5" customHeight="1">
      <c r="A174" s="10" t="s">
        <v>31</v>
      </c>
      <c r="B174" s="44">
        <v>0</v>
      </c>
      <c r="C174" s="44">
        <v>0</v>
      </c>
      <c r="D174" s="44">
        <v>0</v>
      </c>
      <c r="E174" s="98" t="s">
        <v>32</v>
      </c>
      <c r="F174" s="44">
        <v>9</v>
      </c>
      <c r="G174" s="44">
        <v>3</v>
      </c>
      <c r="H174" s="44">
        <v>6</v>
      </c>
      <c r="I174" s="95">
        <v>100</v>
      </c>
      <c r="J174" s="47">
        <v>0</v>
      </c>
      <c r="K174" s="48">
        <v>0</v>
      </c>
      <c r="L174" s="48">
        <v>0</v>
      </c>
    </row>
    <row r="175" spans="1:12" s="35" customFormat="1" ht="15.75" customHeight="1">
      <c r="A175" s="17">
        <v>30</v>
      </c>
      <c r="B175" s="36">
        <v>0</v>
      </c>
      <c r="C175" s="37">
        <v>0</v>
      </c>
      <c r="D175" s="37">
        <v>0</v>
      </c>
      <c r="E175" s="91">
        <v>65</v>
      </c>
      <c r="F175" s="36">
        <v>1</v>
      </c>
      <c r="G175" s="37">
        <v>0</v>
      </c>
      <c r="H175" s="37">
        <v>1</v>
      </c>
      <c r="I175" s="91">
        <v>101</v>
      </c>
      <c r="J175" s="36">
        <v>0</v>
      </c>
      <c r="K175" s="37">
        <v>0</v>
      </c>
      <c r="L175" s="37">
        <v>0</v>
      </c>
    </row>
    <row r="176" spans="1:12" s="35" customFormat="1" ht="15.75" customHeight="1">
      <c r="A176" s="17">
        <v>31</v>
      </c>
      <c r="B176" s="36">
        <v>0</v>
      </c>
      <c r="C176" s="37">
        <v>0</v>
      </c>
      <c r="D176" s="37">
        <v>0</v>
      </c>
      <c r="E176" s="91">
        <v>66</v>
      </c>
      <c r="F176" s="36">
        <v>1</v>
      </c>
      <c r="G176" s="37">
        <v>1</v>
      </c>
      <c r="H176" s="37">
        <v>0</v>
      </c>
      <c r="I176" s="91">
        <v>102</v>
      </c>
      <c r="J176" s="36">
        <v>0</v>
      </c>
      <c r="K176" s="37">
        <v>0</v>
      </c>
      <c r="L176" s="37">
        <v>0</v>
      </c>
    </row>
    <row r="177" spans="1:12" s="35" customFormat="1" ht="15.75" customHeight="1">
      <c r="A177" s="17">
        <v>32</v>
      </c>
      <c r="B177" s="36">
        <v>0</v>
      </c>
      <c r="C177" s="37">
        <v>0</v>
      </c>
      <c r="D177" s="37">
        <v>0</v>
      </c>
      <c r="E177" s="91">
        <v>67</v>
      </c>
      <c r="F177" s="36">
        <v>1</v>
      </c>
      <c r="G177" s="37">
        <v>0</v>
      </c>
      <c r="H177" s="37">
        <v>1</v>
      </c>
      <c r="I177" s="91">
        <v>103</v>
      </c>
      <c r="J177" s="36">
        <v>0</v>
      </c>
      <c r="K177" s="37">
        <v>0</v>
      </c>
      <c r="L177" s="37">
        <v>0</v>
      </c>
    </row>
    <row r="178" spans="1:12" s="35" customFormat="1" ht="15.75" customHeight="1">
      <c r="A178" s="17">
        <v>33</v>
      </c>
      <c r="B178" s="36">
        <v>0</v>
      </c>
      <c r="C178" s="37">
        <v>0</v>
      </c>
      <c r="D178" s="37">
        <v>0</v>
      </c>
      <c r="E178" s="91">
        <v>68</v>
      </c>
      <c r="F178" s="36">
        <v>3</v>
      </c>
      <c r="G178" s="37">
        <v>1</v>
      </c>
      <c r="H178" s="37">
        <v>2</v>
      </c>
      <c r="I178" s="96" t="s">
        <v>33</v>
      </c>
      <c r="J178" s="39">
        <v>0</v>
      </c>
      <c r="K178" s="40">
        <v>0</v>
      </c>
      <c r="L178" s="40">
        <v>0</v>
      </c>
    </row>
    <row r="179" spans="1:12" s="35" customFormat="1" ht="21" customHeight="1" thickBot="1">
      <c r="A179" s="32">
        <v>34</v>
      </c>
      <c r="B179" s="36">
        <v>0</v>
      </c>
      <c r="C179" s="37">
        <v>0</v>
      </c>
      <c r="D179" s="37">
        <v>0</v>
      </c>
      <c r="E179" s="91">
        <v>69</v>
      </c>
      <c r="F179" s="36">
        <v>3</v>
      </c>
      <c r="G179" s="37">
        <v>1</v>
      </c>
      <c r="H179" s="37">
        <v>2</v>
      </c>
      <c r="I179" s="107" t="s">
        <v>5</v>
      </c>
      <c r="J179" s="47">
        <v>47</v>
      </c>
      <c r="K179" s="47">
        <v>21</v>
      </c>
      <c r="L179" s="47">
        <v>26</v>
      </c>
    </row>
    <row r="180" spans="1:12" s="58" customFormat="1" ht="24" customHeight="1" thickTop="1" thickBot="1">
      <c r="A180" s="53" t="s">
        <v>34</v>
      </c>
      <c r="B180" s="115">
        <v>0</v>
      </c>
      <c r="C180" s="116">
        <v>0</v>
      </c>
      <c r="D180" s="116">
        <v>0</v>
      </c>
      <c r="E180" s="117" t="s">
        <v>36</v>
      </c>
      <c r="F180" s="116">
        <v>13</v>
      </c>
      <c r="G180" s="116">
        <v>6</v>
      </c>
      <c r="H180" s="116">
        <v>7</v>
      </c>
      <c r="I180" s="118" t="s">
        <v>37</v>
      </c>
      <c r="J180" s="116">
        <v>34</v>
      </c>
      <c r="K180" s="116">
        <v>15</v>
      </c>
      <c r="L180" s="116">
        <v>19</v>
      </c>
    </row>
    <row r="181" spans="1:12" ht="11.25" customHeight="1"/>
    <row r="226" ht="11.25" customHeight="1"/>
    <row r="271" ht="11.25" customHeight="1"/>
  </sheetData>
  <phoneticPr fontId="13"/>
  <pageMargins left="0.70866141732283472" right="0.39370078740157483" top="0.78740157480314965" bottom="0.78740157480314965" header="0.39370078740157483" footer="0.59055118110236227"/>
  <pageSetup paperSize="9" firstPageNumber="3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0">
    <tabColor theme="8" tint="0.79998168889431442"/>
  </sheetPr>
  <dimension ref="A1:L315"/>
  <sheetViews>
    <sheetView zoomScale="70" zoomScaleNormal="70" workbookViewId="0">
      <selection activeCell="K227" sqref="K227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245" width="8.796875" style="1"/>
    <col min="246" max="246" width="5.19921875" style="1" customWidth="1"/>
    <col min="247" max="249" width="6.3984375" style="1" customWidth="1"/>
    <col min="250" max="250" width="5.19921875" style="1" customWidth="1"/>
    <col min="251" max="253" width="6.3984375" style="1" customWidth="1"/>
    <col min="254" max="254" width="5.19921875" style="1" customWidth="1"/>
    <col min="255" max="257" width="6.3984375" style="1" customWidth="1"/>
    <col min="258" max="258" width="8.796875" style="1"/>
    <col min="259" max="259" width="7.69921875" style="1" customWidth="1"/>
    <col min="260" max="260" width="3.69921875" style="1" customWidth="1"/>
    <col min="261" max="261" width="7.69921875" style="1" customWidth="1"/>
    <col min="262" max="262" width="3.69921875" style="1" customWidth="1"/>
    <col min="263" max="263" width="7.69921875" style="1" customWidth="1"/>
    <col min="264" max="264" width="3.69921875" style="1" customWidth="1"/>
    <col min="265" max="501" width="8.796875" style="1"/>
    <col min="502" max="502" width="5.19921875" style="1" customWidth="1"/>
    <col min="503" max="505" width="6.3984375" style="1" customWidth="1"/>
    <col min="506" max="506" width="5.19921875" style="1" customWidth="1"/>
    <col min="507" max="509" width="6.3984375" style="1" customWidth="1"/>
    <col min="510" max="510" width="5.19921875" style="1" customWidth="1"/>
    <col min="511" max="513" width="6.3984375" style="1" customWidth="1"/>
    <col min="514" max="514" width="8.796875" style="1"/>
    <col min="515" max="515" width="7.69921875" style="1" customWidth="1"/>
    <col min="516" max="516" width="3.69921875" style="1" customWidth="1"/>
    <col min="517" max="517" width="7.69921875" style="1" customWidth="1"/>
    <col min="518" max="518" width="3.69921875" style="1" customWidth="1"/>
    <col min="519" max="519" width="7.69921875" style="1" customWidth="1"/>
    <col min="520" max="520" width="3.69921875" style="1" customWidth="1"/>
    <col min="521" max="757" width="8.796875" style="1"/>
    <col min="758" max="758" width="5.19921875" style="1" customWidth="1"/>
    <col min="759" max="761" width="6.3984375" style="1" customWidth="1"/>
    <col min="762" max="762" width="5.19921875" style="1" customWidth="1"/>
    <col min="763" max="765" width="6.3984375" style="1" customWidth="1"/>
    <col min="766" max="766" width="5.19921875" style="1" customWidth="1"/>
    <col min="767" max="769" width="6.3984375" style="1" customWidth="1"/>
    <col min="770" max="770" width="8.796875" style="1"/>
    <col min="771" max="771" width="7.69921875" style="1" customWidth="1"/>
    <col min="772" max="772" width="3.69921875" style="1" customWidth="1"/>
    <col min="773" max="773" width="7.69921875" style="1" customWidth="1"/>
    <col min="774" max="774" width="3.69921875" style="1" customWidth="1"/>
    <col min="775" max="775" width="7.69921875" style="1" customWidth="1"/>
    <col min="776" max="776" width="3.69921875" style="1" customWidth="1"/>
    <col min="777" max="1013" width="8.796875" style="1"/>
    <col min="1014" max="1014" width="5.19921875" style="1" customWidth="1"/>
    <col min="1015" max="1017" width="6.3984375" style="1" customWidth="1"/>
    <col min="1018" max="1018" width="5.19921875" style="1" customWidth="1"/>
    <col min="1019" max="1021" width="6.3984375" style="1" customWidth="1"/>
    <col min="1022" max="1022" width="5.19921875" style="1" customWidth="1"/>
    <col min="1023" max="1025" width="6.3984375" style="1" customWidth="1"/>
    <col min="1026" max="1026" width="8.796875" style="1"/>
    <col min="1027" max="1027" width="7.69921875" style="1" customWidth="1"/>
    <col min="1028" max="1028" width="3.69921875" style="1" customWidth="1"/>
    <col min="1029" max="1029" width="7.69921875" style="1" customWidth="1"/>
    <col min="1030" max="1030" width="3.69921875" style="1" customWidth="1"/>
    <col min="1031" max="1031" width="7.69921875" style="1" customWidth="1"/>
    <col min="1032" max="1032" width="3.69921875" style="1" customWidth="1"/>
    <col min="1033" max="1269" width="8.796875" style="1"/>
    <col min="1270" max="1270" width="5.19921875" style="1" customWidth="1"/>
    <col min="1271" max="1273" width="6.3984375" style="1" customWidth="1"/>
    <col min="1274" max="1274" width="5.19921875" style="1" customWidth="1"/>
    <col min="1275" max="1277" width="6.3984375" style="1" customWidth="1"/>
    <col min="1278" max="1278" width="5.19921875" style="1" customWidth="1"/>
    <col min="1279" max="1281" width="6.3984375" style="1" customWidth="1"/>
    <col min="1282" max="1282" width="8.796875" style="1"/>
    <col min="1283" max="1283" width="7.69921875" style="1" customWidth="1"/>
    <col min="1284" max="1284" width="3.69921875" style="1" customWidth="1"/>
    <col min="1285" max="1285" width="7.69921875" style="1" customWidth="1"/>
    <col min="1286" max="1286" width="3.69921875" style="1" customWidth="1"/>
    <col min="1287" max="1287" width="7.69921875" style="1" customWidth="1"/>
    <col min="1288" max="1288" width="3.69921875" style="1" customWidth="1"/>
    <col min="1289" max="1525" width="8.796875" style="1"/>
    <col min="1526" max="1526" width="5.19921875" style="1" customWidth="1"/>
    <col min="1527" max="1529" width="6.3984375" style="1" customWidth="1"/>
    <col min="1530" max="1530" width="5.19921875" style="1" customWidth="1"/>
    <col min="1531" max="1533" width="6.3984375" style="1" customWidth="1"/>
    <col min="1534" max="1534" width="5.19921875" style="1" customWidth="1"/>
    <col min="1535" max="1537" width="6.3984375" style="1" customWidth="1"/>
    <col min="1538" max="1538" width="8.796875" style="1"/>
    <col min="1539" max="1539" width="7.69921875" style="1" customWidth="1"/>
    <col min="1540" max="1540" width="3.69921875" style="1" customWidth="1"/>
    <col min="1541" max="1541" width="7.69921875" style="1" customWidth="1"/>
    <col min="1542" max="1542" width="3.69921875" style="1" customWidth="1"/>
    <col min="1543" max="1543" width="7.69921875" style="1" customWidth="1"/>
    <col min="1544" max="1544" width="3.69921875" style="1" customWidth="1"/>
    <col min="1545" max="1781" width="8.796875" style="1"/>
    <col min="1782" max="1782" width="5.19921875" style="1" customWidth="1"/>
    <col min="1783" max="1785" width="6.3984375" style="1" customWidth="1"/>
    <col min="1786" max="1786" width="5.19921875" style="1" customWidth="1"/>
    <col min="1787" max="1789" width="6.3984375" style="1" customWidth="1"/>
    <col min="1790" max="1790" width="5.19921875" style="1" customWidth="1"/>
    <col min="1791" max="1793" width="6.3984375" style="1" customWidth="1"/>
    <col min="1794" max="1794" width="8.796875" style="1"/>
    <col min="1795" max="1795" width="7.69921875" style="1" customWidth="1"/>
    <col min="1796" max="1796" width="3.69921875" style="1" customWidth="1"/>
    <col min="1797" max="1797" width="7.69921875" style="1" customWidth="1"/>
    <col min="1798" max="1798" width="3.69921875" style="1" customWidth="1"/>
    <col min="1799" max="1799" width="7.69921875" style="1" customWidth="1"/>
    <col min="1800" max="1800" width="3.69921875" style="1" customWidth="1"/>
    <col min="1801" max="2037" width="8.796875" style="1"/>
    <col min="2038" max="2038" width="5.19921875" style="1" customWidth="1"/>
    <col min="2039" max="2041" width="6.3984375" style="1" customWidth="1"/>
    <col min="2042" max="2042" width="5.19921875" style="1" customWidth="1"/>
    <col min="2043" max="2045" width="6.3984375" style="1" customWidth="1"/>
    <col min="2046" max="2046" width="5.19921875" style="1" customWidth="1"/>
    <col min="2047" max="2049" width="6.3984375" style="1" customWidth="1"/>
    <col min="2050" max="2050" width="8.796875" style="1"/>
    <col min="2051" max="2051" width="7.69921875" style="1" customWidth="1"/>
    <col min="2052" max="2052" width="3.69921875" style="1" customWidth="1"/>
    <col min="2053" max="2053" width="7.69921875" style="1" customWidth="1"/>
    <col min="2054" max="2054" width="3.69921875" style="1" customWidth="1"/>
    <col min="2055" max="2055" width="7.69921875" style="1" customWidth="1"/>
    <col min="2056" max="2056" width="3.69921875" style="1" customWidth="1"/>
    <col min="2057" max="2293" width="8.796875" style="1"/>
    <col min="2294" max="2294" width="5.19921875" style="1" customWidth="1"/>
    <col min="2295" max="2297" width="6.3984375" style="1" customWidth="1"/>
    <col min="2298" max="2298" width="5.19921875" style="1" customWidth="1"/>
    <col min="2299" max="2301" width="6.3984375" style="1" customWidth="1"/>
    <col min="2302" max="2302" width="5.19921875" style="1" customWidth="1"/>
    <col min="2303" max="2305" width="6.3984375" style="1" customWidth="1"/>
    <col min="2306" max="2306" width="8.796875" style="1"/>
    <col min="2307" max="2307" width="7.69921875" style="1" customWidth="1"/>
    <col min="2308" max="2308" width="3.69921875" style="1" customWidth="1"/>
    <col min="2309" max="2309" width="7.69921875" style="1" customWidth="1"/>
    <col min="2310" max="2310" width="3.69921875" style="1" customWidth="1"/>
    <col min="2311" max="2311" width="7.69921875" style="1" customWidth="1"/>
    <col min="2312" max="2312" width="3.69921875" style="1" customWidth="1"/>
    <col min="2313" max="2549" width="8.796875" style="1"/>
    <col min="2550" max="2550" width="5.19921875" style="1" customWidth="1"/>
    <col min="2551" max="2553" width="6.3984375" style="1" customWidth="1"/>
    <col min="2554" max="2554" width="5.19921875" style="1" customWidth="1"/>
    <col min="2555" max="2557" width="6.3984375" style="1" customWidth="1"/>
    <col min="2558" max="2558" width="5.19921875" style="1" customWidth="1"/>
    <col min="2559" max="2561" width="6.3984375" style="1" customWidth="1"/>
    <col min="2562" max="2562" width="8.796875" style="1"/>
    <col min="2563" max="2563" width="7.69921875" style="1" customWidth="1"/>
    <col min="2564" max="2564" width="3.69921875" style="1" customWidth="1"/>
    <col min="2565" max="2565" width="7.69921875" style="1" customWidth="1"/>
    <col min="2566" max="2566" width="3.69921875" style="1" customWidth="1"/>
    <col min="2567" max="2567" width="7.69921875" style="1" customWidth="1"/>
    <col min="2568" max="2568" width="3.69921875" style="1" customWidth="1"/>
    <col min="2569" max="2805" width="8.796875" style="1"/>
    <col min="2806" max="2806" width="5.19921875" style="1" customWidth="1"/>
    <col min="2807" max="2809" width="6.3984375" style="1" customWidth="1"/>
    <col min="2810" max="2810" width="5.19921875" style="1" customWidth="1"/>
    <col min="2811" max="2813" width="6.3984375" style="1" customWidth="1"/>
    <col min="2814" max="2814" width="5.19921875" style="1" customWidth="1"/>
    <col min="2815" max="2817" width="6.3984375" style="1" customWidth="1"/>
    <col min="2818" max="2818" width="8.796875" style="1"/>
    <col min="2819" max="2819" width="7.69921875" style="1" customWidth="1"/>
    <col min="2820" max="2820" width="3.69921875" style="1" customWidth="1"/>
    <col min="2821" max="2821" width="7.69921875" style="1" customWidth="1"/>
    <col min="2822" max="2822" width="3.69921875" style="1" customWidth="1"/>
    <col min="2823" max="2823" width="7.69921875" style="1" customWidth="1"/>
    <col min="2824" max="2824" width="3.69921875" style="1" customWidth="1"/>
    <col min="2825" max="3061" width="8.796875" style="1"/>
    <col min="3062" max="3062" width="5.19921875" style="1" customWidth="1"/>
    <col min="3063" max="3065" width="6.3984375" style="1" customWidth="1"/>
    <col min="3066" max="3066" width="5.19921875" style="1" customWidth="1"/>
    <col min="3067" max="3069" width="6.3984375" style="1" customWidth="1"/>
    <col min="3070" max="3070" width="5.19921875" style="1" customWidth="1"/>
    <col min="3071" max="3073" width="6.3984375" style="1" customWidth="1"/>
    <col min="3074" max="3074" width="8.796875" style="1"/>
    <col min="3075" max="3075" width="7.69921875" style="1" customWidth="1"/>
    <col min="3076" max="3076" width="3.69921875" style="1" customWidth="1"/>
    <col min="3077" max="3077" width="7.69921875" style="1" customWidth="1"/>
    <col min="3078" max="3078" width="3.69921875" style="1" customWidth="1"/>
    <col min="3079" max="3079" width="7.69921875" style="1" customWidth="1"/>
    <col min="3080" max="3080" width="3.69921875" style="1" customWidth="1"/>
    <col min="3081" max="3317" width="8.796875" style="1"/>
    <col min="3318" max="3318" width="5.19921875" style="1" customWidth="1"/>
    <col min="3319" max="3321" width="6.3984375" style="1" customWidth="1"/>
    <col min="3322" max="3322" width="5.19921875" style="1" customWidth="1"/>
    <col min="3323" max="3325" width="6.3984375" style="1" customWidth="1"/>
    <col min="3326" max="3326" width="5.19921875" style="1" customWidth="1"/>
    <col min="3327" max="3329" width="6.3984375" style="1" customWidth="1"/>
    <col min="3330" max="3330" width="8.796875" style="1"/>
    <col min="3331" max="3331" width="7.69921875" style="1" customWidth="1"/>
    <col min="3332" max="3332" width="3.69921875" style="1" customWidth="1"/>
    <col min="3333" max="3333" width="7.69921875" style="1" customWidth="1"/>
    <col min="3334" max="3334" width="3.69921875" style="1" customWidth="1"/>
    <col min="3335" max="3335" width="7.69921875" style="1" customWidth="1"/>
    <col min="3336" max="3336" width="3.69921875" style="1" customWidth="1"/>
    <col min="3337" max="3573" width="8.796875" style="1"/>
    <col min="3574" max="3574" width="5.19921875" style="1" customWidth="1"/>
    <col min="3575" max="3577" width="6.3984375" style="1" customWidth="1"/>
    <col min="3578" max="3578" width="5.19921875" style="1" customWidth="1"/>
    <col min="3579" max="3581" width="6.3984375" style="1" customWidth="1"/>
    <col min="3582" max="3582" width="5.19921875" style="1" customWidth="1"/>
    <col min="3583" max="3585" width="6.3984375" style="1" customWidth="1"/>
    <col min="3586" max="3586" width="8.796875" style="1"/>
    <col min="3587" max="3587" width="7.69921875" style="1" customWidth="1"/>
    <col min="3588" max="3588" width="3.69921875" style="1" customWidth="1"/>
    <col min="3589" max="3589" width="7.69921875" style="1" customWidth="1"/>
    <col min="3590" max="3590" width="3.69921875" style="1" customWidth="1"/>
    <col min="3591" max="3591" width="7.69921875" style="1" customWidth="1"/>
    <col min="3592" max="3592" width="3.69921875" style="1" customWidth="1"/>
    <col min="3593" max="3829" width="8.796875" style="1"/>
    <col min="3830" max="3830" width="5.19921875" style="1" customWidth="1"/>
    <col min="3831" max="3833" width="6.3984375" style="1" customWidth="1"/>
    <col min="3834" max="3834" width="5.19921875" style="1" customWidth="1"/>
    <col min="3835" max="3837" width="6.3984375" style="1" customWidth="1"/>
    <col min="3838" max="3838" width="5.19921875" style="1" customWidth="1"/>
    <col min="3839" max="3841" width="6.3984375" style="1" customWidth="1"/>
    <col min="3842" max="3842" width="8.796875" style="1"/>
    <col min="3843" max="3843" width="7.69921875" style="1" customWidth="1"/>
    <col min="3844" max="3844" width="3.69921875" style="1" customWidth="1"/>
    <col min="3845" max="3845" width="7.69921875" style="1" customWidth="1"/>
    <col min="3846" max="3846" width="3.69921875" style="1" customWidth="1"/>
    <col min="3847" max="3847" width="7.69921875" style="1" customWidth="1"/>
    <col min="3848" max="3848" width="3.69921875" style="1" customWidth="1"/>
    <col min="3849" max="4085" width="8.796875" style="1"/>
    <col min="4086" max="4086" width="5.19921875" style="1" customWidth="1"/>
    <col min="4087" max="4089" width="6.3984375" style="1" customWidth="1"/>
    <col min="4090" max="4090" width="5.19921875" style="1" customWidth="1"/>
    <col min="4091" max="4093" width="6.3984375" style="1" customWidth="1"/>
    <col min="4094" max="4094" width="5.19921875" style="1" customWidth="1"/>
    <col min="4095" max="4097" width="6.3984375" style="1" customWidth="1"/>
    <col min="4098" max="4098" width="8.796875" style="1"/>
    <col min="4099" max="4099" width="7.69921875" style="1" customWidth="1"/>
    <col min="4100" max="4100" width="3.69921875" style="1" customWidth="1"/>
    <col min="4101" max="4101" width="7.69921875" style="1" customWidth="1"/>
    <col min="4102" max="4102" width="3.69921875" style="1" customWidth="1"/>
    <col min="4103" max="4103" width="7.69921875" style="1" customWidth="1"/>
    <col min="4104" max="4104" width="3.69921875" style="1" customWidth="1"/>
    <col min="4105" max="4341" width="8.796875" style="1"/>
    <col min="4342" max="4342" width="5.19921875" style="1" customWidth="1"/>
    <col min="4343" max="4345" width="6.3984375" style="1" customWidth="1"/>
    <col min="4346" max="4346" width="5.19921875" style="1" customWidth="1"/>
    <col min="4347" max="4349" width="6.3984375" style="1" customWidth="1"/>
    <col min="4350" max="4350" width="5.19921875" style="1" customWidth="1"/>
    <col min="4351" max="4353" width="6.3984375" style="1" customWidth="1"/>
    <col min="4354" max="4354" width="8.796875" style="1"/>
    <col min="4355" max="4355" width="7.69921875" style="1" customWidth="1"/>
    <col min="4356" max="4356" width="3.69921875" style="1" customWidth="1"/>
    <col min="4357" max="4357" width="7.69921875" style="1" customWidth="1"/>
    <col min="4358" max="4358" width="3.69921875" style="1" customWidth="1"/>
    <col min="4359" max="4359" width="7.69921875" style="1" customWidth="1"/>
    <col min="4360" max="4360" width="3.69921875" style="1" customWidth="1"/>
    <col min="4361" max="4597" width="8.796875" style="1"/>
    <col min="4598" max="4598" width="5.19921875" style="1" customWidth="1"/>
    <col min="4599" max="4601" width="6.3984375" style="1" customWidth="1"/>
    <col min="4602" max="4602" width="5.19921875" style="1" customWidth="1"/>
    <col min="4603" max="4605" width="6.3984375" style="1" customWidth="1"/>
    <col min="4606" max="4606" width="5.19921875" style="1" customWidth="1"/>
    <col min="4607" max="4609" width="6.3984375" style="1" customWidth="1"/>
    <col min="4610" max="4610" width="8.796875" style="1"/>
    <col min="4611" max="4611" width="7.69921875" style="1" customWidth="1"/>
    <col min="4612" max="4612" width="3.69921875" style="1" customWidth="1"/>
    <col min="4613" max="4613" width="7.69921875" style="1" customWidth="1"/>
    <col min="4614" max="4614" width="3.69921875" style="1" customWidth="1"/>
    <col min="4615" max="4615" width="7.69921875" style="1" customWidth="1"/>
    <col min="4616" max="4616" width="3.69921875" style="1" customWidth="1"/>
    <col min="4617" max="4853" width="8.796875" style="1"/>
    <col min="4854" max="4854" width="5.19921875" style="1" customWidth="1"/>
    <col min="4855" max="4857" width="6.3984375" style="1" customWidth="1"/>
    <col min="4858" max="4858" width="5.19921875" style="1" customWidth="1"/>
    <col min="4859" max="4861" width="6.3984375" style="1" customWidth="1"/>
    <col min="4862" max="4862" width="5.19921875" style="1" customWidth="1"/>
    <col min="4863" max="4865" width="6.3984375" style="1" customWidth="1"/>
    <col min="4866" max="4866" width="8.796875" style="1"/>
    <col min="4867" max="4867" width="7.69921875" style="1" customWidth="1"/>
    <col min="4868" max="4868" width="3.69921875" style="1" customWidth="1"/>
    <col min="4869" max="4869" width="7.69921875" style="1" customWidth="1"/>
    <col min="4870" max="4870" width="3.69921875" style="1" customWidth="1"/>
    <col min="4871" max="4871" width="7.69921875" style="1" customWidth="1"/>
    <col min="4872" max="4872" width="3.69921875" style="1" customWidth="1"/>
    <col min="4873" max="5109" width="8.796875" style="1"/>
    <col min="5110" max="5110" width="5.19921875" style="1" customWidth="1"/>
    <col min="5111" max="5113" width="6.3984375" style="1" customWidth="1"/>
    <col min="5114" max="5114" width="5.19921875" style="1" customWidth="1"/>
    <col min="5115" max="5117" width="6.3984375" style="1" customWidth="1"/>
    <col min="5118" max="5118" width="5.19921875" style="1" customWidth="1"/>
    <col min="5119" max="5121" width="6.3984375" style="1" customWidth="1"/>
    <col min="5122" max="5122" width="8.796875" style="1"/>
    <col min="5123" max="5123" width="7.69921875" style="1" customWidth="1"/>
    <col min="5124" max="5124" width="3.69921875" style="1" customWidth="1"/>
    <col min="5125" max="5125" width="7.69921875" style="1" customWidth="1"/>
    <col min="5126" max="5126" width="3.69921875" style="1" customWidth="1"/>
    <col min="5127" max="5127" width="7.69921875" style="1" customWidth="1"/>
    <col min="5128" max="5128" width="3.69921875" style="1" customWidth="1"/>
    <col min="5129" max="5365" width="8.796875" style="1"/>
    <col min="5366" max="5366" width="5.19921875" style="1" customWidth="1"/>
    <col min="5367" max="5369" width="6.3984375" style="1" customWidth="1"/>
    <col min="5370" max="5370" width="5.19921875" style="1" customWidth="1"/>
    <col min="5371" max="5373" width="6.3984375" style="1" customWidth="1"/>
    <col min="5374" max="5374" width="5.19921875" style="1" customWidth="1"/>
    <col min="5375" max="5377" width="6.3984375" style="1" customWidth="1"/>
    <col min="5378" max="5378" width="8.796875" style="1"/>
    <col min="5379" max="5379" width="7.69921875" style="1" customWidth="1"/>
    <col min="5380" max="5380" width="3.69921875" style="1" customWidth="1"/>
    <col min="5381" max="5381" width="7.69921875" style="1" customWidth="1"/>
    <col min="5382" max="5382" width="3.69921875" style="1" customWidth="1"/>
    <col min="5383" max="5383" width="7.69921875" style="1" customWidth="1"/>
    <col min="5384" max="5384" width="3.69921875" style="1" customWidth="1"/>
    <col min="5385" max="5621" width="8.796875" style="1"/>
    <col min="5622" max="5622" width="5.19921875" style="1" customWidth="1"/>
    <col min="5623" max="5625" width="6.3984375" style="1" customWidth="1"/>
    <col min="5626" max="5626" width="5.19921875" style="1" customWidth="1"/>
    <col min="5627" max="5629" width="6.3984375" style="1" customWidth="1"/>
    <col min="5630" max="5630" width="5.19921875" style="1" customWidth="1"/>
    <col min="5631" max="5633" width="6.3984375" style="1" customWidth="1"/>
    <col min="5634" max="5634" width="8.796875" style="1"/>
    <col min="5635" max="5635" width="7.69921875" style="1" customWidth="1"/>
    <col min="5636" max="5636" width="3.69921875" style="1" customWidth="1"/>
    <col min="5637" max="5637" width="7.69921875" style="1" customWidth="1"/>
    <col min="5638" max="5638" width="3.69921875" style="1" customWidth="1"/>
    <col min="5639" max="5639" width="7.69921875" style="1" customWidth="1"/>
    <col min="5640" max="5640" width="3.69921875" style="1" customWidth="1"/>
    <col min="5641" max="5877" width="8.796875" style="1"/>
    <col min="5878" max="5878" width="5.19921875" style="1" customWidth="1"/>
    <col min="5879" max="5881" width="6.3984375" style="1" customWidth="1"/>
    <col min="5882" max="5882" width="5.19921875" style="1" customWidth="1"/>
    <col min="5883" max="5885" width="6.3984375" style="1" customWidth="1"/>
    <col min="5886" max="5886" width="5.19921875" style="1" customWidth="1"/>
    <col min="5887" max="5889" width="6.3984375" style="1" customWidth="1"/>
    <col min="5890" max="5890" width="8.796875" style="1"/>
    <col min="5891" max="5891" width="7.69921875" style="1" customWidth="1"/>
    <col min="5892" max="5892" width="3.69921875" style="1" customWidth="1"/>
    <col min="5893" max="5893" width="7.69921875" style="1" customWidth="1"/>
    <col min="5894" max="5894" width="3.69921875" style="1" customWidth="1"/>
    <col min="5895" max="5895" width="7.69921875" style="1" customWidth="1"/>
    <col min="5896" max="5896" width="3.69921875" style="1" customWidth="1"/>
    <col min="5897" max="6133" width="8.796875" style="1"/>
    <col min="6134" max="6134" width="5.19921875" style="1" customWidth="1"/>
    <col min="6135" max="6137" width="6.3984375" style="1" customWidth="1"/>
    <col min="6138" max="6138" width="5.19921875" style="1" customWidth="1"/>
    <col min="6139" max="6141" width="6.3984375" style="1" customWidth="1"/>
    <col min="6142" max="6142" width="5.19921875" style="1" customWidth="1"/>
    <col min="6143" max="6145" width="6.3984375" style="1" customWidth="1"/>
    <col min="6146" max="6146" width="8.796875" style="1"/>
    <col min="6147" max="6147" width="7.69921875" style="1" customWidth="1"/>
    <col min="6148" max="6148" width="3.69921875" style="1" customWidth="1"/>
    <col min="6149" max="6149" width="7.69921875" style="1" customWidth="1"/>
    <col min="6150" max="6150" width="3.69921875" style="1" customWidth="1"/>
    <col min="6151" max="6151" width="7.69921875" style="1" customWidth="1"/>
    <col min="6152" max="6152" width="3.69921875" style="1" customWidth="1"/>
    <col min="6153" max="6389" width="8.796875" style="1"/>
    <col min="6390" max="6390" width="5.19921875" style="1" customWidth="1"/>
    <col min="6391" max="6393" width="6.3984375" style="1" customWidth="1"/>
    <col min="6394" max="6394" width="5.19921875" style="1" customWidth="1"/>
    <col min="6395" max="6397" width="6.3984375" style="1" customWidth="1"/>
    <col min="6398" max="6398" width="5.19921875" style="1" customWidth="1"/>
    <col min="6399" max="6401" width="6.3984375" style="1" customWidth="1"/>
    <col min="6402" max="6402" width="8.796875" style="1"/>
    <col min="6403" max="6403" width="7.69921875" style="1" customWidth="1"/>
    <col min="6404" max="6404" width="3.69921875" style="1" customWidth="1"/>
    <col min="6405" max="6405" width="7.69921875" style="1" customWidth="1"/>
    <col min="6406" max="6406" width="3.69921875" style="1" customWidth="1"/>
    <col min="6407" max="6407" width="7.69921875" style="1" customWidth="1"/>
    <col min="6408" max="6408" width="3.69921875" style="1" customWidth="1"/>
    <col min="6409" max="6645" width="8.796875" style="1"/>
    <col min="6646" max="6646" width="5.19921875" style="1" customWidth="1"/>
    <col min="6647" max="6649" width="6.3984375" style="1" customWidth="1"/>
    <col min="6650" max="6650" width="5.19921875" style="1" customWidth="1"/>
    <col min="6651" max="6653" width="6.3984375" style="1" customWidth="1"/>
    <col min="6654" max="6654" width="5.19921875" style="1" customWidth="1"/>
    <col min="6655" max="6657" width="6.3984375" style="1" customWidth="1"/>
    <col min="6658" max="6658" width="8.796875" style="1"/>
    <col min="6659" max="6659" width="7.69921875" style="1" customWidth="1"/>
    <col min="6660" max="6660" width="3.69921875" style="1" customWidth="1"/>
    <col min="6661" max="6661" width="7.69921875" style="1" customWidth="1"/>
    <col min="6662" max="6662" width="3.69921875" style="1" customWidth="1"/>
    <col min="6663" max="6663" width="7.69921875" style="1" customWidth="1"/>
    <col min="6664" max="6664" width="3.69921875" style="1" customWidth="1"/>
    <col min="6665" max="6901" width="8.796875" style="1"/>
    <col min="6902" max="6902" width="5.19921875" style="1" customWidth="1"/>
    <col min="6903" max="6905" width="6.3984375" style="1" customWidth="1"/>
    <col min="6906" max="6906" width="5.19921875" style="1" customWidth="1"/>
    <col min="6907" max="6909" width="6.3984375" style="1" customWidth="1"/>
    <col min="6910" max="6910" width="5.19921875" style="1" customWidth="1"/>
    <col min="6911" max="6913" width="6.3984375" style="1" customWidth="1"/>
    <col min="6914" max="6914" width="8.796875" style="1"/>
    <col min="6915" max="6915" width="7.69921875" style="1" customWidth="1"/>
    <col min="6916" max="6916" width="3.69921875" style="1" customWidth="1"/>
    <col min="6917" max="6917" width="7.69921875" style="1" customWidth="1"/>
    <col min="6918" max="6918" width="3.69921875" style="1" customWidth="1"/>
    <col min="6919" max="6919" width="7.69921875" style="1" customWidth="1"/>
    <col min="6920" max="6920" width="3.69921875" style="1" customWidth="1"/>
    <col min="6921" max="7157" width="8.796875" style="1"/>
    <col min="7158" max="7158" width="5.19921875" style="1" customWidth="1"/>
    <col min="7159" max="7161" width="6.3984375" style="1" customWidth="1"/>
    <col min="7162" max="7162" width="5.19921875" style="1" customWidth="1"/>
    <col min="7163" max="7165" width="6.3984375" style="1" customWidth="1"/>
    <col min="7166" max="7166" width="5.19921875" style="1" customWidth="1"/>
    <col min="7167" max="7169" width="6.3984375" style="1" customWidth="1"/>
    <col min="7170" max="7170" width="8.796875" style="1"/>
    <col min="7171" max="7171" width="7.69921875" style="1" customWidth="1"/>
    <col min="7172" max="7172" width="3.69921875" style="1" customWidth="1"/>
    <col min="7173" max="7173" width="7.69921875" style="1" customWidth="1"/>
    <col min="7174" max="7174" width="3.69921875" style="1" customWidth="1"/>
    <col min="7175" max="7175" width="7.69921875" style="1" customWidth="1"/>
    <col min="7176" max="7176" width="3.69921875" style="1" customWidth="1"/>
    <col min="7177" max="7413" width="8.796875" style="1"/>
    <col min="7414" max="7414" width="5.19921875" style="1" customWidth="1"/>
    <col min="7415" max="7417" width="6.3984375" style="1" customWidth="1"/>
    <col min="7418" max="7418" width="5.19921875" style="1" customWidth="1"/>
    <col min="7419" max="7421" width="6.3984375" style="1" customWidth="1"/>
    <col min="7422" max="7422" width="5.19921875" style="1" customWidth="1"/>
    <col min="7423" max="7425" width="6.3984375" style="1" customWidth="1"/>
    <col min="7426" max="7426" width="8.796875" style="1"/>
    <col min="7427" max="7427" width="7.69921875" style="1" customWidth="1"/>
    <col min="7428" max="7428" width="3.69921875" style="1" customWidth="1"/>
    <col min="7429" max="7429" width="7.69921875" style="1" customWidth="1"/>
    <col min="7430" max="7430" width="3.69921875" style="1" customWidth="1"/>
    <col min="7431" max="7431" width="7.69921875" style="1" customWidth="1"/>
    <col min="7432" max="7432" width="3.69921875" style="1" customWidth="1"/>
    <col min="7433" max="7669" width="8.796875" style="1"/>
    <col min="7670" max="7670" width="5.19921875" style="1" customWidth="1"/>
    <col min="7671" max="7673" width="6.3984375" style="1" customWidth="1"/>
    <col min="7674" max="7674" width="5.19921875" style="1" customWidth="1"/>
    <col min="7675" max="7677" width="6.3984375" style="1" customWidth="1"/>
    <col min="7678" max="7678" width="5.19921875" style="1" customWidth="1"/>
    <col min="7679" max="7681" width="6.3984375" style="1" customWidth="1"/>
    <col min="7682" max="7682" width="8.796875" style="1"/>
    <col min="7683" max="7683" width="7.69921875" style="1" customWidth="1"/>
    <col min="7684" max="7684" width="3.69921875" style="1" customWidth="1"/>
    <col min="7685" max="7685" width="7.69921875" style="1" customWidth="1"/>
    <col min="7686" max="7686" width="3.69921875" style="1" customWidth="1"/>
    <col min="7687" max="7687" width="7.69921875" style="1" customWidth="1"/>
    <col min="7688" max="7688" width="3.69921875" style="1" customWidth="1"/>
    <col min="7689" max="7925" width="8.796875" style="1"/>
    <col min="7926" max="7926" width="5.19921875" style="1" customWidth="1"/>
    <col min="7927" max="7929" width="6.3984375" style="1" customWidth="1"/>
    <col min="7930" max="7930" width="5.19921875" style="1" customWidth="1"/>
    <col min="7931" max="7933" width="6.3984375" style="1" customWidth="1"/>
    <col min="7934" max="7934" width="5.19921875" style="1" customWidth="1"/>
    <col min="7935" max="7937" width="6.3984375" style="1" customWidth="1"/>
    <col min="7938" max="7938" width="8.796875" style="1"/>
    <col min="7939" max="7939" width="7.69921875" style="1" customWidth="1"/>
    <col min="7940" max="7940" width="3.69921875" style="1" customWidth="1"/>
    <col min="7941" max="7941" width="7.69921875" style="1" customWidth="1"/>
    <col min="7942" max="7942" width="3.69921875" style="1" customWidth="1"/>
    <col min="7943" max="7943" width="7.69921875" style="1" customWidth="1"/>
    <col min="7944" max="7944" width="3.69921875" style="1" customWidth="1"/>
    <col min="7945" max="8181" width="8.796875" style="1"/>
    <col min="8182" max="8182" width="5.19921875" style="1" customWidth="1"/>
    <col min="8183" max="8185" width="6.3984375" style="1" customWidth="1"/>
    <col min="8186" max="8186" width="5.19921875" style="1" customWidth="1"/>
    <col min="8187" max="8189" width="6.3984375" style="1" customWidth="1"/>
    <col min="8190" max="8190" width="5.19921875" style="1" customWidth="1"/>
    <col min="8191" max="8193" width="6.3984375" style="1" customWidth="1"/>
    <col min="8194" max="8194" width="8.796875" style="1"/>
    <col min="8195" max="8195" width="7.69921875" style="1" customWidth="1"/>
    <col min="8196" max="8196" width="3.69921875" style="1" customWidth="1"/>
    <col min="8197" max="8197" width="7.69921875" style="1" customWidth="1"/>
    <col min="8198" max="8198" width="3.69921875" style="1" customWidth="1"/>
    <col min="8199" max="8199" width="7.69921875" style="1" customWidth="1"/>
    <col min="8200" max="8200" width="3.69921875" style="1" customWidth="1"/>
    <col min="8201" max="8437" width="8.796875" style="1"/>
    <col min="8438" max="8438" width="5.19921875" style="1" customWidth="1"/>
    <col min="8439" max="8441" width="6.3984375" style="1" customWidth="1"/>
    <col min="8442" max="8442" width="5.19921875" style="1" customWidth="1"/>
    <col min="8443" max="8445" width="6.3984375" style="1" customWidth="1"/>
    <col min="8446" max="8446" width="5.19921875" style="1" customWidth="1"/>
    <col min="8447" max="8449" width="6.3984375" style="1" customWidth="1"/>
    <col min="8450" max="8450" width="8.796875" style="1"/>
    <col min="8451" max="8451" width="7.69921875" style="1" customWidth="1"/>
    <col min="8452" max="8452" width="3.69921875" style="1" customWidth="1"/>
    <col min="8453" max="8453" width="7.69921875" style="1" customWidth="1"/>
    <col min="8454" max="8454" width="3.69921875" style="1" customWidth="1"/>
    <col min="8455" max="8455" width="7.69921875" style="1" customWidth="1"/>
    <col min="8456" max="8456" width="3.69921875" style="1" customWidth="1"/>
    <col min="8457" max="8693" width="8.796875" style="1"/>
    <col min="8694" max="8694" width="5.19921875" style="1" customWidth="1"/>
    <col min="8695" max="8697" width="6.3984375" style="1" customWidth="1"/>
    <col min="8698" max="8698" width="5.19921875" style="1" customWidth="1"/>
    <col min="8699" max="8701" width="6.3984375" style="1" customWidth="1"/>
    <col min="8702" max="8702" width="5.19921875" style="1" customWidth="1"/>
    <col min="8703" max="8705" width="6.3984375" style="1" customWidth="1"/>
    <col min="8706" max="8706" width="8.796875" style="1"/>
    <col min="8707" max="8707" width="7.69921875" style="1" customWidth="1"/>
    <col min="8708" max="8708" width="3.69921875" style="1" customWidth="1"/>
    <col min="8709" max="8709" width="7.69921875" style="1" customWidth="1"/>
    <col min="8710" max="8710" width="3.69921875" style="1" customWidth="1"/>
    <col min="8711" max="8711" width="7.69921875" style="1" customWidth="1"/>
    <col min="8712" max="8712" width="3.69921875" style="1" customWidth="1"/>
    <col min="8713" max="8949" width="8.796875" style="1"/>
    <col min="8950" max="8950" width="5.19921875" style="1" customWidth="1"/>
    <col min="8951" max="8953" width="6.3984375" style="1" customWidth="1"/>
    <col min="8954" max="8954" width="5.19921875" style="1" customWidth="1"/>
    <col min="8955" max="8957" width="6.3984375" style="1" customWidth="1"/>
    <col min="8958" max="8958" width="5.19921875" style="1" customWidth="1"/>
    <col min="8959" max="8961" width="6.3984375" style="1" customWidth="1"/>
    <col min="8962" max="8962" width="8.796875" style="1"/>
    <col min="8963" max="8963" width="7.69921875" style="1" customWidth="1"/>
    <col min="8964" max="8964" width="3.69921875" style="1" customWidth="1"/>
    <col min="8965" max="8965" width="7.69921875" style="1" customWidth="1"/>
    <col min="8966" max="8966" width="3.69921875" style="1" customWidth="1"/>
    <col min="8967" max="8967" width="7.69921875" style="1" customWidth="1"/>
    <col min="8968" max="8968" width="3.69921875" style="1" customWidth="1"/>
    <col min="8969" max="9205" width="8.796875" style="1"/>
    <col min="9206" max="9206" width="5.19921875" style="1" customWidth="1"/>
    <col min="9207" max="9209" width="6.3984375" style="1" customWidth="1"/>
    <col min="9210" max="9210" width="5.19921875" style="1" customWidth="1"/>
    <col min="9211" max="9213" width="6.3984375" style="1" customWidth="1"/>
    <col min="9214" max="9214" width="5.19921875" style="1" customWidth="1"/>
    <col min="9215" max="9217" width="6.3984375" style="1" customWidth="1"/>
    <col min="9218" max="9218" width="8.796875" style="1"/>
    <col min="9219" max="9219" width="7.69921875" style="1" customWidth="1"/>
    <col min="9220" max="9220" width="3.69921875" style="1" customWidth="1"/>
    <col min="9221" max="9221" width="7.69921875" style="1" customWidth="1"/>
    <col min="9222" max="9222" width="3.69921875" style="1" customWidth="1"/>
    <col min="9223" max="9223" width="7.69921875" style="1" customWidth="1"/>
    <col min="9224" max="9224" width="3.69921875" style="1" customWidth="1"/>
    <col min="9225" max="9461" width="8.796875" style="1"/>
    <col min="9462" max="9462" width="5.19921875" style="1" customWidth="1"/>
    <col min="9463" max="9465" width="6.3984375" style="1" customWidth="1"/>
    <col min="9466" max="9466" width="5.19921875" style="1" customWidth="1"/>
    <col min="9467" max="9469" width="6.3984375" style="1" customWidth="1"/>
    <col min="9470" max="9470" width="5.19921875" style="1" customWidth="1"/>
    <col min="9471" max="9473" width="6.3984375" style="1" customWidth="1"/>
    <col min="9474" max="9474" width="8.796875" style="1"/>
    <col min="9475" max="9475" width="7.69921875" style="1" customWidth="1"/>
    <col min="9476" max="9476" width="3.69921875" style="1" customWidth="1"/>
    <col min="9477" max="9477" width="7.69921875" style="1" customWidth="1"/>
    <col min="9478" max="9478" width="3.69921875" style="1" customWidth="1"/>
    <col min="9479" max="9479" width="7.69921875" style="1" customWidth="1"/>
    <col min="9480" max="9480" width="3.69921875" style="1" customWidth="1"/>
    <col min="9481" max="9717" width="8.796875" style="1"/>
    <col min="9718" max="9718" width="5.19921875" style="1" customWidth="1"/>
    <col min="9719" max="9721" width="6.3984375" style="1" customWidth="1"/>
    <col min="9722" max="9722" width="5.19921875" style="1" customWidth="1"/>
    <col min="9723" max="9725" width="6.3984375" style="1" customWidth="1"/>
    <col min="9726" max="9726" width="5.19921875" style="1" customWidth="1"/>
    <col min="9727" max="9729" width="6.3984375" style="1" customWidth="1"/>
    <col min="9730" max="9730" width="8.796875" style="1"/>
    <col min="9731" max="9731" width="7.69921875" style="1" customWidth="1"/>
    <col min="9732" max="9732" width="3.69921875" style="1" customWidth="1"/>
    <col min="9733" max="9733" width="7.69921875" style="1" customWidth="1"/>
    <col min="9734" max="9734" width="3.69921875" style="1" customWidth="1"/>
    <col min="9735" max="9735" width="7.69921875" style="1" customWidth="1"/>
    <col min="9736" max="9736" width="3.69921875" style="1" customWidth="1"/>
    <col min="9737" max="9973" width="8.796875" style="1"/>
    <col min="9974" max="9974" width="5.19921875" style="1" customWidth="1"/>
    <col min="9975" max="9977" width="6.3984375" style="1" customWidth="1"/>
    <col min="9978" max="9978" width="5.19921875" style="1" customWidth="1"/>
    <col min="9979" max="9981" width="6.3984375" style="1" customWidth="1"/>
    <col min="9982" max="9982" width="5.19921875" style="1" customWidth="1"/>
    <col min="9983" max="9985" width="6.3984375" style="1" customWidth="1"/>
    <col min="9986" max="9986" width="8.796875" style="1"/>
    <col min="9987" max="9987" width="7.69921875" style="1" customWidth="1"/>
    <col min="9988" max="9988" width="3.69921875" style="1" customWidth="1"/>
    <col min="9989" max="9989" width="7.69921875" style="1" customWidth="1"/>
    <col min="9990" max="9990" width="3.69921875" style="1" customWidth="1"/>
    <col min="9991" max="9991" width="7.69921875" style="1" customWidth="1"/>
    <col min="9992" max="9992" width="3.69921875" style="1" customWidth="1"/>
    <col min="9993" max="10229" width="8.796875" style="1"/>
    <col min="10230" max="10230" width="5.19921875" style="1" customWidth="1"/>
    <col min="10231" max="10233" width="6.3984375" style="1" customWidth="1"/>
    <col min="10234" max="10234" width="5.19921875" style="1" customWidth="1"/>
    <col min="10235" max="10237" width="6.3984375" style="1" customWidth="1"/>
    <col min="10238" max="10238" width="5.19921875" style="1" customWidth="1"/>
    <col min="10239" max="10241" width="6.3984375" style="1" customWidth="1"/>
    <col min="10242" max="10242" width="8.796875" style="1"/>
    <col min="10243" max="10243" width="7.69921875" style="1" customWidth="1"/>
    <col min="10244" max="10244" width="3.69921875" style="1" customWidth="1"/>
    <col min="10245" max="10245" width="7.69921875" style="1" customWidth="1"/>
    <col min="10246" max="10246" width="3.69921875" style="1" customWidth="1"/>
    <col min="10247" max="10247" width="7.69921875" style="1" customWidth="1"/>
    <col min="10248" max="10248" width="3.69921875" style="1" customWidth="1"/>
    <col min="10249" max="10485" width="8.796875" style="1"/>
    <col min="10486" max="10486" width="5.19921875" style="1" customWidth="1"/>
    <col min="10487" max="10489" width="6.3984375" style="1" customWidth="1"/>
    <col min="10490" max="10490" width="5.19921875" style="1" customWidth="1"/>
    <col min="10491" max="10493" width="6.3984375" style="1" customWidth="1"/>
    <col min="10494" max="10494" width="5.19921875" style="1" customWidth="1"/>
    <col min="10495" max="10497" width="6.3984375" style="1" customWidth="1"/>
    <col min="10498" max="10498" width="8.796875" style="1"/>
    <col min="10499" max="10499" width="7.69921875" style="1" customWidth="1"/>
    <col min="10500" max="10500" width="3.69921875" style="1" customWidth="1"/>
    <col min="10501" max="10501" width="7.69921875" style="1" customWidth="1"/>
    <col min="10502" max="10502" width="3.69921875" style="1" customWidth="1"/>
    <col min="10503" max="10503" width="7.69921875" style="1" customWidth="1"/>
    <col min="10504" max="10504" width="3.69921875" style="1" customWidth="1"/>
    <col min="10505" max="10741" width="8.796875" style="1"/>
    <col min="10742" max="10742" width="5.19921875" style="1" customWidth="1"/>
    <col min="10743" max="10745" width="6.3984375" style="1" customWidth="1"/>
    <col min="10746" max="10746" width="5.19921875" style="1" customWidth="1"/>
    <col min="10747" max="10749" width="6.3984375" style="1" customWidth="1"/>
    <col min="10750" max="10750" width="5.19921875" style="1" customWidth="1"/>
    <col min="10751" max="10753" width="6.3984375" style="1" customWidth="1"/>
    <col min="10754" max="10754" width="8.796875" style="1"/>
    <col min="10755" max="10755" width="7.69921875" style="1" customWidth="1"/>
    <col min="10756" max="10756" width="3.69921875" style="1" customWidth="1"/>
    <col min="10757" max="10757" width="7.69921875" style="1" customWidth="1"/>
    <col min="10758" max="10758" width="3.69921875" style="1" customWidth="1"/>
    <col min="10759" max="10759" width="7.69921875" style="1" customWidth="1"/>
    <col min="10760" max="10760" width="3.69921875" style="1" customWidth="1"/>
    <col min="10761" max="10997" width="8.796875" style="1"/>
    <col min="10998" max="10998" width="5.19921875" style="1" customWidth="1"/>
    <col min="10999" max="11001" width="6.3984375" style="1" customWidth="1"/>
    <col min="11002" max="11002" width="5.19921875" style="1" customWidth="1"/>
    <col min="11003" max="11005" width="6.3984375" style="1" customWidth="1"/>
    <col min="11006" max="11006" width="5.19921875" style="1" customWidth="1"/>
    <col min="11007" max="11009" width="6.3984375" style="1" customWidth="1"/>
    <col min="11010" max="11010" width="8.796875" style="1"/>
    <col min="11011" max="11011" width="7.69921875" style="1" customWidth="1"/>
    <col min="11012" max="11012" width="3.69921875" style="1" customWidth="1"/>
    <col min="11013" max="11013" width="7.69921875" style="1" customWidth="1"/>
    <col min="11014" max="11014" width="3.69921875" style="1" customWidth="1"/>
    <col min="11015" max="11015" width="7.69921875" style="1" customWidth="1"/>
    <col min="11016" max="11016" width="3.69921875" style="1" customWidth="1"/>
    <col min="11017" max="11253" width="8.796875" style="1"/>
    <col min="11254" max="11254" width="5.19921875" style="1" customWidth="1"/>
    <col min="11255" max="11257" width="6.3984375" style="1" customWidth="1"/>
    <col min="11258" max="11258" width="5.19921875" style="1" customWidth="1"/>
    <col min="11259" max="11261" width="6.3984375" style="1" customWidth="1"/>
    <col min="11262" max="11262" width="5.19921875" style="1" customWidth="1"/>
    <col min="11263" max="11265" width="6.3984375" style="1" customWidth="1"/>
    <col min="11266" max="11266" width="8.796875" style="1"/>
    <col min="11267" max="11267" width="7.69921875" style="1" customWidth="1"/>
    <col min="11268" max="11268" width="3.69921875" style="1" customWidth="1"/>
    <col min="11269" max="11269" width="7.69921875" style="1" customWidth="1"/>
    <col min="11270" max="11270" width="3.69921875" style="1" customWidth="1"/>
    <col min="11271" max="11271" width="7.69921875" style="1" customWidth="1"/>
    <col min="11272" max="11272" width="3.69921875" style="1" customWidth="1"/>
    <col min="11273" max="11509" width="8.796875" style="1"/>
    <col min="11510" max="11510" width="5.19921875" style="1" customWidth="1"/>
    <col min="11511" max="11513" width="6.3984375" style="1" customWidth="1"/>
    <col min="11514" max="11514" width="5.19921875" style="1" customWidth="1"/>
    <col min="11515" max="11517" width="6.3984375" style="1" customWidth="1"/>
    <col min="11518" max="11518" width="5.19921875" style="1" customWidth="1"/>
    <col min="11519" max="11521" width="6.3984375" style="1" customWidth="1"/>
    <col min="11522" max="11522" width="8.796875" style="1"/>
    <col min="11523" max="11523" width="7.69921875" style="1" customWidth="1"/>
    <col min="11524" max="11524" width="3.69921875" style="1" customWidth="1"/>
    <col min="11525" max="11525" width="7.69921875" style="1" customWidth="1"/>
    <col min="11526" max="11526" width="3.69921875" style="1" customWidth="1"/>
    <col min="11527" max="11527" width="7.69921875" style="1" customWidth="1"/>
    <col min="11528" max="11528" width="3.69921875" style="1" customWidth="1"/>
    <col min="11529" max="11765" width="8.796875" style="1"/>
    <col min="11766" max="11766" width="5.19921875" style="1" customWidth="1"/>
    <col min="11767" max="11769" width="6.3984375" style="1" customWidth="1"/>
    <col min="11770" max="11770" width="5.19921875" style="1" customWidth="1"/>
    <col min="11771" max="11773" width="6.3984375" style="1" customWidth="1"/>
    <col min="11774" max="11774" width="5.19921875" style="1" customWidth="1"/>
    <col min="11775" max="11777" width="6.3984375" style="1" customWidth="1"/>
    <col min="11778" max="11778" width="8.796875" style="1"/>
    <col min="11779" max="11779" width="7.69921875" style="1" customWidth="1"/>
    <col min="11780" max="11780" width="3.69921875" style="1" customWidth="1"/>
    <col min="11781" max="11781" width="7.69921875" style="1" customWidth="1"/>
    <col min="11782" max="11782" width="3.69921875" style="1" customWidth="1"/>
    <col min="11783" max="11783" width="7.69921875" style="1" customWidth="1"/>
    <col min="11784" max="11784" width="3.69921875" style="1" customWidth="1"/>
    <col min="11785" max="12021" width="8.796875" style="1"/>
    <col min="12022" max="12022" width="5.19921875" style="1" customWidth="1"/>
    <col min="12023" max="12025" width="6.3984375" style="1" customWidth="1"/>
    <col min="12026" max="12026" width="5.19921875" style="1" customWidth="1"/>
    <col min="12027" max="12029" width="6.3984375" style="1" customWidth="1"/>
    <col min="12030" max="12030" width="5.19921875" style="1" customWidth="1"/>
    <col min="12031" max="12033" width="6.3984375" style="1" customWidth="1"/>
    <col min="12034" max="12034" width="8.796875" style="1"/>
    <col min="12035" max="12035" width="7.69921875" style="1" customWidth="1"/>
    <col min="12036" max="12036" width="3.69921875" style="1" customWidth="1"/>
    <col min="12037" max="12037" width="7.69921875" style="1" customWidth="1"/>
    <col min="12038" max="12038" width="3.69921875" style="1" customWidth="1"/>
    <col min="12039" max="12039" width="7.69921875" style="1" customWidth="1"/>
    <col min="12040" max="12040" width="3.69921875" style="1" customWidth="1"/>
    <col min="12041" max="12277" width="8.796875" style="1"/>
    <col min="12278" max="12278" width="5.19921875" style="1" customWidth="1"/>
    <col min="12279" max="12281" width="6.3984375" style="1" customWidth="1"/>
    <col min="12282" max="12282" width="5.19921875" style="1" customWidth="1"/>
    <col min="12283" max="12285" width="6.3984375" style="1" customWidth="1"/>
    <col min="12286" max="12286" width="5.19921875" style="1" customWidth="1"/>
    <col min="12287" max="12289" width="6.3984375" style="1" customWidth="1"/>
    <col min="12290" max="12290" width="8.796875" style="1"/>
    <col min="12291" max="12291" width="7.69921875" style="1" customWidth="1"/>
    <col min="12292" max="12292" width="3.69921875" style="1" customWidth="1"/>
    <col min="12293" max="12293" width="7.69921875" style="1" customWidth="1"/>
    <col min="12294" max="12294" width="3.69921875" style="1" customWidth="1"/>
    <col min="12295" max="12295" width="7.69921875" style="1" customWidth="1"/>
    <col min="12296" max="12296" width="3.69921875" style="1" customWidth="1"/>
    <col min="12297" max="12533" width="8.796875" style="1"/>
    <col min="12534" max="12534" width="5.19921875" style="1" customWidth="1"/>
    <col min="12535" max="12537" width="6.3984375" style="1" customWidth="1"/>
    <col min="12538" max="12538" width="5.19921875" style="1" customWidth="1"/>
    <col min="12539" max="12541" width="6.3984375" style="1" customWidth="1"/>
    <col min="12542" max="12542" width="5.19921875" style="1" customWidth="1"/>
    <col min="12543" max="12545" width="6.3984375" style="1" customWidth="1"/>
    <col min="12546" max="12546" width="8.796875" style="1"/>
    <col min="12547" max="12547" width="7.69921875" style="1" customWidth="1"/>
    <col min="12548" max="12548" width="3.69921875" style="1" customWidth="1"/>
    <col min="12549" max="12549" width="7.69921875" style="1" customWidth="1"/>
    <col min="12550" max="12550" width="3.69921875" style="1" customWidth="1"/>
    <col min="12551" max="12551" width="7.69921875" style="1" customWidth="1"/>
    <col min="12552" max="12552" width="3.69921875" style="1" customWidth="1"/>
    <col min="12553" max="12789" width="8.796875" style="1"/>
    <col min="12790" max="12790" width="5.19921875" style="1" customWidth="1"/>
    <col min="12791" max="12793" width="6.3984375" style="1" customWidth="1"/>
    <col min="12794" max="12794" width="5.19921875" style="1" customWidth="1"/>
    <col min="12795" max="12797" width="6.3984375" style="1" customWidth="1"/>
    <col min="12798" max="12798" width="5.19921875" style="1" customWidth="1"/>
    <col min="12799" max="12801" width="6.3984375" style="1" customWidth="1"/>
    <col min="12802" max="12802" width="8.796875" style="1"/>
    <col min="12803" max="12803" width="7.69921875" style="1" customWidth="1"/>
    <col min="12804" max="12804" width="3.69921875" style="1" customWidth="1"/>
    <col min="12805" max="12805" width="7.69921875" style="1" customWidth="1"/>
    <col min="12806" max="12806" width="3.69921875" style="1" customWidth="1"/>
    <col min="12807" max="12807" width="7.69921875" style="1" customWidth="1"/>
    <col min="12808" max="12808" width="3.69921875" style="1" customWidth="1"/>
    <col min="12809" max="13045" width="8.796875" style="1"/>
    <col min="13046" max="13046" width="5.19921875" style="1" customWidth="1"/>
    <col min="13047" max="13049" width="6.3984375" style="1" customWidth="1"/>
    <col min="13050" max="13050" width="5.19921875" style="1" customWidth="1"/>
    <col min="13051" max="13053" width="6.3984375" style="1" customWidth="1"/>
    <col min="13054" max="13054" width="5.19921875" style="1" customWidth="1"/>
    <col min="13055" max="13057" width="6.3984375" style="1" customWidth="1"/>
    <col min="13058" max="13058" width="8.796875" style="1"/>
    <col min="13059" max="13059" width="7.69921875" style="1" customWidth="1"/>
    <col min="13060" max="13060" width="3.69921875" style="1" customWidth="1"/>
    <col min="13061" max="13061" width="7.69921875" style="1" customWidth="1"/>
    <col min="13062" max="13062" width="3.69921875" style="1" customWidth="1"/>
    <col min="13063" max="13063" width="7.69921875" style="1" customWidth="1"/>
    <col min="13064" max="13064" width="3.69921875" style="1" customWidth="1"/>
    <col min="13065" max="13301" width="8.796875" style="1"/>
    <col min="13302" max="13302" width="5.19921875" style="1" customWidth="1"/>
    <col min="13303" max="13305" width="6.3984375" style="1" customWidth="1"/>
    <col min="13306" max="13306" width="5.19921875" style="1" customWidth="1"/>
    <col min="13307" max="13309" width="6.3984375" style="1" customWidth="1"/>
    <col min="13310" max="13310" width="5.19921875" style="1" customWidth="1"/>
    <col min="13311" max="13313" width="6.3984375" style="1" customWidth="1"/>
    <col min="13314" max="13314" width="8.796875" style="1"/>
    <col min="13315" max="13315" width="7.69921875" style="1" customWidth="1"/>
    <col min="13316" max="13316" width="3.69921875" style="1" customWidth="1"/>
    <col min="13317" max="13317" width="7.69921875" style="1" customWidth="1"/>
    <col min="13318" max="13318" width="3.69921875" style="1" customWidth="1"/>
    <col min="13319" max="13319" width="7.69921875" style="1" customWidth="1"/>
    <col min="13320" max="13320" width="3.69921875" style="1" customWidth="1"/>
    <col min="13321" max="13557" width="8.796875" style="1"/>
    <col min="13558" max="13558" width="5.19921875" style="1" customWidth="1"/>
    <col min="13559" max="13561" width="6.3984375" style="1" customWidth="1"/>
    <col min="13562" max="13562" width="5.19921875" style="1" customWidth="1"/>
    <col min="13563" max="13565" width="6.3984375" style="1" customWidth="1"/>
    <col min="13566" max="13566" width="5.19921875" style="1" customWidth="1"/>
    <col min="13567" max="13569" width="6.3984375" style="1" customWidth="1"/>
    <col min="13570" max="13570" width="8.796875" style="1"/>
    <col min="13571" max="13571" width="7.69921875" style="1" customWidth="1"/>
    <col min="13572" max="13572" width="3.69921875" style="1" customWidth="1"/>
    <col min="13573" max="13573" width="7.69921875" style="1" customWidth="1"/>
    <col min="13574" max="13574" width="3.69921875" style="1" customWidth="1"/>
    <col min="13575" max="13575" width="7.69921875" style="1" customWidth="1"/>
    <col min="13576" max="13576" width="3.69921875" style="1" customWidth="1"/>
    <col min="13577" max="13813" width="8.796875" style="1"/>
    <col min="13814" max="13814" width="5.19921875" style="1" customWidth="1"/>
    <col min="13815" max="13817" width="6.3984375" style="1" customWidth="1"/>
    <col min="13818" max="13818" width="5.19921875" style="1" customWidth="1"/>
    <col min="13819" max="13821" width="6.3984375" style="1" customWidth="1"/>
    <col min="13822" max="13822" width="5.19921875" style="1" customWidth="1"/>
    <col min="13823" max="13825" width="6.3984375" style="1" customWidth="1"/>
    <col min="13826" max="13826" width="8.796875" style="1"/>
    <col min="13827" max="13827" width="7.69921875" style="1" customWidth="1"/>
    <col min="13828" max="13828" width="3.69921875" style="1" customWidth="1"/>
    <col min="13829" max="13829" width="7.69921875" style="1" customWidth="1"/>
    <col min="13830" max="13830" width="3.69921875" style="1" customWidth="1"/>
    <col min="13831" max="13831" width="7.69921875" style="1" customWidth="1"/>
    <col min="13832" max="13832" width="3.69921875" style="1" customWidth="1"/>
    <col min="13833" max="14069" width="8.796875" style="1"/>
    <col min="14070" max="14070" width="5.19921875" style="1" customWidth="1"/>
    <col min="14071" max="14073" width="6.3984375" style="1" customWidth="1"/>
    <col min="14074" max="14074" width="5.19921875" style="1" customWidth="1"/>
    <col min="14075" max="14077" width="6.3984375" style="1" customWidth="1"/>
    <col min="14078" max="14078" width="5.19921875" style="1" customWidth="1"/>
    <col min="14079" max="14081" width="6.3984375" style="1" customWidth="1"/>
    <col min="14082" max="14082" width="8.796875" style="1"/>
    <col min="14083" max="14083" width="7.69921875" style="1" customWidth="1"/>
    <col min="14084" max="14084" width="3.69921875" style="1" customWidth="1"/>
    <col min="14085" max="14085" width="7.69921875" style="1" customWidth="1"/>
    <col min="14086" max="14086" width="3.69921875" style="1" customWidth="1"/>
    <col min="14087" max="14087" width="7.69921875" style="1" customWidth="1"/>
    <col min="14088" max="14088" width="3.69921875" style="1" customWidth="1"/>
    <col min="14089" max="14325" width="8.796875" style="1"/>
    <col min="14326" max="14326" width="5.19921875" style="1" customWidth="1"/>
    <col min="14327" max="14329" width="6.3984375" style="1" customWidth="1"/>
    <col min="14330" max="14330" width="5.19921875" style="1" customWidth="1"/>
    <col min="14331" max="14333" width="6.3984375" style="1" customWidth="1"/>
    <col min="14334" max="14334" width="5.19921875" style="1" customWidth="1"/>
    <col min="14335" max="14337" width="6.3984375" style="1" customWidth="1"/>
    <col min="14338" max="14338" width="8.796875" style="1"/>
    <col min="14339" max="14339" width="7.69921875" style="1" customWidth="1"/>
    <col min="14340" max="14340" width="3.69921875" style="1" customWidth="1"/>
    <col min="14341" max="14341" width="7.69921875" style="1" customWidth="1"/>
    <col min="14342" max="14342" width="3.69921875" style="1" customWidth="1"/>
    <col min="14343" max="14343" width="7.69921875" style="1" customWidth="1"/>
    <col min="14344" max="14344" width="3.69921875" style="1" customWidth="1"/>
    <col min="14345" max="14581" width="8.796875" style="1"/>
    <col min="14582" max="14582" width="5.19921875" style="1" customWidth="1"/>
    <col min="14583" max="14585" width="6.3984375" style="1" customWidth="1"/>
    <col min="14586" max="14586" width="5.19921875" style="1" customWidth="1"/>
    <col min="14587" max="14589" width="6.3984375" style="1" customWidth="1"/>
    <col min="14590" max="14590" width="5.19921875" style="1" customWidth="1"/>
    <col min="14591" max="14593" width="6.3984375" style="1" customWidth="1"/>
    <col min="14594" max="14594" width="8.796875" style="1"/>
    <col min="14595" max="14595" width="7.69921875" style="1" customWidth="1"/>
    <col min="14596" max="14596" width="3.69921875" style="1" customWidth="1"/>
    <col min="14597" max="14597" width="7.69921875" style="1" customWidth="1"/>
    <col min="14598" max="14598" width="3.69921875" style="1" customWidth="1"/>
    <col min="14599" max="14599" width="7.69921875" style="1" customWidth="1"/>
    <col min="14600" max="14600" width="3.69921875" style="1" customWidth="1"/>
    <col min="14601" max="14837" width="8.796875" style="1"/>
    <col min="14838" max="14838" width="5.19921875" style="1" customWidth="1"/>
    <col min="14839" max="14841" width="6.3984375" style="1" customWidth="1"/>
    <col min="14842" max="14842" width="5.19921875" style="1" customWidth="1"/>
    <col min="14843" max="14845" width="6.3984375" style="1" customWidth="1"/>
    <col min="14846" max="14846" width="5.19921875" style="1" customWidth="1"/>
    <col min="14847" max="14849" width="6.3984375" style="1" customWidth="1"/>
    <col min="14850" max="14850" width="8.796875" style="1"/>
    <col min="14851" max="14851" width="7.69921875" style="1" customWidth="1"/>
    <col min="14852" max="14852" width="3.69921875" style="1" customWidth="1"/>
    <col min="14853" max="14853" width="7.69921875" style="1" customWidth="1"/>
    <col min="14854" max="14854" width="3.69921875" style="1" customWidth="1"/>
    <col min="14855" max="14855" width="7.69921875" style="1" customWidth="1"/>
    <col min="14856" max="14856" width="3.69921875" style="1" customWidth="1"/>
    <col min="14857" max="15093" width="8.796875" style="1"/>
    <col min="15094" max="15094" width="5.19921875" style="1" customWidth="1"/>
    <col min="15095" max="15097" width="6.3984375" style="1" customWidth="1"/>
    <col min="15098" max="15098" width="5.19921875" style="1" customWidth="1"/>
    <col min="15099" max="15101" width="6.3984375" style="1" customWidth="1"/>
    <col min="15102" max="15102" width="5.19921875" style="1" customWidth="1"/>
    <col min="15103" max="15105" width="6.3984375" style="1" customWidth="1"/>
    <col min="15106" max="15106" width="8.796875" style="1"/>
    <col min="15107" max="15107" width="7.69921875" style="1" customWidth="1"/>
    <col min="15108" max="15108" width="3.69921875" style="1" customWidth="1"/>
    <col min="15109" max="15109" width="7.69921875" style="1" customWidth="1"/>
    <col min="15110" max="15110" width="3.69921875" style="1" customWidth="1"/>
    <col min="15111" max="15111" width="7.69921875" style="1" customWidth="1"/>
    <col min="15112" max="15112" width="3.69921875" style="1" customWidth="1"/>
    <col min="15113" max="15349" width="8.796875" style="1"/>
    <col min="15350" max="15350" width="5.19921875" style="1" customWidth="1"/>
    <col min="15351" max="15353" width="6.3984375" style="1" customWidth="1"/>
    <col min="15354" max="15354" width="5.19921875" style="1" customWidth="1"/>
    <col min="15355" max="15357" width="6.3984375" style="1" customWidth="1"/>
    <col min="15358" max="15358" width="5.19921875" style="1" customWidth="1"/>
    <col min="15359" max="15361" width="6.3984375" style="1" customWidth="1"/>
    <col min="15362" max="15362" width="8.796875" style="1"/>
    <col min="15363" max="15363" width="7.69921875" style="1" customWidth="1"/>
    <col min="15364" max="15364" width="3.69921875" style="1" customWidth="1"/>
    <col min="15365" max="15365" width="7.69921875" style="1" customWidth="1"/>
    <col min="15366" max="15366" width="3.69921875" style="1" customWidth="1"/>
    <col min="15367" max="15367" width="7.69921875" style="1" customWidth="1"/>
    <col min="15368" max="15368" width="3.69921875" style="1" customWidth="1"/>
    <col min="15369" max="15605" width="8.796875" style="1"/>
    <col min="15606" max="15606" width="5.19921875" style="1" customWidth="1"/>
    <col min="15607" max="15609" width="6.3984375" style="1" customWidth="1"/>
    <col min="15610" max="15610" width="5.19921875" style="1" customWidth="1"/>
    <col min="15611" max="15613" width="6.3984375" style="1" customWidth="1"/>
    <col min="15614" max="15614" width="5.19921875" style="1" customWidth="1"/>
    <col min="15615" max="15617" width="6.3984375" style="1" customWidth="1"/>
    <col min="15618" max="15618" width="8.796875" style="1"/>
    <col min="15619" max="15619" width="7.69921875" style="1" customWidth="1"/>
    <col min="15620" max="15620" width="3.69921875" style="1" customWidth="1"/>
    <col min="15621" max="15621" width="7.69921875" style="1" customWidth="1"/>
    <col min="15622" max="15622" width="3.69921875" style="1" customWidth="1"/>
    <col min="15623" max="15623" width="7.69921875" style="1" customWidth="1"/>
    <col min="15624" max="15624" width="3.69921875" style="1" customWidth="1"/>
    <col min="15625" max="15861" width="8.796875" style="1"/>
    <col min="15862" max="15862" width="5.19921875" style="1" customWidth="1"/>
    <col min="15863" max="15865" width="6.3984375" style="1" customWidth="1"/>
    <col min="15866" max="15866" width="5.19921875" style="1" customWidth="1"/>
    <col min="15867" max="15869" width="6.3984375" style="1" customWidth="1"/>
    <col min="15870" max="15870" width="5.19921875" style="1" customWidth="1"/>
    <col min="15871" max="15873" width="6.3984375" style="1" customWidth="1"/>
    <col min="15874" max="15874" width="8.796875" style="1"/>
    <col min="15875" max="15875" width="7.69921875" style="1" customWidth="1"/>
    <col min="15876" max="15876" width="3.69921875" style="1" customWidth="1"/>
    <col min="15877" max="15877" width="7.69921875" style="1" customWidth="1"/>
    <col min="15878" max="15878" width="3.69921875" style="1" customWidth="1"/>
    <col min="15879" max="15879" width="7.69921875" style="1" customWidth="1"/>
    <col min="15880" max="15880" width="3.69921875" style="1" customWidth="1"/>
    <col min="15881" max="16117" width="8.796875" style="1"/>
    <col min="16118" max="16118" width="5.19921875" style="1" customWidth="1"/>
    <col min="16119" max="16121" width="6.3984375" style="1" customWidth="1"/>
    <col min="16122" max="16122" width="5.19921875" style="1" customWidth="1"/>
    <col min="16123" max="16125" width="6.3984375" style="1" customWidth="1"/>
    <col min="16126" max="16126" width="5.19921875" style="1" customWidth="1"/>
    <col min="16127" max="16129" width="6.3984375" style="1" customWidth="1"/>
    <col min="16130" max="16130" width="8.796875" style="1"/>
    <col min="16131" max="16131" width="7.69921875" style="1" customWidth="1"/>
    <col min="16132" max="16132" width="3.69921875" style="1" customWidth="1"/>
    <col min="16133" max="16133" width="7.69921875" style="1" customWidth="1"/>
    <col min="16134" max="16134" width="3.69921875" style="1" customWidth="1"/>
    <col min="16135" max="16135" width="7.69921875" style="1" customWidth="1"/>
    <col min="16136" max="16136" width="3.69921875" style="1" customWidth="1"/>
    <col min="16137" max="16384" width="8.796875" style="1"/>
  </cols>
  <sheetData>
    <row r="1" spans="1:12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9"/>
      <c r="I1" s="28"/>
      <c r="J1" s="29"/>
      <c r="K1" s="60" t="s">
        <v>45</v>
      </c>
      <c r="L1" s="30"/>
    </row>
    <row r="2" spans="1:12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</row>
    <row r="3" spans="1:12" s="6" customFormat="1" ht="25.5" customHeight="1">
      <c r="A3" s="10" t="s">
        <v>6</v>
      </c>
      <c r="B3" s="44">
        <v>101</v>
      </c>
      <c r="C3" s="44">
        <v>48</v>
      </c>
      <c r="D3" s="102">
        <v>53</v>
      </c>
      <c r="E3" s="10" t="s">
        <v>7</v>
      </c>
      <c r="F3" s="44">
        <v>219</v>
      </c>
      <c r="G3" s="44">
        <v>124</v>
      </c>
      <c r="H3" s="102">
        <v>95</v>
      </c>
      <c r="I3" s="10" t="s">
        <v>8</v>
      </c>
      <c r="J3" s="44">
        <v>220</v>
      </c>
      <c r="K3" s="44">
        <v>110</v>
      </c>
      <c r="L3" s="44">
        <v>110</v>
      </c>
    </row>
    <row r="4" spans="1:12" s="35" customFormat="1" ht="15.75" customHeight="1">
      <c r="A4" s="17">
        <v>0</v>
      </c>
      <c r="B4" s="36">
        <v>16</v>
      </c>
      <c r="C4" s="36">
        <v>9</v>
      </c>
      <c r="D4" s="50">
        <v>7</v>
      </c>
      <c r="E4" s="13">
        <v>35</v>
      </c>
      <c r="F4" s="36">
        <v>41</v>
      </c>
      <c r="G4" s="36">
        <v>23</v>
      </c>
      <c r="H4" s="50">
        <v>18</v>
      </c>
      <c r="I4" s="13">
        <v>70</v>
      </c>
      <c r="J4" s="36">
        <v>48</v>
      </c>
      <c r="K4" s="36">
        <v>26</v>
      </c>
      <c r="L4" s="36">
        <v>22</v>
      </c>
    </row>
    <row r="5" spans="1:12" s="35" customFormat="1" ht="15.75" customHeight="1">
      <c r="A5" s="17">
        <v>1</v>
      </c>
      <c r="B5" s="36">
        <v>18</v>
      </c>
      <c r="C5" s="36">
        <v>9</v>
      </c>
      <c r="D5" s="50">
        <v>9</v>
      </c>
      <c r="E5" s="13">
        <v>36</v>
      </c>
      <c r="F5" s="36">
        <v>42</v>
      </c>
      <c r="G5" s="36">
        <v>28</v>
      </c>
      <c r="H5" s="50">
        <v>14</v>
      </c>
      <c r="I5" s="13">
        <v>71</v>
      </c>
      <c r="J5" s="36">
        <v>35</v>
      </c>
      <c r="K5" s="36">
        <v>22</v>
      </c>
      <c r="L5" s="36">
        <v>13</v>
      </c>
    </row>
    <row r="6" spans="1:12" s="35" customFormat="1" ht="15.75" customHeight="1">
      <c r="A6" s="17">
        <v>2</v>
      </c>
      <c r="B6" s="36">
        <v>25</v>
      </c>
      <c r="C6" s="36">
        <v>14</v>
      </c>
      <c r="D6" s="50">
        <v>11</v>
      </c>
      <c r="E6" s="13">
        <v>37</v>
      </c>
      <c r="F6" s="36">
        <v>45</v>
      </c>
      <c r="G6" s="36">
        <v>26</v>
      </c>
      <c r="H6" s="50">
        <v>19</v>
      </c>
      <c r="I6" s="13">
        <v>72</v>
      </c>
      <c r="J6" s="36">
        <v>41</v>
      </c>
      <c r="K6" s="36">
        <v>16</v>
      </c>
      <c r="L6" s="36">
        <v>25</v>
      </c>
    </row>
    <row r="7" spans="1:12" s="35" customFormat="1" ht="15.75" customHeight="1">
      <c r="A7" s="17">
        <v>3</v>
      </c>
      <c r="B7" s="36">
        <v>28</v>
      </c>
      <c r="C7" s="36">
        <v>13</v>
      </c>
      <c r="D7" s="50">
        <v>15</v>
      </c>
      <c r="E7" s="13">
        <v>38</v>
      </c>
      <c r="F7" s="36">
        <v>38</v>
      </c>
      <c r="G7" s="36">
        <v>19</v>
      </c>
      <c r="H7" s="50">
        <v>19</v>
      </c>
      <c r="I7" s="13">
        <v>73</v>
      </c>
      <c r="J7" s="36">
        <v>45</v>
      </c>
      <c r="K7" s="36">
        <v>24</v>
      </c>
      <c r="L7" s="36">
        <v>21</v>
      </c>
    </row>
    <row r="8" spans="1:12" s="35" customFormat="1" ht="18" customHeight="1">
      <c r="A8" s="19">
        <v>4</v>
      </c>
      <c r="B8" s="39">
        <v>14</v>
      </c>
      <c r="C8" s="39">
        <v>3</v>
      </c>
      <c r="D8" s="51">
        <v>11</v>
      </c>
      <c r="E8" s="20">
        <v>39</v>
      </c>
      <c r="F8" s="39">
        <v>53</v>
      </c>
      <c r="G8" s="39">
        <v>28</v>
      </c>
      <c r="H8" s="51">
        <v>25</v>
      </c>
      <c r="I8" s="20">
        <v>74</v>
      </c>
      <c r="J8" s="39">
        <v>51</v>
      </c>
      <c r="K8" s="39">
        <v>22</v>
      </c>
      <c r="L8" s="39">
        <v>29</v>
      </c>
    </row>
    <row r="9" spans="1:12" s="6" customFormat="1" ht="25.5" customHeight="1">
      <c r="A9" s="10" t="s">
        <v>10</v>
      </c>
      <c r="B9" s="44">
        <v>113</v>
      </c>
      <c r="C9" s="44">
        <v>61</v>
      </c>
      <c r="D9" s="102">
        <v>52</v>
      </c>
      <c r="E9" s="10" t="s">
        <v>11</v>
      </c>
      <c r="F9" s="44">
        <v>214</v>
      </c>
      <c r="G9" s="44">
        <v>110</v>
      </c>
      <c r="H9" s="102">
        <v>104</v>
      </c>
      <c r="I9" s="10" t="s">
        <v>12</v>
      </c>
      <c r="J9" s="44">
        <v>161</v>
      </c>
      <c r="K9" s="44">
        <v>89</v>
      </c>
      <c r="L9" s="44">
        <v>72</v>
      </c>
    </row>
    <row r="10" spans="1:12" s="35" customFormat="1" ht="15.75" customHeight="1">
      <c r="A10" s="17">
        <v>5</v>
      </c>
      <c r="B10" s="36">
        <v>20</v>
      </c>
      <c r="C10" s="36">
        <v>12</v>
      </c>
      <c r="D10" s="50">
        <v>8</v>
      </c>
      <c r="E10" s="13">
        <v>40</v>
      </c>
      <c r="F10" s="36">
        <v>36</v>
      </c>
      <c r="G10" s="36">
        <v>18</v>
      </c>
      <c r="H10" s="50">
        <v>18</v>
      </c>
      <c r="I10" s="13">
        <v>75</v>
      </c>
      <c r="J10" s="36">
        <v>46</v>
      </c>
      <c r="K10" s="36">
        <v>23</v>
      </c>
      <c r="L10" s="36">
        <v>23</v>
      </c>
    </row>
    <row r="11" spans="1:12" s="35" customFormat="1" ht="15.75" customHeight="1">
      <c r="A11" s="17">
        <v>6</v>
      </c>
      <c r="B11" s="36">
        <v>23</v>
      </c>
      <c r="C11" s="36">
        <v>13</v>
      </c>
      <c r="D11" s="50">
        <v>10</v>
      </c>
      <c r="E11" s="13">
        <v>41</v>
      </c>
      <c r="F11" s="36">
        <v>45</v>
      </c>
      <c r="G11" s="36">
        <v>25</v>
      </c>
      <c r="H11" s="50">
        <v>20</v>
      </c>
      <c r="I11" s="13">
        <v>76</v>
      </c>
      <c r="J11" s="36">
        <v>39</v>
      </c>
      <c r="K11" s="36">
        <v>27</v>
      </c>
      <c r="L11" s="36">
        <v>12</v>
      </c>
    </row>
    <row r="12" spans="1:12" s="35" customFormat="1" ht="15.75" customHeight="1">
      <c r="A12" s="17">
        <v>7</v>
      </c>
      <c r="B12" s="36">
        <v>17</v>
      </c>
      <c r="C12" s="36">
        <v>10</v>
      </c>
      <c r="D12" s="50">
        <v>7</v>
      </c>
      <c r="E12" s="13">
        <v>42</v>
      </c>
      <c r="F12" s="36">
        <v>40</v>
      </c>
      <c r="G12" s="36">
        <v>19</v>
      </c>
      <c r="H12" s="50">
        <v>21</v>
      </c>
      <c r="I12" s="13">
        <v>77</v>
      </c>
      <c r="J12" s="36">
        <v>26</v>
      </c>
      <c r="K12" s="36">
        <v>14</v>
      </c>
      <c r="L12" s="36">
        <v>12</v>
      </c>
    </row>
    <row r="13" spans="1:12" s="35" customFormat="1" ht="15.75" customHeight="1">
      <c r="A13" s="17">
        <v>8</v>
      </c>
      <c r="B13" s="36">
        <v>20</v>
      </c>
      <c r="C13" s="36">
        <v>8</v>
      </c>
      <c r="D13" s="50">
        <v>12</v>
      </c>
      <c r="E13" s="13">
        <v>43</v>
      </c>
      <c r="F13" s="36">
        <v>48</v>
      </c>
      <c r="G13" s="36">
        <v>26</v>
      </c>
      <c r="H13" s="50">
        <v>22</v>
      </c>
      <c r="I13" s="13">
        <v>78</v>
      </c>
      <c r="J13" s="36">
        <v>26</v>
      </c>
      <c r="K13" s="36">
        <v>16</v>
      </c>
      <c r="L13" s="36">
        <v>10</v>
      </c>
    </row>
    <row r="14" spans="1:12" s="35" customFormat="1" ht="18" customHeight="1">
      <c r="A14" s="19">
        <v>9</v>
      </c>
      <c r="B14" s="39">
        <v>33</v>
      </c>
      <c r="C14" s="39">
        <v>18</v>
      </c>
      <c r="D14" s="51">
        <v>15</v>
      </c>
      <c r="E14" s="20">
        <v>44</v>
      </c>
      <c r="F14" s="39">
        <v>45</v>
      </c>
      <c r="G14" s="39">
        <v>22</v>
      </c>
      <c r="H14" s="51">
        <v>23</v>
      </c>
      <c r="I14" s="20">
        <v>79</v>
      </c>
      <c r="J14" s="39">
        <v>24</v>
      </c>
      <c r="K14" s="39">
        <v>9</v>
      </c>
      <c r="L14" s="39">
        <v>15</v>
      </c>
    </row>
    <row r="15" spans="1:12" s="6" customFormat="1" ht="25.5" customHeight="1">
      <c r="A15" s="10" t="s">
        <v>19</v>
      </c>
      <c r="B15" s="44">
        <v>151</v>
      </c>
      <c r="C15" s="44">
        <v>84</v>
      </c>
      <c r="D15" s="102">
        <v>67</v>
      </c>
      <c r="E15" s="10" t="s">
        <v>20</v>
      </c>
      <c r="F15" s="44">
        <v>258</v>
      </c>
      <c r="G15" s="44">
        <v>126</v>
      </c>
      <c r="H15" s="102">
        <v>132</v>
      </c>
      <c r="I15" s="10" t="s">
        <v>21</v>
      </c>
      <c r="J15" s="44">
        <v>111</v>
      </c>
      <c r="K15" s="44">
        <v>44</v>
      </c>
      <c r="L15" s="44">
        <v>67</v>
      </c>
    </row>
    <row r="16" spans="1:12" s="35" customFormat="1" ht="15.75" customHeight="1">
      <c r="A16" s="17">
        <v>10</v>
      </c>
      <c r="B16" s="36">
        <v>25</v>
      </c>
      <c r="C16" s="36">
        <v>16</v>
      </c>
      <c r="D16" s="50">
        <v>9</v>
      </c>
      <c r="E16" s="13">
        <v>45</v>
      </c>
      <c r="F16" s="36">
        <v>43</v>
      </c>
      <c r="G16" s="36">
        <v>19</v>
      </c>
      <c r="H16" s="50">
        <v>24</v>
      </c>
      <c r="I16" s="13">
        <v>80</v>
      </c>
      <c r="J16" s="36">
        <v>24</v>
      </c>
      <c r="K16" s="36">
        <v>12</v>
      </c>
      <c r="L16" s="36">
        <v>12</v>
      </c>
    </row>
    <row r="17" spans="1:12" s="35" customFormat="1" ht="15.75" customHeight="1">
      <c r="A17" s="17">
        <v>11</v>
      </c>
      <c r="B17" s="36">
        <v>31</v>
      </c>
      <c r="C17" s="36">
        <v>12</v>
      </c>
      <c r="D17" s="50">
        <v>19</v>
      </c>
      <c r="E17" s="13">
        <v>46</v>
      </c>
      <c r="F17" s="36">
        <v>45</v>
      </c>
      <c r="G17" s="36">
        <v>19</v>
      </c>
      <c r="H17" s="50">
        <v>26</v>
      </c>
      <c r="I17" s="13">
        <v>81</v>
      </c>
      <c r="J17" s="36">
        <v>30</v>
      </c>
      <c r="K17" s="36">
        <v>10</v>
      </c>
      <c r="L17" s="36">
        <v>20</v>
      </c>
    </row>
    <row r="18" spans="1:12" s="35" customFormat="1" ht="15.75" customHeight="1">
      <c r="A18" s="17">
        <v>12</v>
      </c>
      <c r="B18" s="36">
        <v>29</v>
      </c>
      <c r="C18" s="36">
        <v>16</v>
      </c>
      <c r="D18" s="50">
        <v>13</v>
      </c>
      <c r="E18" s="13">
        <v>47</v>
      </c>
      <c r="F18" s="36">
        <v>57</v>
      </c>
      <c r="G18" s="36">
        <v>35</v>
      </c>
      <c r="H18" s="50">
        <v>22</v>
      </c>
      <c r="I18" s="13">
        <v>82</v>
      </c>
      <c r="J18" s="36">
        <v>18</v>
      </c>
      <c r="K18" s="36">
        <v>7</v>
      </c>
      <c r="L18" s="36">
        <v>11</v>
      </c>
    </row>
    <row r="19" spans="1:12" s="35" customFormat="1" ht="15.75" customHeight="1">
      <c r="A19" s="17">
        <v>13</v>
      </c>
      <c r="B19" s="36">
        <v>30</v>
      </c>
      <c r="C19" s="36">
        <v>19</v>
      </c>
      <c r="D19" s="50">
        <v>11</v>
      </c>
      <c r="E19" s="13">
        <v>48</v>
      </c>
      <c r="F19" s="36">
        <v>64</v>
      </c>
      <c r="G19" s="36">
        <v>27</v>
      </c>
      <c r="H19" s="50">
        <v>37</v>
      </c>
      <c r="I19" s="13">
        <v>83</v>
      </c>
      <c r="J19" s="36">
        <v>20</v>
      </c>
      <c r="K19" s="36">
        <v>8</v>
      </c>
      <c r="L19" s="36">
        <v>12</v>
      </c>
    </row>
    <row r="20" spans="1:12" s="35" customFormat="1" ht="18" customHeight="1">
      <c r="A20" s="19">
        <v>14</v>
      </c>
      <c r="B20" s="39">
        <v>36</v>
      </c>
      <c r="C20" s="39">
        <v>21</v>
      </c>
      <c r="D20" s="51">
        <v>15</v>
      </c>
      <c r="E20" s="20">
        <v>49</v>
      </c>
      <c r="F20" s="39">
        <v>49</v>
      </c>
      <c r="G20" s="39">
        <v>26</v>
      </c>
      <c r="H20" s="51">
        <v>23</v>
      </c>
      <c r="I20" s="20">
        <v>84</v>
      </c>
      <c r="J20" s="39">
        <v>19</v>
      </c>
      <c r="K20" s="39">
        <v>7</v>
      </c>
      <c r="L20" s="39">
        <v>12</v>
      </c>
    </row>
    <row r="21" spans="1:12" s="6" customFormat="1" ht="25.5" customHeight="1">
      <c r="A21" s="10" t="s">
        <v>22</v>
      </c>
      <c r="B21" s="44">
        <v>203</v>
      </c>
      <c r="C21" s="44">
        <v>109</v>
      </c>
      <c r="D21" s="102">
        <v>94</v>
      </c>
      <c r="E21" s="10" t="s">
        <v>23</v>
      </c>
      <c r="F21" s="44">
        <v>322</v>
      </c>
      <c r="G21" s="44">
        <v>156</v>
      </c>
      <c r="H21" s="102">
        <v>166</v>
      </c>
      <c r="I21" s="10" t="s">
        <v>24</v>
      </c>
      <c r="J21" s="44">
        <v>107</v>
      </c>
      <c r="K21" s="44">
        <v>41</v>
      </c>
      <c r="L21" s="44">
        <v>66</v>
      </c>
    </row>
    <row r="22" spans="1:12" s="35" customFormat="1" ht="15.75" customHeight="1">
      <c r="A22" s="17">
        <v>15</v>
      </c>
      <c r="B22" s="36">
        <v>34</v>
      </c>
      <c r="C22" s="36">
        <v>20</v>
      </c>
      <c r="D22" s="50">
        <v>14</v>
      </c>
      <c r="E22" s="13">
        <v>50</v>
      </c>
      <c r="F22" s="36">
        <v>56</v>
      </c>
      <c r="G22" s="36">
        <v>34</v>
      </c>
      <c r="H22" s="50">
        <v>22</v>
      </c>
      <c r="I22" s="13">
        <v>85</v>
      </c>
      <c r="J22" s="36">
        <v>30</v>
      </c>
      <c r="K22" s="36">
        <v>11</v>
      </c>
      <c r="L22" s="36">
        <v>19</v>
      </c>
    </row>
    <row r="23" spans="1:12" s="35" customFormat="1" ht="15.75" customHeight="1">
      <c r="A23" s="17">
        <v>16</v>
      </c>
      <c r="B23" s="36">
        <v>39</v>
      </c>
      <c r="C23" s="36">
        <v>21</v>
      </c>
      <c r="D23" s="50">
        <v>18</v>
      </c>
      <c r="E23" s="13">
        <v>51</v>
      </c>
      <c r="F23" s="36">
        <v>50</v>
      </c>
      <c r="G23" s="36">
        <v>23</v>
      </c>
      <c r="H23" s="50">
        <v>27</v>
      </c>
      <c r="I23" s="13">
        <v>86</v>
      </c>
      <c r="J23" s="36">
        <v>24</v>
      </c>
      <c r="K23" s="36">
        <v>7</v>
      </c>
      <c r="L23" s="36">
        <v>17</v>
      </c>
    </row>
    <row r="24" spans="1:12" s="35" customFormat="1" ht="15.75" customHeight="1">
      <c r="A24" s="17">
        <v>17</v>
      </c>
      <c r="B24" s="36">
        <v>43</v>
      </c>
      <c r="C24" s="36">
        <v>22</v>
      </c>
      <c r="D24" s="50">
        <v>21</v>
      </c>
      <c r="E24" s="13">
        <v>52</v>
      </c>
      <c r="F24" s="36">
        <v>73</v>
      </c>
      <c r="G24" s="36">
        <v>32</v>
      </c>
      <c r="H24" s="50">
        <v>41</v>
      </c>
      <c r="I24" s="13">
        <v>87</v>
      </c>
      <c r="J24" s="36">
        <v>18</v>
      </c>
      <c r="K24" s="36">
        <v>8</v>
      </c>
      <c r="L24" s="36">
        <v>10</v>
      </c>
    </row>
    <row r="25" spans="1:12" s="35" customFormat="1" ht="15.75" customHeight="1">
      <c r="A25" s="17">
        <v>18</v>
      </c>
      <c r="B25" s="36">
        <v>46</v>
      </c>
      <c r="C25" s="36">
        <v>26</v>
      </c>
      <c r="D25" s="50">
        <v>20</v>
      </c>
      <c r="E25" s="13">
        <v>53</v>
      </c>
      <c r="F25" s="36">
        <v>74</v>
      </c>
      <c r="G25" s="36">
        <v>36</v>
      </c>
      <c r="H25" s="50">
        <v>38</v>
      </c>
      <c r="I25" s="13">
        <v>88</v>
      </c>
      <c r="J25" s="36">
        <v>20</v>
      </c>
      <c r="K25" s="36">
        <v>7</v>
      </c>
      <c r="L25" s="36">
        <v>13</v>
      </c>
    </row>
    <row r="26" spans="1:12" s="35" customFormat="1" ht="18" customHeight="1">
      <c r="A26" s="19">
        <v>19</v>
      </c>
      <c r="B26" s="39">
        <v>41</v>
      </c>
      <c r="C26" s="39">
        <v>20</v>
      </c>
      <c r="D26" s="51">
        <v>21</v>
      </c>
      <c r="E26" s="20">
        <v>54</v>
      </c>
      <c r="F26" s="39">
        <v>69</v>
      </c>
      <c r="G26" s="39">
        <v>31</v>
      </c>
      <c r="H26" s="51">
        <v>38</v>
      </c>
      <c r="I26" s="20">
        <v>89</v>
      </c>
      <c r="J26" s="39">
        <v>15</v>
      </c>
      <c r="K26" s="39">
        <v>8</v>
      </c>
      <c r="L26" s="39">
        <v>7</v>
      </c>
    </row>
    <row r="27" spans="1:12" s="6" customFormat="1" ht="25.5" customHeight="1">
      <c r="A27" s="10" t="s">
        <v>25</v>
      </c>
      <c r="B27" s="44">
        <v>251</v>
      </c>
      <c r="C27" s="44">
        <v>144</v>
      </c>
      <c r="D27" s="102">
        <v>107</v>
      </c>
      <c r="E27" s="10" t="s">
        <v>26</v>
      </c>
      <c r="F27" s="44">
        <v>362</v>
      </c>
      <c r="G27" s="44">
        <v>158</v>
      </c>
      <c r="H27" s="102">
        <v>204</v>
      </c>
      <c r="I27" s="10" t="s">
        <v>27</v>
      </c>
      <c r="J27" s="44">
        <v>47</v>
      </c>
      <c r="K27" s="44">
        <v>13</v>
      </c>
      <c r="L27" s="44">
        <v>34</v>
      </c>
    </row>
    <row r="28" spans="1:12" s="35" customFormat="1" ht="15.75" customHeight="1">
      <c r="A28" s="17">
        <v>20</v>
      </c>
      <c r="B28" s="36">
        <v>53</v>
      </c>
      <c r="C28" s="36">
        <v>26</v>
      </c>
      <c r="D28" s="50">
        <v>27</v>
      </c>
      <c r="E28" s="13">
        <v>55</v>
      </c>
      <c r="F28" s="36">
        <v>77</v>
      </c>
      <c r="G28" s="36">
        <v>35</v>
      </c>
      <c r="H28" s="50">
        <v>42</v>
      </c>
      <c r="I28" s="13">
        <v>90</v>
      </c>
      <c r="J28" s="36">
        <v>16</v>
      </c>
      <c r="K28" s="36">
        <v>3</v>
      </c>
      <c r="L28" s="36">
        <v>13</v>
      </c>
    </row>
    <row r="29" spans="1:12" s="35" customFormat="1" ht="15.75" customHeight="1">
      <c r="A29" s="17">
        <v>21</v>
      </c>
      <c r="B29" s="36">
        <v>50</v>
      </c>
      <c r="C29" s="36">
        <v>28</v>
      </c>
      <c r="D29" s="50">
        <v>22</v>
      </c>
      <c r="E29" s="13">
        <v>56</v>
      </c>
      <c r="F29" s="36">
        <v>66</v>
      </c>
      <c r="G29" s="36">
        <v>33</v>
      </c>
      <c r="H29" s="50">
        <v>33</v>
      </c>
      <c r="I29" s="13">
        <v>91</v>
      </c>
      <c r="J29" s="36">
        <v>13</v>
      </c>
      <c r="K29" s="36">
        <v>3</v>
      </c>
      <c r="L29" s="36">
        <v>10</v>
      </c>
    </row>
    <row r="30" spans="1:12" s="35" customFormat="1" ht="15.75" customHeight="1">
      <c r="A30" s="17">
        <v>22</v>
      </c>
      <c r="B30" s="36">
        <v>42</v>
      </c>
      <c r="C30" s="36">
        <v>27</v>
      </c>
      <c r="D30" s="50">
        <v>15</v>
      </c>
      <c r="E30" s="13">
        <v>57</v>
      </c>
      <c r="F30" s="36">
        <v>83</v>
      </c>
      <c r="G30" s="36">
        <v>24</v>
      </c>
      <c r="H30" s="50">
        <v>59</v>
      </c>
      <c r="I30" s="13">
        <v>92</v>
      </c>
      <c r="J30" s="36">
        <v>9</v>
      </c>
      <c r="K30" s="36">
        <v>2</v>
      </c>
      <c r="L30" s="36">
        <v>7</v>
      </c>
    </row>
    <row r="31" spans="1:12" s="35" customFormat="1" ht="15.75" customHeight="1">
      <c r="A31" s="17">
        <v>23</v>
      </c>
      <c r="B31" s="36">
        <v>58</v>
      </c>
      <c r="C31" s="36">
        <v>34</v>
      </c>
      <c r="D31" s="50">
        <v>24</v>
      </c>
      <c r="E31" s="13">
        <v>58</v>
      </c>
      <c r="F31" s="36">
        <v>80</v>
      </c>
      <c r="G31" s="36">
        <v>37</v>
      </c>
      <c r="H31" s="50">
        <v>43</v>
      </c>
      <c r="I31" s="13">
        <v>93</v>
      </c>
      <c r="J31" s="36">
        <v>7</v>
      </c>
      <c r="K31" s="36">
        <v>5</v>
      </c>
      <c r="L31" s="36">
        <v>2</v>
      </c>
    </row>
    <row r="32" spans="1:12" s="35" customFormat="1" ht="18" customHeight="1">
      <c r="A32" s="19">
        <v>24</v>
      </c>
      <c r="B32" s="39">
        <v>48</v>
      </c>
      <c r="C32" s="39">
        <v>29</v>
      </c>
      <c r="D32" s="51">
        <v>19</v>
      </c>
      <c r="E32" s="20">
        <v>59</v>
      </c>
      <c r="F32" s="39">
        <v>56</v>
      </c>
      <c r="G32" s="39">
        <v>29</v>
      </c>
      <c r="H32" s="51">
        <v>27</v>
      </c>
      <c r="I32" s="20">
        <v>94</v>
      </c>
      <c r="J32" s="39">
        <v>2</v>
      </c>
      <c r="K32" s="39">
        <v>0</v>
      </c>
      <c r="L32" s="39">
        <v>2</v>
      </c>
    </row>
    <row r="33" spans="1:12" s="6" customFormat="1" ht="25.5" customHeight="1">
      <c r="A33" s="10" t="s">
        <v>28</v>
      </c>
      <c r="B33" s="44">
        <v>313</v>
      </c>
      <c r="C33" s="44">
        <v>191</v>
      </c>
      <c r="D33" s="102">
        <v>122</v>
      </c>
      <c r="E33" s="10" t="s">
        <v>29</v>
      </c>
      <c r="F33" s="44">
        <v>441</v>
      </c>
      <c r="G33" s="44">
        <v>222</v>
      </c>
      <c r="H33" s="102">
        <v>219</v>
      </c>
      <c r="I33" s="14" t="s">
        <v>30</v>
      </c>
      <c r="J33" s="44">
        <v>13</v>
      </c>
      <c r="K33" s="44">
        <v>2</v>
      </c>
      <c r="L33" s="44">
        <v>11</v>
      </c>
    </row>
    <row r="34" spans="1:12" s="35" customFormat="1" ht="15.75" customHeight="1">
      <c r="A34" s="17">
        <v>25</v>
      </c>
      <c r="B34" s="36">
        <v>60</v>
      </c>
      <c r="C34" s="36">
        <v>37</v>
      </c>
      <c r="D34" s="50">
        <v>23</v>
      </c>
      <c r="E34" s="13">
        <v>60</v>
      </c>
      <c r="F34" s="36">
        <v>101</v>
      </c>
      <c r="G34" s="36">
        <v>44</v>
      </c>
      <c r="H34" s="50">
        <v>57</v>
      </c>
      <c r="I34" s="21">
        <v>95</v>
      </c>
      <c r="J34" s="45">
        <v>3</v>
      </c>
      <c r="K34" s="45">
        <v>2</v>
      </c>
      <c r="L34" s="45">
        <v>1</v>
      </c>
    </row>
    <row r="35" spans="1:12" s="35" customFormat="1" ht="15.75" customHeight="1">
      <c r="A35" s="17">
        <v>26</v>
      </c>
      <c r="B35" s="36">
        <v>64</v>
      </c>
      <c r="C35" s="36">
        <v>36</v>
      </c>
      <c r="D35" s="50">
        <v>28</v>
      </c>
      <c r="E35" s="13">
        <v>61</v>
      </c>
      <c r="F35" s="36">
        <v>94</v>
      </c>
      <c r="G35" s="36">
        <v>47</v>
      </c>
      <c r="H35" s="50">
        <v>47</v>
      </c>
      <c r="I35" s="21">
        <v>96</v>
      </c>
      <c r="J35" s="45">
        <v>4</v>
      </c>
      <c r="K35" s="45">
        <v>0</v>
      </c>
      <c r="L35" s="45">
        <v>4</v>
      </c>
    </row>
    <row r="36" spans="1:12" s="35" customFormat="1" ht="15.75" customHeight="1">
      <c r="A36" s="17">
        <v>27</v>
      </c>
      <c r="B36" s="36">
        <v>64</v>
      </c>
      <c r="C36" s="36">
        <v>39</v>
      </c>
      <c r="D36" s="50">
        <v>25</v>
      </c>
      <c r="E36" s="13">
        <v>62</v>
      </c>
      <c r="F36" s="36">
        <v>93</v>
      </c>
      <c r="G36" s="36">
        <v>54</v>
      </c>
      <c r="H36" s="50">
        <v>39</v>
      </c>
      <c r="I36" s="21">
        <v>97</v>
      </c>
      <c r="J36" s="45">
        <v>3</v>
      </c>
      <c r="K36" s="45">
        <v>0</v>
      </c>
      <c r="L36" s="45">
        <v>3</v>
      </c>
    </row>
    <row r="37" spans="1:12" s="35" customFormat="1" ht="15.75" customHeight="1">
      <c r="A37" s="17">
        <v>28</v>
      </c>
      <c r="B37" s="36">
        <v>64</v>
      </c>
      <c r="C37" s="36">
        <v>39</v>
      </c>
      <c r="D37" s="50">
        <v>25</v>
      </c>
      <c r="E37" s="13">
        <v>63</v>
      </c>
      <c r="F37" s="36">
        <v>82</v>
      </c>
      <c r="G37" s="36">
        <v>41</v>
      </c>
      <c r="H37" s="50">
        <v>41</v>
      </c>
      <c r="I37" s="21">
        <v>98</v>
      </c>
      <c r="J37" s="45">
        <v>0</v>
      </c>
      <c r="K37" s="45">
        <v>0</v>
      </c>
      <c r="L37" s="45">
        <v>0</v>
      </c>
    </row>
    <row r="38" spans="1:12" s="35" customFormat="1" ht="18" customHeight="1">
      <c r="A38" s="19">
        <v>29</v>
      </c>
      <c r="B38" s="39">
        <v>61</v>
      </c>
      <c r="C38" s="39">
        <v>40</v>
      </c>
      <c r="D38" s="51">
        <v>21</v>
      </c>
      <c r="E38" s="20">
        <v>64</v>
      </c>
      <c r="F38" s="39">
        <v>71</v>
      </c>
      <c r="G38" s="39">
        <v>36</v>
      </c>
      <c r="H38" s="51">
        <v>35</v>
      </c>
      <c r="I38" s="21">
        <v>99</v>
      </c>
      <c r="J38" s="45">
        <v>2</v>
      </c>
      <c r="K38" s="45">
        <v>0</v>
      </c>
      <c r="L38" s="45">
        <v>2</v>
      </c>
    </row>
    <row r="39" spans="1:12" s="6" customFormat="1" ht="25.5" customHeight="1">
      <c r="A39" s="10" t="s">
        <v>31</v>
      </c>
      <c r="B39" s="44">
        <v>275</v>
      </c>
      <c r="C39" s="44">
        <v>163</v>
      </c>
      <c r="D39" s="102">
        <v>112</v>
      </c>
      <c r="E39" s="10" t="s">
        <v>32</v>
      </c>
      <c r="F39" s="44">
        <v>306</v>
      </c>
      <c r="G39" s="44">
        <v>157</v>
      </c>
      <c r="H39" s="102">
        <v>149</v>
      </c>
      <c r="I39" s="12">
        <v>100</v>
      </c>
      <c r="J39" s="47">
        <v>1</v>
      </c>
      <c r="K39" s="47">
        <v>0</v>
      </c>
      <c r="L39" s="47">
        <v>1</v>
      </c>
    </row>
    <row r="40" spans="1:12" s="35" customFormat="1" ht="15.75" customHeight="1">
      <c r="A40" s="17">
        <v>30</v>
      </c>
      <c r="B40" s="36">
        <v>52</v>
      </c>
      <c r="C40" s="36">
        <v>36</v>
      </c>
      <c r="D40" s="50">
        <v>16</v>
      </c>
      <c r="E40" s="13">
        <v>65</v>
      </c>
      <c r="F40" s="36">
        <v>76</v>
      </c>
      <c r="G40" s="36">
        <v>37</v>
      </c>
      <c r="H40" s="50">
        <v>39</v>
      </c>
      <c r="I40" s="13">
        <v>101</v>
      </c>
      <c r="J40" s="36">
        <v>0</v>
      </c>
      <c r="K40" s="36">
        <v>0</v>
      </c>
      <c r="L40" s="36">
        <v>0</v>
      </c>
    </row>
    <row r="41" spans="1:12" s="35" customFormat="1" ht="15.75" customHeight="1">
      <c r="A41" s="17">
        <v>31</v>
      </c>
      <c r="B41" s="36">
        <v>69</v>
      </c>
      <c r="C41" s="36">
        <v>40</v>
      </c>
      <c r="D41" s="50">
        <v>29</v>
      </c>
      <c r="E41" s="13">
        <v>66</v>
      </c>
      <c r="F41" s="36">
        <v>64</v>
      </c>
      <c r="G41" s="36">
        <v>31</v>
      </c>
      <c r="H41" s="50">
        <v>33</v>
      </c>
      <c r="I41" s="13">
        <v>102</v>
      </c>
      <c r="J41" s="36">
        <v>0</v>
      </c>
      <c r="K41" s="36">
        <v>0</v>
      </c>
      <c r="L41" s="36">
        <v>0</v>
      </c>
    </row>
    <row r="42" spans="1:12" s="35" customFormat="1" ht="15.75" customHeight="1">
      <c r="A42" s="17">
        <v>32</v>
      </c>
      <c r="B42" s="36">
        <v>54</v>
      </c>
      <c r="C42" s="36">
        <v>27</v>
      </c>
      <c r="D42" s="50">
        <v>27</v>
      </c>
      <c r="E42" s="13">
        <v>67</v>
      </c>
      <c r="F42" s="36">
        <v>54</v>
      </c>
      <c r="G42" s="36">
        <v>28</v>
      </c>
      <c r="H42" s="50">
        <v>26</v>
      </c>
      <c r="I42" s="13">
        <v>103</v>
      </c>
      <c r="J42" s="36">
        <v>0</v>
      </c>
      <c r="K42" s="36">
        <v>0</v>
      </c>
      <c r="L42" s="36">
        <v>0</v>
      </c>
    </row>
    <row r="43" spans="1:12" s="35" customFormat="1" ht="15.75" customHeight="1">
      <c r="A43" s="17">
        <v>33</v>
      </c>
      <c r="B43" s="36">
        <v>47</v>
      </c>
      <c r="C43" s="36">
        <v>29</v>
      </c>
      <c r="D43" s="50">
        <v>18</v>
      </c>
      <c r="E43" s="13">
        <v>68</v>
      </c>
      <c r="F43" s="36">
        <v>47</v>
      </c>
      <c r="G43" s="36">
        <v>26</v>
      </c>
      <c r="H43" s="50">
        <v>21</v>
      </c>
      <c r="I43" s="15" t="s">
        <v>33</v>
      </c>
      <c r="J43" s="39">
        <v>0</v>
      </c>
      <c r="K43" s="39">
        <v>0</v>
      </c>
      <c r="L43" s="39">
        <v>0</v>
      </c>
    </row>
    <row r="44" spans="1:12" s="35" customFormat="1" ht="21" customHeight="1" thickBot="1">
      <c r="A44" s="32">
        <v>34</v>
      </c>
      <c r="B44" s="41">
        <v>53</v>
      </c>
      <c r="C44" s="41">
        <v>31</v>
      </c>
      <c r="D44" s="52">
        <v>22</v>
      </c>
      <c r="E44" s="33">
        <v>69</v>
      </c>
      <c r="F44" s="41">
        <v>65</v>
      </c>
      <c r="G44" s="41">
        <v>35</v>
      </c>
      <c r="H44" s="52">
        <v>30</v>
      </c>
      <c r="I44" s="34" t="s">
        <v>5</v>
      </c>
      <c r="J44" s="49">
        <v>4188</v>
      </c>
      <c r="K44" s="49">
        <v>2152</v>
      </c>
      <c r="L44" s="49">
        <v>2036</v>
      </c>
    </row>
    <row r="45" spans="1:12" s="57" customFormat="1" ht="24" customHeight="1" thickTop="1" thickBot="1">
      <c r="A45" s="53" t="s">
        <v>34</v>
      </c>
      <c r="B45" s="55">
        <v>365</v>
      </c>
      <c r="C45" s="55">
        <v>193</v>
      </c>
      <c r="D45" s="56">
        <v>172</v>
      </c>
      <c r="E45" s="53" t="s">
        <v>36</v>
      </c>
      <c r="F45" s="55">
        <v>2858</v>
      </c>
      <c r="G45" s="55">
        <v>1503</v>
      </c>
      <c r="H45" s="56">
        <v>1355</v>
      </c>
      <c r="I45" s="54" t="s">
        <v>37</v>
      </c>
      <c r="J45" s="55">
        <v>965</v>
      </c>
      <c r="K45" s="55">
        <v>456</v>
      </c>
      <c r="L45" s="55">
        <v>509</v>
      </c>
    </row>
    <row r="46" spans="1:12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23" t="s">
        <v>46</v>
      </c>
      <c r="L46" s="30"/>
    </row>
    <row r="47" spans="1:12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</row>
    <row r="48" spans="1:12" s="6" customFormat="1" ht="25.5" customHeight="1">
      <c r="A48" s="10" t="s">
        <v>6</v>
      </c>
      <c r="B48" s="44">
        <v>0</v>
      </c>
      <c r="C48" s="44">
        <v>0</v>
      </c>
      <c r="D48" s="102">
        <v>0</v>
      </c>
      <c r="E48" s="10" t="s">
        <v>7</v>
      </c>
      <c r="F48" s="44">
        <v>0</v>
      </c>
      <c r="G48" s="44">
        <v>0</v>
      </c>
      <c r="H48" s="102">
        <v>0</v>
      </c>
      <c r="I48" s="10" t="s">
        <v>8</v>
      </c>
      <c r="J48" s="44">
        <v>0</v>
      </c>
      <c r="K48" s="44">
        <v>0</v>
      </c>
      <c r="L48" s="44">
        <v>0</v>
      </c>
    </row>
    <row r="49" spans="1:12" s="35" customFormat="1" ht="15.75" customHeight="1">
      <c r="A49" s="17">
        <v>0</v>
      </c>
      <c r="B49" s="36">
        <v>0</v>
      </c>
      <c r="C49" s="37">
        <v>0</v>
      </c>
      <c r="D49" s="38">
        <v>0</v>
      </c>
      <c r="E49" s="13">
        <v>35</v>
      </c>
      <c r="F49" s="36">
        <v>0</v>
      </c>
      <c r="G49" s="37">
        <v>0</v>
      </c>
      <c r="H49" s="38">
        <v>0</v>
      </c>
      <c r="I49" s="13">
        <v>70</v>
      </c>
      <c r="J49" s="36">
        <v>0</v>
      </c>
      <c r="K49" s="37">
        <v>0</v>
      </c>
      <c r="L49" s="37">
        <v>0</v>
      </c>
    </row>
    <row r="50" spans="1:12" s="35" customFormat="1" ht="15.75" customHeight="1">
      <c r="A50" s="17">
        <v>1</v>
      </c>
      <c r="B50" s="36">
        <v>0</v>
      </c>
      <c r="C50" s="37">
        <v>0</v>
      </c>
      <c r="D50" s="38">
        <v>0</v>
      </c>
      <c r="E50" s="13">
        <v>36</v>
      </c>
      <c r="F50" s="36">
        <v>0</v>
      </c>
      <c r="G50" s="37">
        <v>0</v>
      </c>
      <c r="H50" s="38">
        <v>0</v>
      </c>
      <c r="I50" s="13">
        <v>71</v>
      </c>
      <c r="J50" s="36">
        <v>0</v>
      </c>
      <c r="K50" s="37">
        <v>0</v>
      </c>
      <c r="L50" s="37">
        <v>0</v>
      </c>
    </row>
    <row r="51" spans="1:12" s="35" customFormat="1" ht="15.75" customHeight="1">
      <c r="A51" s="17">
        <v>2</v>
      </c>
      <c r="B51" s="36">
        <v>0</v>
      </c>
      <c r="C51" s="37">
        <v>0</v>
      </c>
      <c r="D51" s="38">
        <v>0</v>
      </c>
      <c r="E51" s="13">
        <v>37</v>
      </c>
      <c r="F51" s="36">
        <v>0</v>
      </c>
      <c r="G51" s="37">
        <v>0</v>
      </c>
      <c r="H51" s="38">
        <v>0</v>
      </c>
      <c r="I51" s="13">
        <v>72</v>
      </c>
      <c r="J51" s="36">
        <v>0</v>
      </c>
      <c r="K51" s="37">
        <v>0</v>
      </c>
      <c r="L51" s="37">
        <v>0</v>
      </c>
    </row>
    <row r="52" spans="1:12" s="35" customFormat="1" ht="15.75" customHeight="1">
      <c r="A52" s="17">
        <v>3</v>
      </c>
      <c r="B52" s="36">
        <v>0</v>
      </c>
      <c r="C52" s="37">
        <v>0</v>
      </c>
      <c r="D52" s="38">
        <v>0</v>
      </c>
      <c r="E52" s="13">
        <v>38</v>
      </c>
      <c r="F52" s="36">
        <v>0</v>
      </c>
      <c r="G52" s="37">
        <v>0</v>
      </c>
      <c r="H52" s="38">
        <v>0</v>
      </c>
      <c r="I52" s="13">
        <v>73</v>
      </c>
      <c r="J52" s="36">
        <v>0</v>
      </c>
      <c r="K52" s="37">
        <v>0</v>
      </c>
      <c r="L52" s="37">
        <v>0</v>
      </c>
    </row>
    <row r="53" spans="1:12" s="35" customFormat="1" ht="18" customHeight="1">
      <c r="A53" s="19">
        <v>4</v>
      </c>
      <c r="B53" s="39">
        <v>0</v>
      </c>
      <c r="C53" s="40">
        <v>0</v>
      </c>
      <c r="D53" s="119">
        <v>0</v>
      </c>
      <c r="E53" s="20">
        <v>39</v>
      </c>
      <c r="F53" s="39">
        <v>0</v>
      </c>
      <c r="G53" s="40">
        <v>0</v>
      </c>
      <c r="H53" s="119">
        <v>0</v>
      </c>
      <c r="I53" s="20">
        <v>74</v>
      </c>
      <c r="J53" s="39">
        <v>0</v>
      </c>
      <c r="K53" s="40">
        <v>0</v>
      </c>
      <c r="L53" s="40">
        <v>0</v>
      </c>
    </row>
    <row r="54" spans="1:12" s="6" customFormat="1" ht="25.5" customHeight="1">
      <c r="A54" s="10" t="s">
        <v>10</v>
      </c>
      <c r="B54" s="44">
        <v>0</v>
      </c>
      <c r="C54" s="44">
        <v>0</v>
      </c>
      <c r="D54" s="102">
        <v>0</v>
      </c>
      <c r="E54" s="10" t="s">
        <v>11</v>
      </c>
      <c r="F54" s="44">
        <v>0</v>
      </c>
      <c r="G54" s="44">
        <v>0</v>
      </c>
      <c r="H54" s="102">
        <v>0</v>
      </c>
      <c r="I54" s="10" t="s">
        <v>12</v>
      </c>
      <c r="J54" s="44">
        <v>0</v>
      </c>
      <c r="K54" s="44">
        <v>0</v>
      </c>
      <c r="L54" s="44">
        <v>0</v>
      </c>
    </row>
    <row r="55" spans="1:12" s="35" customFormat="1" ht="15.75" customHeight="1">
      <c r="A55" s="17">
        <v>5</v>
      </c>
      <c r="B55" s="36">
        <v>0</v>
      </c>
      <c r="C55" s="37">
        <v>0</v>
      </c>
      <c r="D55" s="38">
        <v>0</v>
      </c>
      <c r="E55" s="13">
        <v>40</v>
      </c>
      <c r="F55" s="36">
        <v>0</v>
      </c>
      <c r="G55" s="37">
        <v>0</v>
      </c>
      <c r="H55" s="38">
        <v>0</v>
      </c>
      <c r="I55" s="13">
        <v>75</v>
      </c>
      <c r="J55" s="36">
        <v>0</v>
      </c>
      <c r="K55" s="37">
        <v>0</v>
      </c>
      <c r="L55" s="37">
        <v>0</v>
      </c>
    </row>
    <row r="56" spans="1:12" s="35" customFormat="1" ht="15.75" customHeight="1">
      <c r="A56" s="17">
        <v>6</v>
      </c>
      <c r="B56" s="36">
        <v>0</v>
      </c>
      <c r="C56" s="37">
        <v>0</v>
      </c>
      <c r="D56" s="38">
        <v>0</v>
      </c>
      <c r="E56" s="13">
        <v>41</v>
      </c>
      <c r="F56" s="36">
        <v>0</v>
      </c>
      <c r="G56" s="37">
        <v>0</v>
      </c>
      <c r="H56" s="38">
        <v>0</v>
      </c>
      <c r="I56" s="13">
        <v>76</v>
      </c>
      <c r="J56" s="36">
        <v>0</v>
      </c>
      <c r="K56" s="37">
        <v>0</v>
      </c>
      <c r="L56" s="37">
        <v>0</v>
      </c>
    </row>
    <row r="57" spans="1:12" s="35" customFormat="1" ht="15.75" customHeight="1">
      <c r="A57" s="17">
        <v>7</v>
      </c>
      <c r="B57" s="36">
        <v>0</v>
      </c>
      <c r="C57" s="37">
        <v>0</v>
      </c>
      <c r="D57" s="38">
        <v>0</v>
      </c>
      <c r="E57" s="13">
        <v>42</v>
      </c>
      <c r="F57" s="36">
        <v>0</v>
      </c>
      <c r="G57" s="37">
        <v>0</v>
      </c>
      <c r="H57" s="38">
        <v>0</v>
      </c>
      <c r="I57" s="13">
        <v>77</v>
      </c>
      <c r="J57" s="36">
        <v>0</v>
      </c>
      <c r="K57" s="37">
        <v>0</v>
      </c>
      <c r="L57" s="37">
        <v>0</v>
      </c>
    </row>
    <row r="58" spans="1:12" s="35" customFormat="1" ht="15.75" customHeight="1">
      <c r="A58" s="17">
        <v>8</v>
      </c>
      <c r="B58" s="36">
        <v>0</v>
      </c>
      <c r="C58" s="37">
        <v>0</v>
      </c>
      <c r="D58" s="38">
        <v>0</v>
      </c>
      <c r="E58" s="13">
        <v>43</v>
      </c>
      <c r="F58" s="36">
        <v>0</v>
      </c>
      <c r="G58" s="37">
        <v>0</v>
      </c>
      <c r="H58" s="38">
        <v>0</v>
      </c>
      <c r="I58" s="13">
        <v>78</v>
      </c>
      <c r="J58" s="36">
        <v>0</v>
      </c>
      <c r="K58" s="37">
        <v>0</v>
      </c>
      <c r="L58" s="37">
        <v>0</v>
      </c>
    </row>
    <row r="59" spans="1:12" s="35" customFormat="1" ht="18" customHeight="1">
      <c r="A59" s="19">
        <v>9</v>
      </c>
      <c r="B59" s="39">
        <v>0</v>
      </c>
      <c r="C59" s="40">
        <v>0</v>
      </c>
      <c r="D59" s="119">
        <v>0</v>
      </c>
      <c r="E59" s="20">
        <v>44</v>
      </c>
      <c r="F59" s="39">
        <v>0</v>
      </c>
      <c r="G59" s="40">
        <v>0</v>
      </c>
      <c r="H59" s="119">
        <v>0</v>
      </c>
      <c r="I59" s="20">
        <v>79</v>
      </c>
      <c r="J59" s="39">
        <v>0</v>
      </c>
      <c r="K59" s="40">
        <v>0</v>
      </c>
      <c r="L59" s="40">
        <v>0</v>
      </c>
    </row>
    <row r="60" spans="1:12" s="6" customFormat="1" ht="25.5" customHeight="1">
      <c r="A60" s="10" t="s">
        <v>19</v>
      </c>
      <c r="B60" s="44">
        <v>0</v>
      </c>
      <c r="C60" s="44">
        <v>0</v>
      </c>
      <c r="D60" s="102">
        <v>0</v>
      </c>
      <c r="E60" s="10" t="s">
        <v>20</v>
      </c>
      <c r="F60" s="44">
        <v>0</v>
      </c>
      <c r="G60" s="44">
        <v>0</v>
      </c>
      <c r="H60" s="102">
        <v>0</v>
      </c>
      <c r="I60" s="10" t="s">
        <v>21</v>
      </c>
      <c r="J60" s="44">
        <v>0</v>
      </c>
      <c r="K60" s="44">
        <v>0</v>
      </c>
      <c r="L60" s="44">
        <v>0</v>
      </c>
    </row>
    <row r="61" spans="1:12" s="35" customFormat="1" ht="15.75" customHeight="1">
      <c r="A61" s="17">
        <v>10</v>
      </c>
      <c r="B61" s="36">
        <v>0</v>
      </c>
      <c r="C61" s="37">
        <v>0</v>
      </c>
      <c r="D61" s="38">
        <v>0</v>
      </c>
      <c r="E61" s="13">
        <v>45</v>
      </c>
      <c r="F61" s="36">
        <v>0</v>
      </c>
      <c r="G61" s="37">
        <v>0</v>
      </c>
      <c r="H61" s="38">
        <v>0</v>
      </c>
      <c r="I61" s="13">
        <v>80</v>
      </c>
      <c r="J61" s="36">
        <v>0</v>
      </c>
      <c r="K61" s="37">
        <v>0</v>
      </c>
      <c r="L61" s="37">
        <v>0</v>
      </c>
    </row>
    <row r="62" spans="1:12" s="35" customFormat="1" ht="15.75" customHeight="1">
      <c r="A62" s="17">
        <v>11</v>
      </c>
      <c r="B62" s="36">
        <v>0</v>
      </c>
      <c r="C62" s="37">
        <v>0</v>
      </c>
      <c r="D62" s="38">
        <v>0</v>
      </c>
      <c r="E62" s="13">
        <v>46</v>
      </c>
      <c r="F62" s="36">
        <v>0</v>
      </c>
      <c r="G62" s="37">
        <v>0</v>
      </c>
      <c r="H62" s="38">
        <v>0</v>
      </c>
      <c r="I62" s="13">
        <v>81</v>
      </c>
      <c r="J62" s="36">
        <v>0</v>
      </c>
      <c r="K62" s="37">
        <v>0</v>
      </c>
      <c r="L62" s="37">
        <v>0</v>
      </c>
    </row>
    <row r="63" spans="1:12" s="35" customFormat="1" ht="15.75" customHeight="1">
      <c r="A63" s="17">
        <v>12</v>
      </c>
      <c r="B63" s="36">
        <v>0</v>
      </c>
      <c r="C63" s="37">
        <v>0</v>
      </c>
      <c r="D63" s="38">
        <v>0</v>
      </c>
      <c r="E63" s="13">
        <v>47</v>
      </c>
      <c r="F63" s="36">
        <v>0</v>
      </c>
      <c r="G63" s="37">
        <v>0</v>
      </c>
      <c r="H63" s="38">
        <v>0</v>
      </c>
      <c r="I63" s="13">
        <v>82</v>
      </c>
      <c r="J63" s="36">
        <v>0</v>
      </c>
      <c r="K63" s="37">
        <v>0</v>
      </c>
      <c r="L63" s="37">
        <v>0</v>
      </c>
    </row>
    <row r="64" spans="1:12" s="35" customFormat="1" ht="15.75" customHeight="1">
      <c r="A64" s="17">
        <v>13</v>
      </c>
      <c r="B64" s="36">
        <v>0</v>
      </c>
      <c r="C64" s="37">
        <v>0</v>
      </c>
      <c r="D64" s="38">
        <v>0</v>
      </c>
      <c r="E64" s="13">
        <v>48</v>
      </c>
      <c r="F64" s="36">
        <v>0</v>
      </c>
      <c r="G64" s="37">
        <v>0</v>
      </c>
      <c r="H64" s="38">
        <v>0</v>
      </c>
      <c r="I64" s="13">
        <v>83</v>
      </c>
      <c r="J64" s="36">
        <v>0</v>
      </c>
      <c r="K64" s="37">
        <v>0</v>
      </c>
      <c r="L64" s="37">
        <v>0</v>
      </c>
    </row>
    <row r="65" spans="1:12" s="35" customFormat="1" ht="18" customHeight="1">
      <c r="A65" s="19">
        <v>14</v>
      </c>
      <c r="B65" s="39">
        <v>0</v>
      </c>
      <c r="C65" s="40">
        <v>0</v>
      </c>
      <c r="D65" s="119">
        <v>0</v>
      </c>
      <c r="E65" s="20">
        <v>49</v>
      </c>
      <c r="F65" s="39">
        <v>0</v>
      </c>
      <c r="G65" s="40">
        <v>0</v>
      </c>
      <c r="H65" s="119">
        <v>0</v>
      </c>
      <c r="I65" s="20">
        <v>84</v>
      </c>
      <c r="J65" s="39">
        <v>0</v>
      </c>
      <c r="K65" s="40">
        <v>0</v>
      </c>
      <c r="L65" s="40">
        <v>0</v>
      </c>
    </row>
    <row r="66" spans="1:12" s="6" customFormat="1" ht="25.5" customHeight="1">
      <c r="A66" s="10" t="s">
        <v>22</v>
      </c>
      <c r="B66" s="44">
        <v>0</v>
      </c>
      <c r="C66" s="44">
        <v>0</v>
      </c>
      <c r="D66" s="102">
        <v>0</v>
      </c>
      <c r="E66" s="10" t="s">
        <v>23</v>
      </c>
      <c r="F66" s="44">
        <v>0</v>
      </c>
      <c r="G66" s="44">
        <v>0</v>
      </c>
      <c r="H66" s="102">
        <v>0</v>
      </c>
      <c r="I66" s="10" t="s">
        <v>24</v>
      </c>
      <c r="J66" s="44">
        <v>0</v>
      </c>
      <c r="K66" s="44">
        <v>0</v>
      </c>
      <c r="L66" s="44">
        <v>0</v>
      </c>
    </row>
    <row r="67" spans="1:12" s="35" customFormat="1" ht="15.75" customHeight="1">
      <c r="A67" s="17">
        <v>15</v>
      </c>
      <c r="B67" s="36">
        <v>0</v>
      </c>
      <c r="C67" s="37">
        <v>0</v>
      </c>
      <c r="D67" s="38">
        <v>0</v>
      </c>
      <c r="E67" s="13">
        <v>50</v>
      </c>
      <c r="F67" s="36">
        <v>0</v>
      </c>
      <c r="G67" s="37">
        <v>0</v>
      </c>
      <c r="H67" s="38">
        <v>0</v>
      </c>
      <c r="I67" s="13">
        <v>85</v>
      </c>
      <c r="J67" s="36">
        <v>0</v>
      </c>
      <c r="K67" s="37">
        <v>0</v>
      </c>
      <c r="L67" s="37">
        <v>0</v>
      </c>
    </row>
    <row r="68" spans="1:12" s="35" customFormat="1" ht="15.75" customHeight="1">
      <c r="A68" s="17">
        <v>16</v>
      </c>
      <c r="B68" s="36">
        <v>0</v>
      </c>
      <c r="C68" s="37">
        <v>0</v>
      </c>
      <c r="D68" s="38">
        <v>0</v>
      </c>
      <c r="E68" s="13">
        <v>51</v>
      </c>
      <c r="F68" s="36">
        <v>0</v>
      </c>
      <c r="G68" s="37">
        <v>0</v>
      </c>
      <c r="H68" s="38">
        <v>0</v>
      </c>
      <c r="I68" s="13">
        <v>86</v>
      </c>
      <c r="J68" s="36">
        <v>0</v>
      </c>
      <c r="K68" s="37">
        <v>0</v>
      </c>
      <c r="L68" s="37">
        <v>0</v>
      </c>
    </row>
    <row r="69" spans="1:12" s="35" customFormat="1" ht="15.75" customHeight="1">
      <c r="A69" s="17">
        <v>17</v>
      </c>
      <c r="B69" s="36">
        <v>0</v>
      </c>
      <c r="C69" s="37">
        <v>0</v>
      </c>
      <c r="D69" s="38">
        <v>0</v>
      </c>
      <c r="E69" s="13">
        <v>52</v>
      </c>
      <c r="F69" s="36">
        <v>0</v>
      </c>
      <c r="G69" s="37">
        <v>0</v>
      </c>
      <c r="H69" s="38">
        <v>0</v>
      </c>
      <c r="I69" s="13">
        <v>87</v>
      </c>
      <c r="J69" s="36">
        <v>0</v>
      </c>
      <c r="K69" s="37">
        <v>0</v>
      </c>
      <c r="L69" s="37">
        <v>0</v>
      </c>
    </row>
    <row r="70" spans="1:12" s="35" customFormat="1" ht="15.75" customHeight="1">
      <c r="A70" s="17">
        <v>18</v>
      </c>
      <c r="B70" s="36">
        <v>0</v>
      </c>
      <c r="C70" s="37">
        <v>0</v>
      </c>
      <c r="D70" s="38">
        <v>0</v>
      </c>
      <c r="E70" s="13">
        <v>53</v>
      </c>
      <c r="F70" s="36">
        <v>0</v>
      </c>
      <c r="G70" s="37">
        <v>0</v>
      </c>
      <c r="H70" s="38">
        <v>0</v>
      </c>
      <c r="I70" s="13">
        <v>88</v>
      </c>
      <c r="J70" s="36">
        <v>0</v>
      </c>
      <c r="K70" s="37">
        <v>0</v>
      </c>
      <c r="L70" s="37">
        <v>0</v>
      </c>
    </row>
    <row r="71" spans="1:12" s="35" customFormat="1" ht="18" customHeight="1">
      <c r="A71" s="19">
        <v>19</v>
      </c>
      <c r="B71" s="39">
        <v>0</v>
      </c>
      <c r="C71" s="40">
        <v>0</v>
      </c>
      <c r="D71" s="119">
        <v>0</v>
      </c>
      <c r="E71" s="20">
        <v>54</v>
      </c>
      <c r="F71" s="39">
        <v>0</v>
      </c>
      <c r="G71" s="40">
        <v>0</v>
      </c>
      <c r="H71" s="119">
        <v>0</v>
      </c>
      <c r="I71" s="20">
        <v>89</v>
      </c>
      <c r="J71" s="39">
        <v>0</v>
      </c>
      <c r="K71" s="40">
        <v>0</v>
      </c>
      <c r="L71" s="40">
        <v>0</v>
      </c>
    </row>
    <row r="72" spans="1:12" s="6" customFormat="1" ht="25.5" customHeight="1">
      <c r="A72" s="10" t="s">
        <v>25</v>
      </c>
      <c r="B72" s="44">
        <v>0</v>
      </c>
      <c r="C72" s="44">
        <v>0</v>
      </c>
      <c r="D72" s="102">
        <v>0</v>
      </c>
      <c r="E72" s="10" t="s">
        <v>26</v>
      </c>
      <c r="F72" s="44">
        <v>0</v>
      </c>
      <c r="G72" s="44">
        <v>0</v>
      </c>
      <c r="H72" s="102">
        <v>0</v>
      </c>
      <c r="I72" s="10" t="s">
        <v>27</v>
      </c>
      <c r="J72" s="44">
        <v>0</v>
      </c>
      <c r="K72" s="44">
        <v>0</v>
      </c>
      <c r="L72" s="44">
        <v>0</v>
      </c>
    </row>
    <row r="73" spans="1:12" s="35" customFormat="1" ht="15.75" customHeight="1">
      <c r="A73" s="17">
        <v>20</v>
      </c>
      <c r="B73" s="36">
        <v>0</v>
      </c>
      <c r="C73" s="37">
        <v>0</v>
      </c>
      <c r="D73" s="38">
        <v>0</v>
      </c>
      <c r="E73" s="13">
        <v>55</v>
      </c>
      <c r="F73" s="36">
        <v>0</v>
      </c>
      <c r="G73" s="37">
        <v>0</v>
      </c>
      <c r="H73" s="38">
        <v>0</v>
      </c>
      <c r="I73" s="13">
        <v>90</v>
      </c>
      <c r="J73" s="36">
        <v>0</v>
      </c>
      <c r="K73" s="37">
        <v>0</v>
      </c>
      <c r="L73" s="37">
        <v>0</v>
      </c>
    </row>
    <row r="74" spans="1:12" s="35" customFormat="1" ht="15.75" customHeight="1">
      <c r="A74" s="17">
        <v>21</v>
      </c>
      <c r="B74" s="36">
        <v>0</v>
      </c>
      <c r="C74" s="37">
        <v>0</v>
      </c>
      <c r="D74" s="38">
        <v>0</v>
      </c>
      <c r="E74" s="13">
        <v>56</v>
      </c>
      <c r="F74" s="36">
        <v>0</v>
      </c>
      <c r="G74" s="37">
        <v>0</v>
      </c>
      <c r="H74" s="38">
        <v>0</v>
      </c>
      <c r="I74" s="13">
        <v>91</v>
      </c>
      <c r="J74" s="36">
        <v>0</v>
      </c>
      <c r="K74" s="37">
        <v>0</v>
      </c>
      <c r="L74" s="37">
        <v>0</v>
      </c>
    </row>
    <row r="75" spans="1:12" s="35" customFormat="1" ht="15.75" customHeight="1">
      <c r="A75" s="17">
        <v>22</v>
      </c>
      <c r="B75" s="36">
        <v>0</v>
      </c>
      <c r="C75" s="37">
        <v>0</v>
      </c>
      <c r="D75" s="38">
        <v>0</v>
      </c>
      <c r="E75" s="13">
        <v>57</v>
      </c>
      <c r="F75" s="36">
        <v>0</v>
      </c>
      <c r="G75" s="37">
        <v>0</v>
      </c>
      <c r="H75" s="38">
        <v>0</v>
      </c>
      <c r="I75" s="13">
        <v>92</v>
      </c>
      <c r="J75" s="36">
        <v>0</v>
      </c>
      <c r="K75" s="37">
        <v>0</v>
      </c>
      <c r="L75" s="37">
        <v>0</v>
      </c>
    </row>
    <row r="76" spans="1:12" s="35" customFormat="1" ht="15.75" customHeight="1">
      <c r="A76" s="17">
        <v>23</v>
      </c>
      <c r="B76" s="36">
        <v>0</v>
      </c>
      <c r="C76" s="37">
        <v>0</v>
      </c>
      <c r="D76" s="38">
        <v>0</v>
      </c>
      <c r="E76" s="13">
        <v>58</v>
      </c>
      <c r="F76" s="36">
        <v>0</v>
      </c>
      <c r="G76" s="37">
        <v>0</v>
      </c>
      <c r="H76" s="38">
        <v>0</v>
      </c>
      <c r="I76" s="13">
        <v>93</v>
      </c>
      <c r="J76" s="36">
        <v>0</v>
      </c>
      <c r="K76" s="37">
        <v>0</v>
      </c>
      <c r="L76" s="37">
        <v>0</v>
      </c>
    </row>
    <row r="77" spans="1:12" s="35" customFormat="1" ht="18" customHeight="1">
      <c r="A77" s="19">
        <v>24</v>
      </c>
      <c r="B77" s="39">
        <v>0</v>
      </c>
      <c r="C77" s="40">
        <v>0</v>
      </c>
      <c r="D77" s="119">
        <v>0</v>
      </c>
      <c r="E77" s="20">
        <v>59</v>
      </c>
      <c r="F77" s="39">
        <v>0</v>
      </c>
      <c r="G77" s="40">
        <v>0</v>
      </c>
      <c r="H77" s="119">
        <v>0</v>
      </c>
      <c r="I77" s="20">
        <v>94</v>
      </c>
      <c r="J77" s="39">
        <v>0</v>
      </c>
      <c r="K77" s="40">
        <v>0</v>
      </c>
      <c r="L77" s="40">
        <v>0</v>
      </c>
    </row>
    <row r="78" spans="1:12" s="6" customFormat="1" ht="25.5" customHeight="1">
      <c r="A78" s="10" t="s">
        <v>28</v>
      </c>
      <c r="B78" s="44">
        <v>0</v>
      </c>
      <c r="C78" s="44">
        <v>0</v>
      </c>
      <c r="D78" s="102">
        <v>0</v>
      </c>
      <c r="E78" s="10" t="s">
        <v>29</v>
      </c>
      <c r="F78" s="44">
        <v>0</v>
      </c>
      <c r="G78" s="44">
        <v>0</v>
      </c>
      <c r="H78" s="102">
        <v>0</v>
      </c>
      <c r="I78" s="14" t="s">
        <v>30</v>
      </c>
      <c r="J78" s="44">
        <v>0</v>
      </c>
      <c r="K78" s="44">
        <v>0</v>
      </c>
      <c r="L78" s="44">
        <v>0</v>
      </c>
    </row>
    <row r="79" spans="1:12" s="35" customFormat="1" ht="15.75" customHeight="1">
      <c r="A79" s="17">
        <v>25</v>
      </c>
      <c r="B79" s="36">
        <v>0</v>
      </c>
      <c r="C79" s="37">
        <v>0</v>
      </c>
      <c r="D79" s="38">
        <v>0</v>
      </c>
      <c r="E79" s="13">
        <v>60</v>
      </c>
      <c r="F79" s="36">
        <v>0</v>
      </c>
      <c r="G79" s="37">
        <v>0</v>
      </c>
      <c r="H79" s="38">
        <v>0</v>
      </c>
      <c r="I79" s="21">
        <v>95</v>
      </c>
      <c r="J79" s="45">
        <v>0</v>
      </c>
      <c r="K79" s="46">
        <v>0</v>
      </c>
      <c r="L79" s="46">
        <v>0</v>
      </c>
    </row>
    <row r="80" spans="1:12" s="35" customFormat="1" ht="15.75" customHeight="1">
      <c r="A80" s="17">
        <v>26</v>
      </c>
      <c r="B80" s="36">
        <v>0</v>
      </c>
      <c r="C80" s="37">
        <v>0</v>
      </c>
      <c r="D80" s="38">
        <v>0</v>
      </c>
      <c r="E80" s="13">
        <v>61</v>
      </c>
      <c r="F80" s="36">
        <v>0</v>
      </c>
      <c r="G80" s="37">
        <v>0</v>
      </c>
      <c r="H80" s="38">
        <v>0</v>
      </c>
      <c r="I80" s="21">
        <v>96</v>
      </c>
      <c r="J80" s="45">
        <v>0</v>
      </c>
      <c r="K80" s="46">
        <v>0</v>
      </c>
      <c r="L80" s="124">
        <v>0</v>
      </c>
    </row>
    <row r="81" spans="1:12" s="35" customFormat="1" ht="15.75" customHeight="1">
      <c r="A81" s="17">
        <v>27</v>
      </c>
      <c r="B81" s="36">
        <v>0</v>
      </c>
      <c r="C81" s="37">
        <v>0</v>
      </c>
      <c r="D81" s="38">
        <v>0</v>
      </c>
      <c r="E81" s="13">
        <v>62</v>
      </c>
      <c r="F81" s="36">
        <v>0</v>
      </c>
      <c r="G81" s="37">
        <v>0</v>
      </c>
      <c r="H81" s="38">
        <v>0</v>
      </c>
      <c r="I81" s="21">
        <v>97</v>
      </c>
      <c r="J81" s="45">
        <v>0</v>
      </c>
      <c r="K81" s="46">
        <v>0</v>
      </c>
      <c r="L81" s="124">
        <v>0</v>
      </c>
    </row>
    <row r="82" spans="1:12" s="35" customFormat="1" ht="15.75" customHeight="1">
      <c r="A82" s="17">
        <v>28</v>
      </c>
      <c r="B82" s="36">
        <v>0</v>
      </c>
      <c r="C82" s="37">
        <v>0</v>
      </c>
      <c r="D82" s="38">
        <v>0</v>
      </c>
      <c r="E82" s="13">
        <v>63</v>
      </c>
      <c r="F82" s="36">
        <v>0</v>
      </c>
      <c r="G82" s="37">
        <v>0</v>
      </c>
      <c r="H82" s="38">
        <v>0</v>
      </c>
      <c r="I82" s="21">
        <v>98</v>
      </c>
      <c r="J82" s="45">
        <v>0</v>
      </c>
      <c r="K82" s="46">
        <v>0</v>
      </c>
      <c r="L82" s="124">
        <v>0</v>
      </c>
    </row>
    <row r="83" spans="1:12" s="35" customFormat="1" ht="18" customHeight="1">
      <c r="A83" s="19">
        <v>29</v>
      </c>
      <c r="B83" s="39">
        <v>0</v>
      </c>
      <c r="C83" s="40">
        <v>0</v>
      </c>
      <c r="D83" s="119">
        <v>0</v>
      </c>
      <c r="E83" s="20">
        <v>64</v>
      </c>
      <c r="F83" s="39">
        <v>0</v>
      </c>
      <c r="G83" s="40">
        <v>0</v>
      </c>
      <c r="H83" s="119">
        <v>0</v>
      </c>
      <c r="I83" s="21">
        <v>99</v>
      </c>
      <c r="J83" s="45">
        <v>0</v>
      </c>
      <c r="K83" s="46">
        <v>0</v>
      </c>
      <c r="L83" s="124">
        <v>0</v>
      </c>
    </row>
    <row r="84" spans="1:12" s="6" customFormat="1" ht="25.5" customHeight="1">
      <c r="A84" s="10" t="s">
        <v>31</v>
      </c>
      <c r="B84" s="44">
        <v>0</v>
      </c>
      <c r="C84" s="44">
        <v>0</v>
      </c>
      <c r="D84" s="102">
        <v>0</v>
      </c>
      <c r="E84" s="10" t="s">
        <v>32</v>
      </c>
      <c r="F84" s="44">
        <v>0</v>
      </c>
      <c r="G84" s="44">
        <v>0</v>
      </c>
      <c r="H84" s="102">
        <v>0</v>
      </c>
      <c r="I84" s="12">
        <v>100</v>
      </c>
      <c r="J84" s="47">
        <v>0</v>
      </c>
      <c r="K84" s="48">
        <v>0</v>
      </c>
      <c r="L84" s="125">
        <v>0</v>
      </c>
    </row>
    <row r="85" spans="1:12" s="35" customFormat="1" ht="15.75" customHeight="1">
      <c r="A85" s="17">
        <v>30</v>
      </c>
      <c r="B85" s="36">
        <v>0</v>
      </c>
      <c r="C85" s="37">
        <v>0</v>
      </c>
      <c r="D85" s="38">
        <v>0</v>
      </c>
      <c r="E85" s="13">
        <v>65</v>
      </c>
      <c r="F85" s="36">
        <v>0</v>
      </c>
      <c r="G85" s="37">
        <v>0</v>
      </c>
      <c r="H85" s="38">
        <v>0</v>
      </c>
      <c r="I85" s="13">
        <v>101</v>
      </c>
      <c r="J85" s="36">
        <v>0</v>
      </c>
      <c r="K85" s="37">
        <v>0</v>
      </c>
      <c r="L85" s="37">
        <v>0</v>
      </c>
    </row>
    <row r="86" spans="1:12" s="35" customFormat="1" ht="15.75" customHeight="1">
      <c r="A86" s="17">
        <v>31</v>
      </c>
      <c r="B86" s="36">
        <v>0</v>
      </c>
      <c r="C86" s="37">
        <v>0</v>
      </c>
      <c r="D86" s="38">
        <v>0</v>
      </c>
      <c r="E86" s="13">
        <v>66</v>
      </c>
      <c r="F86" s="36">
        <v>0</v>
      </c>
      <c r="G86" s="37">
        <v>0</v>
      </c>
      <c r="H86" s="38">
        <v>0</v>
      </c>
      <c r="I86" s="13">
        <v>102</v>
      </c>
      <c r="J86" s="36">
        <v>0</v>
      </c>
      <c r="K86" s="37">
        <v>0</v>
      </c>
      <c r="L86" s="126">
        <v>0</v>
      </c>
    </row>
    <row r="87" spans="1:12" s="35" customFormat="1" ht="15.75" customHeight="1">
      <c r="A87" s="17">
        <v>32</v>
      </c>
      <c r="B87" s="36">
        <v>0</v>
      </c>
      <c r="C87" s="37">
        <v>0</v>
      </c>
      <c r="D87" s="38">
        <v>0</v>
      </c>
      <c r="E87" s="13">
        <v>67</v>
      </c>
      <c r="F87" s="36">
        <v>0</v>
      </c>
      <c r="G87" s="37">
        <v>0</v>
      </c>
      <c r="H87" s="38">
        <v>0</v>
      </c>
      <c r="I87" s="13">
        <v>103</v>
      </c>
      <c r="J87" s="36">
        <v>0</v>
      </c>
      <c r="K87" s="37">
        <v>0</v>
      </c>
      <c r="L87" s="126">
        <v>0</v>
      </c>
    </row>
    <row r="88" spans="1:12" s="35" customFormat="1" ht="15.75" customHeight="1">
      <c r="A88" s="17">
        <v>33</v>
      </c>
      <c r="B88" s="36">
        <v>0</v>
      </c>
      <c r="C88" s="37">
        <v>0</v>
      </c>
      <c r="D88" s="38">
        <v>0</v>
      </c>
      <c r="E88" s="13">
        <v>68</v>
      </c>
      <c r="F88" s="36">
        <v>0</v>
      </c>
      <c r="G88" s="37">
        <v>0</v>
      </c>
      <c r="H88" s="38">
        <v>0</v>
      </c>
      <c r="I88" s="15" t="s">
        <v>33</v>
      </c>
      <c r="J88" s="39">
        <v>0</v>
      </c>
      <c r="K88" s="40">
        <v>0</v>
      </c>
      <c r="L88" s="40">
        <v>0</v>
      </c>
    </row>
    <row r="89" spans="1:12" s="35" customFormat="1" ht="21" customHeight="1" thickBot="1">
      <c r="A89" s="32">
        <v>34</v>
      </c>
      <c r="B89" s="41">
        <v>0</v>
      </c>
      <c r="C89" s="42">
        <v>0</v>
      </c>
      <c r="D89" s="43">
        <v>0</v>
      </c>
      <c r="E89" s="33">
        <v>69</v>
      </c>
      <c r="F89" s="41">
        <v>0</v>
      </c>
      <c r="G89" s="42">
        <v>0</v>
      </c>
      <c r="H89" s="43">
        <v>0</v>
      </c>
      <c r="I89" s="34" t="s">
        <v>5</v>
      </c>
      <c r="J89" s="49">
        <v>0</v>
      </c>
      <c r="K89" s="49">
        <v>0</v>
      </c>
      <c r="L89" s="49">
        <v>0</v>
      </c>
    </row>
    <row r="90" spans="1:12" s="58" customFormat="1" ht="24" customHeight="1" thickTop="1" thickBot="1">
      <c r="A90" s="53" t="s">
        <v>34</v>
      </c>
      <c r="B90" s="127">
        <v>0</v>
      </c>
      <c r="C90" s="127">
        <v>0</v>
      </c>
      <c r="D90" s="128">
        <v>0</v>
      </c>
      <c r="E90" s="53" t="s">
        <v>36</v>
      </c>
      <c r="F90" s="127">
        <v>0</v>
      </c>
      <c r="G90" s="127">
        <v>0</v>
      </c>
      <c r="H90" s="128">
        <v>0</v>
      </c>
      <c r="I90" s="54" t="s">
        <v>37</v>
      </c>
      <c r="J90" s="127">
        <v>0</v>
      </c>
      <c r="K90" s="127">
        <v>0</v>
      </c>
      <c r="L90" s="127">
        <v>0</v>
      </c>
    </row>
    <row r="91" spans="1:12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23" t="s">
        <v>47</v>
      </c>
      <c r="L91" s="30"/>
    </row>
    <row r="92" spans="1:12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</row>
    <row r="93" spans="1:12" s="6" customFormat="1" ht="25.5" customHeight="1">
      <c r="A93" s="10" t="s">
        <v>6</v>
      </c>
      <c r="B93" s="44">
        <v>42</v>
      </c>
      <c r="C93" s="44">
        <v>22</v>
      </c>
      <c r="D93" s="44">
        <v>20</v>
      </c>
      <c r="E93" s="98" t="s">
        <v>7</v>
      </c>
      <c r="F93" s="44">
        <v>89</v>
      </c>
      <c r="G93" s="44">
        <v>48</v>
      </c>
      <c r="H93" s="44">
        <v>41</v>
      </c>
      <c r="I93" s="98" t="s">
        <v>8</v>
      </c>
      <c r="J93" s="44">
        <v>76</v>
      </c>
      <c r="K93" s="44">
        <v>37</v>
      </c>
      <c r="L93" s="44">
        <v>39</v>
      </c>
    </row>
    <row r="94" spans="1:12" s="35" customFormat="1" ht="15.75" customHeight="1">
      <c r="A94" s="17">
        <v>0</v>
      </c>
      <c r="B94" s="36">
        <v>7</v>
      </c>
      <c r="C94" s="37">
        <v>3</v>
      </c>
      <c r="D94" s="37">
        <v>4</v>
      </c>
      <c r="E94" s="91">
        <v>35</v>
      </c>
      <c r="F94" s="36">
        <v>18</v>
      </c>
      <c r="G94" s="37">
        <v>8</v>
      </c>
      <c r="H94" s="37">
        <v>10</v>
      </c>
      <c r="I94" s="91">
        <v>70</v>
      </c>
      <c r="J94" s="36">
        <v>12</v>
      </c>
      <c r="K94" s="37">
        <v>4</v>
      </c>
      <c r="L94" s="37">
        <v>8</v>
      </c>
    </row>
    <row r="95" spans="1:12" s="35" customFormat="1" ht="15.75" customHeight="1">
      <c r="A95" s="17">
        <v>1</v>
      </c>
      <c r="B95" s="36">
        <v>8</v>
      </c>
      <c r="C95" s="37">
        <v>3</v>
      </c>
      <c r="D95" s="37">
        <v>5</v>
      </c>
      <c r="E95" s="91">
        <v>36</v>
      </c>
      <c r="F95" s="36">
        <v>14</v>
      </c>
      <c r="G95" s="37">
        <v>10</v>
      </c>
      <c r="H95" s="37">
        <v>4</v>
      </c>
      <c r="I95" s="91">
        <v>71</v>
      </c>
      <c r="J95" s="36">
        <v>13</v>
      </c>
      <c r="K95" s="37">
        <v>10</v>
      </c>
      <c r="L95" s="37">
        <v>3</v>
      </c>
    </row>
    <row r="96" spans="1:12" s="35" customFormat="1" ht="15.75" customHeight="1">
      <c r="A96" s="17">
        <v>2</v>
      </c>
      <c r="B96" s="36">
        <v>10</v>
      </c>
      <c r="C96" s="37">
        <v>8</v>
      </c>
      <c r="D96" s="37">
        <v>2</v>
      </c>
      <c r="E96" s="91">
        <v>37</v>
      </c>
      <c r="F96" s="36">
        <v>17</v>
      </c>
      <c r="G96" s="37">
        <v>8</v>
      </c>
      <c r="H96" s="37">
        <v>9</v>
      </c>
      <c r="I96" s="91">
        <v>72</v>
      </c>
      <c r="J96" s="36">
        <v>15</v>
      </c>
      <c r="K96" s="37">
        <v>6</v>
      </c>
      <c r="L96" s="37">
        <v>9</v>
      </c>
    </row>
    <row r="97" spans="1:12" s="35" customFormat="1" ht="15.75" customHeight="1">
      <c r="A97" s="17">
        <v>3</v>
      </c>
      <c r="B97" s="36">
        <v>14</v>
      </c>
      <c r="C97" s="37">
        <v>7</v>
      </c>
      <c r="D97" s="37">
        <v>7</v>
      </c>
      <c r="E97" s="91">
        <v>38</v>
      </c>
      <c r="F97" s="36">
        <v>16</v>
      </c>
      <c r="G97" s="37">
        <v>8</v>
      </c>
      <c r="H97" s="37">
        <v>8</v>
      </c>
      <c r="I97" s="91">
        <v>73</v>
      </c>
      <c r="J97" s="36">
        <v>16</v>
      </c>
      <c r="K97" s="37">
        <v>9</v>
      </c>
      <c r="L97" s="37">
        <v>7</v>
      </c>
    </row>
    <row r="98" spans="1:12" s="35" customFormat="1" ht="18" customHeight="1">
      <c r="A98" s="19">
        <v>4</v>
      </c>
      <c r="B98" s="105">
        <v>3</v>
      </c>
      <c r="C98" s="40">
        <v>1</v>
      </c>
      <c r="D98" s="40">
        <v>2</v>
      </c>
      <c r="E98" s="92">
        <v>39</v>
      </c>
      <c r="F98" s="39">
        <v>24</v>
      </c>
      <c r="G98" s="40">
        <v>14</v>
      </c>
      <c r="H98" s="40">
        <v>10</v>
      </c>
      <c r="I98" s="92">
        <v>74</v>
      </c>
      <c r="J98" s="39">
        <v>20</v>
      </c>
      <c r="K98" s="40">
        <v>8</v>
      </c>
      <c r="L98" s="40">
        <v>12</v>
      </c>
    </row>
    <row r="99" spans="1:12" s="6" customFormat="1" ht="25.5" customHeight="1">
      <c r="A99" s="10" t="s">
        <v>10</v>
      </c>
      <c r="B99" s="44">
        <v>46</v>
      </c>
      <c r="C99" s="44">
        <v>22</v>
      </c>
      <c r="D99" s="44">
        <v>24</v>
      </c>
      <c r="E99" s="98" t="s">
        <v>11</v>
      </c>
      <c r="F99" s="44">
        <v>74</v>
      </c>
      <c r="G99" s="44">
        <v>39</v>
      </c>
      <c r="H99" s="44">
        <v>35</v>
      </c>
      <c r="I99" s="98" t="s">
        <v>12</v>
      </c>
      <c r="J99" s="44">
        <v>61</v>
      </c>
      <c r="K99" s="44">
        <v>37</v>
      </c>
      <c r="L99" s="44">
        <v>24</v>
      </c>
    </row>
    <row r="100" spans="1:12" s="35" customFormat="1" ht="15.75" customHeight="1">
      <c r="A100" s="17">
        <v>5</v>
      </c>
      <c r="B100" s="36">
        <v>9</v>
      </c>
      <c r="C100" s="37">
        <v>4</v>
      </c>
      <c r="D100" s="37">
        <v>5</v>
      </c>
      <c r="E100" s="91">
        <v>40</v>
      </c>
      <c r="F100" s="36">
        <v>11</v>
      </c>
      <c r="G100" s="37">
        <v>7</v>
      </c>
      <c r="H100" s="37">
        <v>4</v>
      </c>
      <c r="I100" s="91">
        <v>75</v>
      </c>
      <c r="J100" s="36">
        <v>17</v>
      </c>
      <c r="K100" s="37">
        <v>9</v>
      </c>
      <c r="L100" s="37">
        <v>8</v>
      </c>
    </row>
    <row r="101" spans="1:12" s="35" customFormat="1" ht="15.75" customHeight="1">
      <c r="A101" s="17">
        <v>6</v>
      </c>
      <c r="B101" s="36">
        <v>10</v>
      </c>
      <c r="C101" s="37">
        <v>7</v>
      </c>
      <c r="D101" s="37">
        <v>3</v>
      </c>
      <c r="E101" s="91">
        <v>41</v>
      </c>
      <c r="F101" s="36">
        <v>17</v>
      </c>
      <c r="G101" s="37">
        <v>8</v>
      </c>
      <c r="H101" s="37">
        <v>9</v>
      </c>
      <c r="I101" s="91">
        <v>76</v>
      </c>
      <c r="J101" s="36">
        <v>16</v>
      </c>
      <c r="K101" s="37">
        <v>11</v>
      </c>
      <c r="L101" s="37">
        <v>5</v>
      </c>
    </row>
    <row r="102" spans="1:12" s="35" customFormat="1" ht="15.75" customHeight="1">
      <c r="A102" s="17">
        <v>7</v>
      </c>
      <c r="B102" s="36">
        <v>8</v>
      </c>
      <c r="C102" s="37">
        <v>3</v>
      </c>
      <c r="D102" s="37">
        <v>5</v>
      </c>
      <c r="E102" s="91">
        <v>42</v>
      </c>
      <c r="F102" s="36">
        <v>15</v>
      </c>
      <c r="G102" s="37">
        <v>8</v>
      </c>
      <c r="H102" s="37">
        <v>7</v>
      </c>
      <c r="I102" s="91">
        <v>77</v>
      </c>
      <c r="J102" s="36">
        <v>12</v>
      </c>
      <c r="K102" s="37">
        <v>8</v>
      </c>
      <c r="L102" s="37">
        <v>4</v>
      </c>
    </row>
    <row r="103" spans="1:12" s="35" customFormat="1" ht="15.75" customHeight="1">
      <c r="A103" s="17">
        <v>8</v>
      </c>
      <c r="B103" s="36">
        <v>6</v>
      </c>
      <c r="C103" s="37">
        <v>4</v>
      </c>
      <c r="D103" s="37">
        <v>2</v>
      </c>
      <c r="E103" s="91">
        <v>43</v>
      </c>
      <c r="F103" s="36">
        <v>14</v>
      </c>
      <c r="G103" s="37">
        <v>9</v>
      </c>
      <c r="H103" s="37">
        <v>5</v>
      </c>
      <c r="I103" s="91">
        <v>78</v>
      </c>
      <c r="J103" s="36">
        <v>8</v>
      </c>
      <c r="K103" s="37">
        <v>6</v>
      </c>
      <c r="L103" s="37">
        <v>2</v>
      </c>
    </row>
    <row r="104" spans="1:12" s="35" customFormat="1" ht="18" customHeight="1">
      <c r="A104" s="19">
        <v>9</v>
      </c>
      <c r="B104" s="39">
        <v>13</v>
      </c>
      <c r="C104" s="40">
        <v>4</v>
      </c>
      <c r="D104" s="40">
        <v>9</v>
      </c>
      <c r="E104" s="92">
        <v>44</v>
      </c>
      <c r="F104" s="39">
        <v>17</v>
      </c>
      <c r="G104" s="40">
        <v>7</v>
      </c>
      <c r="H104" s="40">
        <v>10</v>
      </c>
      <c r="I104" s="92">
        <v>79</v>
      </c>
      <c r="J104" s="39">
        <v>8</v>
      </c>
      <c r="K104" s="40">
        <v>3</v>
      </c>
      <c r="L104" s="40">
        <v>5</v>
      </c>
    </row>
    <row r="105" spans="1:12" s="6" customFormat="1" ht="25.5" customHeight="1">
      <c r="A105" s="10" t="s">
        <v>19</v>
      </c>
      <c r="B105" s="44">
        <v>53</v>
      </c>
      <c r="C105" s="44">
        <v>30</v>
      </c>
      <c r="D105" s="44">
        <v>23</v>
      </c>
      <c r="E105" s="98" t="s">
        <v>20</v>
      </c>
      <c r="F105" s="44">
        <v>102</v>
      </c>
      <c r="G105" s="44">
        <v>51</v>
      </c>
      <c r="H105" s="44">
        <v>51</v>
      </c>
      <c r="I105" s="98" t="s">
        <v>21</v>
      </c>
      <c r="J105" s="44">
        <v>37</v>
      </c>
      <c r="K105" s="44">
        <v>13</v>
      </c>
      <c r="L105" s="44">
        <v>24</v>
      </c>
    </row>
    <row r="106" spans="1:12" s="35" customFormat="1" ht="15.75" customHeight="1">
      <c r="A106" s="17">
        <v>10</v>
      </c>
      <c r="B106" s="36">
        <v>8</v>
      </c>
      <c r="C106" s="37">
        <v>6</v>
      </c>
      <c r="D106" s="37">
        <v>2</v>
      </c>
      <c r="E106" s="91">
        <v>45</v>
      </c>
      <c r="F106" s="36">
        <v>10</v>
      </c>
      <c r="G106" s="37">
        <v>4</v>
      </c>
      <c r="H106" s="37">
        <v>6</v>
      </c>
      <c r="I106" s="91">
        <v>80</v>
      </c>
      <c r="J106" s="36">
        <v>7</v>
      </c>
      <c r="K106" s="37">
        <v>3</v>
      </c>
      <c r="L106" s="37">
        <v>4</v>
      </c>
    </row>
    <row r="107" spans="1:12" s="35" customFormat="1" ht="15.75" customHeight="1">
      <c r="A107" s="17">
        <v>11</v>
      </c>
      <c r="B107" s="36">
        <v>13</v>
      </c>
      <c r="C107" s="37">
        <v>4</v>
      </c>
      <c r="D107" s="37">
        <v>9</v>
      </c>
      <c r="E107" s="91">
        <v>46</v>
      </c>
      <c r="F107" s="36">
        <v>20</v>
      </c>
      <c r="G107" s="37">
        <v>9</v>
      </c>
      <c r="H107" s="37">
        <v>11</v>
      </c>
      <c r="I107" s="91">
        <v>81</v>
      </c>
      <c r="J107" s="36">
        <v>10</v>
      </c>
      <c r="K107" s="37">
        <v>4</v>
      </c>
      <c r="L107" s="37">
        <v>6</v>
      </c>
    </row>
    <row r="108" spans="1:12" s="35" customFormat="1" ht="15.75" customHeight="1">
      <c r="A108" s="17">
        <v>12</v>
      </c>
      <c r="B108" s="36">
        <v>9</v>
      </c>
      <c r="C108" s="37">
        <v>6</v>
      </c>
      <c r="D108" s="37">
        <v>3</v>
      </c>
      <c r="E108" s="91">
        <v>47</v>
      </c>
      <c r="F108" s="36">
        <v>24</v>
      </c>
      <c r="G108" s="37">
        <v>12</v>
      </c>
      <c r="H108" s="37">
        <v>12</v>
      </c>
      <c r="I108" s="91">
        <v>82</v>
      </c>
      <c r="J108" s="36">
        <v>8</v>
      </c>
      <c r="K108" s="37">
        <v>2</v>
      </c>
      <c r="L108" s="37">
        <v>6</v>
      </c>
    </row>
    <row r="109" spans="1:12" s="35" customFormat="1" ht="15.75" customHeight="1">
      <c r="A109" s="17">
        <v>13</v>
      </c>
      <c r="B109" s="36">
        <v>9</v>
      </c>
      <c r="C109" s="37">
        <v>6</v>
      </c>
      <c r="D109" s="37">
        <v>3</v>
      </c>
      <c r="E109" s="91">
        <v>48</v>
      </c>
      <c r="F109" s="36">
        <v>24</v>
      </c>
      <c r="G109" s="37">
        <v>13</v>
      </c>
      <c r="H109" s="37">
        <v>11</v>
      </c>
      <c r="I109" s="91">
        <v>83</v>
      </c>
      <c r="J109" s="36">
        <v>6</v>
      </c>
      <c r="K109" s="37">
        <v>1</v>
      </c>
      <c r="L109" s="37">
        <v>5</v>
      </c>
    </row>
    <row r="110" spans="1:12" s="35" customFormat="1" ht="18" customHeight="1">
      <c r="A110" s="19">
        <v>14</v>
      </c>
      <c r="B110" s="39">
        <v>14</v>
      </c>
      <c r="C110" s="40">
        <v>8</v>
      </c>
      <c r="D110" s="40">
        <v>6</v>
      </c>
      <c r="E110" s="92">
        <v>49</v>
      </c>
      <c r="F110" s="39">
        <v>24</v>
      </c>
      <c r="G110" s="40">
        <v>13</v>
      </c>
      <c r="H110" s="40">
        <v>11</v>
      </c>
      <c r="I110" s="92">
        <v>84</v>
      </c>
      <c r="J110" s="39">
        <v>6</v>
      </c>
      <c r="K110" s="40">
        <v>3</v>
      </c>
      <c r="L110" s="40">
        <v>3</v>
      </c>
    </row>
    <row r="111" spans="1:12" s="6" customFormat="1" ht="25.5" customHeight="1">
      <c r="A111" s="10" t="s">
        <v>22</v>
      </c>
      <c r="B111" s="44">
        <v>86</v>
      </c>
      <c r="C111" s="44">
        <v>44</v>
      </c>
      <c r="D111" s="44">
        <v>42</v>
      </c>
      <c r="E111" s="98" t="s">
        <v>23</v>
      </c>
      <c r="F111" s="44">
        <v>124</v>
      </c>
      <c r="G111" s="44">
        <v>60</v>
      </c>
      <c r="H111" s="44">
        <v>64</v>
      </c>
      <c r="I111" s="98" t="s">
        <v>24</v>
      </c>
      <c r="J111" s="44">
        <v>44</v>
      </c>
      <c r="K111" s="44">
        <v>17</v>
      </c>
      <c r="L111" s="44">
        <v>27</v>
      </c>
    </row>
    <row r="112" spans="1:12" s="35" customFormat="1" ht="15.75" customHeight="1">
      <c r="A112" s="17">
        <v>15</v>
      </c>
      <c r="B112" s="36">
        <v>14</v>
      </c>
      <c r="C112" s="37">
        <v>7</v>
      </c>
      <c r="D112" s="37">
        <v>7</v>
      </c>
      <c r="E112" s="91">
        <v>50</v>
      </c>
      <c r="F112" s="36">
        <v>23</v>
      </c>
      <c r="G112" s="37">
        <v>13</v>
      </c>
      <c r="H112" s="37">
        <v>10</v>
      </c>
      <c r="I112" s="91">
        <v>85</v>
      </c>
      <c r="J112" s="36">
        <v>9</v>
      </c>
      <c r="K112" s="37">
        <v>3</v>
      </c>
      <c r="L112" s="37">
        <v>6</v>
      </c>
    </row>
    <row r="113" spans="1:12" s="35" customFormat="1" ht="15.75" customHeight="1">
      <c r="A113" s="17">
        <v>16</v>
      </c>
      <c r="B113" s="36">
        <v>20</v>
      </c>
      <c r="C113" s="37">
        <v>12</v>
      </c>
      <c r="D113" s="37">
        <v>8</v>
      </c>
      <c r="E113" s="91">
        <v>51</v>
      </c>
      <c r="F113" s="36">
        <v>19</v>
      </c>
      <c r="G113" s="37">
        <v>8</v>
      </c>
      <c r="H113" s="37">
        <v>11</v>
      </c>
      <c r="I113" s="91">
        <v>86</v>
      </c>
      <c r="J113" s="36">
        <v>12</v>
      </c>
      <c r="K113" s="37">
        <v>2</v>
      </c>
      <c r="L113" s="37">
        <v>10</v>
      </c>
    </row>
    <row r="114" spans="1:12" s="35" customFormat="1" ht="15.75" customHeight="1">
      <c r="A114" s="17">
        <v>17</v>
      </c>
      <c r="B114" s="36">
        <v>17</v>
      </c>
      <c r="C114" s="37">
        <v>10</v>
      </c>
      <c r="D114" s="37">
        <v>7</v>
      </c>
      <c r="E114" s="91">
        <v>52</v>
      </c>
      <c r="F114" s="36">
        <v>29</v>
      </c>
      <c r="G114" s="37">
        <v>13</v>
      </c>
      <c r="H114" s="37">
        <v>16</v>
      </c>
      <c r="I114" s="91">
        <v>87</v>
      </c>
      <c r="J114" s="36">
        <v>8</v>
      </c>
      <c r="K114" s="37">
        <v>3</v>
      </c>
      <c r="L114" s="37">
        <v>5</v>
      </c>
    </row>
    <row r="115" spans="1:12" s="35" customFormat="1" ht="15.75" customHeight="1">
      <c r="A115" s="17">
        <v>18</v>
      </c>
      <c r="B115" s="36">
        <v>17</v>
      </c>
      <c r="C115" s="37">
        <v>6</v>
      </c>
      <c r="D115" s="37">
        <v>11</v>
      </c>
      <c r="E115" s="91">
        <v>53</v>
      </c>
      <c r="F115" s="36">
        <v>30</v>
      </c>
      <c r="G115" s="37">
        <v>15</v>
      </c>
      <c r="H115" s="37">
        <v>15</v>
      </c>
      <c r="I115" s="91">
        <v>88</v>
      </c>
      <c r="J115" s="36">
        <v>8</v>
      </c>
      <c r="K115" s="37">
        <v>3</v>
      </c>
      <c r="L115" s="37">
        <v>5</v>
      </c>
    </row>
    <row r="116" spans="1:12" s="35" customFormat="1" ht="18" customHeight="1">
      <c r="A116" s="19">
        <v>19</v>
      </c>
      <c r="B116" s="39">
        <v>18</v>
      </c>
      <c r="C116" s="40">
        <v>9</v>
      </c>
      <c r="D116" s="40">
        <v>9</v>
      </c>
      <c r="E116" s="92">
        <v>54</v>
      </c>
      <c r="F116" s="39">
        <v>23</v>
      </c>
      <c r="G116" s="40">
        <v>11</v>
      </c>
      <c r="H116" s="40">
        <v>12</v>
      </c>
      <c r="I116" s="92">
        <v>89</v>
      </c>
      <c r="J116" s="39">
        <v>7</v>
      </c>
      <c r="K116" s="40">
        <v>6</v>
      </c>
      <c r="L116" s="40">
        <v>1</v>
      </c>
    </row>
    <row r="117" spans="1:12" s="6" customFormat="1" ht="25.5" customHeight="1">
      <c r="A117" s="10" t="s">
        <v>25</v>
      </c>
      <c r="B117" s="44">
        <v>91</v>
      </c>
      <c r="C117" s="44">
        <v>53</v>
      </c>
      <c r="D117" s="44">
        <v>38</v>
      </c>
      <c r="E117" s="98" t="s">
        <v>26</v>
      </c>
      <c r="F117" s="44">
        <v>132</v>
      </c>
      <c r="G117" s="44">
        <v>62</v>
      </c>
      <c r="H117" s="44">
        <v>70</v>
      </c>
      <c r="I117" s="98" t="s">
        <v>27</v>
      </c>
      <c r="J117" s="44">
        <v>18</v>
      </c>
      <c r="K117" s="44">
        <v>5</v>
      </c>
      <c r="L117" s="44">
        <v>13</v>
      </c>
    </row>
    <row r="118" spans="1:12" s="35" customFormat="1" ht="15.75" customHeight="1">
      <c r="A118" s="17">
        <v>20</v>
      </c>
      <c r="B118" s="36">
        <v>17</v>
      </c>
      <c r="C118" s="37">
        <v>10</v>
      </c>
      <c r="D118" s="37">
        <v>7</v>
      </c>
      <c r="E118" s="91">
        <v>55</v>
      </c>
      <c r="F118" s="36">
        <v>28</v>
      </c>
      <c r="G118" s="37">
        <v>14</v>
      </c>
      <c r="H118" s="37">
        <v>14</v>
      </c>
      <c r="I118" s="91">
        <v>90</v>
      </c>
      <c r="J118" s="36">
        <v>6</v>
      </c>
      <c r="K118" s="37">
        <v>1</v>
      </c>
      <c r="L118" s="37">
        <v>5</v>
      </c>
    </row>
    <row r="119" spans="1:12" s="35" customFormat="1" ht="15.75" customHeight="1">
      <c r="A119" s="17">
        <v>21</v>
      </c>
      <c r="B119" s="36">
        <v>18</v>
      </c>
      <c r="C119" s="37">
        <v>10</v>
      </c>
      <c r="D119" s="37">
        <v>8</v>
      </c>
      <c r="E119" s="91">
        <v>56</v>
      </c>
      <c r="F119" s="36">
        <v>21</v>
      </c>
      <c r="G119" s="37">
        <v>15</v>
      </c>
      <c r="H119" s="37">
        <v>6</v>
      </c>
      <c r="I119" s="91">
        <v>91</v>
      </c>
      <c r="J119" s="36">
        <v>6</v>
      </c>
      <c r="K119" s="37">
        <v>1</v>
      </c>
      <c r="L119" s="37">
        <v>5</v>
      </c>
    </row>
    <row r="120" spans="1:12" s="35" customFormat="1" ht="15.75" customHeight="1">
      <c r="A120" s="17">
        <v>22</v>
      </c>
      <c r="B120" s="36">
        <v>18</v>
      </c>
      <c r="C120" s="37">
        <v>11</v>
      </c>
      <c r="D120" s="37">
        <v>7</v>
      </c>
      <c r="E120" s="91">
        <v>57</v>
      </c>
      <c r="F120" s="36">
        <v>31</v>
      </c>
      <c r="G120" s="37">
        <v>7</v>
      </c>
      <c r="H120" s="37">
        <v>24</v>
      </c>
      <c r="I120" s="91">
        <v>92</v>
      </c>
      <c r="J120" s="36">
        <v>4</v>
      </c>
      <c r="K120" s="37">
        <v>1</v>
      </c>
      <c r="L120" s="37">
        <v>3</v>
      </c>
    </row>
    <row r="121" spans="1:12" s="35" customFormat="1" ht="15.75" customHeight="1">
      <c r="A121" s="17">
        <v>23</v>
      </c>
      <c r="B121" s="36">
        <v>22</v>
      </c>
      <c r="C121" s="37">
        <v>13</v>
      </c>
      <c r="D121" s="37">
        <v>9</v>
      </c>
      <c r="E121" s="91">
        <v>58</v>
      </c>
      <c r="F121" s="36">
        <v>32</v>
      </c>
      <c r="G121" s="37">
        <v>14</v>
      </c>
      <c r="H121" s="37">
        <v>18</v>
      </c>
      <c r="I121" s="91">
        <v>93</v>
      </c>
      <c r="J121" s="36">
        <v>2</v>
      </c>
      <c r="K121" s="37">
        <v>2</v>
      </c>
      <c r="L121" s="37">
        <v>0</v>
      </c>
    </row>
    <row r="122" spans="1:12" s="35" customFormat="1" ht="18" customHeight="1">
      <c r="A122" s="19">
        <v>24</v>
      </c>
      <c r="B122" s="39">
        <v>16</v>
      </c>
      <c r="C122" s="40">
        <v>9</v>
      </c>
      <c r="D122" s="40">
        <v>7</v>
      </c>
      <c r="E122" s="92">
        <v>59</v>
      </c>
      <c r="F122" s="39">
        <v>20</v>
      </c>
      <c r="G122" s="40">
        <v>12</v>
      </c>
      <c r="H122" s="40">
        <v>8</v>
      </c>
      <c r="I122" s="92">
        <v>94</v>
      </c>
      <c r="J122" s="39">
        <v>0</v>
      </c>
      <c r="K122" s="40">
        <v>0</v>
      </c>
      <c r="L122" s="40">
        <v>0</v>
      </c>
    </row>
    <row r="123" spans="1:12" s="6" customFormat="1" ht="25.5" customHeight="1">
      <c r="A123" s="10" t="s">
        <v>28</v>
      </c>
      <c r="B123" s="44">
        <v>107</v>
      </c>
      <c r="C123" s="44">
        <v>69</v>
      </c>
      <c r="D123" s="44">
        <v>38</v>
      </c>
      <c r="E123" s="98" t="s">
        <v>29</v>
      </c>
      <c r="F123" s="44">
        <v>176</v>
      </c>
      <c r="G123" s="44">
        <v>87</v>
      </c>
      <c r="H123" s="44">
        <v>89</v>
      </c>
      <c r="I123" s="93" t="s">
        <v>30</v>
      </c>
      <c r="J123" s="44">
        <v>5</v>
      </c>
      <c r="K123" s="44">
        <v>1</v>
      </c>
      <c r="L123" s="44">
        <v>4</v>
      </c>
    </row>
    <row r="124" spans="1:12" s="35" customFormat="1" ht="15.75" customHeight="1">
      <c r="A124" s="17">
        <v>25</v>
      </c>
      <c r="B124" s="36">
        <v>20</v>
      </c>
      <c r="C124" s="37">
        <v>14</v>
      </c>
      <c r="D124" s="37">
        <v>6</v>
      </c>
      <c r="E124" s="91">
        <v>60</v>
      </c>
      <c r="F124" s="36">
        <v>44</v>
      </c>
      <c r="G124" s="37">
        <v>18</v>
      </c>
      <c r="H124" s="37">
        <v>26</v>
      </c>
      <c r="I124" s="91">
        <v>95</v>
      </c>
      <c r="J124" s="36">
        <v>1</v>
      </c>
      <c r="K124" s="37">
        <v>1</v>
      </c>
      <c r="L124" s="37">
        <v>0</v>
      </c>
    </row>
    <row r="125" spans="1:12" s="35" customFormat="1" ht="15.75" customHeight="1">
      <c r="A125" s="17">
        <v>26</v>
      </c>
      <c r="B125" s="36">
        <v>25</v>
      </c>
      <c r="C125" s="37">
        <v>15</v>
      </c>
      <c r="D125" s="37">
        <v>10</v>
      </c>
      <c r="E125" s="91">
        <v>61</v>
      </c>
      <c r="F125" s="36">
        <v>36</v>
      </c>
      <c r="G125" s="37">
        <v>18</v>
      </c>
      <c r="H125" s="37">
        <v>18</v>
      </c>
      <c r="I125" s="91">
        <v>96</v>
      </c>
      <c r="J125" s="36">
        <v>0</v>
      </c>
      <c r="K125" s="37">
        <v>0</v>
      </c>
      <c r="L125" s="37">
        <v>0</v>
      </c>
    </row>
    <row r="126" spans="1:12" s="35" customFormat="1" ht="15.75" customHeight="1">
      <c r="A126" s="17">
        <v>27</v>
      </c>
      <c r="B126" s="36">
        <v>26</v>
      </c>
      <c r="C126" s="37">
        <v>18</v>
      </c>
      <c r="D126" s="37">
        <v>8</v>
      </c>
      <c r="E126" s="91">
        <v>62</v>
      </c>
      <c r="F126" s="36">
        <v>36</v>
      </c>
      <c r="G126" s="37">
        <v>20</v>
      </c>
      <c r="H126" s="37">
        <v>16</v>
      </c>
      <c r="I126" s="91">
        <v>97</v>
      </c>
      <c r="J126" s="36">
        <v>2</v>
      </c>
      <c r="K126" s="37">
        <v>0</v>
      </c>
      <c r="L126" s="37">
        <v>2</v>
      </c>
    </row>
    <row r="127" spans="1:12" s="35" customFormat="1" ht="15.75" customHeight="1">
      <c r="A127" s="17">
        <v>28</v>
      </c>
      <c r="B127" s="36">
        <v>19</v>
      </c>
      <c r="C127" s="37">
        <v>12</v>
      </c>
      <c r="D127" s="37">
        <v>7</v>
      </c>
      <c r="E127" s="91">
        <v>63</v>
      </c>
      <c r="F127" s="36">
        <v>31</v>
      </c>
      <c r="G127" s="37">
        <v>19</v>
      </c>
      <c r="H127" s="37">
        <v>12</v>
      </c>
      <c r="I127" s="91">
        <v>98</v>
      </c>
      <c r="J127" s="36">
        <v>0</v>
      </c>
      <c r="K127" s="37">
        <v>0</v>
      </c>
      <c r="L127" s="37">
        <v>0</v>
      </c>
    </row>
    <row r="128" spans="1:12" s="35" customFormat="1" ht="18" customHeight="1">
      <c r="A128" s="19">
        <v>29</v>
      </c>
      <c r="B128" s="39">
        <v>17</v>
      </c>
      <c r="C128" s="40">
        <v>10</v>
      </c>
      <c r="D128" s="40">
        <v>7</v>
      </c>
      <c r="E128" s="92">
        <v>64</v>
      </c>
      <c r="F128" s="39">
        <v>29</v>
      </c>
      <c r="G128" s="40">
        <v>12</v>
      </c>
      <c r="H128" s="40">
        <v>17</v>
      </c>
      <c r="I128" s="91">
        <v>99</v>
      </c>
      <c r="J128" s="36">
        <v>2</v>
      </c>
      <c r="K128" s="37">
        <v>0</v>
      </c>
      <c r="L128" s="37">
        <v>2</v>
      </c>
    </row>
    <row r="129" spans="1:12" s="6" customFormat="1" ht="25.5" customHeight="1">
      <c r="A129" s="10" t="s">
        <v>31</v>
      </c>
      <c r="B129" s="44">
        <v>86</v>
      </c>
      <c r="C129" s="44">
        <v>47</v>
      </c>
      <c r="D129" s="44">
        <v>39</v>
      </c>
      <c r="E129" s="98" t="s">
        <v>32</v>
      </c>
      <c r="F129" s="44">
        <v>112</v>
      </c>
      <c r="G129" s="44">
        <v>60</v>
      </c>
      <c r="H129" s="44">
        <v>52</v>
      </c>
      <c r="I129" s="95">
        <v>100</v>
      </c>
      <c r="J129" s="47">
        <v>0</v>
      </c>
      <c r="K129" s="48">
        <v>0</v>
      </c>
      <c r="L129" s="48">
        <v>0</v>
      </c>
    </row>
    <row r="130" spans="1:12" s="35" customFormat="1" ht="15.75" customHeight="1">
      <c r="A130" s="17">
        <v>30</v>
      </c>
      <c r="B130" s="36">
        <v>12</v>
      </c>
      <c r="C130" s="37">
        <v>9</v>
      </c>
      <c r="D130" s="37">
        <v>3</v>
      </c>
      <c r="E130" s="91">
        <v>65</v>
      </c>
      <c r="F130" s="36">
        <v>31</v>
      </c>
      <c r="G130" s="37">
        <v>15</v>
      </c>
      <c r="H130" s="37">
        <v>16</v>
      </c>
      <c r="I130" s="91">
        <v>101</v>
      </c>
      <c r="J130" s="36">
        <v>0</v>
      </c>
      <c r="K130" s="37">
        <v>0</v>
      </c>
      <c r="L130" s="37">
        <v>0</v>
      </c>
    </row>
    <row r="131" spans="1:12" s="35" customFormat="1" ht="15.75" customHeight="1">
      <c r="A131" s="17">
        <v>31</v>
      </c>
      <c r="B131" s="36">
        <v>21</v>
      </c>
      <c r="C131" s="37">
        <v>10</v>
      </c>
      <c r="D131" s="37">
        <v>11</v>
      </c>
      <c r="E131" s="91">
        <v>66</v>
      </c>
      <c r="F131" s="36">
        <v>18</v>
      </c>
      <c r="G131" s="37">
        <v>12</v>
      </c>
      <c r="H131" s="37">
        <v>6</v>
      </c>
      <c r="I131" s="91">
        <v>102</v>
      </c>
      <c r="J131" s="36">
        <v>0</v>
      </c>
      <c r="K131" s="37">
        <v>0</v>
      </c>
      <c r="L131" s="37">
        <v>0</v>
      </c>
    </row>
    <row r="132" spans="1:12" s="35" customFormat="1" ht="15.75" customHeight="1">
      <c r="A132" s="17">
        <v>32</v>
      </c>
      <c r="B132" s="36">
        <v>19</v>
      </c>
      <c r="C132" s="37">
        <v>11</v>
      </c>
      <c r="D132" s="37">
        <v>8</v>
      </c>
      <c r="E132" s="91">
        <v>67</v>
      </c>
      <c r="F132" s="36">
        <v>19</v>
      </c>
      <c r="G132" s="37">
        <v>8</v>
      </c>
      <c r="H132" s="37">
        <v>11</v>
      </c>
      <c r="I132" s="91">
        <v>103</v>
      </c>
      <c r="J132" s="36">
        <v>0</v>
      </c>
      <c r="K132" s="37">
        <v>0</v>
      </c>
      <c r="L132" s="37">
        <v>0</v>
      </c>
    </row>
    <row r="133" spans="1:12" s="35" customFormat="1" ht="15.75" customHeight="1">
      <c r="A133" s="17">
        <v>33</v>
      </c>
      <c r="B133" s="36">
        <v>14</v>
      </c>
      <c r="C133" s="37">
        <v>7</v>
      </c>
      <c r="D133" s="37">
        <v>7</v>
      </c>
      <c r="E133" s="91">
        <v>68</v>
      </c>
      <c r="F133" s="36">
        <v>16</v>
      </c>
      <c r="G133" s="37">
        <v>9</v>
      </c>
      <c r="H133" s="37">
        <v>7</v>
      </c>
      <c r="I133" s="96" t="s">
        <v>33</v>
      </c>
      <c r="J133" s="39">
        <v>0</v>
      </c>
      <c r="K133" s="40">
        <v>0</v>
      </c>
      <c r="L133" s="40">
        <v>0</v>
      </c>
    </row>
    <row r="134" spans="1:12" s="35" customFormat="1" ht="21" customHeight="1" thickBot="1">
      <c r="A134" s="32">
        <v>34</v>
      </c>
      <c r="B134" s="36">
        <v>20</v>
      </c>
      <c r="C134" s="37">
        <v>10</v>
      </c>
      <c r="D134" s="37">
        <v>10</v>
      </c>
      <c r="E134" s="91">
        <v>69</v>
      </c>
      <c r="F134" s="36">
        <v>28</v>
      </c>
      <c r="G134" s="37">
        <v>16</v>
      </c>
      <c r="H134" s="37">
        <v>12</v>
      </c>
      <c r="I134" s="107" t="s">
        <v>5</v>
      </c>
      <c r="J134" s="47">
        <v>1561</v>
      </c>
      <c r="K134" s="47">
        <v>804</v>
      </c>
      <c r="L134" s="47">
        <v>757</v>
      </c>
    </row>
    <row r="135" spans="1:12" s="58" customFormat="1" ht="24" customHeight="1" thickTop="1" thickBot="1">
      <c r="A135" s="53" t="s">
        <v>34</v>
      </c>
      <c r="B135" s="115">
        <v>141</v>
      </c>
      <c r="C135" s="116">
        <v>74</v>
      </c>
      <c r="D135" s="116">
        <v>67</v>
      </c>
      <c r="E135" s="117" t="s">
        <v>36</v>
      </c>
      <c r="F135" s="116">
        <v>1067</v>
      </c>
      <c r="G135" s="116">
        <v>560</v>
      </c>
      <c r="H135" s="116">
        <v>507</v>
      </c>
      <c r="I135" s="118" t="s">
        <v>37</v>
      </c>
      <c r="J135" s="116">
        <v>353</v>
      </c>
      <c r="K135" s="116">
        <v>170</v>
      </c>
      <c r="L135" s="116">
        <v>183</v>
      </c>
    </row>
    <row r="136" spans="1:12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23" t="s">
        <v>48</v>
      </c>
      <c r="L136" s="30"/>
    </row>
    <row r="137" spans="1:12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</row>
    <row r="138" spans="1:12" s="6" customFormat="1" ht="25.5" customHeight="1">
      <c r="A138" s="10" t="s">
        <v>6</v>
      </c>
      <c r="B138" s="44">
        <v>19</v>
      </c>
      <c r="C138" s="44">
        <v>9</v>
      </c>
      <c r="D138" s="44">
        <v>10</v>
      </c>
      <c r="E138" s="98" t="s">
        <v>7</v>
      </c>
      <c r="F138" s="44">
        <v>55</v>
      </c>
      <c r="G138" s="44">
        <v>36</v>
      </c>
      <c r="H138" s="44">
        <v>19</v>
      </c>
      <c r="I138" s="98" t="s">
        <v>8</v>
      </c>
      <c r="J138" s="44">
        <v>46</v>
      </c>
      <c r="K138" s="44">
        <v>21</v>
      </c>
      <c r="L138" s="44">
        <v>25</v>
      </c>
    </row>
    <row r="139" spans="1:12" s="35" customFormat="1" ht="15.75" customHeight="1">
      <c r="A139" s="17">
        <v>0</v>
      </c>
      <c r="B139" s="36">
        <v>3</v>
      </c>
      <c r="C139" s="37">
        <v>2</v>
      </c>
      <c r="D139" s="37">
        <v>1</v>
      </c>
      <c r="E139" s="91">
        <v>35</v>
      </c>
      <c r="F139" s="36">
        <v>10</v>
      </c>
      <c r="G139" s="37">
        <v>8</v>
      </c>
      <c r="H139" s="37">
        <v>2</v>
      </c>
      <c r="I139" s="91">
        <v>70</v>
      </c>
      <c r="J139" s="36">
        <v>6</v>
      </c>
      <c r="K139" s="37">
        <v>4</v>
      </c>
      <c r="L139" s="37">
        <v>2</v>
      </c>
    </row>
    <row r="140" spans="1:12" s="35" customFormat="1" ht="15.75" customHeight="1">
      <c r="A140" s="17">
        <v>1</v>
      </c>
      <c r="B140" s="36">
        <v>7</v>
      </c>
      <c r="C140" s="37">
        <v>4</v>
      </c>
      <c r="D140" s="37">
        <v>3</v>
      </c>
      <c r="E140" s="91">
        <v>36</v>
      </c>
      <c r="F140" s="36">
        <v>10</v>
      </c>
      <c r="G140" s="37">
        <v>7</v>
      </c>
      <c r="H140" s="37">
        <v>3</v>
      </c>
      <c r="I140" s="91">
        <v>71</v>
      </c>
      <c r="J140" s="36">
        <v>5</v>
      </c>
      <c r="K140" s="37">
        <v>1</v>
      </c>
      <c r="L140" s="37">
        <v>4</v>
      </c>
    </row>
    <row r="141" spans="1:12" s="35" customFormat="1" ht="15.75" customHeight="1">
      <c r="A141" s="17">
        <v>2</v>
      </c>
      <c r="B141" s="36">
        <v>4</v>
      </c>
      <c r="C141" s="37">
        <v>1</v>
      </c>
      <c r="D141" s="37">
        <v>3</v>
      </c>
      <c r="E141" s="91">
        <v>37</v>
      </c>
      <c r="F141" s="36">
        <v>11</v>
      </c>
      <c r="G141" s="37">
        <v>7</v>
      </c>
      <c r="H141" s="37">
        <v>4</v>
      </c>
      <c r="I141" s="91">
        <v>72</v>
      </c>
      <c r="J141" s="36">
        <v>11</v>
      </c>
      <c r="K141" s="37">
        <v>4</v>
      </c>
      <c r="L141" s="37">
        <v>7</v>
      </c>
    </row>
    <row r="142" spans="1:12" s="35" customFormat="1" ht="15.75" customHeight="1">
      <c r="A142" s="17">
        <v>3</v>
      </c>
      <c r="B142" s="36">
        <v>4</v>
      </c>
      <c r="C142" s="37">
        <v>2</v>
      </c>
      <c r="D142" s="37">
        <v>2</v>
      </c>
      <c r="E142" s="91">
        <v>38</v>
      </c>
      <c r="F142" s="36">
        <v>10</v>
      </c>
      <c r="G142" s="37">
        <v>7</v>
      </c>
      <c r="H142" s="37">
        <v>3</v>
      </c>
      <c r="I142" s="91">
        <v>73</v>
      </c>
      <c r="J142" s="36">
        <v>8</v>
      </c>
      <c r="K142" s="37">
        <v>3</v>
      </c>
      <c r="L142" s="37">
        <v>5</v>
      </c>
    </row>
    <row r="143" spans="1:12" s="35" customFormat="1" ht="18" customHeight="1">
      <c r="A143" s="19">
        <v>4</v>
      </c>
      <c r="B143" s="105">
        <v>1</v>
      </c>
      <c r="C143" s="40">
        <v>0</v>
      </c>
      <c r="D143" s="40">
        <v>1</v>
      </c>
      <c r="E143" s="92">
        <v>39</v>
      </c>
      <c r="F143" s="39">
        <v>14</v>
      </c>
      <c r="G143" s="40">
        <v>7</v>
      </c>
      <c r="H143" s="40">
        <v>7</v>
      </c>
      <c r="I143" s="92">
        <v>74</v>
      </c>
      <c r="J143" s="39">
        <v>16</v>
      </c>
      <c r="K143" s="40">
        <v>9</v>
      </c>
      <c r="L143" s="40">
        <v>7</v>
      </c>
    </row>
    <row r="144" spans="1:12" s="6" customFormat="1" ht="25.5" customHeight="1">
      <c r="A144" s="10" t="s">
        <v>10</v>
      </c>
      <c r="B144" s="44">
        <v>27</v>
      </c>
      <c r="C144" s="44">
        <v>19</v>
      </c>
      <c r="D144" s="44">
        <v>8</v>
      </c>
      <c r="E144" s="98" t="s">
        <v>11</v>
      </c>
      <c r="F144" s="44">
        <v>47</v>
      </c>
      <c r="G144" s="44">
        <v>28</v>
      </c>
      <c r="H144" s="44">
        <v>19</v>
      </c>
      <c r="I144" s="98" t="s">
        <v>12</v>
      </c>
      <c r="J144" s="44">
        <v>25</v>
      </c>
      <c r="K144" s="44">
        <v>11</v>
      </c>
      <c r="L144" s="44">
        <v>14</v>
      </c>
    </row>
    <row r="145" spans="1:12" s="35" customFormat="1" ht="15.75" customHeight="1">
      <c r="A145" s="17">
        <v>5</v>
      </c>
      <c r="B145" s="36">
        <v>4</v>
      </c>
      <c r="C145" s="37">
        <v>3</v>
      </c>
      <c r="D145" s="37">
        <v>1</v>
      </c>
      <c r="E145" s="91">
        <v>40</v>
      </c>
      <c r="F145" s="36">
        <v>12</v>
      </c>
      <c r="G145" s="37">
        <v>5</v>
      </c>
      <c r="H145" s="37">
        <v>7</v>
      </c>
      <c r="I145" s="91">
        <v>75</v>
      </c>
      <c r="J145" s="36">
        <v>9</v>
      </c>
      <c r="K145" s="37">
        <v>4</v>
      </c>
      <c r="L145" s="37">
        <v>5</v>
      </c>
    </row>
    <row r="146" spans="1:12" s="35" customFormat="1" ht="15.75" customHeight="1">
      <c r="A146" s="17">
        <v>6</v>
      </c>
      <c r="B146" s="36">
        <v>4</v>
      </c>
      <c r="C146" s="37">
        <v>3</v>
      </c>
      <c r="D146" s="37">
        <v>1</v>
      </c>
      <c r="E146" s="91">
        <v>41</v>
      </c>
      <c r="F146" s="36">
        <v>8</v>
      </c>
      <c r="G146" s="37">
        <v>6</v>
      </c>
      <c r="H146" s="37">
        <v>2</v>
      </c>
      <c r="I146" s="91">
        <v>76</v>
      </c>
      <c r="J146" s="36">
        <v>4</v>
      </c>
      <c r="K146" s="37">
        <v>2</v>
      </c>
      <c r="L146" s="37">
        <v>2</v>
      </c>
    </row>
    <row r="147" spans="1:12" s="35" customFormat="1" ht="15.75" customHeight="1">
      <c r="A147" s="17">
        <v>7</v>
      </c>
      <c r="B147" s="36">
        <v>4</v>
      </c>
      <c r="C147" s="37">
        <v>3</v>
      </c>
      <c r="D147" s="37">
        <v>1</v>
      </c>
      <c r="E147" s="91">
        <v>42</v>
      </c>
      <c r="F147" s="36">
        <v>7</v>
      </c>
      <c r="G147" s="37">
        <v>3</v>
      </c>
      <c r="H147" s="37">
        <v>4</v>
      </c>
      <c r="I147" s="91">
        <v>77</v>
      </c>
      <c r="J147" s="36">
        <v>3</v>
      </c>
      <c r="K147" s="37">
        <v>1</v>
      </c>
      <c r="L147" s="37">
        <v>2</v>
      </c>
    </row>
    <row r="148" spans="1:12" s="35" customFormat="1" ht="15.75" customHeight="1">
      <c r="A148" s="17">
        <v>8</v>
      </c>
      <c r="B148" s="36">
        <v>6</v>
      </c>
      <c r="C148" s="37">
        <v>2</v>
      </c>
      <c r="D148" s="37">
        <v>4</v>
      </c>
      <c r="E148" s="91">
        <v>43</v>
      </c>
      <c r="F148" s="36">
        <v>7</v>
      </c>
      <c r="G148" s="37">
        <v>6</v>
      </c>
      <c r="H148" s="37">
        <v>1</v>
      </c>
      <c r="I148" s="91">
        <v>78</v>
      </c>
      <c r="J148" s="36">
        <v>4</v>
      </c>
      <c r="K148" s="37">
        <v>2</v>
      </c>
      <c r="L148" s="37">
        <v>2</v>
      </c>
    </row>
    <row r="149" spans="1:12" s="35" customFormat="1" ht="18" customHeight="1">
      <c r="A149" s="19">
        <v>9</v>
      </c>
      <c r="B149" s="39">
        <v>9</v>
      </c>
      <c r="C149" s="40">
        <v>8</v>
      </c>
      <c r="D149" s="40">
        <v>1</v>
      </c>
      <c r="E149" s="92">
        <v>44</v>
      </c>
      <c r="F149" s="39">
        <v>13</v>
      </c>
      <c r="G149" s="40">
        <v>8</v>
      </c>
      <c r="H149" s="40">
        <v>5</v>
      </c>
      <c r="I149" s="92">
        <v>79</v>
      </c>
      <c r="J149" s="39">
        <v>5</v>
      </c>
      <c r="K149" s="40">
        <v>2</v>
      </c>
      <c r="L149" s="40">
        <v>3</v>
      </c>
    </row>
    <row r="150" spans="1:12" s="6" customFormat="1" ht="25.5" customHeight="1">
      <c r="A150" s="10" t="s">
        <v>19</v>
      </c>
      <c r="B150" s="44">
        <v>36</v>
      </c>
      <c r="C150" s="44">
        <v>18</v>
      </c>
      <c r="D150" s="44">
        <v>18</v>
      </c>
      <c r="E150" s="98" t="s">
        <v>20</v>
      </c>
      <c r="F150" s="44">
        <v>44</v>
      </c>
      <c r="G150" s="44">
        <v>25</v>
      </c>
      <c r="H150" s="44">
        <v>19</v>
      </c>
      <c r="I150" s="98" t="s">
        <v>21</v>
      </c>
      <c r="J150" s="44">
        <v>21</v>
      </c>
      <c r="K150" s="44">
        <v>8</v>
      </c>
      <c r="L150" s="44">
        <v>13</v>
      </c>
    </row>
    <row r="151" spans="1:12" s="35" customFormat="1" ht="15.75" customHeight="1">
      <c r="A151" s="17">
        <v>10</v>
      </c>
      <c r="B151" s="36">
        <v>8</v>
      </c>
      <c r="C151" s="37">
        <v>4</v>
      </c>
      <c r="D151" s="37">
        <v>4</v>
      </c>
      <c r="E151" s="91">
        <v>45</v>
      </c>
      <c r="F151" s="36">
        <v>8</v>
      </c>
      <c r="G151" s="37">
        <v>3</v>
      </c>
      <c r="H151" s="37">
        <v>5</v>
      </c>
      <c r="I151" s="91">
        <v>80</v>
      </c>
      <c r="J151" s="36">
        <v>5</v>
      </c>
      <c r="K151" s="37">
        <v>4</v>
      </c>
      <c r="L151" s="37">
        <v>1</v>
      </c>
    </row>
    <row r="152" spans="1:12" s="35" customFormat="1" ht="15.75" customHeight="1">
      <c r="A152" s="17">
        <v>11</v>
      </c>
      <c r="B152" s="36">
        <v>7</v>
      </c>
      <c r="C152" s="37">
        <v>2</v>
      </c>
      <c r="D152" s="37">
        <v>5</v>
      </c>
      <c r="E152" s="91">
        <v>46</v>
      </c>
      <c r="F152" s="36">
        <v>8</v>
      </c>
      <c r="G152" s="37">
        <v>3</v>
      </c>
      <c r="H152" s="37">
        <v>5</v>
      </c>
      <c r="I152" s="91">
        <v>81</v>
      </c>
      <c r="J152" s="36">
        <v>7</v>
      </c>
      <c r="K152" s="37">
        <v>3</v>
      </c>
      <c r="L152" s="37">
        <v>4</v>
      </c>
    </row>
    <row r="153" spans="1:12" s="35" customFormat="1" ht="15.75" customHeight="1">
      <c r="A153" s="17">
        <v>12</v>
      </c>
      <c r="B153" s="36">
        <v>5</v>
      </c>
      <c r="C153" s="37">
        <v>1</v>
      </c>
      <c r="D153" s="37">
        <v>4</v>
      </c>
      <c r="E153" s="91">
        <v>47</v>
      </c>
      <c r="F153" s="36">
        <v>9</v>
      </c>
      <c r="G153" s="37">
        <v>8</v>
      </c>
      <c r="H153" s="37">
        <v>1</v>
      </c>
      <c r="I153" s="91">
        <v>82</v>
      </c>
      <c r="J153" s="36">
        <v>2</v>
      </c>
      <c r="K153" s="37">
        <v>0</v>
      </c>
      <c r="L153" s="37">
        <v>2</v>
      </c>
    </row>
    <row r="154" spans="1:12" s="35" customFormat="1" ht="15.75" customHeight="1">
      <c r="A154" s="17">
        <v>13</v>
      </c>
      <c r="B154" s="36">
        <v>11</v>
      </c>
      <c r="C154" s="37">
        <v>7</v>
      </c>
      <c r="D154" s="37">
        <v>4</v>
      </c>
      <c r="E154" s="91">
        <v>48</v>
      </c>
      <c r="F154" s="36">
        <v>10</v>
      </c>
      <c r="G154" s="37">
        <v>3</v>
      </c>
      <c r="H154" s="37">
        <v>7</v>
      </c>
      <c r="I154" s="91">
        <v>83</v>
      </c>
      <c r="J154" s="36">
        <v>1</v>
      </c>
      <c r="K154" s="37">
        <v>0</v>
      </c>
      <c r="L154" s="37">
        <v>1</v>
      </c>
    </row>
    <row r="155" spans="1:12" s="35" customFormat="1" ht="18" customHeight="1">
      <c r="A155" s="19">
        <v>14</v>
      </c>
      <c r="B155" s="39">
        <v>5</v>
      </c>
      <c r="C155" s="40">
        <v>4</v>
      </c>
      <c r="D155" s="40">
        <v>1</v>
      </c>
      <c r="E155" s="92">
        <v>49</v>
      </c>
      <c r="F155" s="39">
        <v>9</v>
      </c>
      <c r="G155" s="40">
        <v>8</v>
      </c>
      <c r="H155" s="40">
        <v>1</v>
      </c>
      <c r="I155" s="92">
        <v>84</v>
      </c>
      <c r="J155" s="39">
        <v>6</v>
      </c>
      <c r="K155" s="40">
        <v>1</v>
      </c>
      <c r="L155" s="40">
        <v>5</v>
      </c>
    </row>
    <row r="156" spans="1:12" s="6" customFormat="1" ht="25.5" customHeight="1">
      <c r="A156" s="10" t="s">
        <v>22</v>
      </c>
      <c r="B156" s="44">
        <v>32</v>
      </c>
      <c r="C156" s="44">
        <v>18</v>
      </c>
      <c r="D156" s="44">
        <v>14</v>
      </c>
      <c r="E156" s="98" t="s">
        <v>23</v>
      </c>
      <c r="F156" s="44">
        <v>66</v>
      </c>
      <c r="G156" s="44">
        <v>31</v>
      </c>
      <c r="H156" s="44">
        <v>35</v>
      </c>
      <c r="I156" s="98" t="s">
        <v>24</v>
      </c>
      <c r="J156" s="44">
        <v>18</v>
      </c>
      <c r="K156" s="44">
        <v>7</v>
      </c>
      <c r="L156" s="44">
        <v>11</v>
      </c>
    </row>
    <row r="157" spans="1:12" s="35" customFormat="1" ht="15.75" customHeight="1">
      <c r="A157" s="17">
        <v>15</v>
      </c>
      <c r="B157" s="36">
        <v>5</v>
      </c>
      <c r="C157" s="37">
        <v>4</v>
      </c>
      <c r="D157" s="37">
        <v>1</v>
      </c>
      <c r="E157" s="91">
        <v>50</v>
      </c>
      <c r="F157" s="36">
        <v>9</v>
      </c>
      <c r="G157" s="37">
        <v>7</v>
      </c>
      <c r="H157" s="37">
        <v>2</v>
      </c>
      <c r="I157" s="91">
        <v>85</v>
      </c>
      <c r="J157" s="36">
        <v>7</v>
      </c>
      <c r="K157" s="37">
        <v>3</v>
      </c>
      <c r="L157" s="37">
        <v>4</v>
      </c>
    </row>
    <row r="158" spans="1:12" s="35" customFormat="1" ht="15.75" customHeight="1">
      <c r="A158" s="17">
        <v>16</v>
      </c>
      <c r="B158" s="36">
        <v>4</v>
      </c>
      <c r="C158" s="37">
        <v>3</v>
      </c>
      <c r="D158" s="37">
        <v>1</v>
      </c>
      <c r="E158" s="91">
        <v>51</v>
      </c>
      <c r="F158" s="36">
        <v>9</v>
      </c>
      <c r="G158" s="37">
        <v>5</v>
      </c>
      <c r="H158" s="37">
        <v>4</v>
      </c>
      <c r="I158" s="91">
        <v>86</v>
      </c>
      <c r="J158" s="36">
        <v>5</v>
      </c>
      <c r="K158" s="37">
        <v>3</v>
      </c>
      <c r="L158" s="37">
        <v>2</v>
      </c>
    </row>
    <row r="159" spans="1:12" s="35" customFormat="1" ht="15.75" customHeight="1">
      <c r="A159" s="17">
        <v>17</v>
      </c>
      <c r="B159" s="36">
        <v>7</v>
      </c>
      <c r="C159" s="37">
        <v>2</v>
      </c>
      <c r="D159" s="37">
        <v>5</v>
      </c>
      <c r="E159" s="91">
        <v>52</v>
      </c>
      <c r="F159" s="36">
        <v>16</v>
      </c>
      <c r="G159" s="37">
        <v>5</v>
      </c>
      <c r="H159" s="37">
        <v>11</v>
      </c>
      <c r="I159" s="91">
        <v>87</v>
      </c>
      <c r="J159" s="36">
        <v>3</v>
      </c>
      <c r="K159" s="37">
        <v>1</v>
      </c>
      <c r="L159" s="37">
        <v>2</v>
      </c>
    </row>
    <row r="160" spans="1:12" s="35" customFormat="1" ht="15.75" customHeight="1">
      <c r="A160" s="17">
        <v>18</v>
      </c>
      <c r="B160" s="36">
        <v>9</v>
      </c>
      <c r="C160" s="37">
        <v>6</v>
      </c>
      <c r="D160" s="37">
        <v>3</v>
      </c>
      <c r="E160" s="91">
        <v>53</v>
      </c>
      <c r="F160" s="36">
        <v>14</v>
      </c>
      <c r="G160" s="37">
        <v>6</v>
      </c>
      <c r="H160" s="37">
        <v>8</v>
      </c>
      <c r="I160" s="91">
        <v>88</v>
      </c>
      <c r="J160" s="36">
        <v>2</v>
      </c>
      <c r="K160" s="37">
        <v>0</v>
      </c>
      <c r="L160" s="37">
        <v>2</v>
      </c>
    </row>
    <row r="161" spans="1:12" s="35" customFormat="1" ht="18" customHeight="1">
      <c r="A161" s="19">
        <v>19</v>
      </c>
      <c r="B161" s="39">
        <v>7</v>
      </c>
      <c r="C161" s="40">
        <v>3</v>
      </c>
      <c r="D161" s="40">
        <v>4</v>
      </c>
      <c r="E161" s="92">
        <v>54</v>
      </c>
      <c r="F161" s="39">
        <v>18</v>
      </c>
      <c r="G161" s="40">
        <v>8</v>
      </c>
      <c r="H161" s="40">
        <v>10</v>
      </c>
      <c r="I161" s="92">
        <v>89</v>
      </c>
      <c r="J161" s="39">
        <v>1</v>
      </c>
      <c r="K161" s="40">
        <v>0</v>
      </c>
      <c r="L161" s="40">
        <v>1</v>
      </c>
    </row>
    <row r="162" spans="1:12" s="6" customFormat="1" ht="25.5" customHeight="1">
      <c r="A162" s="10" t="s">
        <v>25</v>
      </c>
      <c r="B162" s="44">
        <v>46</v>
      </c>
      <c r="C162" s="44">
        <v>28</v>
      </c>
      <c r="D162" s="44">
        <v>18</v>
      </c>
      <c r="E162" s="98" t="s">
        <v>26</v>
      </c>
      <c r="F162" s="44">
        <v>64</v>
      </c>
      <c r="G162" s="44">
        <v>25</v>
      </c>
      <c r="H162" s="44">
        <v>39</v>
      </c>
      <c r="I162" s="98" t="s">
        <v>27</v>
      </c>
      <c r="J162" s="44">
        <v>7</v>
      </c>
      <c r="K162" s="44">
        <v>2</v>
      </c>
      <c r="L162" s="44">
        <v>5</v>
      </c>
    </row>
    <row r="163" spans="1:12" s="35" customFormat="1" ht="15.75" customHeight="1">
      <c r="A163" s="17">
        <v>20</v>
      </c>
      <c r="B163" s="36">
        <v>11</v>
      </c>
      <c r="C163" s="37">
        <v>9</v>
      </c>
      <c r="D163" s="37">
        <v>2</v>
      </c>
      <c r="E163" s="91">
        <v>55</v>
      </c>
      <c r="F163" s="36">
        <v>14</v>
      </c>
      <c r="G163" s="37">
        <v>4</v>
      </c>
      <c r="H163" s="37">
        <v>10</v>
      </c>
      <c r="I163" s="91">
        <v>90</v>
      </c>
      <c r="J163" s="36">
        <v>3</v>
      </c>
      <c r="K163" s="37">
        <v>0</v>
      </c>
      <c r="L163" s="37">
        <v>3</v>
      </c>
    </row>
    <row r="164" spans="1:12" s="35" customFormat="1" ht="15.75" customHeight="1">
      <c r="A164" s="17">
        <v>21</v>
      </c>
      <c r="B164" s="36">
        <v>8</v>
      </c>
      <c r="C164" s="37">
        <v>4</v>
      </c>
      <c r="D164" s="37">
        <v>4</v>
      </c>
      <c r="E164" s="91">
        <v>56</v>
      </c>
      <c r="F164" s="36">
        <v>14</v>
      </c>
      <c r="G164" s="37">
        <v>5</v>
      </c>
      <c r="H164" s="37">
        <v>9</v>
      </c>
      <c r="I164" s="91">
        <v>91</v>
      </c>
      <c r="J164" s="36">
        <v>2</v>
      </c>
      <c r="K164" s="37">
        <v>0</v>
      </c>
      <c r="L164" s="37">
        <v>2</v>
      </c>
    </row>
    <row r="165" spans="1:12" s="35" customFormat="1" ht="15.75" customHeight="1">
      <c r="A165" s="17">
        <v>22</v>
      </c>
      <c r="B165" s="36">
        <v>6</v>
      </c>
      <c r="C165" s="37">
        <v>2</v>
      </c>
      <c r="D165" s="37">
        <v>4</v>
      </c>
      <c r="E165" s="91">
        <v>57</v>
      </c>
      <c r="F165" s="36">
        <v>16</v>
      </c>
      <c r="G165" s="37">
        <v>7</v>
      </c>
      <c r="H165" s="37">
        <v>9</v>
      </c>
      <c r="I165" s="91">
        <v>92</v>
      </c>
      <c r="J165" s="36">
        <v>0</v>
      </c>
      <c r="K165" s="37">
        <v>0</v>
      </c>
      <c r="L165" s="37">
        <v>0</v>
      </c>
    </row>
    <row r="166" spans="1:12" s="35" customFormat="1" ht="15.75" customHeight="1">
      <c r="A166" s="17">
        <v>23</v>
      </c>
      <c r="B166" s="36">
        <v>15</v>
      </c>
      <c r="C166" s="37">
        <v>9</v>
      </c>
      <c r="D166" s="37">
        <v>6</v>
      </c>
      <c r="E166" s="91">
        <v>58</v>
      </c>
      <c r="F166" s="36">
        <v>8</v>
      </c>
      <c r="G166" s="37">
        <v>4</v>
      </c>
      <c r="H166" s="37">
        <v>4</v>
      </c>
      <c r="I166" s="91">
        <v>93</v>
      </c>
      <c r="J166" s="36">
        <v>2</v>
      </c>
      <c r="K166" s="37">
        <v>2</v>
      </c>
      <c r="L166" s="37">
        <v>0</v>
      </c>
    </row>
    <row r="167" spans="1:12" s="35" customFormat="1" ht="18" customHeight="1">
      <c r="A167" s="19">
        <v>24</v>
      </c>
      <c r="B167" s="39">
        <v>6</v>
      </c>
      <c r="C167" s="40">
        <v>4</v>
      </c>
      <c r="D167" s="40">
        <v>2</v>
      </c>
      <c r="E167" s="92">
        <v>59</v>
      </c>
      <c r="F167" s="39">
        <v>12</v>
      </c>
      <c r="G167" s="40">
        <v>5</v>
      </c>
      <c r="H167" s="40">
        <v>7</v>
      </c>
      <c r="I167" s="92">
        <v>94</v>
      </c>
      <c r="J167" s="39">
        <v>0</v>
      </c>
      <c r="K167" s="40">
        <v>0</v>
      </c>
      <c r="L167" s="40">
        <v>0</v>
      </c>
    </row>
    <row r="168" spans="1:12" s="6" customFormat="1" ht="25.5" customHeight="1">
      <c r="A168" s="10" t="s">
        <v>28</v>
      </c>
      <c r="B168" s="44">
        <v>69</v>
      </c>
      <c r="C168" s="44">
        <v>32</v>
      </c>
      <c r="D168" s="44">
        <v>37</v>
      </c>
      <c r="E168" s="98" t="s">
        <v>29</v>
      </c>
      <c r="F168" s="44">
        <v>86</v>
      </c>
      <c r="G168" s="44">
        <v>43</v>
      </c>
      <c r="H168" s="44">
        <v>43</v>
      </c>
      <c r="I168" s="93" t="s">
        <v>30</v>
      </c>
      <c r="J168" s="44">
        <v>3</v>
      </c>
      <c r="K168" s="44">
        <v>0</v>
      </c>
      <c r="L168" s="44">
        <v>3</v>
      </c>
    </row>
    <row r="169" spans="1:12" s="35" customFormat="1" ht="15.75" customHeight="1">
      <c r="A169" s="17">
        <v>25</v>
      </c>
      <c r="B169" s="36">
        <v>15</v>
      </c>
      <c r="C169" s="37">
        <v>5</v>
      </c>
      <c r="D169" s="37">
        <v>10</v>
      </c>
      <c r="E169" s="91">
        <v>60</v>
      </c>
      <c r="F169" s="36">
        <v>16</v>
      </c>
      <c r="G169" s="37">
        <v>7</v>
      </c>
      <c r="H169" s="37">
        <v>9</v>
      </c>
      <c r="I169" s="91">
        <v>95</v>
      </c>
      <c r="J169" s="36">
        <v>1</v>
      </c>
      <c r="K169" s="37">
        <v>0</v>
      </c>
      <c r="L169" s="37">
        <v>1</v>
      </c>
    </row>
    <row r="170" spans="1:12" s="35" customFormat="1" ht="15.75" customHeight="1">
      <c r="A170" s="17">
        <v>26</v>
      </c>
      <c r="B170" s="36">
        <v>14</v>
      </c>
      <c r="C170" s="37">
        <v>5</v>
      </c>
      <c r="D170" s="37">
        <v>9</v>
      </c>
      <c r="E170" s="91">
        <v>61</v>
      </c>
      <c r="F170" s="36">
        <v>19</v>
      </c>
      <c r="G170" s="37">
        <v>8</v>
      </c>
      <c r="H170" s="37">
        <v>11</v>
      </c>
      <c r="I170" s="91">
        <v>96</v>
      </c>
      <c r="J170" s="36">
        <v>2</v>
      </c>
      <c r="K170" s="37">
        <v>0</v>
      </c>
      <c r="L170" s="37">
        <v>2</v>
      </c>
    </row>
    <row r="171" spans="1:12" s="35" customFormat="1" ht="15.75" customHeight="1">
      <c r="A171" s="17">
        <v>27</v>
      </c>
      <c r="B171" s="36">
        <v>10</v>
      </c>
      <c r="C171" s="37">
        <v>6</v>
      </c>
      <c r="D171" s="37">
        <v>4</v>
      </c>
      <c r="E171" s="91">
        <v>62</v>
      </c>
      <c r="F171" s="36">
        <v>20</v>
      </c>
      <c r="G171" s="37">
        <v>12</v>
      </c>
      <c r="H171" s="37">
        <v>8</v>
      </c>
      <c r="I171" s="91">
        <v>97</v>
      </c>
      <c r="J171" s="36">
        <v>0</v>
      </c>
      <c r="K171" s="37">
        <v>0</v>
      </c>
      <c r="L171" s="37">
        <v>0</v>
      </c>
    </row>
    <row r="172" spans="1:12" s="35" customFormat="1" ht="15.75" customHeight="1">
      <c r="A172" s="17">
        <v>28</v>
      </c>
      <c r="B172" s="36">
        <v>14</v>
      </c>
      <c r="C172" s="37">
        <v>8</v>
      </c>
      <c r="D172" s="37">
        <v>6</v>
      </c>
      <c r="E172" s="91">
        <v>63</v>
      </c>
      <c r="F172" s="36">
        <v>17</v>
      </c>
      <c r="G172" s="37">
        <v>9</v>
      </c>
      <c r="H172" s="37">
        <v>8</v>
      </c>
      <c r="I172" s="91">
        <v>98</v>
      </c>
      <c r="J172" s="36">
        <v>0</v>
      </c>
      <c r="K172" s="37">
        <v>0</v>
      </c>
      <c r="L172" s="37">
        <v>0</v>
      </c>
    </row>
    <row r="173" spans="1:12" s="35" customFormat="1" ht="18" customHeight="1">
      <c r="A173" s="19">
        <v>29</v>
      </c>
      <c r="B173" s="39">
        <v>16</v>
      </c>
      <c r="C173" s="40">
        <v>8</v>
      </c>
      <c r="D173" s="40">
        <v>8</v>
      </c>
      <c r="E173" s="92">
        <v>64</v>
      </c>
      <c r="F173" s="39">
        <v>14</v>
      </c>
      <c r="G173" s="40">
        <v>7</v>
      </c>
      <c r="H173" s="40">
        <v>7</v>
      </c>
      <c r="I173" s="91">
        <v>99</v>
      </c>
      <c r="J173" s="36">
        <v>0</v>
      </c>
      <c r="K173" s="37">
        <v>0</v>
      </c>
      <c r="L173" s="37">
        <v>0</v>
      </c>
    </row>
    <row r="174" spans="1:12" s="6" customFormat="1" ht="25.5" customHeight="1">
      <c r="A174" s="10" t="s">
        <v>31</v>
      </c>
      <c r="B174" s="44">
        <v>76</v>
      </c>
      <c r="C174" s="44">
        <v>47</v>
      </c>
      <c r="D174" s="44">
        <v>29</v>
      </c>
      <c r="E174" s="98" t="s">
        <v>32</v>
      </c>
      <c r="F174" s="44">
        <v>65</v>
      </c>
      <c r="G174" s="44">
        <v>35</v>
      </c>
      <c r="H174" s="44">
        <v>30</v>
      </c>
      <c r="I174" s="95">
        <v>100</v>
      </c>
      <c r="J174" s="47">
        <v>0</v>
      </c>
      <c r="K174" s="48">
        <v>0</v>
      </c>
      <c r="L174" s="48">
        <v>0</v>
      </c>
    </row>
    <row r="175" spans="1:12" s="35" customFormat="1" ht="15.75" customHeight="1">
      <c r="A175" s="17">
        <v>30</v>
      </c>
      <c r="B175" s="36">
        <v>14</v>
      </c>
      <c r="C175" s="37">
        <v>9</v>
      </c>
      <c r="D175" s="37">
        <v>5</v>
      </c>
      <c r="E175" s="91">
        <v>65</v>
      </c>
      <c r="F175" s="36">
        <v>18</v>
      </c>
      <c r="G175" s="37">
        <v>11</v>
      </c>
      <c r="H175" s="37">
        <v>7</v>
      </c>
      <c r="I175" s="91">
        <v>101</v>
      </c>
      <c r="J175" s="36">
        <v>0</v>
      </c>
      <c r="K175" s="37">
        <v>0</v>
      </c>
      <c r="L175" s="37">
        <v>0</v>
      </c>
    </row>
    <row r="176" spans="1:12" s="35" customFormat="1" ht="15.75" customHeight="1">
      <c r="A176" s="17">
        <v>31</v>
      </c>
      <c r="B176" s="36">
        <v>20</v>
      </c>
      <c r="C176" s="37">
        <v>13</v>
      </c>
      <c r="D176" s="37">
        <v>7</v>
      </c>
      <c r="E176" s="91">
        <v>66</v>
      </c>
      <c r="F176" s="36">
        <v>13</v>
      </c>
      <c r="G176" s="37">
        <v>6</v>
      </c>
      <c r="H176" s="37">
        <v>7</v>
      </c>
      <c r="I176" s="91">
        <v>102</v>
      </c>
      <c r="J176" s="36">
        <v>0</v>
      </c>
      <c r="K176" s="37">
        <v>0</v>
      </c>
      <c r="L176" s="37">
        <v>0</v>
      </c>
    </row>
    <row r="177" spans="1:12" s="35" customFormat="1" ht="15.75" customHeight="1">
      <c r="A177" s="17">
        <v>32</v>
      </c>
      <c r="B177" s="36">
        <v>7</v>
      </c>
      <c r="C177" s="37">
        <v>2</v>
      </c>
      <c r="D177" s="37">
        <v>5</v>
      </c>
      <c r="E177" s="91">
        <v>67</v>
      </c>
      <c r="F177" s="36">
        <v>12</v>
      </c>
      <c r="G177" s="37">
        <v>7</v>
      </c>
      <c r="H177" s="37">
        <v>5</v>
      </c>
      <c r="I177" s="91">
        <v>103</v>
      </c>
      <c r="J177" s="36">
        <v>0</v>
      </c>
      <c r="K177" s="37">
        <v>0</v>
      </c>
      <c r="L177" s="37">
        <v>0</v>
      </c>
    </row>
    <row r="178" spans="1:12" s="35" customFormat="1" ht="15.75" customHeight="1">
      <c r="A178" s="17">
        <v>33</v>
      </c>
      <c r="B178" s="36">
        <v>19</v>
      </c>
      <c r="C178" s="37">
        <v>12</v>
      </c>
      <c r="D178" s="37">
        <v>7</v>
      </c>
      <c r="E178" s="91">
        <v>68</v>
      </c>
      <c r="F178" s="36">
        <v>12</v>
      </c>
      <c r="G178" s="37">
        <v>7</v>
      </c>
      <c r="H178" s="37">
        <v>5</v>
      </c>
      <c r="I178" s="96" t="s">
        <v>33</v>
      </c>
      <c r="J178" s="39">
        <v>0</v>
      </c>
      <c r="K178" s="40">
        <v>0</v>
      </c>
      <c r="L178" s="40">
        <v>0</v>
      </c>
    </row>
    <row r="179" spans="1:12" s="35" customFormat="1" ht="21" customHeight="1" thickBot="1">
      <c r="A179" s="32">
        <v>34</v>
      </c>
      <c r="B179" s="36">
        <v>16</v>
      </c>
      <c r="C179" s="37">
        <v>11</v>
      </c>
      <c r="D179" s="37">
        <v>5</v>
      </c>
      <c r="E179" s="91">
        <v>69</v>
      </c>
      <c r="F179" s="36">
        <v>10</v>
      </c>
      <c r="G179" s="37">
        <v>4</v>
      </c>
      <c r="H179" s="37">
        <v>6</v>
      </c>
      <c r="I179" s="107" t="s">
        <v>5</v>
      </c>
      <c r="J179" s="47">
        <v>852</v>
      </c>
      <c r="K179" s="47">
        <v>443</v>
      </c>
      <c r="L179" s="47">
        <v>409</v>
      </c>
    </row>
    <row r="180" spans="1:12" s="58" customFormat="1" ht="24" customHeight="1" thickTop="1" thickBot="1">
      <c r="A180" s="53" t="s">
        <v>34</v>
      </c>
      <c r="B180" s="115">
        <v>82</v>
      </c>
      <c r="C180" s="116">
        <v>46</v>
      </c>
      <c r="D180" s="116">
        <v>36</v>
      </c>
      <c r="E180" s="117" t="s">
        <v>36</v>
      </c>
      <c r="F180" s="116">
        <v>585</v>
      </c>
      <c r="G180" s="116">
        <v>313</v>
      </c>
      <c r="H180" s="116">
        <v>272</v>
      </c>
      <c r="I180" s="118" t="s">
        <v>37</v>
      </c>
      <c r="J180" s="116">
        <v>185</v>
      </c>
      <c r="K180" s="116">
        <v>84</v>
      </c>
      <c r="L180" s="116">
        <v>101</v>
      </c>
    </row>
    <row r="181" spans="1:12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23" t="s">
        <v>171</v>
      </c>
      <c r="L181" s="30"/>
    </row>
    <row r="182" spans="1:12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</row>
    <row r="183" spans="1:12" s="6" customFormat="1" ht="25.5" customHeight="1">
      <c r="A183" s="10" t="s">
        <v>6</v>
      </c>
      <c r="B183" s="44" t="s">
        <v>170</v>
      </c>
      <c r="C183" s="44" t="s">
        <v>170</v>
      </c>
      <c r="D183" s="44" t="s">
        <v>170</v>
      </c>
      <c r="E183" s="98" t="s">
        <v>7</v>
      </c>
      <c r="F183" s="44" t="s">
        <v>170</v>
      </c>
      <c r="G183" s="44" t="s">
        <v>170</v>
      </c>
      <c r="H183" s="44" t="s">
        <v>170</v>
      </c>
      <c r="I183" s="98" t="s">
        <v>8</v>
      </c>
      <c r="J183" s="44" t="s">
        <v>170</v>
      </c>
      <c r="K183" s="44" t="s">
        <v>170</v>
      </c>
      <c r="L183" s="44" t="s">
        <v>170</v>
      </c>
    </row>
    <row r="184" spans="1:12" s="35" customFormat="1" ht="15.75" customHeight="1">
      <c r="A184" s="17">
        <v>0</v>
      </c>
      <c r="B184" s="36" t="s">
        <v>170</v>
      </c>
      <c r="C184" s="37" t="s">
        <v>170</v>
      </c>
      <c r="D184" s="37" t="s">
        <v>170</v>
      </c>
      <c r="E184" s="91">
        <v>35</v>
      </c>
      <c r="F184" s="36" t="s">
        <v>170</v>
      </c>
      <c r="G184" s="37" t="s">
        <v>170</v>
      </c>
      <c r="H184" s="37" t="s">
        <v>170</v>
      </c>
      <c r="I184" s="91">
        <v>70</v>
      </c>
      <c r="J184" s="36" t="s">
        <v>170</v>
      </c>
      <c r="K184" s="37" t="s">
        <v>170</v>
      </c>
      <c r="L184" s="37" t="s">
        <v>170</v>
      </c>
    </row>
    <row r="185" spans="1:12" s="35" customFormat="1" ht="15.75" customHeight="1">
      <c r="A185" s="17">
        <v>1</v>
      </c>
      <c r="B185" s="36" t="s">
        <v>170</v>
      </c>
      <c r="C185" s="37" t="s">
        <v>170</v>
      </c>
      <c r="D185" s="37" t="s">
        <v>170</v>
      </c>
      <c r="E185" s="91">
        <v>36</v>
      </c>
      <c r="F185" s="36" t="s">
        <v>170</v>
      </c>
      <c r="G185" s="37" t="s">
        <v>170</v>
      </c>
      <c r="H185" s="37" t="s">
        <v>170</v>
      </c>
      <c r="I185" s="91">
        <v>71</v>
      </c>
      <c r="J185" s="36" t="s">
        <v>170</v>
      </c>
      <c r="K185" s="37" t="s">
        <v>170</v>
      </c>
      <c r="L185" s="37" t="s">
        <v>170</v>
      </c>
    </row>
    <row r="186" spans="1:12" s="35" customFormat="1" ht="15.75" customHeight="1">
      <c r="A186" s="17">
        <v>2</v>
      </c>
      <c r="B186" s="36" t="s">
        <v>170</v>
      </c>
      <c r="C186" s="37" t="s">
        <v>170</v>
      </c>
      <c r="D186" s="37" t="s">
        <v>170</v>
      </c>
      <c r="E186" s="91">
        <v>37</v>
      </c>
      <c r="F186" s="36" t="s">
        <v>170</v>
      </c>
      <c r="G186" s="37" t="s">
        <v>170</v>
      </c>
      <c r="H186" s="37" t="s">
        <v>170</v>
      </c>
      <c r="I186" s="91">
        <v>72</v>
      </c>
      <c r="J186" s="36" t="s">
        <v>170</v>
      </c>
      <c r="K186" s="37" t="s">
        <v>170</v>
      </c>
      <c r="L186" s="37" t="s">
        <v>170</v>
      </c>
    </row>
    <row r="187" spans="1:12" s="35" customFormat="1" ht="15.75" customHeight="1">
      <c r="A187" s="17">
        <v>3</v>
      </c>
      <c r="B187" s="36" t="s">
        <v>170</v>
      </c>
      <c r="C187" s="37" t="s">
        <v>170</v>
      </c>
      <c r="D187" s="37" t="s">
        <v>170</v>
      </c>
      <c r="E187" s="91">
        <v>38</v>
      </c>
      <c r="F187" s="36" t="s">
        <v>170</v>
      </c>
      <c r="G187" s="37" t="s">
        <v>170</v>
      </c>
      <c r="H187" s="37" t="s">
        <v>170</v>
      </c>
      <c r="I187" s="91">
        <v>73</v>
      </c>
      <c r="J187" s="36" t="s">
        <v>170</v>
      </c>
      <c r="K187" s="37" t="s">
        <v>170</v>
      </c>
      <c r="L187" s="37" t="s">
        <v>170</v>
      </c>
    </row>
    <row r="188" spans="1:12" s="35" customFormat="1" ht="18" customHeight="1">
      <c r="A188" s="19">
        <v>4</v>
      </c>
      <c r="B188" s="105" t="s">
        <v>170</v>
      </c>
      <c r="C188" s="40" t="s">
        <v>170</v>
      </c>
      <c r="D188" s="40" t="s">
        <v>170</v>
      </c>
      <c r="E188" s="92">
        <v>39</v>
      </c>
      <c r="F188" s="39" t="s">
        <v>170</v>
      </c>
      <c r="G188" s="40" t="s">
        <v>170</v>
      </c>
      <c r="H188" s="40" t="s">
        <v>170</v>
      </c>
      <c r="I188" s="92">
        <v>74</v>
      </c>
      <c r="J188" s="39" t="s">
        <v>170</v>
      </c>
      <c r="K188" s="40" t="s">
        <v>170</v>
      </c>
      <c r="L188" s="40" t="s">
        <v>170</v>
      </c>
    </row>
    <row r="189" spans="1:12" s="6" customFormat="1" ht="25.5" customHeight="1">
      <c r="A189" s="10" t="s">
        <v>10</v>
      </c>
      <c r="B189" s="44" t="s">
        <v>170</v>
      </c>
      <c r="C189" s="44" t="s">
        <v>170</v>
      </c>
      <c r="D189" s="44" t="s">
        <v>170</v>
      </c>
      <c r="E189" s="98" t="s">
        <v>11</v>
      </c>
      <c r="F189" s="44" t="s">
        <v>170</v>
      </c>
      <c r="G189" s="44" t="s">
        <v>170</v>
      </c>
      <c r="H189" s="44" t="s">
        <v>170</v>
      </c>
      <c r="I189" s="98" t="s">
        <v>12</v>
      </c>
      <c r="J189" s="44" t="s">
        <v>170</v>
      </c>
      <c r="K189" s="44" t="s">
        <v>170</v>
      </c>
      <c r="L189" s="44" t="s">
        <v>170</v>
      </c>
    </row>
    <row r="190" spans="1:12" s="35" customFormat="1" ht="15.75" customHeight="1">
      <c r="A190" s="17">
        <v>5</v>
      </c>
      <c r="B190" s="36" t="s">
        <v>170</v>
      </c>
      <c r="C190" s="37" t="s">
        <v>170</v>
      </c>
      <c r="D190" s="37" t="s">
        <v>170</v>
      </c>
      <c r="E190" s="91">
        <v>40</v>
      </c>
      <c r="F190" s="36" t="s">
        <v>170</v>
      </c>
      <c r="G190" s="37" t="s">
        <v>170</v>
      </c>
      <c r="H190" s="37" t="s">
        <v>170</v>
      </c>
      <c r="I190" s="91">
        <v>75</v>
      </c>
      <c r="J190" s="36" t="s">
        <v>170</v>
      </c>
      <c r="K190" s="37" t="s">
        <v>170</v>
      </c>
      <c r="L190" s="37" t="s">
        <v>170</v>
      </c>
    </row>
    <row r="191" spans="1:12" s="35" customFormat="1" ht="15.75" customHeight="1">
      <c r="A191" s="17">
        <v>6</v>
      </c>
      <c r="B191" s="36" t="s">
        <v>170</v>
      </c>
      <c r="C191" s="37" t="s">
        <v>170</v>
      </c>
      <c r="D191" s="37" t="s">
        <v>170</v>
      </c>
      <c r="E191" s="91">
        <v>41</v>
      </c>
      <c r="F191" s="36" t="s">
        <v>170</v>
      </c>
      <c r="G191" s="37" t="s">
        <v>170</v>
      </c>
      <c r="H191" s="37" t="s">
        <v>170</v>
      </c>
      <c r="I191" s="91">
        <v>76</v>
      </c>
      <c r="J191" s="36" t="s">
        <v>170</v>
      </c>
      <c r="K191" s="37" t="s">
        <v>170</v>
      </c>
      <c r="L191" s="37" t="s">
        <v>170</v>
      </c>
    </row>
    <row r="192" spans="1:12" s="35" customFormat="1" ht="15.75" customHeight="1">
      <c r="A192" s="17">
        <v>7</v>
      </c>
      <c r="B192" s="36" t="s">
        <v>170</v>
      </c>
      <c r="C192" s="37" t="s">
        <v>170</v>
      </c>
      <c r="D192" s="37" t="s">
        <v>170</v>
      </c>
      <c r="E192" s="91">
        <v>42</v>
      </c>
      <c r="F192" s="36" t="s">
        <v>170</v>
      </c>
      <c r="G192" s="37" t="s">
        <v>170</v>
      </c>
      <c r="H192" s="37" t="s">
        <v>170</v>
      </c>
      <c r="I192" s="91">
        <v>77</v>
      </c>
      <c r="J192" s="36" t="s">
        <v>170</v>
      </c>
      <c r="K192" s="37" t="s">
        <v>170</v>
      </c>
      <c r="L192" s="37" t="s">
        <v>170</v>
      </c>
    </row>
    <row r="193" spans="1:12" s="35" customFormat="1" ht="15.75" customHeight="1">
      <c r="A193" s="17">
        <v>8</v>
      </c>
      <c r="B193" s="36" t="s">
        <v>170</v>
      </c>
      <c r="C193" s="37" t="s">
        <v>170</v>
      </c>
      <c r="D193" s="37" t="s">
        <v>170</v>
      </c>
      <c r="E193" s="91">
        <v>43</v>
      </c>
      <c r="F193" s="36" t="s">
        <v>170</v>
      </c>
      <c r="G193" s="37" t="s">
        <v>170</v>
      </c>
      <c r="H193" s="37" t="s">
        <v>170</v>
      </c>
      <c r="I193" s="91">
        <v>78</v>
      </c>
      <c r="J193" s="36" t="s">
        <v>170</v>
      </c>
      <c r="K193" s="37" t="s">
        <v>170</v>
      </c>
      <c r="L193" s="37" t="s">
        <v>170</v>
      </c>
    </row>
    <row r="194" spans="1:12" s="35" customFormat="1" ht="18" customHeight="1">
      <c r="A194" s="19">
        <v>9</v>
      </c>
      <c r="B194" s="39" t="s">
        <v>170</v>
      </c>
      <c r="C194" s="40" t="s">
        <v>170</v>
      </c>
      <c r="D194" s="40" t="s">
        <v>170</v>
      </c>
      <c r="E194" s="92">
        <v>44</v>
      </c>
      <c r="F194" s="39" t="s">
        <v>170</v>
      </c>
      <c r="G194" s="40" t="s">
        <v>170</v>
      </c>
      <c r="H194" s="40" t="s">
        <v>170</v>
      </c>
      <c r="I194" s="92">
        <v>79</v>
      </c>
      <c r="J194" s="39" t="s">
        <v>170</v>
      </c>
      <c r="K194" s="40" t="s">
        <v>170</v>
      </c>
      <c r="L194" s="40" t="s">
        <v>170</v>
      </c>
    </row>
    <row r="195" spans="1:12" s="6" customFormat="1" ht="25.5" customHeight="1">
      <c r="A195" s="10" t="s">
        <v>19</v>
      </c>
      <c r="B195" s="44" t="s">
        <v>170</v>
      </c>
      <c r="C195" s="44" t="s">
        <v>170</v>
      </c>
      <c r="D195" s="44" t="s">
        <v>170</v>
      </c>
      <c r="E195" s="98" t="s">
        <v>20</v>
      </c>
      <c r="F195" s="44" t="s">
        <v>170</v>
      </c>
      <c r="G195" s="44" t="s">
        <v>170</v>
      </c>
      <c r="H195" s="44" t="s">
        <v>170</v>
      </c>
      <c r="I195" s="98" t="s">
        <v>21</v>
      </c>
      <c r="J195" s="44" t="s">
        <v>170</v>
      </c>
      <c r="K195" s="44" t="s">
        <v>170</v>
      </c>
      <c r="L195" s="44" t="s">
        <v>170</v>
      </c>
    </row>
    <row r="196" spans="1:12" s="35" customFormat="1" ht="15.75" customHeight="1">
      <c r="A196" s="17">
        <v>10</v>
      </c>
      <c r="B196" s="36" t="s">
        <v>170</v>
      </c>
      <c r="C196" s="37" t="s">
        <v>170</v>
      </c>
      <c r="D196" s="37" t="s">
        <v>170</v>
      </c>
      <c r="E196" s="91">
        <v>45</v>
      </c>
      <c r="F196" s="36" t="s">
        <v>170</v>
      </c>
      <c r="G196" s="37" t="s">
        <v>170</v>
      </c>
      <c r="H196" s="37" t="s">
        <v>170</v>
      </c>
      <c r="I196" s="91">
        <v>80</v>
      </c>
      <c r="J196" s="36" t="s">
        <v>170</v>
      </c>
      <c r="K196" s="37" t="s">
        <v>170</v>
      </c>
      <c r="L196" s="37" t="s">
        <v>170</v>
      </c>
    </row>
    <row r="197" spans="1:12" s="35" customFormat="1" ht="15.75" customHeight="1">
      <c r="A197" s="17">
        <v>11</v>
      </c>
      <c r="B197" s="36" t="s">
        <v>170</v>
      </c>
      <c r="C197" s="37" t="s">
        <v>170</v>
      </c>
      <c r="D197" s="37" t="s">
        <v>170</v>
      </c>
      <c r="E197" s="91">
        <v>46</v>
      </c>
      <c r="F197" s="36" t="s">
        <v>170</v>
      </c>
      <c r="G197" s="37" t="s">
        <v>170</v>
      </c>
      <c r="H197" s="37" t="s">
        <v>170</v>
      </c>
      <c r="I197" s="91">
        <v>81</v>
      </c>
      <c r="J197" s="36" t="s">
        <v>170</v>
      </c>
      <c r="K197" s="37" t="s">
        <v>170</v>
      </c>
      <c r="L197" s="37" t="s">
        <v>170</v>
      </c>
    </row>
    <row r="198" spans="1:12" s="35" customFormat="1" ht="15.75" customHeight="1">
      <c r="A198" s="17">
        <v>12</v>
      </c>
      <c r="B198" s="36" t="s">
        <v>170</v>
      </c>
      <c r="C198" s="37" t="s">
        <v>170</v>
      </c>
      <c r="D198" s="37" t="s">
        <v>170</v>
      </c>
      <c r="E198" s="91">
        <v>47</v>
      </c>
      <c r="F198" s="36" t="s">
        <v>170</v>
      </c>
      <c r="G198" s="37" t="s">
        <v>170</v>
      </c>
      <c r="H198" s="37" t="s">
        <v>170</v>
      </c>
      <c r="I198" s="91">
        <v>82</v>
      </c>
      <c r="J198" s="36" t="s">
        <v>170</v>
      </c>
      <c r="K198" s="37" t="s">
        <v>170</v>
      </c>
      <c r="L198" s="37" t="s">
        <v>170</v>
      </c>
    </row>
    <row r="199" spans="1:12" s="35" customFormat="1" ht="15.75" customHeight="1">
      <c r="A199" s="17">
        <v>13</v>
      </c>
      <c r="B199" s="36" t="s">
        <v>170</v>
      </c>
      <c r="C199" s="37" t="s">
        <v>170</v>
      </c>
      <c r="D199" s="37" t="s">
        <v>170</v>
      </c>
      <c r="E199" s="91">
        <v>48</v>
      </c>
      <c r="F199" s="36" t="s">
        <v>170</v>
      </c>
      <c r="G199" s="37" t="s">
        <v>170</v>
      </c>
      <c r="H199" s="37" t="s">
        <v>170</v>
      </c>
      <c r="I199" s="91">
        <v>83</v>
      </c>
      <c r="J199" s="36" t="s">
        <v>170</v>
      </c>
      <c r="K199" s="37" t="s">
        <v>170</v>
      </c>
      <c r="L199" s="37" t="s">
        <v>170</v>
      </c>
    </row>
    <row r="200" spans="1:12" s="35" customFormat="1" ht="18" customHeight="1">
      <c r="A200" s="19">
        <v>14</v>
      </c>
      <c r="B200" s="39" t="s">
        <v>170</v>
      </c>
      <c r="C200" s="40" t="s">
        <v>170</v>
      </c>
      <c r="D200" s="40" t="s">
        <v>170</v>
      </c>
      <c r="E200" s="92">
        <v>49</v>
      </c>
      <c r="F200" s="39" t="s">
        <v>170</v>
      </c>
      <c r="G200" s="40" t="s">
        <v>170</v>
      </c>
      <c r="H200" s="40" t="s">
        <v>170</v>
      </c>
      <c r="I200" s="92">
        <v>84</v>
      </c>
      <c r="J200" s="39" t="s">
        <v>170</v>
      </c>
      <c r="K200" s="40" t="s">
        <v>170</v>
      </c>
      <c r="L200" s="40" t="s">
        <v>170</v>
      </c>
    </row>
    <row r="201" spans="1:12" s="6" customFormat="1" ht="25.5" customHeight="1">
      <c r="A201" s="10" t="s">
        <v>22</v>
      </c>
      <c r="B201" s="44" t="s">
        <v>170</v>
      </c>
      <c r="C201" s="44" t="s">
        <v>170</v>
      </c>
      <c r="D201" s="44" t="s">
        <v>170</v>
      </c>
      <c r="E201" s="98" t="s">
        <v>23</v>
      </c>
      <c r="F201" s="44" t="s">
        <v>170</v>
      </c>
      <c r="G201" s="44" t="s">
        <v>170</v>
      </c>
      <c r="H201" s="44" t="s">
        <v>170</v>
      </c>
      <c r="I201" s="98" t="s">
        <v>24</v>
      </c>
      <c r="J201" s="44" t="s">
        <v>170</v>
      </c>
      <c r="K201" s="44" t="s">
        <v>170</v>
      </c>
      <c r="L201" s="44" t="s">
        <v>170</v>
      </c>
    </row>
    <row r="202" spans="1:12" s="35" customFormat="1" ht="15.75" customHeight="1">
      <c r="A202" s="17">
        <v>15</v>
      </c>
      <c r="B202" s="36" t="s">
        <v>170</v>
      </c>
      <c r="C202" s="37" t="s">
        <v>170</v>
      </c>
      <c r="D202" s="37" t="s">
        <v>170</v>
      </c>
      <c r="E202" s="91">
        <v>50</v>
      </c>
      <c r="F202" s="36" t="s">
        <v>170</v>
      </c>
      <c r="G202" s="37" t="s">
        <v>170</v>
      </c>
      <c r="H202" s="37" t="s">
        <v>170</v>
      </c>
      <c r="I202" s="91">
        <v>85</v>
      </c>
      <c r="J202" s="36" t="s">
        <v>170</v>
      </c>
      <c r="K202" s="37" t="s">
        <v>170</v>
      </c>
      <c r="L202" s="37" t="s">
        <v>170</v>
      </c>
    </row>
    <row r="203" spans="1:12" s="35" customFormat="1" ht="15.75" customHeight="1">
      <c r="A203" s="17">
        <v>16</v>
      </c>
      <c r="B203" s="36" t="s">
        <v>170</v>
      </c>
      <c r="C203" s="37" t="s">
        <v>170</v>
      </c>
      <c r="D203" s="37" t="s">
        <v>170</v>
      </c>
      <c r="E203" s="91">
        <v>51</v>
      </c>
      <c r="F203" s="36" t="s">
        <v>170</v>
      </c>
      <c r="G203" s="37" t="s">
        <v>170</v>
      </c>
      <c r="H203" s="37" t="s">
        <v>170</v>
      </c>
      <c r="I203" s="91">
        <v>86</v>
      </c>
      <c r="J203" s="36" t="s">
        <v>170</v>
      </c>
      <c r="K203" s="37" t="s">
        <v>170</v>
      </c>
      <c r="L203" s="37" t="s">
        <v>170</v>
      </c>
    </row>
    <row r="204" spans="1:12" s="35" customFormat="1" ht="15.75" customHeight="1">
      <c r="A204" s="17">
        <v>17</v>
      </c>
      <c r="B204" s="36" t="s">
        <v>170</v>
      </c>
      <c r="C204" s="37" t="s">
        <v>170</v>
      </c>
      <c r="D204" s="37" t="s">
        <v>170</v>
      </c>
      <c r="E204" s="91">
        <v>52</v>
      </c>
      <c r="F204" s="36" t="s">
        <v>170</v>
      </c>
      <c r="G204" s="37" t="s">
        <v>170</v>
      </c>
      <c r="H204" s="37" t="s">
        <v>170</v>
      </c>
      <c r="I204" s="91">
        <v>87</v>
      </c>
      <c r="J204" s="36" t="s">
        <v>170</v>
      </c>
      <c r="K204" s="37" t="s">
        <v>170</v>
      </c>
      <c r="L204" s="37" t="s">
        <v>170</v>
      </c>
    </row>
    <row r="205" spans="1:12" s="35" customFormat="1" ht="15.75" customHeight="1">
      <c r="A205" s="17">
        <v>18</v>
      </c>
      <c r="B205" s="36" t="s">
        <v>170</v>
      </c>
      <c r="C205" s="37" t="s">
        <v>170</v>
      </c>
      <c r="D205" s="37" t="s">
        <v>170</v>
      </c>
      <c r="E205" s="91">
        <v>53</v>
      </c>
      <c r="F205" s="36" t="s">
        <v>170</v>
      </c>
      <c r="G205" s="37" t="s">
        <v>170</v>
      </c>
      <c r="H205" s="37" t="s">
        <v>170</v>
      </c>
      <c r="I205" s="91">
        <v>88</v>
      </c>
      <c r="J205" s="36" t="s">
        <v>170</v>
      </c>
      <c r="K205" s="37" t="s">
        <v>170</v>
      </c>
      <c r="L205" s="37" t="s">
        <v>170</v>
      </c>
    </row>
    <row r="206" spans="1:12" s="35" customFormat="1" ht="18" customHeight="1">
      <c r="A206" s="19">
        <v>19</v>
      </c>
      <c r="B206" s="39" t="s">
        <v>170</v>
      </c>
      <c r="C206" s="40" t="s">
        <v>170</v>
      </c>
      <c r="D206" s="40" t="s">
        <v>170</v>
      </c>
      <c r="E206" s="92">
        <v>54</v>
      </c>
      <c r="F206" s="39" t="s">
        <v>170</v>
      </c>
      <c r="G206" s="40" t="s">
        <v>170</v>
      </c>
      <c r="H206" s="40" t="s">
        <v>170</v>
      </c>
      <c r="I206" s="92">
        <v>89</v>
      </c>
      <c r="J206" s="39" t="s">
        <v>170</v>
      </c>
      <c r="K206" s="40" t="s">
        <v>170</v>
      </c>
      <c r="L206" s="40" t="s">
        <v>170</v>
      </c>
    </row>
    <row r="207" spans="1:12" s="6" customFormat="1" ht="25.5" customHeight="1">
      <c r="A207" s="10" t="s">
        <v>25</v>
      </c>
      <c r="B207" s="44" t="s">
        <v>170</v>
      </c>
      <c r="C207" s="44" t="s">
        <v>170</v>
      </c>
      <c r="D207" s="44" t="s">
        <v>170</v>
      </c>
      <c r="E207" s="98" t="s">
        <v>26</v>
      </c>
      <c r="F207" s="44" t="s">
        <v>170</v>
      </c>
      <c r="G207" s="44" t="s">
        <v>170</v>
      </c>
      <c r="H207" s="44" t="s">
        <v>170</v>
      </c>
      <c r="I207" s="98" t="s">
        <v>27</v>
      </c>
      <c r="J207" s="44" t="s">
        <v>170</v>
      </c>
      <c r="K207" s="44" t="s">
        <v>170</v>
      </c>
      <c r="L207" s="44" t="s">
        <v>170</v>
      </c>
    </row>
    <row r="208" spans="1:12" s="35" customFormat="1" ht="15.75" customHeight="1">
      <c r="A208" s="17">
        <v>20</v>
      </c>
      <c r="B208" s="36" t="s">
        <v>170</v>
      </c>
      <c r="C208" s="37" t="s">
        <v>170</v>
      </c>
      <c r="D208" s="37" t="s">
        <v>170</v>
      </c>
      <c r="E208" s="91">
        <v>55</v>
      </c>
      <c r="F208" s="36" t="s">
        <v>170</v>
      </c>
      <c r="G208" s="37" t="s">
        <v>170</v>
      </c>
      <c r="H208" s="37" t="s">
        <v>170</v>
      </c>
      <c r="I208" s="91">
        <v>90</v>
      </c>
      <c r="J208" s="36" t="s">
        <v>170</v>
      </c>
      <c r="K208" s="37" t="s">
        <v>170</v>
      </c>
      <c r="L208" s="37" t="s">
        <v>170</v>
      </c>
    </row>
    <row r="209" spans="1:12" s="35" customFormat="1" ht="15.75" customHeight="1">
      <c r="A209" s="17">
        <v>21</v>
      </c>
      <c r="B209" s="36" t="s">
        <v>170</v>
      </c>
      <c r="C209" s="37" t="s">
        <v>170</v>
      </c>
      <c r="D209" s="37" t="s">
        <v>170</v>
      </c>
      <c r="E209" s="91">
        <v>56</v>
      </c>
      <c r="F209" s="36" t="s">
        <v>170</v>
      </c>
      <c r="G209" s="37" t="s">
        <v>170</v>
      </c>
      <c r="H209" s="37" t="s">
        <v>170</v>
      </c>
      <c r="I209" s="91">
        <v>91</v>
      </c>
      <c r="J209" s="36" t="s">
        <v>170</v>
      </c>
      <c r="K209" s="37" t="s">
        <v>170</v>
      </c>
      <c r="L209" s="37" t="s">
        <v>170</v>
      </c>
    </row>
    <row r="210" spans="1:12" s="35" customFormat="1" ht="15.75" customHeight="1">
      <c r="A210" s="17">
        <v>22</v>
      </c>
      <c r="B210" s="36" t="s">
        <v>170</v>
      </c>
      <c r="C210" s="37" t="s">
        <v>170</v>
      </c>
      <c r="D210" s="37" t="s">
        <v>170</v>
      </c>
      <c r="E210" s="91">
        <v>57</v>
      </c>
      <c r="F210" s="36" t="s">
        <v>170</v>
      </c>
      <c r="G210" s="37" t="s">
        <v>170</v>
      </c>
      <c r="H210" s="37" t="s">
        <v>170</v>
      </c>
      <c r="I210" s="91">
        <v>92</v>
      </c>
      <c r="J210" s="36" t="s">
        <v>170</v>
      </c>
      <c r="K210" s="37" t="s">
        <v>170</v>
      </c>
      <c r="L210" s="37" t="s">
        <v>170</v>
      </c>
    </row>
    <row r="211" spans="1:12" s="35" customFormat="1" ht="15.75" customHeight="1">
      <c r="A211" s="17">
        <v>23</v>
      </c>
      <c r="B211" s="36" t="s">
        <v>170</v>
      </c>
      <c r="C211" s="37" t="s">
        <v>170</v>
      </c>
      <c r="D211" s="37" t="s">
        <v>170</v>
      </c>
      <c r="E211" s="91">
        <v>58</v>
      </c>
      <c r="F211" s="36" t="s">
        <v>170</v>
      </c>
      <c r="G211" s="37" t="s">
        <v>170</v>
      </c>
      <c r="H211" s="37" t="s">
        <v>170</v>
      </c>
      <c r="I211" s="91">
        <v>93</v>
      </c>
      <c r="J211" s="36" t="s">
        <v>170</v>
      </c>
      <c r="K211" s="37" t="s">
        <v>170</v>
      </c>
      <c r="L211" s="37" t="s">
        <v>170</v>
      </c>
    </row>
    <row r="212" spans="1:12" s="35" customFormat="1" ht="18" customHeight="1">
      <c r="A212" s="19">
        <v>24</v>
      </c>
      <c r="B212" s="39" t="s">
        <v>170</v>
      </c>
      <c r="C212" s="40" t="s">
        <v>170</v>
      </c>
      <c r="D212" s="40" t="s">
        <v>170</v>
      </c>
      <c r="E212" s="92">
        <v>59</v>
      </c>
      <c r="F212" s="39" t="s">
        <v>170</v>
      </c>
      <c r="G212" s="40" t="s">
        <v>170</v>
      </c>
      <c r="H212" s="40" t="s">
        <v>170</v>
      </c>
      <c r="I212" s="92">
        <v>94</v>
      </c>
      <c r="J212" s="39" t="s">
        <v>170</v>
      </c>
      <c r="K212" s="40" t="s">
        <v>170</v>
      </c>
      <c r="L212" s="40" t="s">
        <v>170</v>
      </c>
    </row>
    <row r="213" spans="1:12" s="6" customFormat="1" ht="25.5" customHeight="1">
      <c r="A213" s="10" t="s">
        <v>28</v>
      </c>
      <c r="B213" s="44" t="s">
        <v>170</v>
      </c>
      <c r="C213" s="44" t="s">
        <v>170</v>
      </c>
      <c r="D213" s="44" t="s">
        <v>170</v>
      </c>
      <c r="E213" s="98" t="s">
        <v>29</v>
      </c>
      <c r="F213" s="44" t="s">
        <v>170</v>
      </c>
      <c r="G213" s="44" t="s">
        <v>170</v>
      </c>
      <c r="H213" s="44" t="s">
        <v>170</v>
      </c>
      <c r="I213" s="93" t="s">
        <v>30</v>
      </c>
      <c r="J213" s="44" t="s">
        <v>170</v>
      </c>
      <c r="K213" s="44" t="s">
        <v>170</v>
      </c>
      <c r="L213" s="44" t="s">
        <v>170</v>
      </c>
    </row>
    <row r="214" spans="1:12" s="35" customFormat="1" ht="15.75" customHeight="1">
      <c r="A214" s="17">
        <v>25</v>
      </c>
      <c r="B214" s="36" t="s">
        <v>170</v>
      </c>
      <c r="C214" s="37" t="s">
        <v>170</v>
      </c>
      <c r="D214" s="37" t="s">
        <v>170</v>
      </c>
      <c r="E214" s="91">
        <v>60</v>
      </c>
      <c r="F214" s="36" t="s">
        <v>170</v>
      </c>
      <c r="G214" s="37" t="s">
        <v>170</v>
      </c>
      <c r="H214" s="37" t="s">
        <v>170</v>
      </c>
      <c r="I214" s="91">
        <v>95</v>
      </c>
      <c r="J214" s="36" t="s">
        <v>170</v>
      </c>
      <c r="K214" s="37" t="s">
        <v>170</v>
      </c>
      <c r="L214" s="37" t="s">
        <v>170</v>
      </c>
    </row>
    <row r="215" spans="1:12" s="35" customFormat="1" ht="15.75" customHeight="1">
      <c r="A215" s="17">
        <v>26</v>
      </c>
      <c r="B215" s="36" t="s">
        <v>170</v>
      </c>
      <c r="C215" s="37" t="s">
        <v>170</v>
      </c>
      <c r="D215" s="37" t="s">
        <v>170</v>
      </c>
      <c r="E215" s="91">
        <v>61</v>
      </c>
      <c r="F215" s="36" t="s">
        <v>170</v>
      </c>
      <c r="G215" s="37" t="s">
        <v>170</v>
      </c>
      <c r="H215" s="37" t="s">
        <v>170</v>
      </c>
      <c r="I215" s="91">
        <v>96</v>
      </c>
      <c r="J215" s="36" t="s">
        <v>170</v>
      </c>
      <c r="K215" s="37" t="s">
        <v>170</v>
      </c>
      <c r="L215" s="37" t="s">
        <v>170</v>
      </c>
    </row>
    <row r="216" spans="1:12" s="35" customFormat="1" ht="15.75" customHeight="1">
      <c r="A216" s="17">
        <v>27</v>
      </c>
      <c r="B216" s="36" t="s">
        <v>170</v>
      </c>
      <c r="C216" s="37" t="s">
        <v>170</v>
      </c>
      <c r="D216" s="37" t="s">
        <v>170</v>
      </c>
      <c r="E216" s="91">
        <v>62</v>
      </c>
      <c r="F216" s="36" t="s">
        <v>170</v>
      </c>
      <c r="G216" s="37" t="s">
        <v>170</v>
      </c>
      <c r="H216" s="37" t="s">
        <v>170</v>
      </c>
      <c r="I216" s="91">
        <v>97</v>
      </c>
      <c r="J216" s="36" t="s">
        <v>170</v>
      </c>
      <c r="K216" s="37" t="s">
        <v>170</v>
      </c>
      <c r="L216" s="37" t="s">
        <v>170</v>
      </c>
    </row>
    <row r="217" spans="1:12" s="35" customFormat="1" ht="15.75" customHeight="1">
      <c r="A217" s="17">
        <v>28</v>
      </c>
      <c r="B217" s="36" t="s">
        <v>170</v>
      </c>
      <c r="C217" s="37" t="s">
        <v>170</v>
      </c>
      <c r="D217" s="37" t="s">
        <v>170</v>
      </c>
      <c r="E217" s="91">
        <v>63</v>
      </c>
      <c r="F217" s="36" t="s">
        <v>170</v>
      </c>
      <c r="G217" s="37" t="s">
        <v>170</v>
      </c>
      <c r="H217" s="37" t="s">
        <v>170</v>
      </c>
      <c r="I217" s="91">
        <v>98</v>
      </c>
      <c r="J217" s="36" t="s">
        <v>170</v>
      </c>
      <c r="K217" s="37" t="s">
        <v>170</v>
      </c>
      <c r="L217" s="37" t="s">
        <v>170</v>
      </c>
    </row>
    <row r="218" spans="1:12" s="35" customFormat="1" ht="18" customHeight="1">
      <c r="A218" s="19">
        <v>29</v>
      </c>
      <c r="B218" s="39" t="s">
        <v>170</v>
      </c>
      <c r="C218" s="40" t="s">
        <v>170</v>
      </c>
      <c r="D218" s="40" t="s">
        <v>170</v>
      </c>
      <c r="E218" s="92">
        <v>64</v>
      </c>
      <c r="F218" s="39" t="s">
        <v>170</v>
      </c>
      <c r="G218" s="40" t="s">
        <v>170</v>
      </c>
      <c r="H218" s="40" t="s">
        <v>170</v>
      </c>
      <c r="I218" s="91">
        <v>99</v>
      </c>
      <c r="J218" s="36" t="s">
        <v>170</v>
      </c>
      <c r="K218" s="37" t="s">
        <v>170</v>
      </c>
      <c r="L218" s="37" t="s">
        <v>170</v>
      </c>
    </row>
    <row r="219" spans="1:12" s="6" customFormat="1" ht="25.5" customHeight="1">
      <c r="A219" s="10" t="s">
        <v>31</v>
      </c>
      <c r="B219" s="44" t="s">
        <v>170</v>
      </c>
      <c r="C219" s="44" t="s">
        <v>170</v>
      </c>
      <c r="D219" s="44" t="s">
        <v>170</v>
      </c>
      <c r="E219" s="98" t="s">
        <v>32</v>
      </c>
      <c r="F219" s="44" t="s">
        <v>170</v>
      </c>
      <c r="G219" s="44" t="s">
        <v>170</v>
      </c>
      <c r="H219" s="44" t="s">
        <v>170</v>
      </c>
      <c r="I219" s="95">
        <v>100</v>
      </c>
      <c r="J219" s="47" t="s">
        <v>170</v>
      </c>
      <c r="K219" s="48" t="s">
        <v>170</v>
      </c>
      <c r="L219" s="48" t="s">
        <v>170</v>
      </c>
    </row>
    <row r="220" spans="1:12" s="35" customFormat="1" ht="15.75" customHeight="1">
      <c r="A220" s="17">
        <v>30</v>
      </c>
      <c r="B220" s="36" t="s">
        <v>170</v>
      </c>
      <c r="C220" s="37" t="s">
        <v>170</v>
      </c>
      <c r="D220" s="37" t="s">
        <v>170</v>
      </c>
      <c r="E220" s="91">
        <v>65</v>
      </c>
      <c r="F220" s="36" t="s">
        <v>170</v>
      </c>
      <c r="G220" s="37" t="s">
        <v>170</v>
      </c>
      <c r="H220" s="37" t="s">
        <v>170</v>
      </c>
      <c r="I220" s="91">
        <v>101</v>
      </c>
      <c r="J220" s="36" t="s">
        <v>170</v>
      </c>
      <c r="K220" s="37" t="s">
        <v>170</v>
      </c>
      <c r="L220" s="37" t="s">
        <v>170</v>
      </c>
    </row>
    <row r="221" spans="1:12" s="35" customFormat="1" ht="15.75" customHeight="1">
      <c r="A221" s="17">
        <v>31</v>
      </c>
      <c r="B221" s="36" t="s">
        <v>170</v>
      </c>
      <c r="C221" s="37" t="s">
        <v>170</v>
      </c>
      <c r="D221" s="37" t="s">
        <v>170</v>
      </c>
      <c r="E221" s="91">
        <v>66</v>
      </c>
      <c r="F221" s="36" t="s">
        <v>170</v>
      </c>
      <c r="G221" s="37" t="s">
        <v>170</v>
      </c>
      <c r="H221" s="37" t="s">
        <v>170</v>
      </c>
      <c r="I221" s="91">
        <v>102</v>
      </c>
      <c r="J221" s="36" t="s">
        <v>170</v>
      </c>
      <c r="K221" s="37" t="s">
        <v>170</v>
      </c>
      <c r="L221" s="37" t="s">
        <v>170</v>
      </c>
    </row>
    <row r="222" spans="1:12" s="35" customFormat="1" ht="15.75" customHeight="1">
      <c r="A222" s="17">
        <v>32</v>
      </c>
      <c r="B222" s="36" t="s">
        <v>170</v>
      </c>
      <c r="C222" s="37" t="s">
        <v>170</v>
      </c>
      <c r="D222" s="37" t="s">
        <v>170</v>
      </c>
      <c r="E222" s="91">
        <v>67</v>
      </c>
      <c r="F222" s="36" t="s">
        <v>170</v>
      </c>
      <c r="G222" s="37" t="s">
        <v>170</v>
      </c>
      <c r="H222" s="37" t="s">
        <v>170</v>
      </c>
      <c r="I222" s="91">
        <v>103</v>
      </c>
      <c r="J222" s="36" t="s">
        <v>170</v>
      </c>
      <c r="K222" s="37" t="s">
        <v>170</v>
      </c>
      <c r="L222" s="37" t="s">
        <v>170</v>
      </c>
    </row>
    <row r="223" spans="1:12" s="35" customFormat="1" ht="15.75" customHeight="1">
      <c r="A223" s="17">
        <v>33</v>
      </c>
      <c r="B223" s="36" t="s">
        <v>170</v>
      </c>
      <c r="C223" s="37" t="s">
        <v>170</v>
      </c>
      <c r="D223" s="37" t="s">
        <v>170</v>
      </c>
      <c r="E223" s="91">
        <v>68</v>
      </c>
      <c r="F223" s="36" t="s">
        <v>170</v>
      </c>
      <c r="G223" s="37" t="s">
        <v>170</v>
      </c>
      <c r="H223" s="37" t="s">
        <v>170</v>
      </c>
      <c r="I223" s="96" t="s">
        <v>33</v>
      </c>
      <c r="J223" s="39" t="s">
        <v>170</v>
      </c>
      <c r="K223" s="40" t="s">
        <v>170</v>
      </c>
      <c r="L223" s="40" t="s">
        <v>170</v>
      </c>
    </row>
    <row r="224" spans="1:12" s="35" customFormat="1" ht="21" customHeight="1" thickBot="1">
      <c r="A224" s="32">
        <v>34</v>
      </c>
      <c r="B224" s="36" t="s">
        <v>170</v>
      </c>
      <c r="C224" s="37" t="s">
        <v>170</v>
      </c>
      <c r="D224" s="37" t="s">
        <v>170</v>
      </c>
      <c r="E224" s="91">
        <v>69</v>
      </c>
      <c r="F224" s="36" t="s">
        <v>170</v>
      </c>
      <c r="G224" s="37" t="s">
        <v>170</v>
      </c>
      <c r="H224" s="37" t="s">
        <v>170</v>
      </c>
      <c r="I224" s="107" t="s">
        <v>5</v>
      </c>
      <c r="J224" s="47" t="s">
        <v>170</v>
      </c>
      <c r="K224" s="47" t="s">
        <v>170</v>
      </c>
      <c r="L224" s="47" t="s">
        <v>170</v>
      </c>
    </row>
    <row r="225" spans="1:12" s="58" customFormat="1" ht="24" customHeight="1" thickTop="1" thickBot="1">
      <c r="A225" s="53" t="s">
        <v>34</v>
      </c>
      <c r="B225" s="115" t="s">
        <v>170</v>
      </c>
      <c r="C225" s="116" t="s">
        <v>170</v>
      </c>
      <c r="D225" s="116" t="s">
        <v>170</v>
      </c>
      <c r="E225" s="117" t="s">
        <v>36</v>
      </c>
      <c r="F225" s="116" t="s">
        <v>170</v>
      </c>
      <c r="G225" s="116" t="s">
        <v>170</v>
      </c>
      <c r="H225" s="116" t="s">
        <v>170</v>
      </c>
      <c r="I225" s="118" t="s">
        <v>37</v>
      </c>
      <c r="J225" s="116" t="s">
        <v>170</v>
      </c>
      <c r="K225" s="116" t="s">
        <v>170</v>
      </c>
      <c r="L225" s="116" t="s">
        <v>170</v>
      </c>
    </row>
    <row r="226" spans="1:12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23" t="s">
        <v>172</v>
      </c>
      <c r="L226" s="30"/>
    </row>
    <row r="227" spans="1:12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</row>
    <row r="228" spans="1:12" s="6" customFormat="1" ht="25.5" customHeight="1">
      <c r="A228" s="10" t="s">
        <v>6</v>
      </c>
      <c r="B228" s="44">
        <v>40</v>
      </c>
      <c r="C228" s="44">
        <v>17</v>
      </c>
      <c r="D228" s="44">
        <v>23</v>
      </c>
      <c r="E228" s="98" t="s">
        <v>7</v>
      </c>
      <c r="F228" s="44">
        <v>75</v>
      </c>
      <c r="G228" s="44">
        <v>40</v>
      </c>
      <c r="H228" s="44">
        <v>35</v>
      </c>
      <c r="I228" s="98" t="s">
        <v>8</v>
      </c>
      <c r="J228" s="44">
        <v>98</v>
      </c>
      <c r="K228" s="44">
        <v>52</v>
      </c>
      <c r="L228" s="44">
        <v>46</v>
      </c>
    </row>
    <row r="229" spans="1:12" s="35" customFormat="1" ht="15.75" customHeight="1">
      <c r="A229" s="17">
        <v>0</v>
      </c>
      <c r="B229" s="36">
        <v>6</v>
      </c>
      <c r="C229" s="37">
        <v>4</v>
      </c>
      <c r="D229" s="37">
        <v>2</v>
      </c>
      <c r="E229" s="91">
        <v>35</v>
      </c>
      <c r="F229" s="36">
        <v>13</v>
      </c>
      <c r="G229" s="37">
        <v>7</v>
      </c>
      <c r="H229" s="37">
        <v>6</v>
      </c>
      <c r="I229" s="91">
        <v>70</v>
      </c>
      <c r="J229" s="36">
        <v>30</v>
      </c>
      <c r="K229" s="37">
        <v>18</v>
      </c>
      <c r="L229" s="37">
        <v>12</v>
      </c>
    </row>
    <row r="230" spans="1:12" s="35" customFormat="1" ht="15.75" customHeight="1">
      <c r="A230" s="17">
        <v>1</v>
      </c>
      <c r="B230" s="36">
        <v>3</v>
      </c>
      <c r="C230" s="37">
        <v>2</v>
      </c>
      <c r="D230" s="37">
        <v>1</v>
      </c>
      <c r="E230" s="91">
        <v>36</v>
      </c>
      <c r="F230" s="36">
        <v>18</v>
      </c>
      <c r="G230" s="37">
        <v>11</v>
      </c>
      <c r="H230" s="37">
        <v>7</v>
      </c>
      <c r="I230" s="91">
        <v>71</v>
      </c>
      <c r="J230" s="36">
        <v>17</v>
      </c>
      <c r="K230" s="37">
        <v>11</v>
      </c>
      <c r="L230" s="37">
        <v>6</v>
      </c>
    </row>
    <row r="231" spans="1:12" s="35" customFormat="1" ht="15.75" customHeight="1">
      <c r="A231" s="17">
        <v>2</v>
      </c>
      <c r="B231" s="36">
        <v>11</v>
      </c>
      <c r="C231" s="37">
        <v>5</v>
      </c>
      <c r="D231" s="37">
        <v>6</v>
      </c>
      <c r="E231" s="91">
        <v>37</v>
      </c>
      <c r="F231" s="36">
        <v>17</v>
      </c>
      <c r="G231" s="37">
        <v>11</v>
      </c>
      <c r="H231" s="37">
        <v>6</v>
      </c>
      <c r="I231" s="91">
        <v>72</v>
      </c>
      <c r="J231" s="36">
        <v>15</v>
      </c>
      <c r="K231" s="37">
        <v>6</v>
      </c>
      <c r="L231" s="37">
        <v>9</v>
      </c>
    </row>
    <row r="232" spans="1:12" s="35" customFormat="1" ht="15.75" customHeight="1">
      <c r="A232" s="17">
        <v>3</v>
      </c>
      <c r="B232" s="36">
        <v>10</v>
      </c>
      <c r="C232" s="37">
        <v>4</v>
      </c>
      <c r="D232" s="37">
        <v>6</v>
      </c>
      <c r="E232" s="91">
        <v>38</v>
      </c>
      <c r="F232" s="36">
        <v>12</v>
      </c>
      <c r="G232" s="37">
        <v>4</v>
      </c>
      <c r="H232" s="37">
        <v>8</v>
      </c>
      <c r="I232" s="91">
        <v>73</v>
      </c>
      <c r="J232" s="36">
        <v>21</v>
      </c>
      <c r="K232" s="37">
        <v>12</v>
      </c>
      <c r="L232" s="37">
        <v>9</v>
      </c>
    </row>
    <row r="233" spans="1:12" s="35" customFormat="1" ht="18" customHeight="1">
      <c r="A233" s="19">
        <v>4</v>
      </c>
      <c r="B233" s="105">
        <v>10</v>
      </c>
      <c r="C233" s="40">
        <v>2</v>
      </c>
      <c r="D233" s="40">
        <v>8</v>
      </c>
      <c r="E233" s="92">
        <v>39</v>
      </c>
      <c r="F233" s="39">
        <v>15</v>
      </c>
      <c r="G233" s="40">
        <v>7</v>
      </c>
      <c r="H233" s="40">
        <v>8</v>
      </c>
      <c r="I233" s="92">
        <v>74</v>
      </c>
      <c r="J233" s="39">
        <v>15</v>
      </c>
      <c r="K233" s="40">
        <v>5</v>
      </c>
      <c r="L233" s="40">
        <v>10</v>
      </c>
    </row>
    <row r="234" spans="1:12" s="6" customFormat="1" ht="25.5" customHeight="1">
      <c r="A234" s="10" t="s">
        <v>10</v>
      </c>
      <c r="B234" s="44">
        <v>40</v>
      </c>
      <c r="C234" s="44">
        <v>20</v>
      </c>
      <c r="D234" s="44">
        <v>20</v>
      </c>
      <c r="E234" s="98" t="s">
        <v>11</v>
      </c>
      <c r="F234" s="44">
        <v>93</v>
      </c>
      <c r="G234" s="44">
        <v>43</v>
      </c>
      <c r="H234" s="44">
        <v>50</v>
      </c>
      <c r="I234" s="98" t="s">
        <v>12</v>
      </c>
      <c r="J234" s="44">
        <v>75</v>
      </c>
      <c r="K234" s="44">
        <v>41</v>
      </c>
      <c r="L234" s="44">
        <v>34</v>
      </c>
    </row>
    <row r="235" spans="1:12" s="35" customFormat="1" ht="15.75" customHeight="1">
      <c r="A235" s="17">
        <v>5</v>
      </c>
      <c r="B235" s="36">
        <v>7</v>
      </c>
      <c r="C235" s="37">
        <v>5</v>
      </c>
      <c r="D235" s="37">
        <v>2</v>
      </c>
      <c r="E235" s="91">
        <v>40</v>
      </c>
      <c r="F235" s="36">
        <v>13</v>
      </c>
      <c r="G235" s="37">
        <v>6</v>
      </c>
      <c r="H235" s="37">
        <v>7</v>
      </c>
      <c r="I235" s="91">
        <v>75</v>
      </c>
      <c r="J235" s="36">
        <v>20</v>
      </c>
      <c r="K235" s="37">
        <v>10</v>
      </c>
      <c r="L235" s="37">
        <v>10</v>
      </c>
    </row>
    <row r="236" spans="1:12" s="35" customFormat="1" ht="15.75" customHeight="1">
      <c r="A236" s="17">
        <v>6</v>
      </c>
      <c r="B236" s="36">
        <v>9</v>
      </c>
      <c r="C236" s="37">
        <v>3</v>
      </c>
      <c r="D236" s="37">
        <v>6</v>
      </c>
      <c r="E236" s="91">
        <v>41</v>
      </c>
      <c r="F236" s="36">
        <v>20</v>
      </c>
      <c r="G236" s="37">
        <v>11</v>
      </c>
      <c r="H236" s="37">
        <v>9</v>
      </c>
      <c r="I236" s="91">
        <v>76</v>
      </c>
      <c r="J236" s="36">
        <v>19</v>
      </c>
      <c r="K236" s="37">
        <v>14</v>
      </c>
      <c r="L236" s="37">
        <v>5</v>
      </c>
    </row>
    <row r="237" spans="1:12" s="35" customFormat="1" ht="15.75" customHeight="1">
      <c r="A237" s="17">
        <v>7</v>
      </c>
      <c r="B237" s="36">
        <v>5</v>
      </c>
      <c r="C237" s="37">
        <v>4</v>
      </c>
      <c r="D237" s="37">
        <v>1</v>
      </c>
      <c r="E237" s="91">
        <v>42</v>
      </c>
      <c r="F237" s="36">
        <v>18</v>
      </c>
      <c r="G237" s="37">
        <v>8</v>
      </c>
      <c r="H237" s="37">
        <v>10</v>
      </c>
      <c r="I237" s="91">
        <v>77</v>
      </c>
      <c r="J237" s="36">
        <v>11</v>
      </c>
      <c r="K237" s="37">
        <v>5</v>
      </c>
      <c r="L237" s="37">
        <v>6</v>
      </c>
    </row>
    <row r="238" spans="1:12" s="35" customFormat="1" ht="15.75" customHeight="1">
      <c r="A238" s="17">
        <v>8</v>
      </c>
      <c r="B238" s="36">
        <v>8</v>
      </c>
      <c r="C238" s="37">
        <v>2</v>
      </c>
      <c r="D238" s="37">
        <v>6</v>
      </c>
      <c r="E238" s="91">
        <v>43</v>
      </c>
      <c r="F238" s="36">
        <v>27</v>
      </c>
      <c r="G238" s="37">
        <v>11</v>
      </c>
      <c r="H238" s="37">
        <v>16</v>
      </c>
      <c r="I238" s="91">
        <v>78</v>
      </c>
      <c r="J238" s="36">
        <v>14</v>
      </c>
      <c r="K238" s="37">
        <v>8</v>
      </c>
      <c r="L238" s="37">
        <v>6</v>
      </c>
    </row>
    <row r="239" spans="1:12" s="35" customFormat="1" ht="18" customHeight="1">
      <c r="A239" s="19">
        <v>9</v>
      </c>
      <c r="B239" s="39">
        <v>11</v>
      </c>
      <c r="C239" s="40">
        <v>6</v>
      </c>
      <c r="D239" s="40">
        <v>5</v>
      </c>
      <c r="E239" s="92">
        <v>44</v>
      </c>
      <c r="F239" s="39">
        <v>15</v>
      </c>
      <c r="G239" s="40">
        <v>7</v>
      </c>
      <c r="H239" s="40">
        <v>8</v>
      </c>
      <c r="I239" s="92">
        <v>79</v>
      </c>
      <c r="J239" s="39">
        <v>11</v>
      </c>
      <c r="K239" s="40">
        <v>4</v>
      </c>
      <c r="L239" s="40">
        <v>7</v>
      </c>
    </row>
    <row r="240" spans="1:12" s="6" customFormat="1" ht="25.5" customHeight="1">
      <c r="A240" s="10" t="s">
        <v>19</v>
      </c>
      <c r="B240" s="44">
        <v>62</v>
      </c>
      <c r="C240" s="44">
        <v>36</v>
      </c>
      <c r="D240" s="44">
        <v>26</v>
      </c>
      <c r="E240" s="98" t="s">
        <v>20</v>
      </c>
      <c r="F240" s="44">
        <v>112</v>
      </c>
      <c r="G240" s="44">
        <v>50</v>
      </c>
      <c r="H240" s="44">
        <v>62</v>
      </c>
      <c r="I240" s="98" t="s">
        <v>21</v>
      </c>
      <c r="J240" s="44">
        <v>53</v>
      </c>
      <c r="K240" s="44">
        <v>23</v>
      </c>
      <c r="L240" s="44">
        <v>30</v>
      </c>
    </row>
    <row r="241" spans="1:12" s="35" customFormat="1" ht="15.75" customHeight="1">
      <c r="A241" s="17">
        <v>10</v>
      </c>
      <c r="B241" s="36">
        <v>9</v>
      </c>
      <c r="C241" s="37">
        <v>6</v>
      </c>
      <c r="D241" s="37">
        <v>3</v>
      </c>
      <c r="E241" s="91">
        <v>45</v>
      </c>
      <c r="F241" s="36">
        <v>25</v>
      </c>
      <c r="G241" s="37">
        <v>12</v>
      </c>
      <c r="H241" s="37">
        <v>13</v>
      </c>
      <c r="I241" s="91">
        <v>80</v>
      </c>
      <c r="J241" s="36">
        <v>12</v>
      </c>
      <c r="K241" s="37">
        <v>5</v>
      </c>
      <c r="L241" s="37">
        <v>7</v>
      </c>
    </row>
    <row r="242" spans="1:12" s="35" customFormat="1" ht="15.75" customHeight="1">
      <c r="A242" s="17">
        <v>11</v>
      </c>
      <c r="B242" s="36">
        <v>11</v>
      </c>
      <c r="C242" s="37">
        <v>6</v>
      </c>
      <c r="D242" s="37">
        <v>5</v>
      </c>
      <c r="E242" s="91">
        <v>46</v>
      </c>
      <c r="F242" s="36">
        <v>17</v>
      </c>
      <c r="G242" s="37">
        <v>7</v>
      </c>
      <c r="H242" s="37">
        <v>10</v>
      </c>
      <c r="I242" s="91">
        <v>81</v>
      </c>
      <c r="J242" s="36">
        <v>13</v>
      </c>
      <c r="K242" s="37">
        <v>3</v>
      </c>
      <c r="L242" s="37">
        <v>10</v>
      </c>
    </row>
    <row r="243" spans="1:12" s="35" customFormat="1" ht="15.75" customHeight="1">
      <c r="A243" s="17">
        <v>12</v>
      </c>
      <c r="B243" s="36">
        <v>15</v>
      </c>
      <c r="C243" s="37">
        <v>9</v>
      </c>
      <c r="D243" s="37">
        <v>6</v>
      </c>
      <c r="E243" s="91">
        <v>47</v>
      </c>
      <c r="F243" s="36">
        <v>24</v>
      </c>
      <c r="G243" s="37">
        <v>15</v>
      </c>
      <c r="H243" s="37">
        <v>9</v>
      </c>
      <c r="I243" s="91">
        <v>82</v>
      </c>
      <c r="J243" s="36">
        <v>8</v>
      </c>
      <c r="K243" s="37">
        <v>5</v>
      </c>
      <c r="L243" s="37">
        <v>3</v>
      </c>
    </row>
    <row r="244" spans="1:12" s="35" customFormat="1" ht="15.75" customHeight="1">
      <c r="A244" s="17">
        <v>13</v>
      </c>
      <c r="B244" s="36">
        <v>10</v>
      </c>
      <c r="C244" s="37">
        <v>6</v>
      </c>
      <c r="D244" s="37">
        <v>4</v>
      </c>
      <c r="E244" s="91">
        <v>48</v>
      </c>
      <c r="F244" s="36">
        <v>30</v>
      </c>
      <c r="G244" s="37">
        <v>11</v>
      </c>
      <c r="H244" s="37">
        <v>19</v>
      </c>
      <c r="I244" s="91">
        <v>83</v>
      </c>
      <c r="J244" s="36">
        <v>13</v>
      </c>
      <c r="K244" s="37">
        <v>7</v>
      </c>
      <c r="L244" s="37">
        <v>6</v>
      </c>
    </row>
    <row r="245" spans="1:12" s="35" customFormat="1" ht="18" customHeight="1">
      <c r="A245" s="19">
        <v>14</v>
      </c>
      <c r="B245" s="39">
        <v>17</v>
      </c>
      <c r="C245" s="40">
        <v>9</v>
      </c>
      <c r="D245" s="40">
        <v>8</v>
      </c>
      <c r="E245" s="92">
        <v>49</v>
      </c>
      <c r="F245" s="39">
        <v>16</v>
      </c>
      <c r="G245" s="40">
        <v>5</v>
      </c>
      <c r="H245" s="40">
        <v>11</v>
      </c>
      <c r="I245" s="92">
        <v>84</v>
      </c>
      <c r="J245" s="39">
        <v>7</v>
      </c>
      <c r="K245" s="40">
        <v>3</v>
      </c>
      <c r="L245" s="40">
        <v>4</v>
      </c>
    </row>
    <row r="246" spans="1:12" s="6" customFormat="1" ht="25.5" customHeight="1">
      <c r="A246" s="10" t="s">
        <v>22</v>
      </c>
      <c r="B246" s="44">
        <v>85</v>
      </c>
      <c r="C246" s="44">
        <v>47</v>
      </c>
      <c r="D246" s="44">
        <v>38</v>
      </c>
      <c r="E246" s="98" t="s">
        <v>23</v>
      </c>
      <c r="F246" s="44">
        <v>132</v>
      </c>
      <c r="G246" s="44">
        <v>65</v>
      </c>
      <c r="H246" s="44">
        <v>67</v>
      </c>
      <c r="I246" s="98" t="s">
        <v>24</v>
      </c>
      <c r="J246" s="44">
        <v>45</v>
      </c>
      <c r="K246" s="44">
        <v>17</v>
      </c>
      <c r="L246" s="44">
        <v>28</v>
      </c>
    </row>
    <row r="247" spans="1:12" s="35" customFormat="1" ht="15.75" customHeight="1">
      <c r="A247" s="17">
        <v>15</v>
      </c>
      <c r="B247" s="36">
        <v>15</v>
      </c>
      <c r="C247" s="37">
        <v>9</v>
      </c>
      <c r="D247" s="37">
        <v>6</v>
      </c>
      <c r="E247" s="91">
        <v>50</v>
      </c>
      <c r="F247" s="36">
        <v>24</v>
      </c>
      <c r="G247" s="37">
        <v>14</v>
      </c>
      <c r="H247" s="37">
        <v>10</v>
      </c>
      <c r="I247" s="91">
        <v>85</v>
      </c>
      <c r="J247" s="36">
        <v>14</v>
      </c>
      <c r="K247" s="37">
        <v>5</v>
      </c>
      <c r="L247" s="37">
        <v>9</v>
      </c>
    </row>
    <row r="248" spans="1:12" s="35" customFormat="1" ht="15.75" customHeight="1">
      <c r="A248" s="17">
        <v>16</v>
      </c>
      <c r="B248" s="36">
        <v>15</v>
      </c>
      <c r="C248" s="37">
        <v>6</v>
      </c>
      <c r="D248" s="37">
        <v>9</v>
      </c>
      <c r="E248" s="91">
        <v>51</v>
      </c>
      <c r="F248" s="36">
        <v>22</v>
      </c>
      <c r="G248" s="37">
        <v>10</v>
      </c>
      <c r="H248" s="37">
        <v>12</v>
      </c>
      <c r="I248" s="91">
        <v>86</v>
      </c>
      <c r="J248" s="36">
        <v>7</v>
      </c>
      <c r="K248" s="37">
        <v>2</v>
      </c>
      <c r="L248" s="37">
        <v>5</v>
      </c>
    </row>
    <row r="249" spans="1:12" s="35" customFormat="1" ht="15.75" customHeight="1">
      <c r="A249" s="17">
        <v>17</v>
      </c>
      <c r="B249" s="36">
        <v>19</v>
      </c>
      <c r="C249" s="37">
        <v>10</v>
      </c>
      <c r="D249" s="37">
        <v>9</v>
      </c>
      <c r="E249" s="91">
        <v>52</v>
      </c>
      <c r="F249" s="36">
        <v>28</v>
      </c>
      <c r="G249" s="37">
        <v>14</v>
      </c>
      <c r="H249" s="37">
        <v>14</v>
      </c>
      <c r="I249" s="91">
        <v>87</v>
      </c>
      <c r="J249" s="36">
        <v>7</v>
      </c>
      <c r="K249" s="37">
        <v>4</v>
      </c>
      <c r="L249" s="37">
        <v>3</v>
      </c>
    </row>
    <row r="250" spans="1:12" s="35" customFormat="1" ht="15.75" customHeight="1">
      <c r="A250" s="17">
        <v>18</v>
      </c>
      <c r="B250" s="36">
        <v>20</v>
      </c>
      <c r="C250" s="37">
        <v>14</v>
      </c>
      <c r="D250" s="37">
        <v>6</v>
      </c>
      <c r="E250" s="91">
        <v>53</v>
      </c>
      <c r="F250" s="36">
        <v>30</v>
      </c>
      <c r="G250" s="37">
        <v>15</v>
      </c>
      <c r="H250" s="37">
        <v>15</v>
      </c>
      <c r="I250" s="91">
        <v>88</v>
      </c>
      <c r="J250" s="36">
        <v>10</v>
      </c>
      <c r="K250" s="37">
        <v>4</v>
      </c>
      <c r="L250" s="37">
        <v>6</v>
      </c>
    </row>
    <row r="251" spans="1:12" s="35" customFormat="1" ht="18" customHeight="1">
      <c r="A251" s="19">
        <v>19</v>
      </c>
      <c r="B251" s="39">
        <v>16</v>
      </c>
      <c r="C251" s="40">
        <v>8</v>
      </c>
      <c r="D251" s="40">
        <v>8</v>
      </c>
      <c r="E251" s="92">
        <v>54</v>
      </c>
      <c r="F251" s="39">
        <v>28</v>
      </c>
      <c r="G251" s="40">
        <v>12</v>
      </c>
      <c r="H251" s="40">
        <v>16</v>
      </c>
      <c r="I251" s="92">
        <v>89</v>
      </c>
      <c r="J251" s="39">
        <v>7</v>
      </c>
      <c r="K251" s="40">
        <v>2</v>
      </c>
      <c r="L251" s="40">
        <v>5</v>
      </c>
    </row>
    <row r="252" spans="1:12" s="6" customFormat="1" ht="25.5" customHeight="1">
      <c r="A252" s="10" t="s">
        <v>25</v>
      </c>
      <c r="B252" s="44">
        <v>114</v>
      </c>
      <c r="C252" s="44">
        <v>63</v>
      </c>
      <c r="D252" s="44">
        <v>51</v>
      </c>
      <c r="E252" s="98" t="s">
        <v>26</v>
      </c>
      <c r="F252" s="44">
        <v>166</v>
      </c>
      <c r="G252" s="44">
        <v>71</v>
      </c>
      <c r="H252" s="44">
        <v>95</v>
      </c>
      <c r="I252" s="98" t="s">
        <v>27</v>
      </c>
      <c r="J252" s="44">
        <v>22</v>
      </c>
      <c r="K252" s="44">
        <v>6</v>
      </c>
      <c r="L252" s="44">
        <v>16</v>
      </c>
    </row>
    <row r="253" spans="1:12" s="35" customFormat="1" ht="15.75" customHeight="1">
      <c r="A253" s="17">
        <v>20</v>
      </c>
      <c r="B253" s="36">
        <v>25</v>
      </c>
      <c r="C253" s="37">
        <v>7</v>
      </c>
      <c r="D253" s="37">
        <v>18</v>
      </c>
      <c r="E253" s="91">
        <v>55</v>
      </c>
      <c r="F253" s="36">
        <v>35</v>
      </c>
      <c r="G253" s="37">
        <v>17</v>
      </c>
      <c r="H253" s="37">
        <v>18</v>
      </c>
      <c r="I253" s="91">
        <v>90</v>
      </c>
      <c r="J253" s="36">
        <v>7</v>
      </c>
      <c r="K253" s="37">
        <v>2</v>
      </c>
      <c r="L253" s="37">
        <v>5</v>
      </c>
    </row>
    <row r="254" spans="1:12" s="35" customFormat="1" ht="15.75" customHeight="1">
      <c r="A254" s="17">
        <v>21</v>
      </c>
      <c r="B254" s="36">
        <v>24</v>
      </c>
      <c r="C254" s="37">
        <v>14</v>
      </c>
      <c r="D254" s="37">
        <v>10</v>
      </c>
      <c r="E254" s="91">
        <v>56</v>
      </c>
      <c r="F254" s="36">
        <v>31</v>
      </c>
      <c r="G254" s="37">
        <v>13</v>
      </c>
      <c r="H254" s="37">
        <v>18</v>
      </c>
      <c r="I254" s="91">
        <v>91</v>
      </c>
      <c r="J254" s="36">
        <v>5</v>
      </c>
      <c r="K254" s="37">
        <v>2</v>
      </c>
      <c r="L254" s="37">
        <v>3</v>
      </c>
    </row>
    <row r="255" spans="1:12" s="35" customFormat="1" ht="15.75" customHeight="1">
      <c r="A255" s="17">
        <v>22</v>
      </c>
      <c r="B255" s="36">
        <v>18</v>
      </c>
      <c r="C255" s="37">
        <v>14</v>
      </c>
      <c r="D255" s="37">
        <v>4</v>
      </c>
      <c r="E255" s="91">
        <v>57</v>
      </c>
      <c r="F255" s="36">
        <v>36</v>
      </c>
      <c r="G255" s="37">
        <v>10</v>
      </c>
      <c r="H255" s="37">
        <v>26</v>
      </c>
      <c r="I255" s="91">
        <v>92</v>
      </c>
      <c r="J255" s="36">
        <v>5</v>
      </c>
      <c r="K255" s="37">
        <v>1</v>
      </c>
      <c r="L255" s="37">
        <v>4</v>
      </c>
    </row>
    <row r="256" spans="1:12" s="35" customFormat="1" ht="15.75" customHeight="1">
      <c r="A256" s="17">
        <v>23</v>
      </c>
      <c r="B256" s="36">
        <v>21</v>
      </c>
      <c r="C256" s="37">
        <v>12</v>
      </c>
      <c r="D256" s="37">
        <v>9</v>
      </c>
      <c r="E256" s="91">
        <v>58</v>
      </c>
      <c r="F256" s="36">
        <v>40</v>
      </c>
      <c r="G256" s="37">
        <v>19</v>
      </c>
      <c r="H256" s="37">
        <v>21</v>
      </c>
      <c r="I256" s="91">
        <v>93</v>
      </c>
      <c r="J256" s="36">
        <v>3</v>
      </c>
      <c r="K256" s="37">
        <v>1</v>
      </c>
      <c r="L256" s="37">
        <v>2</v>
      </c>
    </row>
    <row r="257" spans="1:12" s="35" customFormat="1" ht="18" customHeight="1">
      <c r="A257" s="19">
        <v>24</v>
      </c>
      <c r="B257" s="39">
        <v>26</v>
      </c>
      <c r="C257" s="40">
        <v>16</v>
      </c>
      <c r="D257" s="40">
        <v>10</v>
      </c>
      <c r="E257" s="92">
        <v>59</v>
      </c>
      <c r="F257" s="39">
        <v>24</v>
      </c>
      <c r="G257" s="40">
        <v>12</v>
      </c>
      <c r="H257" s="40">
        <v>12</v>
      </c>
      <c r="I257" s="92">
        <v>94</v>
      </c>
      <c r="J257" s="39">
        <v>2</v>
      </c>
      <c r="K257" s="40">
        <v>0</v>
      </c>
      <c r="L257" s="40">
        <v>2</v>
      </c>
    </row>
    <row r="258" spans="1:12" s="6" customFormat="1" ht="25.5" customHeight="1">
      <c r="A258" s="10" t="s">
        <v>28</v>
      </c>
      <c r="B258" s="44">
        <v>137</v>
      </c>
      <c r="C258" s="44">
        <v>90</v>
      </c>
      <c r="D258" s="44">
        <v>47</v>
      </c>
      <c r="E258" s="98" t="s">
        <v>29</v>
      </c>
      <c r="F258" s="44">
        <v>179</v>
      </c>
      <c r="G258" s="44">
        <v>92</v>
      </c>
      <c r="H258" s="44">
        <v>87</v>
      </c>
      <c r="I258" s="93" t="s">
        <v>30</v>
      </c>
      <c r="J258" s="44">
        <v>5</v>
      </c>
      <c r="K258" s="44">
        <v>1</v>
      </c>
      <c r="L258" s="44">
        <v>4</v>
      </c>
    </row>
    <row r="259" spans="1:12" s="35" customFormat="1" ht="15.75" customHeight="1">
      <c r="A259" s="17">
        <v>25</v>
      </c>
      <c r="B259" s="36">
        <v>25</v>
      </c>
      <c r="C259" s="37">
        <v>18</v>
      </c>
      <c r="D259" s="37">
        <v>7</v>
      </c>
      <c r="E259" s="91">
        <v>60</v>
      </c>
      <c r="F259" s="36">
        <v>41</v>
      </c>
      <c r="G259" s="37">
        <v>19</v>
      </c>
      <c r="H259" s="37">
        <v>22</v>
      </c>
      <c r="I259" s="91">
        <v>95</v>
      </c>
      <c r="J259" s="36">
        <v>1</v>
      </c>
      <c r="K259" s="37">
        <v>1</v>
      </c>
      <c r="L259" s="37">
        <v>0</v>
      </c>
    </row>
    <row r="260" spans="1:12" s="35" customFormat="1" ht="15.75" customHeight="1">
      <c r="A260" s="17">
        <v>26</v>
      </c>
      <c r="B260" s="36">
        <v>25</v>
      </c>
      <c r="C260" s="37">
        <v>16</v>
      </c>
      <c r="D260" s="37">
        <v>9</v>
      </c>
      <c r="E260" s="91">
        <v>61</v>
      </c>
      <c r="F260" s="36">
        <v>39</v>
      </c>
      <c r="G260" s="37">
        <v>21</v>
      </c>
      <c r="H260" s="37">
        <v>18</v>
      </c>
      <c r="I260" s="91">
        <v>96</v>
      </c>
      <c r="J260" s="36">
        <v>2</v>
      </c>
      <c r="K260" s="37">
        <v>0</v>
      </c>
      <c r="L260" s="37">
        <v>2</v>
      </c>
    </row>
    <row r="261" spans="1:12" s="35" customFormat="1" ht="15.75" customHeight="1">
      <c r="A261" s="17">
        <v>27</v>
      </c>
      <c r="B261" s="36">
        <v>28</v>
      </c>
      <c r="C261" s="37">
        <v>15</v>
      </c>
      <c r="D261" s="37">
        <v>13</v>
      </c>
      <c r="E261" s="91">
        <v>62</v>
      </c>
      <c r="F261" s="36">
        <v>37</v>
      </c>
      <c r="G261" s="37">
        <v>22</v>
      </c>
      <c r="H261" s="37">
        <v>15</v>
      </c>
      <c r="I261" s="91">
        <v>97</v>
      </c>
      <c r="J261" s="36">
        <v>1</v>
      </c>
      <c r="K261" s="37">
        <v>0</v>
      </c>
      <c r="L261" s="37">
        <v>1</v>
      </c>
    </row>
    <row r="262" spans="1:12" s="35" customFormat="1" ht="15.75" customHeight="1">
      <c r="A262" s="17">
        <v>28</v>
      </c>
      <c r="B262" s="36">
        <v>31</v>
      </c>
      <c r="C262" s="37">
        <v>19</v>
      </c>
      <c r="D262" s="37">
        <v>12</v>
      </c>
      <c r="E262" s="91">
        <v>63</v>
      </c>
      <c r="F262" s="36">
        <v>34</v>
      </c>
      <c r="G262" s="37">
        <v>13</v>
      </c>
      <c r="H262" s="37">
        <v>21</v>
      </c>
      <c r="I262" s="91">
        <v>98</v>
      </c>
      <c r="J262" s="36">
        <v>0</v>
      </c>
      <c r="K262" s="37">
        <v>0</v>
      </c>
      <c r="L262" s="37">
        <v>0</v>
      </c>
    </row>
    <row r="263" spans="1:12" s="35" customFormat="1" ht="18" customHeight="1">
      <c r="A263" s="19">
        <v>29</v>
      </c>
      <c r="B263" s="39">
        <v>28</v>
      </c>
      <c r="C263" s="40">
        <v>22</v>
      </c>
      <c r="D263" s="40">
        <v>6</v>
      </c>
      <c r="E263" s="92">
        <v>64</v>
      </c>
      <c r="F263" s="39">
        <v>28</v>
      </c>
      <c r="G263" s="40">
        <v>17</v>
      </c>
      <c r="H263" s="40">
        <v>11</v>
      </c>
      <c r="I263" s="91">
        <v>99</v>
      </c>
      <c r="J263" s="36">
        <v>0</v>
      </c>
      <c r="K263" s="37">
        <v>0</v>
      </c>
      <c r="L263" s="37">
        <v>0</v>
      </c>
    </row>
    <row r="264" spans="1:12" s="6" customFormat="1" ht="25.5" customHeight="1">
      <c r="A264" s="10" t="s">
        <v>31</v>
      </c>
      <c r="B264" s="44">
        <v>113</v>
      </c>
      <c r="C264" s="44">
        <v>69</v>
      </c>
      <c r="D264" s="44">
        <v>44</v>
      </c>
      <c r="E264" s="98" t="s">
        <v>32</v>
      </c>
      <c r="F264" s="44">
        <v>129</v>
      </c>
      <c r="G264" s="44">
        <v>62</v>
      </c>
      <c r="H264" s="44">
        <v>67</v>
      </c>
      <c r="I264" s="95">
        <v>100</v>
      </c>
      <c r="J264" s="47">
        <v>1</v>
      </c>
      <c r="K264" s="48">
        <v>0</v>
      </c>
      <c r="L264" s="48">
        <v>1</v>
      </c>
    </row>
    <row r="265" spans="1:12" s="35" customFormat="1" ht="15.75" customHeight="1">
      <c r="A265" s="17">
        <v>30</v>
      </c>
      <c r="B265" s="36">
        <v>26</v>
      </c>
      <c r="C265" s="37">
        <v>18</v>
      </c>
      <c r="D265" s="37">
        <v>8</v>
      </c>
      <c r="E265" s="91">
        <v>65</v>
      </c>
      <c r="F265" s="36">
        <v>27</v>
      </c>
      <c r="G265" s="37">
        <v>11</v>
      </c>
      <c r="H265" s="37">
        <v>16</v>
      </c>
      <c r="I265" s="91">
        <v>101</v>
      </c>
      <c r="J265" s="36">
        <v>0</v>
      </c>
      <c r="K265" s="37">
        <v>0</v>
      </c>
      <c r="L265" s="37">
        <v>0</v>
      </c>
    </row>
    <row r="266" spans="1:12" s="35" customFormat="1" ht="15.75" customHeight="1">
      <c r="A266" s="17">
        <v>31</v>
      </c>
      <c r="B266" s="36">
        <v>28</v>
      </c>
      <c r="C266" s="37">
        <v>17</v>
      </c>
      <c r="D266" s="37">
        <v>11</v>
      </c>
      <c r="E266" s="91">
        <v>66</v>
      </c>
      <c r="F266" s="36">
        <v>33</v>
      </c>
      <c r="G266" s="37">
        <v>13</v>
      </c>
      <c r="H266" s="37">
        <v>20</v>
      </c>
      <c r="I266" s="91">
        <v>102</v>
      </c>
      <c r="J266" s="36">
        <v>0</v>
      </c>
      <c r="K266" s="37">
        <v>0</v>
      </c>
      <c r="L266" s="37">
        <v>0</v>
      </c>
    </row>
    <row r="267" spans="1:12" s="35" customFormat="1" ht="15.75" customHeight="1">
      <c r="A267" s="17">
        <v>32</v>
      </c>
      <c r="B267" s="36">
        <v>28</v>
      </c>
      <c r="C267" s="37">
        <v>14</v>
      </c>
      <c r="D267" s="37">
        <v>14</v>
      </c>
      <c r="E267" s="91">
        <v>67</v>
      </c>
      <c r="F267" s="36">
        <v>23</v>
      </c>
      <c r="G267" s="37">
        <v>13</v>
      </c>
      <c r="H267" s="37">
        <v>10</v>
      </c>
      <c r="I267" s="91">
        <v>103</v>
      </c>
      <c r="J267" s="36">
        <v>0</v>
      </c>
      <c r="K267" s="37">
        <v>0</v>
      </c>
      <c r="L267" s="37">
        <v>0</v>
      </c>
    </row>
    <row r="268" spans="1:12" s="35" customFormat="1" ht="15.75" customHeight="1">
      <c r="A268" s="17">
        <v>33</v>
      </c>
      <c r="B268" s="36">
        <v>14</v>
      </c>
      <c r="C268" s="37">
        <v>10</v>
      </c>
      <c r="D268" s="37">
        <v>4</v>
      </c>
      <c r="E268" s="91">
        <v>68</v>
      </c>
      <c r="F268" s="36">
        <v>19</v>
      </c>
      <c r="G268" s="37">
        <v>10</v>
      </c>
      <c r="H268" s="37">
        <v>9</v>
      </c>
      <c r="I268" s="96" t="s">
        <v>33</v>
      </c>
      <c r="J268" s="39">
        <v>0</v>
      </c>
      <c r="K268" s="40">
        <v>0</v>
      </c>
      <c r="L268" s="40">
        <v>0</v>
      </c>
    </row>
    <row r="269" spans="1:12" s="35" customFormat="1" ht="21" customHeight="1" thickBot="1">
      <c r="A269" s="32">
        <v>34</v>
      </c>
      <c r="B269" s="36">
        <v>17</v>
      </c>
      <c r="C269" s="37">
        <v>10</v>
      </c>
      <c r="D269" s="37">
        <v>7</v>
      </c>
      <c r="E269" s="91">
        <v>69</v>
      </c>
      <c r="F269" s="36">
        <v>27</v>
      </c>
      <c r="G269" s="37">
        <v>15</v>
      </c>
      <c r="H269" s="37">
        <v>12</v>
      </c>
      <c r="I269" s="107" t="s">
        <v>5</v>
      </c>
      <c r="J269" s="47">
        <v>1775</v>
      </c>
      <c r="K269" s="47">
        <v>905</v>
      </c>
      <c r="L269" s="47">
        <v>870</v>
      </c>
    </row>
    <row r="270" spans="1:12" s="58" customFormat="1" ht="24" customHeight="1" thickTop="1" thickBot="1">
      <c r="A270" s="53" t="s">
        <v>34</v>
      </c>
      <c r="B270" s="115">
        <v>142</v>
      </c>
      <c r="C270" s="116">
        <v>73</v>
      </c>
      <c r="D270" s="116">
        <v>69</v>
      </c>
      <c r="E270" s="117" t="s">
        <v>36</v>
      </c>
      <c r="F270" s="116">
        <v>1206</v>
      </c>
      <c r="G270" s="116">
        <v>630</v>
      </c>
      <c r="H270" s="116">
        <v>576</v>
      </c>
      <c r="I270" s="118" t="s">
        <v>37</v>
      </c>
      <c r="J270" s="116">
        <v>427</v>
      </c>
      <c r="K270" s="116">
        <v>202</v>
      </c>
      <c r="L270" s="116">
        <v>225</v>
      </c>
    </row>
    <row r="271" spans="1:12" ht="11.25" customHeight="1"/>
    <row r="272" spans="1:1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</sheetData>
  <phoneticPr fontId="13"/>
  <pageMargins left="0.70866141732283472" right="0.39370078740157483" top="0.78740157480314965" bottom="0.78740157480314965" header="0.39370078740157483" footer="0.59055118110236227"/>
  <pageSetup paperSize="9" firstPageNumber="7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3">
    <tabColor theme="8" tint="0.79998168889431442"/>
  </sheetPr>
  <dimension ref="A1:AG270"/>
  <sheetViews>
    <sheetView zoomScale="80" zoomScaleNormal="80" workbookViewId="0">
      <selection activeCell="D3" sqref="D3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13" width="3.69921875" style="65" customWidth="1"/>
    <col min="14" max="20" width="9.3984375" style="65" customWidth="1"/>
    <col min="21" max="21" width="3.69921875" style="65" customWidth="1"/>
    <col min="22" max="22" width="5.19921875" style="5" hidden="1" customWidth="1"/>
    <col min="23" max="23" width="8.296875" style="7" hidden="1" customWidth="1"/>
    <col min="24" max="25" width="6.3984375" style="7" hidden="1" customWidth="1"/>
    <col min="26" max="26" width="5.19921875" style="3" hidden="1" customWidth="1"/>
    <col min="27" max="27" width="8.8984375" style="2" hidden="1" customWidth="1"/>
    <col min="28" max="28" width="9.19921875" style="1" hidden="1" customWidth="1"/>
    <col min="29" max="29" width="7.5" style="1" hidden="1" customWidth="1"/>
    <col min="30" max="30" width="5.19921875" style="3" hidden="1" customWidth="1"/>
    <col min="31" max="31" width="8.69921875" style="2" hidden="1" customWidth="1"/>
    <col min="32" max="32" width="8.8984375" style="1" hidden="1" customWidth="1"/>
    <col min="33" max="33" width="9.3984375" style="1" hidden="1" customWidth="1"/>
    <col min="34" max="241" width="8.796875" style="1"/>
    <col min="242" max="242" width="5.19921875" style="1" customWidth="1"/>
    <col min="243" max="245" width="6.3984375" style="1" customWidth="1"/>
    <col min="246" max="246" width="5.19921875" style="1" customWidth="1"/>
    <col min="247" max="249" width="6.3984375" style="1" customWidth="1"/>
    <col min="250" max="250" width="5.19921875" style="1" customWidth="1"/>
    <col min="251" max="253" width="6.3984375" style="1" customWidth="1"/>
    <col min="254" max="254" width="3.69921875" style="1" customWidth="1"/>
    <col min="255" max="261" width="9.3984375" style="1" customWidth="1"/>
    <col min="262" max="274" width="0" style="1" hidden="1" customWidth="1"/>
    <col min="275" max="275" width="7.69921875" style="1" customWidth="1"/>
    <col min="276" max="276" width="3.69921875" style="1" customWidth="1"/>
    <col min="277" max="277" width="7.69921875" style="1" customWidth="1"/>
    <col min="278" max="278" width="3.69921875" style="1" customWidth="1"/>
    <col min="279" max="279" width="7.69921875" style="1" customWidth="1"/>
    <col min="280" max="280" width="3.69921875" style="1" customWidth="1"/>
    <col min="281" max="497" width="8.796875" style="1"/>
    <col min="498" max="498" width="5.19921875" style="1" customWidth="1"/>
    <col min="499" max="501" width="6.3984375" style="1" customWidth="1"/>
    <col min="502" max="502" width="5.19921875" style="1" customWidth="1"/>
    <col min="503" max="505" width="6.3984375" style="1" customWidth="1"/>
    <col min="506" max="506" width="5.19921875" style="1" customWidth="1"/>
    <col min="507" max="509" width="6.3984375" style="1" customWidth="1"/>
    <col min="510" max="510" width="3.69921875" style="1" customWidth="1"/>
    <col min="511" max="517" width="9.3984375" style="1" customWidth="1"/>
    <col min="518" max="530" width="0" style="1" hidden="1" customWidth="1"/>
    <col min="531" max="531" width="7.69921875" style="1" customWidth="1"/>
    <col min="532" max="532" width="3.69921875" style="1" customWidth="1"/>
    <col min="533" max="533" width="7.69921875" style="1" customWidth="1"/>
    <col min="534" max="534" width="3.69921875" style="1" customWidth="1"/>
    <col min="535" max="535" width="7.69921875" style="1" customWidth="1"/>
    <col min="536" max="536" width="3.69921875" style="1" customWidth="1"/>
    <col min="537" max="753" width="8.796875" style="1"/>
    <col min="754" max="754" width="5.19921875" style="1" customWidth="1"/>
    <col min="755" max="757" width="6.3984375" style="1" customWidth="1"/>
    <col min="758" max="758" width="5.19921875" style="1" customWidth="1"/>
    <col min="759" max="761" width="6.3984375" style="1" customWidth="1"/>
    <col min="762" max="762" width="5.19921875" style="1" customWidth="1"/>
    <col min="763" max="765" width="6.3984375" style="1" customWidth="1"/>
    <col min="766" max="766" width="3.69921875" style="1" customWidth="1"/>
    <col min="767" max="773" width="9.3984375" style="1" customWidth="1"/>
    <col min="774" max="786" width="0" style="1" hidden="1" customWidth="1"/>
    <col min="787" max="787" width="7.69921875" style="1" customWidth="1"/>
    <col min="788" max="788" width="3.69921875" style="1" customWidth="1"/>
    <col min="789" max="789" width="7.69921875" style="1" customWidth="1"/>
    <col min="790" max="790" width="3.69921875" style="1" customWidth="1"/>
    <col min="791" max="791" width="7.69921875" style="1" customWidth="1"/>
    <col min="792" max="792" width="3.69921875" style="1" customWidth="1"/>
    <col min="793" max="1009" width="8.796875" style="1"/>
    <col min="1010" max="1010" width="5.19921875" style="1" customWidth="1"/>
    <col min="1011" max="1013" width="6.3984375" style="1" customWidth="1"/>
    <col min="1014" max="1014" width="5.19921875" style="1" customWidth="1"/>
    <col min="1015" max="1017" width="6.3984375" style="1" customWidth="1"/>
    <col min="1018" max="1018" width="5.19921875" style="1" customWidth="1"/>
    <col min="1019" max="1021" width="6.3984375" style="1" customWidth="1"/>
    <col min="1022" max="1022" width="3.69921875" style="1" customWidth="1"/>
    <col min="1023" max="1029" width="9.3984375" style="1" customWidth="1"/>
    <col min="1030" max="1042" width="0" style="1" hidden="1" customWidth="1"/>
    <col min="1043" max="1043" width="7.69921875" style="1" customWidth="1"/>
    <col min="1044" max="1044" width="3.69921875" style="1" customWidth="1"/>
    <col min="1045" max="1045" width="7.69921875" style="1" customWidth="1"/>
    <col min="1046" max="1046" width="3.69921875" style="1" customWidth="1"/>
    <col min="1047" max="1047" width="7.69921875" style="1" customWidth="1"/>
    <col min="1048" max="1048" width="3.69921875" style="1" customWidth="1"/>
    <col min="1049" max="1265" width="8.796875" style="1"/>
    <col min="1266" max="1266" width="5.19921875" style="1" customWidth="1"/>
    <col min="1267" max="1269" width="6.3984375" style="1" customWidth="1"/>
    <col min="1270" max="1270" width="5.19921875" style="1" customWidth="1"/>
    <col min="1271" max="1273" width="6.3984375" style="1" customWidth="1"/>
    <col min="1274" max="1274" width="5.19921875" style="1" customWidth="1"/>
    <col min="1275" max="1277" width="6.3984375" style="1" customWidth="1"/>
    <col min="1278" max="1278" width="3.69921875" style="1" customWidth="1"/>
    <col min="1279" max="1285" width="9.3984375" style="1" customWidth="1"/>
    <col min="1286" max="1298" width="0" style="1" hidden="1" customWidth="1"/>
    <col min="1299" max="1299" width="7.69921875" style="1" customWidth="1"/>
    <col min="1300" max="1300" width="3.69921875" style="1" customWidth="1"/>
    <col min="1301" max="1301" width="7.69921875" style="1" customWidth="1"/>
    <col min="1302" max="1302" width="3.69921875" style="1" customWidth="1"/>
    <col min="1303" max="1303" width="7.69921875" style="1" customWidth="1"/>
    <col min="1304" max="1304" width="3.69921875" style="1" customWidth="1"/>
    <col min="1305" max="1521" width="8.796875" style="1"/>
    <col min="1522" max="1522" width="5.19921875" style="1" customWidth="1"/>
    <col min="1523" max="1525" width="6.3984375" style="1" customWidth="1"/>
    <col min="1526" max="1526" width="5.19921875" style="1" customWidth="1"/>
    <col min="1527" max="1529" width="6.3984375" style="1" customWidth="1"/>
    <col min="1530" max="1530" width="5.19921875" style="1" customWidth="1"/>
    <col min="1531" max="1533" width="6.3984375" style="1" customWidth="1"/>
    <col min="1534" max="1534" width="3.69921875" style="1" customWidth="1"/>
    <col min="1535" max="1541" width="9.3984375" style="1" customWidth="1"/>
    <col min="1542" max="1554" width="0" style="1" hidden="1" customWidth="1"/>
    <col min="1555" max="1555" width="7.69921875" style="1" customWidth="1"/>
    <col min="1556" max="1556" width="3.69921875" style="1" customWidth="1"/>
    <col min="1557" max="1557" width="7.69921875" style="1" customWidth="1"/>
    <col min="1558" max="1558" width="3.69921875" style="1" customWidth="1"/>
    <col min="1559" max="1559" width="7.69921875" style="1" customWidth="1"/>
    <col min="1560" max="1560" width="3.69921875" style="1" customWidth="1"/>
    <col min="1561" max="1777" width="8.796875" style="1"/>
    <col min="1778" max="1778" width="5.19921875" style="1" customWidth="1"/>
    <col min="1779" max="1781" width="6.3984375" style="1" customWidth="1"/>
    <col min="1782" max="1782" width="5.19921875" style="1" customWidth="1"/>
    <col min="1783" max="1785" width="6.3984375" style="1" customWidth="1"/>
    <col min="1786" max="1786" width="5.19921875" style="1" customWidth="1"/>
    <col min="1787" max="1789" width="6.3984375" style="1" customWidth="1"/>
    <col min="1790" max="1790" width="3.69921875" style="1" customWidth="1"/>
    <col min="1791" max="1797" width="9.3984375" style="1" customWidth="1"/>
    <col min="1798" max="1810" width="0" style="1" hidden="1" customWidth="1"/>
    <col min="1811" max="1811" width="7.69921875" style="1" customWidth="1"/>
    <col min="1812" max="1812" width="3.69921875" style="1" customWidth="1"/>
    <col min="1813" max="1813" width="7.69921875" style="1" customWidth="1"/>
    <col min="1814" max="1814" width="3.69921875" style="1" customWidth="1"/>
    <col min="1815" max="1815" width="7.69921875" style="1" customWidth="1"/>
    <col min="1816" max="1816" width="3.69921875" style="1" customWidth="1"/>
    <col min="1817" max="2033" width="8.796875" style="1"/>
    <col min="2034" max="2034" width="5.19921875" style="1" customWidth="1"/>
    <col min="2035" max="2037" width="6.3984375" style="1" customWidth="1"/>
    <col min="2038" max="2038" width="5.19921875" style="1" customWidth="1"/>
    <col min="2039" max="2041" width="6.3984375" style="1" customWidth="1"/>
    <col min="2042" max="2042" width="5.19921875" style="1" customWidth="1"/>
    <col min="2043" max="2045" width="6.3984375" style="1" customWidth="1"/>
    <col min="2046" max="2046" width="3.69921875" style="1" customWidth="1"/>
    <col min="2047" max="2053" width="9.3984375" style="1" customWidth="1"/>
    <col min="2054" max="2066" width="0" style="1" hidden="1" customWidth="1"/>
    <col min="2067" max="2067" width="7.69921875" style="1" customWidth="1"/>
    <col min="2068" max="2068" width="3.69921875" style="1" customWidth="1"/>
    <col min="2069" max="2069" width="7.69921875" style="1" customWidth="1"/>
    <col min="2070" max="2070" width="3.69921875" style="1" customWidth="1"/>
    <col min="2071" max="2071" width="7.69921875" style="1" customWidth="1"/>
    <col min="2072" max="2072" width="3.69921875" style="1" customWidth="1"/>
    <col min="2073" max="2289" width="8.796875" style="1"/>
    <col min="2290" max="2290" width="5.19921875" style="1" customWidth="1"/>
    <col min="2291" max="2293" width="6.3984375" style="1" customWidth="1"/>
    <col min="2294" max="2294" width="5.19921875" style="1" customWidth="1"/>
    <col min="2295" max="2297" width="6.3984375" style="1" customWidth="1"/>
    <col min="2298" max="2298" width="5.19921875" style="1" customWidth="1"/>
    <col min="2299" max="2301" width="6.3984375" style="1" customWidth="1"/>
    <col min="2302" max="2302" width="3.69921875" style="1" customWidth="1"/>
    <col min="2303" max="2309" width="9.3984375" style="1" customWidth="1"/>
    <col min="2310" max="2322" width="0" style="1" hidden="1" customWidth="1"/>
    <col min="2323" max="2323" width="7.69921875" style="1" customWidth="1"/>
    <col min="2324" max="2324" width="3.69921875" style="1" customWidth="1"/>
    <col min="2325" max="2325" width="7.69921875" style="1" customWidth="1"/>
    <col min="2326" max="2326" width="3.69921875" style="1" customWidth="1"/>
    <col min="2327" max="2327" width="7.69921875" style="1" customWidth="1"/>
    <col min="2328" max="2328" width="3.69921875" style="1" customWidth="1"/>
    <col min="2329" max="2545" width="8.796875" style="1"/>
    <col min="2546" max="2546" width="5.19921875" style="1" customWidth="1"/>
    <col min="2547" max="2549" width="6.3984375" style="1" customWidth="1"/>
    <col min="2550" max="2550" width="5.19921875" style="1" customWidth="1"/>
    <col min="2551" max="2553" width="6.3984375" style="1" customWidth="1"/>
    <col min="2554" max="2554" width="5.19921875" style="1" customWidth="1"/>
    <col min="2555" max="2557" width="6.3984375" style="1" customWidth="1"/>
    <col min="2558" max="2558" width="3.69921875" style="1" customWidth="1"/>
    <col min="2559" max="2565" width="9.3984375" style="1" customWidth="1"/>
    <col min="2566" max="2578" width="0" style="1" hidden="1" customWidth="1"/>
    <col min="2579" max="2579" width="7.69921875" style="1" customWidth="1"/>
    <col min="2580" max="2580" width="3.69921875" style="1" customWidth="1"/>
    <col min="2581" max="2581" width="7.69921875" style="1" customWidth="1"/>
    <col min="2582" max="2582" width="3.69921875" style="1" customWidth="1"/>
    <col min="2583" max="2583" width="7.69921875" style="1" customWidth="1"/>
    <col min="2584" max="2584" width="3.69921875" style="1" customWidth="1"/>
    <col min="2585" max="2801" width="8.796875" style="1"/>
    <col min="2802" max="2802" width="5.19921875" style="1" customWidth="1"/>
    <col min="2803" max="2805" width="6.3984375" style="1" customWidth="1"/>
    <col min="2806" max="2806" width="5.19921875" style="1" customWidth="1"/>
    <col min="2807" max="2809" width="6.3984375" style="1" customWidth="1"/>
    <col min="2810" max="2810" width="5.19921875" style="1" customWidth="1"/>
    <col min="2811" max="2813" width="6.3984375" style="1" customWidth="1"/>
    <col min="2814" max="2814" width="3.69921875" style="1" customWidth="1"/>
    <col min="2815" max="2821" width="9.3984375" style="1" customWidth="1"/>
    <col min="2822" max="2834" width="0" style="1" hidden="1" customWidth="1"/>
    <col min="2835" max="2835" width="7.69921875" style="1" customWidth="1"/>
    <col min="2836" max="2836" width="3.69921875" style="1" customWidth="1"/>
    <col min="2837" max="2837" width="7.69921875" style="1" customWidth="1"/>
    <col min="2838" max="2838" width="3.69921875" style="1" customWidth="1"/>
    <col min="2839" max="2839" width="7.69921875" style="1" customWidth="1"/>
    <col min="2840" max="2840" width="3.69921875" style="1" customWidth="1"/>
    <col min="2841" max="3057" width="8.796875" style="1"/>
    <col min="3058" max="3058" width="5.19921875" style="1" customWidth="1"/>
    <col min="3059" max="3061" width="6.3984375" style="1" customWidth="1"/>
    <col min="3062" max="3062" width="5.19921875" style="1" customWidth="1"/>
    <col min="3063" max="3065" width="6.3984375" style="1" customWidth="1"/>
    <col min="3066" max="3066" width="5.19921875" style="1" customWidth="1"/>
    <col min="3067" max="3069" width="6.3984375" style="1" customWidth="1"/>
    <col min="3070" max="3070" width="3.69921875" style="1" customWidth="1"/>
    <col min="3071" max="3077" width="9.3984375" style="1" customWidth="1"/>
    <col min="3078" max="3090" width="0" style="1" hidden="1" customWidth="1"/>
    <col min="3091" max="3091" width="7.69921875" style="1" customWidth="1"/>
    <col min="3092" max="3092" width="3.69921875" style="1" customWidth="1"/>
    <col min="3093" max="3093" width="7.69921875" style="1" customWidth="1"/>
    <col min="3094" max="3094" width="3.69921875" style="1" customWidth="1"/>
    <col min="3095" max="3095" width="7.69921875" style="1" customWidth="1"/>
    <col min="3096" max="3096" width="3.69921875" style="1" customWidth="1"/>
    <col min="3097" max="3313" width="8.796875" style="1"/>
    <col min="3314" max="3314" width="5.19921875" style="1" customWidth="1"/>
    <col min="3315" max="3317" width="6.3984375" style="1" customWidth="1"/>
    <col min="3318" max="3318" width="5.19921875" style="1" customWidth="1"/>
    <col min="3319" max="3321" width="6.3984375" style="1" customWidth="1"/>
    <col min="3322" max="3322" width="5.19921875" style="1" customWidth="1"/>
    <col min="3323" max="3325" width="6.3984375" style="1" customWidth="1"/>
    <col min="3326" max="3326" width="3.69921875" style="1" customWidth="1"/>
    <col min="3327" max="3333" width="9.3984375" style="1" customWidth="1"/>
    <col min="3334" max="3346" width="0" style="1" hidden="1" customWidth="1"/>
    <col min="3347" max="3347" width="7.69921875" style="1" customWidth="1"/>
    <col min="3348" max="3348" width="3.69921875" style="1" customWidth="1"/>
    <col min="3349" max="3349" width="7.69921875" style="1" customWidth="1"/>
    <col min="3350" max="3350" width="3.69921875" style="1" customWidth="1"/>
    <col min="3351" max="3351" width="7.69921875" style="1" customWidth="1"/>
    <col min="3352" max="3352" width="3.69921875" style="1" customWidth="1"/>
    <col min="3353" max="3569" width="8.796875" style="1"/>
    <col min="3570" max="3570" width="5.19921875" style="1" customWidth="1"/>
    <col min="3571" max="3573" width="6.3984375" style="1" customWidth="1"/>
    <col min="3574" max="3574" width="5.19921875" style="1" customWidth="1"/>
    <col min="3575" max="3577" width="6.3984375" style="1" customWidth="1"/>
    <col min="3578" max="3578" width="5.19921875" style="1" customWidth="1"/>
    <col min="3579" max="3581" width="6.3984375" style="1" customWidth="1"/>
    <col min="3582" max="3582" width="3.69921875" style="1" customWidth="1"/>
    <col min="3583" max="3589" width="9.3984375" style="1" customWidth="1"/>
    <col min="3590" max="3602" width="0" style="1" hidden="1" customWidth="1"/>
    <col min="3603" max="3603" width="7.69921875" style="1" customWidth="1"/>
    <col min="3604" max="3604" width="3.69921875" style="1" customWidth="1"/>
    <col min="3605" max="3605" width="7.69921875" style="1" customWidth="1"/>
    <col min="3606" max="3606" width="3.69921875" style="1" customWidth="1"/>
    <col min="3607" max="3607" width="7.69921875" style="1" customWidth="1"/>
    <col min="3608" max="3608" width="3.69921875" style="1" customWidth="1"/>
    <col min="3609" max="3825" width="8.796875" style="1"/>
    <col min="3826" max="3826" width="5.19921875" style="1" customWidth="1"/>
    <col min="3827" max="3829" width="6.3984375" style="1" customWidth="1"/>
    <col min="3830" max="3830" width="5.19921875" style="1" customWidth="1"/>
    <col min="3831" max="3833" width="6.3984375" style="1" customWidth="1"/>
    <col min="3834" max="3834" width="5.19921875" style="1" customWidth="1"/>
    <col min="3835" max="3837" width="6.3984375" style="1" customWidth="1"/>
    <col min="3838" max="3838" width="3.69921875" style="1" customWidth="1"/>
    <col min="3839" max="3845" width="9.3984375" style="1" customWidth="1"/>
    <col min="3846" max="3858" width="0" style="1" hidden="1" customWidth="1"/>
    <col min="3859" max="3859" width="7.69921875" style="1" customWidth="1"/>
    <col min="3860" max="3860" width="3.69921875" style="1" customWidth="1"/>
    <col min="3861" max="3861" width="7.69921875" style="1" customWidth="1"/>
    <col min="3862" max="3862" width="3.69921875" style="1" customWidth="1"/>
    <col min="3863" max="3863" width="7.69921875" style="1" customWidth="1"/>
    <col min="3864" max="3864" width="3.69921875" style="1" customWidth="1"/>
    <col min="3865" max="4081" width="8.796875" style="1"/>
    <col min="4082" max="4082" width="5.19921875" style="1" customWidth="1"/>
    <col min="4083" max="4085" width="6.3984375" style="1" customWidth="1"/>
    <col min="4086" max="4086" width="5.19921875" style="1" customWidth="1"/>
    <col min="4087" max="4089" width="6.3984375" style="1" customWidth="1"/>
    <col min="4090" max="4090" width="5.19921875" style="1" customWidth="1"/>
    <col min="4091" max="4093" width="6.3984375" style="1" customWidth="1"/>
    <col min="4094" max="4094" width="3.69921875" style="1" customWidth="1"/>
    <col min="4095" max="4101" width="9.3984375" style="1" customWidth="1"/>
    <col min="4102" max="4114" width="0" style="1" hidden="1" customWidth="1"/>
    <col min="4115" max="4115" width="7.69921875" style="1" customWidth="1"/>
    <col min="4116" max="4116" width="3.69921875" style="1" customWidth="1"/>
    <col min="4117" max="4117" width="7.69921875" style="1" customWidth="1"/>
    <col min="4118" max="4118" width="3.69921875" style="1" customWidth="1"/>
    <col min="4119" max="4119" width="7.69921875" style="1" customWidth="1"/>
    <col min="4120" max="4120" width="3.69921875" style="1" customWidth="1"/>
    <col min="4121" max="4337" width="8.796875" style="1"/>
    <col min="4338" max="4338" width="5.19921875" style="1" customWidth="1"/>
    <col min="4339" max="4341" width="6.3984375" style="1" customWidth="1"/>
    <col min="4342" max="4342" width="5.19921875" style="1" customWidth="1"/>
    <col min="4343" max="4345" width="6.3984375" style="1" customWidth="1"/>
    <col min="4346" max="4346" width="5.19921875" style="1" customWidth="1"/>
    <col min="4347" max="4349" width="6.3984375" style="1" customWidth="1"/>
    <col min="4350" max="4350" width="3.69921875" style="1" customWidth="1"/>
    <col min="4351" max="4357" width="9.3984375" style="1" customWidth="1"/>
    <col min="4358" max="4370" width="0" style="1" hidden="1" customWidth="1"/>
    <col min="4371" max="4371" width="7.69921875" style="1" customWidth="1"/>
    <col min="4372" max="4372" width="3.69921875" style="1" customWidth="1"/>
    <col min="4373" max="4373" width="7.69921875" style="1" customWidth="1"/>
    <col min="4374" max="4374" width="3.69921875" style="1" customWidth="1"/>
    <col min="4375" max="4375" width="7.69921875" style="1" customWidth="1"/>
    <col min="4376" max="4376" width="3.69921875" style="1" customWidth="1"/>
    <col min="4377" max="4593" width="8.796875" style="1"/>
    <col min="4594" max="4594" width="5.19921875" style="1" customWidth="1"/>
    <col min="4595" max="4597" width="6.3984375" style="1" customWidth="1"/>
    <col min="4598" max="4598" width="5.19921875" style="1" customWidth="1"/>
    <col min="4599" max="4601" width="6.3984375" style="1" customWidth="1"/>
    <col min="4602" max="4602" width="5.19921875" style="1" customWidth="1"/>
    <col min="4603" max="4605" width="6.3984375" style="1" customWidth="1"/>
    <col min="4606" max="4606" width="3.69921875" style="1" customWidth="1"/>
    <col min="4607" max="4613" width="9.3984375" style="1" customWidth="1"/>
    <col min="4614" max="4626" width="0" style="1" hidden="1" customWidth="1"/>
    <col min="4627" max="4627" width="7.69921875" style="1" customWidth="1"/>
    <col min="4628" max="4628" width="3.69921875" style="1" customWidth="1"/>
    <col min="4629" max="4629" width="7.69921875" style="1" customWidth="1"/>
    <col min="4630" max="4630" width="3.69921875" style="1" customWidth="1"/>
    <col min="4631" max="4631" width="7.69921875" style="1" customWidth="1"/>
    <col min="4632" max="4632" width="3.69921875" style="1" customWidth="1"/>
    <col min="4633" max="4849" width="8.796875" style="1"/>
    <col min="4850" max="4850" width="5.19921875" style="1" customWidth="1"/>
    <col min="4851" max="4853" width="6.3984375" style="1" customWidth="1"/>
    <col min="4854" max="4854" width="5.19921875" style="1" customWidth="1"/>
    <col min="4855" max="4857" width="6.3984375" style="1" customWidth="1"/>
    <col min="4858" max="4858" width="5.19921875" style="1" customWidth="1"/>
    <col min="4859" max="4861" width="6.3984375" style="1" customWidth="1"/>
    <col min="4862" max="4862" width="3.69921875" style="1" customWidth="1"/>
    <col min="4863" max="4869" width="9.3984375" style="1" customWidth="1"/>
    <col min="4870" max="4882" width="0" style="1" hidden="1" customWidth="1"/>
    <col min="4883" max="4883" width="7.69921875" style="1" customWidth="1"/>
    <col min="4884" max="4884" width="3.69921875" style="1" customWidth="1"/>
    <col min="4885" max="4885" width="7.69921875" style="1" customWidth="1"/>
    <col min="4886" max="4886" width="3.69921875" style="1" customWidth="1"/>
    <col min="4887" max="4887" width="7.69921875" style="1" customWidth="1"/>
    <col min="4888" max="4888" width="3.69921875" style="1" customWidth="1"/>
    <col min="4889" max="5105" width="8.796875" style="1"/>
    <col min="5106" max="5106" width="5.19921875" style="1" customWidth="1"/>
    <col min="5107" max="5109" width="6.3984375" style="1" customWidth="1"/>
    <col min="5110" max="5110" width="5.19921875" style="1" customWidth="1"/>
    <col min="5111" max="5113" width="6.3984375" style="1" customWidth="1"/>
    <col min="5114" max="5114" width="5.19921875" style="1" customWidth="1"/>
    <col min="5115" max="5117" width="6.3984375" style="1" customWidth="1"/>
    <col min="5118" max="5118" width="3.69921875" style="1" customWidth="1"/>
    <col min="5119" max="5125" width="9.3984375" style="1" customWidth="1"/>
    <col min="5126" max="5138" width="0" style="1" hidden="1" customWidth="1"/>
    <col min="5139" max="5139" width="7.69921875" style="1" customWidth="1"/>
    <col min="5140" max="5140" width="3.69921875" style="1" customWidth="1"/>
    <col min="5141" max="5141" width="7.69921875" style="1" customWidth="1"/>
    <col min="5142" max="5142" width="3.69921875" style="1" customWidth="1"/>
    <col min="5143" max="5143" width="7.69921875" style="1" customWidth="1"/>
    <col min="5144" max="5144" width="3.69921875" style="1" customWidth="1"/>
    <col min="5145" max="5361" width="8.796875" style="1"/>
    <col min="5362" max="5362" width="5.19921875" style="1" customWidth="1"/>
    <col min="5363" max="5365" width="6.3984375" style="1" customWidth="1"/>
    <col min="5366" max="5366" width="5.19921875" style="1" customWidth="1"/>
    <col min="5367" max="5369" width="6.3984375" style="1" customWidth="1"/>
    <col min="5370" max="5370" width="5.19921875" style="1" customWidth="1"/>
    <col min="5371" max="5373" width="6.3984375" style="1" customWidth="1"/>
    <col min="5374" max="5374" width="3.69921875" style="1" customWidth="1"/>
    <col min="5375" max="5381" width="9.3984375" style="1" customWidth="1"/>
    <col min="5382" max="5394" width="0" style="1" hidden="1" customWidth="1"/>
    <col min="5395" max="5395" width="7.69921875" style="1" customWidth="1"/>
    <col min="5396" max="5396" width="3.69921875" style="1" customWidth="1"/>
    <col min="5397" max="5397" width="7.69921875" style="1" customWidth="1"/>
    <col min="5398" max="5398" width="3.69921875" style="1" customWidth="1"/>
    <col min="5399" max="5399" width="7.69921875" style="1" customWidth="1"/>
    <col min="5400" max="5400" width="3.69921875" style="1" customWidth="1"/>
    <col min="5401" max="5617" width="8.796875" style="1"/>
    <col min="5618" max="5618" width="5.19921875" style="1" customWidth="1"/>
    <col min="5619" max="5621" width="6.3984375" style="1" customWidth="1"/>
    <col min="5622" max="5622" width="5.19921875" style="1" customWidth="1"/>
    <col min="5623" max="5625" width="6.3984375" style="1" customWidth="1"/>
    <col min="5626" max="5626" width="5.19921875" style="1" customWidth="1"/>
    <col min="5627" max="5629" width="6.3984375" style="1" customWidth="1"/>
    <col min="5630" max="5630" width="3.69921875" style="1" customWidth="1"/>
    <col min="5631" max="5637" width="9.3984375" style="1" customWidth="1"/>
    <col min="5638" max="5650" width="0" style="1" hidden="1" customWidth="1"/>
    <col min="5651" max="5651" width="7.69921875" style="1" customWidth="1"/>
    <col min="5652" max="5652" width="3.69921875" style="1" customWidth="1"/>
    <col min="5653" max="5653" width="7.69921875" style="1" customWidth="1"/>
    <col min="5654" max="5654" width="3.69921875" style="1" customWidth="1"/>
    <col min="5655" max="5655" width="7.69921875" style="1" customWidth="1"/>
    <col min="5656" max="5656" width="3.69921875" style="1" customWidth="1"/>
    <col min="5657" max="5873" width="8.796875" style="1"/>
    <col min="5874" max="5874" width="5.19921875" style="1" customWidth="1"/>
    <col min="5875" max="5877" width="6.3984375" style="1" customWidth="1"/>
    <col min="5878" max="5878" width="5.19921875" style="1" customWidth="1"/>
    <col min="5879" max="5881" width="6.3984375" style="1" customWidth="1"/>
    <col min="5882" max="5882" width="5.19921875" style="1" customWidth="1"/>
    <col min="5883" max="5885" width="6.3984375" style="1" customWidth="1"/>
    <col min="5886" max="5886" width="3.69921875" style="1" customWidth="1"/>
    <col min="5887" max="5893" width="9.3984375" style="1" customWidth="1"/>
    <col min="5894" max="5906" width="0" style="1" hidden="1" customWidth="1"/>
    <col min="5907" max="5907" width="7.69921875" style="1" customWidth="1"/>
    <col min="5908" max="5908" width="3.69921875" style="1" customWidth="1"/>
    <col min="5909" max="5909" width="7.69921875" style="1" customWidth="1"/>
    <col min="5910" max="5910" width="3.69921875" style="1" customWidth="1"/>
    <col min="5911" max="5911" width="7.69921875" style="1" customWidth="1"/>
    <col min="5912" max="5912" width="3.69921875" style="1" customWidth="1"/>
    <col min="5913" max="6129" width="8.796875" style="1"/>
    <col min="6130" max="6130" width="5.19921875" style="1" customWidth="1"/>
    <col min="6131" max="6133" width="6.3984375" style="1" customWidth="1"/>
    <col min="6134" max="6134" width="5.19921875" style="1" customWidth="1"/>
    <col min="6135" max="6137" width="6.3984375" style="1" customWidth="1"/>
    <col min="6138" max="6138" width="5.19921875" style="1" customWidth="1"/>
    <col min="6139" max="6141" width="6.3984375" style="1" customWidth="1"/>
    <col min="6142" max="6142" width="3.69921875" style="1" customWidth="1"/>
    <col min="6143" max="6149" width="9.3984375" style="1" customWidth="1"/>
    <col min="6150" max="6162" width="0" style="1" hidden="1" customWidth="1"/>
    <col min="6163" max="6163" width="7.69921875" style="1" customWidth="1"/>
    <col min="6164" max="6164" width="3.69921875" style="1" customWidth="1"/>
    <col min="6165" max="6165" width="7.69921875" style="1" customWidth="1"/>
    <col min="6166" max="6166" width="3.69921875" style="1" customWidth="1"/>
    <col min="6167" max="6167" width="7.69921875" style="1" customWidth="1"/>
    <col min="6168" max="6168" width="3.69921875" style="1" customWidth="1"/>
    <col min="6169" max="6385" width="8.796875" style="1"/>
    <col min="6386" max="6386" width="5.19921875" style="1" customWidth="1"/>
    <col min="6387" max="6389" width="6.3984375" style="1" customWidth="1"/>
    <col min="6390" max="6390" width="5.19921875" style="1" customWidth="1"/>
    <col min="6391" max="6393" width="6.3984375" style="1" customWidth="1"/>
    <col min="6394" max="6394" width="5.19921875" style="1" customWidth="1"/>
    <col min="6395" max="6397" width="6.3984375" style="1" customWidth="1"/>
    <col min="6398" max="6398" width="3.69921875" style="1" customWidth="1"/>
    <col min="6399" max="6405" width="9.3984375" style="1" customWidth="1"/>
    <col min="6406" max="6418" width="0" style="1" hidden="1" customWidth="1"/>
    <col min="6419" max="6419" width="7.69921875" style="1" customWidth="1"/>
    <col min="6420" max="6420" width="3.69921875" style="1" customWidth="1"/>
    <col min="6421" max="6421" width="7.69921875" style="1" customWidth="1"/>
    <col min="6422" max="6422" width="3.69921875" style="1" customWidth="1"/>
    <col min="6423" max="6423" width="7.69921875" style="1" customWidth="1"/>
    <col min="6424" max="6424" width="3.69921875" style="1" customWidth="1"/>
    <col min="6425" max="6641" width="8.796875" style="1"/>
    <col min="6642" max="6642" width="5.19921875" style="1" customWidth="1"/>
    <col min="6643" max="6645" width="6.3984375" style="1" customWidth="1"/>
    <col min="6646" max="6646" width="5.19921875" style="1" customWidth="1"/>
    <col min="6647" max="6649" width="6.3984375" style="1" customWidth="1"/>
    <col min="6650" max="6650" width="5.19921875" style="1" customWidth="1"/>
    <col min="6651" max="6653" width="6.3984375" style="1" customWidth="1"/>
    <col min="6654" max="6654" width="3.69921875" style="1" customWidth="1"/>
    <col min="6655" max="6661" width="9.3984375" style="1" customWidth="1"/>
    <col min="6662" max="6674" width="0" style="1" hidden="1" customWidth="1"/>
    <col min="6675" max="6675" width="7.69921875" style="1" customWidth="1"/>
    <col min="6676" max="6676" width="3.69921875" style="1" customWidth="1"/>
    <col min="6677" max="6677" width="7.69921875" style="1" customWidth="1"/>
    <col min="6678" max="6678" width="3.69921875" style="1" customWidth="1"/>
    <col min="6679" max="6679" width="7.69921875" style="1" customWidth="1"/>
    <col min="6680" max="6680" width="3.69921875" style="1" customWidth="1"/>
    <col min="6681" max="6897" width="8.796875" style="1"/>
    <col min="6898" max="6898" width="5.19921875" style="1" customWidth="1"/>
    <col min="6899" max="6901" width="6.3984375" style="1" customWidth="1"/>
    <col min="6902" max="6902" width="5.19921875" style="1" customWidth="1"/>
    <col min="6903" max="6905" width="6.3984375" style="1" customWidth="1"/>
    <col min="6906" max="6906" width="5.19921875" style="1" customWidth="1"/>
    <col min="6907" max="6909" width="6.3984375" style="1" customWidth="1"/>
    <col min="6910" max="6910" width="3.69921875" style="1" customWidth="1"/>
    <col min="6911" max="6917" width="9.3984375" style="1" customWidth="1"/>
    <col min="6918" max="6930" width="0" style="1" hidden="1" customWidth="1"/>
    <col min="6931" max="6931" width="7.69921875" style="1" customWidth="1"/>
    <col min="6932" max="6932" width="3.69921875" style="1" customWidth="1"/>
    <col min="6933" max="6933" width="7.69921875" style="1" customWidth="1"/>
    <col min="6934" max="6934" width="3.69921875" style="1" customWidth="1"/>
    <col min="6935" max="6935" width="7.69921875" style="1" customWidth="1"/>
    <col min="6936" max="6936" width="3.69921875" style="1" customWidth="1"/>
    <col min="6937" max="7153" width="8.796875" style="1"/>
    <col min="7154" max="7154" width="5.19921875" style="1" customWidth="1"/>
    <col min="7155" max="7157" width="6.3984375" style="1" customWidth="1"/>
    <col min="7158" max="7158" width="5.19921875" style="1" customWidth="1"/>
    <col min="7159" max="7161" width="6.3984375" style="1" customWidth="1"/>
    <col min="7162" max="7162" width="5.19921875" style="1" customWidth="1"/>
    <col min="7163" max="7165" width="6.3984375" style="1" customWidth="1"/>
    <col min="7166" max="7166" width="3.69921875" style="1" customWidth="1"/>
    <col min="7167" max="7173" width="9.3984375" style="1" customWidth="1"/>
    <col min="7174" max="7186" width="0" style="1" hidden="1" customWidth="1"/>
    <col min="7187" max="7187" width="7.69921875" style="1" customWidth="1"/>
    <col min="7188" max="7188" width="3.69921875" style="1" customWidth="1"/>
    <col min="7189" max="7189" width="7.69921875" style="1" customWidth="1"/>
    <col min="7190" max="7190" width="3.69921875" style="1" customWidth="1"/>
    <col min="7191" max="7191" width="7.69921875" style="1" customWidth="1"/>
    <col min="7192" max="7192" width="3.69921875" style="1" customWidth="1"/>
    <col min="7193" max="7409" width="8.796875" style="1"/>
    <col min="7410" max="7410" width="5.19921875" style="1" customWidth="1"/>
    <col min="7411" max="7413" width="6.3984375" style="1" customWidth="1"/>
    <col min="7414" max="7414" width="5.19921875" style="1" customWidth="1"/>
    <col min="7415" max="7417" width="6.3984375" style="1" customWidth="1"/>
    <col min="7418" max="7418" width="5.19921875" style="1" customWidth="1"/>
    <col min="7419" max="7421" width="6.3984375" style="1" customWidth="1"/>
    <col min="7422" max="7422" width="3.69921875" style="1" customWidth="1"/>
    <col min="7423" max="7429" width="9.3984375" style="1" customWidth="1"/>
    <col min="7430" max="7442" width="0" style="1" hidden="1" customWidth="1"/>
    <col min="7443" max="7443" width="7.69921875" style="1" customWidth="1"/>
    <col min="7444" max="7444" width="3.69921875" style="1" customWidth="1"/>
    <col min="7445" max="7445" width="7.69921875" style="1" customWidth="1"/>
    <col min="7446" max="7446" width="3.69921875" style="1" customWidth="1"/>
    <col min="7447" max="7447" width="7.69921875" style="1" customWidth="1"/>
    <col min="7448" max="7448" width="3.69921875" style="1" customWidth="1"/>
    <col min="7449" max="7665" width="8.796875" style="1"/>
    <col min="7666" max="7666" width="5.19921875" style="1" customWidth="1"/>
    <col min="7667" max="7669" width="6.3984375" style="1" customWidth="1"/>
    <col min="7670" max="7670" width="5.19921875" style="1" customWidth="1"/>
    <col min="7671" max="7673" width="6.3984375" style="1" customWidth="1"/>
    <col min="7674" max="7674" width="5.19921875" style="1" customWidth="1"/>
    <col min="7675" max="7677" width="6.3984375" style="1" customWidth="1"/>
    <col min="7678" max="7678" width="3.69921875" style="1" customWidth="1"/>
    <col min="7679" max="7685" width="9.3984375" style="1" customWidth="1"/>
    <col min="7686" max="7698" width="0" style="1" hidden="1" customWidth="1"/>
    <col min="7699" max="7699" width="7.69921875" style="1" customWidth="1"/>
    <col min="7700" max="7700" width="3.69921875" style="1" customWidth="1"/>
    <col min="7701" max="7701" width="7.69921875" style="1" customWidth="1"/>
    <col min="7702" max="7702" width="3.69921875" style="1" customWidth="1"/>
    <col min="7703" max="7703" width="7.69921875" style="1" customWidth="1"/>
    <col min="7704" max="7704" width="3.69921875" style="1" customWidth="1"/>
    <col min="7705" max="7921" width="8.796875" style="1"/>
    <col min="7922" max="7922" width="5.19921875" style="1" customWidth="1"/>
    <col min="7923" max="7925" width="6.3984375" style="1" customWidth="1"/>
    <col min="7926" max="7926" width="5.19921875" style="1" customWidth="1"/>
    <col min="7927" max="7929" width="6.3984375" style="1" customWidth="1"/>
    <col min="7930" max="7930" width="5.19921875" style="1" customWidth="1"/>
    <col min="7931" max="7933" width="6.3984375" style="1" customWidth="1"/>
    <col min="7934" max="7934" width="3.69921875" style="1" customWidth="1"/>
    <col min="7935" max="7941" width="9.3984375" style="1" customWidth="1"/>
    <col min="7942" max="7954" width="0" style="1" hidden="1" customWidth="1"/>
    <col min="7955" max="7955" width="7.69921875" style="1" customWidth="1"/>
    <col min="7956" max="7956" width="3.69921875" style="1" customWidth="1"/>
    <col min="7957" max="7957" width="7.69921875" style="1" customWidth="1"/>
    <col min="7958" max="7958" width="3.69921875" style="1" customWidth="1"/>
    <col min="7959" max="7959" width="7.69921875" style="1" customWidth="1"/>
    <col min="7960" max="7960" width="3.69921875" style="1" customWidth="1"/>
    <col min="7961" max="8177" width="8.796875" style="1"/>
    <col min="8178" max="8178" width="5.19921875" style="1" customWidth="1"/>
    <col min="8179" max="8181" width="6.3984375" style="1" customWidth="1"/>
    <col min="8182" max="8182" width="5.19921875" style="1" customWidth="1"/>
    <col min="8183" max="8185" width="6.3984375" style="1" customWidth="1"/>
    <col min="8186" max="8186" width="5.19921875" style="1" customWidth="1"/>
    <col min="8187" max="8189" width="6.3984375" style="1" customWidth="1"/>
    <col min="8190" max="8190" width="3.69921875" style="1" customWidth="1"/>
    <col min="8191" max="8197" width="9.3984375" style="1" customWidth="1"/>
    <col min="8198" max="8210" width="0" style="1" hidden="1" customWidth="1"/>
    <col min="8211" max="8211" width="7.69921875" style="1" customWidth="1"/>
    <col min="8212" max="8212" width="3.69921875" style="1" customWidth="1"/>
    <col min="8213" max="8213" width="7.69921875" style="1" customWidth="1"/>
    <col min="8214" max="8214" width="3.69921875" style="1" customWidth="1"/>
    <col min="8215" max="8215" width="7.69921875" style="1" customWidth="1"/>
    <col min="8216" max="8216" width="3.69921875" style="1" customWidth="1"/>
    <col min="8217" max="8433" width="8.796875" style="1"/>
    <col min="8434" max="8434" width="5.19921875" style="1" customWidth="1"/>
    <col min="8435" max="8437" width="6.3984375" style="1" customWidth="1"/>
    <col min="8438" max="8438" width="5.19921875" style="1" customWidth="1"/>
    <col min="8439" max="8441" width="6.3984375" style="1" customWidth="1"/>
    <col min="8442" max="8442" width="5.19921875" style="1" customWidth="1"/>
    <col min="8443" max="8445" width="6.3984375" style="1" customWidth="1"/>
    <col min="8446" max="8446" width="3.69921875" style="1" customWidth="1"/>
    <col min="8447" max="8453" width="9.3984375" style="1" customWidth="1"/>
    <col min="8454" max="8466" width="0" style="1" hidden="1" customWidth="1"/>
    <col min="8467" max="8467" width="7.69921875" style="1" customWidth="1"/>
    <col min="8468" max="8468" width="3.69921875" style="1" customWidth="1"/>
    <col min="8469" max="8469" width="7.69921875" style="1" customWidth="1"/>
    <col min="8470" max="8470" width="3.69921875" style="1" customWidth="1"/>
    <col min="8471" max="8471" width="7.69921875" style="1" customWidth="1"/>
    <col min="8472" max="8472" width="3.69921875" style="1" customWidth="1"/>
    <col min="8473" max="8689" width="8.796875" style="1"/>
    <col min="8690" max="8690" width="5.19921875" style="1" customWidth="1"/>
    <col min="8691" max="8693" width="6.3984375" style="1" customWidth="1"/>
    <col min="8694" max="8694" width="5.19921875" style="1" customWidth="1"/>
    <col min="8695" max="8697" width="6.3984375" style="1" customWidth="1"/>
    <col min="8698" max="8698" width="5.19921875" style="1" customWidth="1"/>
    <col min="8699" max="8701" width="6.3984375" style="1" customWidth="1"/>
    <col min="8702" max="8702" width="3.69921875" style="1" customWidth="1"/>
    <col min="8703" max="8709" width="9.3984375" style="1" customWidth="1"/>
    <col min="8710" max="8722" width="0" style="1" hidden="1" customWidth="1"/>
    <col min="8723" max="8723" width="7.69921875" style="1" customWidth="1"/>
    <col min="8724" max="8724" width="3.69921875" style="1" customWidth="1"/>
    <col min="8725" max="8725" width="7.69921875" style="1" customWidth="1"/>
    <col min="8726" max="8726" width="3.69921875" style="1" customWidth="1"/>
    <col min="8727" max="8727" width="7.69921875" style="1" customWidth="1"/>
    <col min="8728" max="8728" width="3.69921875" style="1" customWidth="1"/>
    <col min="8729" max="8945" width="8.796875" style="1"/>
    <col min="8946" max="8946" width="5.19921875" style="1" customWidth="1"/>
    <col min="8947" max="8949" width="6.3984375" style="1" customWidth="1"/>
    <col min="8950" max="8950" width="5.19921875" style="1" customWidth="1"/>
    <col min="8951" max="8953" width="6.3984375" style="1" customWidth="1"/>
    <col min="8954" max="8954" width="5.19921875" style="1" customWidth="1"/>
    <col min="8955" max="8957" width="6.3984375" style="1" customWidth="1"/>
    <col min="8958" max="8958" width="3.69921875" style="1" customWidth="1"/>
    <col min="8959" max="8965" width="9.3984375" style="1" customWidth="1"/>
    <col min="8966" max="8978" width="0" style="1" hidden="1" customWidth="1"/>
    <col min="8979" max="8979" width="7.69921875" style="1" customWidth="1"/>
    <col min="8980" max="8980" width="3.69921875" style="1" customWidth="1"/>
    <col min="8981" max="8981" width="7.69921875" style="1" customWidth="1"/>
    <col min="8982" max="8982" width="3.69921875" style="1" customWidth="1"/>
    <col min="8983" max="8983" width="7.69921875" style="1" customWidth="1"/>
    <col min="8984" max="8984" width="3.69921875" style="1" customWidth="1"/>
    <col min="8985" max="9201" width="8.796875" style="1"/>
    <col min="9202" max="9202" width="5.19921875" style="1" customWidth="1"/>
    <col min="9203" max="9205" width="6.3984375" style="1" customWidth="1"/>
    <col min="9206" max="9206" width="5.19921875" style="1" customWidth="1"/>
    <col min="9207" max="9209" width="6.3984375" style="1" customWidth="1"/>
    <col min="9210" max="9210" width="5.19921875" style="1" customWidth="1"/>
    <col min="9211" max="9213" width="6.3984375" style="1" customWidth="1"/>
    <col min="9214" max="9214" width="3.69921875" style="1" customWidth="1"/>
    <col min="9215" max="9221" width="9.3984375" style="1" customWidth="1"/>
    <col min="9222" max="9234" width="0" style="1" hidden="1" customWidth="1"/>
    <col min="9235" max="9235" width="7.69921875" style="1" customWidth="1"/>
    <col min="9236" max="9236" width="3.69921875" style="1" customWidth="1"/>
    <col min="9237" max="9237" width="7.69921875" style="1" customWidth="1"/>
    <col min="9238" max="9238" width="3.69921875" style="1" customWidth="1"/>
    <col min="9239" max="9239" width="7.69921875" style="1" customWidth="1"/>
    <col min="9240" max="9240" width="3.69921875" style="1" customWidth="1"/>
    <col min="9241" max="9457" width="8.796875" style="1"/>
    <col min="9458" max="9458" width="5.19921875" style="1" customWidth="1"/>
    <col min="9459" max="9461" width="6.3984375" style="1" customWidth="1"/>
    <col min="9462" max="9462" width="5.19921875" style="1" customWidth="1"/>
    <col min="9463" max="9465" width="6.3984375" style="1" customWidth="1"/>
    <col min="9466" max="9466" width="5.19921875" style="1" customWidth="1"/>
    <col min="9467" max="9469" width="6.3984375" style="1" customWidth="1"/>
    <col min="9470" max="9470" width="3.69921875" style="1" customWidth="1"/>
    <col min="9471" max="9477" width="9.3984375" style="1" customWidth="1"/>
    <col min="9478" max="9490" width="0" style="1" hidden="1" customWidth="1"/>
    <col min="9491" max="9491" width="7.69921875" style="1" customWidth="1"/>
    <col min="9492" max="9492" width="3.69921875" style="1" customWidth="1"/>
    <col min="9493" max="9493" width="7.69921875" style="1" customWidth="1"/>
    <col min="9494" max="9494" width="3.69921875" style="1" customWidth="1"/>
    <col min="9495" max="9495" width="7.69921875" style="1" customWidth="1"/>
    <col min="9496" max="9496" width="3.69921875" style="1" customWidth="1"/>
    <col min="9497" max="9713" width="8.796875" style="1"/>
    <col min="9714" max="9714" width="5.19921875" style="1" customWidth="1"/>
    <col min="9715" max="9717" width="6.3984375" style="1" customWidth="1"/>
    <col min="9718" max="9718" width="5.19921875" style="1" customWidth="1"/>
    <col min="9719" max="9721" width="6.3984375" style="1" customWidth="1"/>
    <col min="9722" max="9722" width="5.19921875" style="1" customWidth="1"/>
    <col min="9723" max="9725" width="6.3984375" style="1" customWidth="1"/>
    <col min="9726" max="9726" width="3.69921875" style="1" customWidth="1"/>
    <col min="9727" max="9733" width="9.3984375" style="1" customWidth="1"/>
    <col min="9734" max="9746" width="0" style="1" hidden="1" customWidth="1"/>
    <col min="9747" max="9747" width="7.69921875" style="1" customWidth="1"/>
    <col min="9748" max="9748" width="3.69921875" style="1" customWidth="1"/>
    <col min="9749" max="9749" width="7.69921875" style="1" customWidth="1"/>
    <col min="9750" max="9750" width="3.69921875" style="1" customWidth="1"/>
    <col min="9751" max="9751" width="7.69921875" style="1" customWidth="1"/>
    <col min="9752" max="9752" width="3.69921875" style="1" customWidth="1"/>
    <col min="9753" max="9969" width="8.796875" style="1"/>
    <col min="9970" max="9970" width="5.19921875" style="1" customWidth="1"/>
    <col min="9971" max="9973" width="6.3984375" style="1" customWidth="1"/>
    <col min="9974" max="9974" width="5.19921875" style="1" customWidth="1"/>
    <col min="9975" max="9977" width="6.3984375" style="1" customWidth="1"/>
    <col min="9978" max="9978" width="5.19921875" style="1" customWidth="1"/>
    <col min="9979" max="9981" width="6.3984375" style="1" customWidth="1"/>
    <col min="9982" max="9982" width="3.69921875" style="1" customWidth="1"/>
    <col min="9983" max="9989" width="9.3984375" style="1" customWidth="1"/>
    <col min="9990" max="10002" width="0" style="1" hidden="1" customWidth="1"/>
    <col min="10003" max="10003" width="7.69921875" style="1" customWidth="1"/>
    <col min="10004" max="10004" width="3.69921875" style="1" customWidth="1"/>
    <col min="10005" max="10005" width="7.69921875" style="1" customWidth="1"/>
    <col min="10006" max="10006" width="3.69921875" style="1" customWidth="1"/>
    <col min="10007" max="10007" width="7.69921875" style="1" customWidth="1"/>
    <col min="10008" max="10008" width="3.69921875" style="1" customWidth="1"/>
    <col min="10009" max="10225" width="8.796875" style="1"/>
    <col min="10226" max="10226" width="5.19921875" style="1" customWidth="1"/>
    <col min="10227" max="10229" width="6.3984375" style="1" customWidth="1"/>
    <col min="10230" max="10230" width="5.19921875" style="1" customWidth="1"/>
    <col min="10231" max="10233" width="6.3984375" style="1" customWidth="1"/>
    <col min="10234" max="10234" width="5.19921875" style="1" customWidth="1"/>
    <col min="10235" max="10237" width="6.3984375" style="1" customWidth="1"/>
    <col min="10238" max="10238" width="3.69921875" style="1" customWidth="1"/>
    <col min="10239" max="10245" width="9.3984375" style="1" customWidth="1"/>
    <col min="10246" max="10258" width="0" style="1" hidden="1" customWidth="1"/>
    <col min="10259" max="10259" width="7.69921875" style="1" customWidth="1"/>
    <col min="10260" max="10260" width="3.69921875" style="1" customWidth="1"/>
    <col min="10261" max="10261" width="7.69921875" style="1" customWidth="1"/>
    <col min="10262" max="10262" width="3.69921875" style="1" customWidth="1"/>
    <col min="10263" max="10263" width="7.69921875" style="1" customWidth="1"/>
    <col min="10264" max="10264" width="3.69921875" style="1" customWidth="1"/>
    <col min="10265" max="10481" width="8.796875" style="1"/>
    <col min="10482" max="10482" width="5.19921875" style="1" customWidth="1"/>
    <col min="10483" max="10485" width="6.3984375" style="1" customWidth="1"/>
    <col min="10486" max="10486" width="5.19921875" style="1" customWidth="1"/>
    <col min="10487" max="10489" width="6.3984375" style="1" customWidth="1"/>
    <col min="10490" max="10490" width="5.19921875" style="1" customWidth="1"/>
    <col min="10491" max="10493" width="6.3984375" style="1" customWidth="1"/>
    <col min="10494" max="10494" width="3.69921875" style="1" customWidth="1"/>
    <col min="10495" max="10501" width="9.3984375" style="1" customWidth="1"/>
    <col min="10502" max="10514" width="0" style="1" hidden="1" customWidth="1"/>
    <col min="10515" max="10515" width="7.69921875" style="1" customWidth="1"/>
    <col min="10516" max="10516" width="3.69921875" style="1" customWidth="1"/>
    <col min="10517" max="10517" width="7.69921875" style="1" customWidth="1"/>
    <col min="10518" max="10518" width="3.69921875" style="1" customWidth="1"/>
    <col min="10519" max="10519" width="7.69921875" style="1" customWidth="1"/>
    <col min="10520" max="10520" width="3.69921875" style="1" customWidth="1"/>
    <col min="10521" max="10737" width="8.796875" style="1"/>
    <col min="10738" max="10738" width="5.19921875" style="1" customWidth="1"/>
    <col min="10739" max="10741" width="6.3984375" style="1" customWidth="1"/>
    <col min="10742" max="10742" width="5.19921875" style="1" customWidth="1"/>
    <col min="10743" max="10745" width="6.3984375" style="1" customWidth="1"/>
    <col min="10746" max="10746" width="5.19921875" style="1" customWidth="1"/>
    <col min="10747" max="10749" width="6.3984375" style="1" customWidth="1"/>
    <col min="10750" max="10750" width="3.69921875" style="1" customWidth="1"/>
    <col min="10751" max="10757" width="9.3984375" style="1" customWidth="1"/>
    <col min="10758" max="10770" width="0" style="1" hidden="1" customWidth="1"/>
    <col min="10771" max="10771" width="7.69921875" style="1" customWidth="1"/>
    <col min="10772" max="10772" width="3.69921875" style="1" customWidth="1"/>
    <col min="10773" max="10773" width="7.69921875" style="1" customWidth="1"/>
    <col min="10774" max="10774" width="3.69921875" style="1" customWidth="1"/>
    <col min="10775" max="10775" width="7.69921875" style="1" customWidth="1"/>
    <col min="10776" max="10776" width="3.69921875" style="1" customWidth="1"/>
    <col min="10777" max="10993" width="8.796875" style="1"/>
    <col min="10994" max="10994" width="5.19921875" style="1" customWidth="1"/>
    <col min="10995" max="10997" width="6.3984375" style="1" customWidth="1"/>
    <col min="10998" max="10998" width="5.19921875" style="1" customWidth="1"/>
    <col min="10999" max="11001" width="6.3984375" style="1" customWidth="1"/>
    <col min="11002" max="11002" width="5.19921875" style="1" customWidth="1"/>
    <col min="11003" max="11005" width="6.3984375" style="1" customWidth="1"/>
    <col min="11006" max="11006" width="3.69921875" style="1" customWidth="1"/>
    <col min="11007" max="11013" width="9.3984375" style="1" customWidth="1"/>
    <col min="11014" max="11026" width="0" style="1" hidden="1" customWidth="1"/>
    <col min="11027" max="11027" width="7.69921875" style="1" customWidth="1"/>
    <col min="11028" max="11028" width="3.69921875" style="1" customWidth="1"/>
    <col min="11029" max="11029" width="7.69921875" style="1" customWidth="1"/>
    <col min="11030" max="11030" width="3.69921875" style="1" customWidth="1"/>
    <col min="11031" max="11031" width="7.69921875" style="1" customWidth="1"/>
    <col min="11032" max="11032" width="3.69921875" style="1" customWidth="1"/>
    <col min="11033" max="11249" width="8.796875" style="1"/>
    <col min="11250" max="11250" width="5.19921875" style="1" customWidth="1"/>
    <col min="11251" max="11253" width="6.3984375" style="1" customWidth="1"/>
    <col min="11254" max="11254" width="5.19921875" style="1" customWidth="1"/>
    <col min="11255" max="11257" width="6.3984375" style="1" customWidth="1"/>
    <col min="11258" max="11258" width="5.19921875" style="1" customWidth="1"/>
    <col min="11259" max="11261" width="6.3984375" style="1" customWidth="1"/>
    <col min="11262" max="11262" width="3.69921875" style="1" customWidth="1"/>
    <col min="11263" max="11269" width="9.3984375" style="1" customWidth="1"/>
    <col min="11270" max="11282" width="0" style="1" hidden="1" customWidth="1"/>
    <col min="11283" max="11283" width="7.69921875" style="1" customWidth="1"/>
    <col min="11284" max="11284" width="3.69921875" style="1" customWidth="1"/>
    <col min="11285" max="11285" width="7.69921875" style="1" customWidth="1"/>
    <col min="11286" max="11286" width="3.69921875" style="1" customWidth="1"/>
    <col min="11287" max="11287" width="7.69921875" style="1" customWidth="1"/>
    <col min="11288" max="11288" width="3.69921875" style="1" customWidth="1"/>
    <col min="11289" max="11505" width="8.796875" style="1"/>
    <col min="11506" max="11506" width="5.19921875" style="1" customWidth="1"/>
    <col min="11507" max="11509" width="6.3984375" style="1" customWidth="1"/>
    <col min="11510" max="11510" width="5.19921875" style="1" customWidth="1"/>
    <col min="11511" max="11513" width="6.3984375" style="1" customWidth="1"/>
    <col min="11514" max="11514" width="5.19921875" style="1" customWidth="1"/>
    <col min="11515" max="11517" width="6.3984375" style="1" customWidth="1"/>
    <col min="11518" max="11518" width="3.69921875" style="1" customWidth="1"/>
    <col min="11519" max="11525" width="9.3984375" style="1" customWidth="1"/>
    <col min="11526" max="11538" width="0" style="1" hidden="1" customWidth="1"/>
    <col min="11539" max="11539" width="7.69921875" style="1" customWidth="1"/>
    <col min="11540" max="11540" width="3.69921875" style="1" customWidth="1"/>
    <col min="11541" max="11541" width="7.69921875" style="1" customWidth="1"/>
    <col min="11542" max="11542" width="3.69921875" style="1" customWidth="1"/>
    <col min="11543" max="11543" width="7.69921875" style="1" customWidth="1"/>
    <col min="11544" max="11544" width="3.69921875" style="1" customWidth="1"/>
    <col min="11545" max="11761" width="8.796875" style="1"/>
    <col min="11762" max="11762" width="5.19921875" style="1" customWidth="1"/>
    <col min="11763" max="11765" width="6.3984375" style="1" customWidth="1"/>
    <col min="11766" max="11766" width="5.19921875" style="1" customWidth="1"/>
    <col min="11767" max="11769" width="6.3984375" style="1" customWidth="1"/>
    <col min="11770" max="11770" width="5.19921875" style="1" customWidth="1"/>
    <col min="11771" max="11773" width="6.3984375" style="1" customWidth="1"/>
    <col min="11774" max="11774" width="3.69921875" style="1" customWidth="1"/>
    <col min="11775" max="11781" width="9.3984375" style="1" customWidth="1"/>
    <col min="11782" max="11794" width="0" style="1" hidden="1" customWidth="1"/>
    <col min="11795" max="11795" width="7.69921875" style="1" customWidth="1"/>
    <col min="11796" max="11796" width="3.69921875" style="1" customWidth="1"/>
    <col min="11797" max="11797" width="7.69921875" style="1" customWidth="1"/>
    <col min="11798" max="11798" width="3.69921875" style="1" customWidth="1"/>
    <col min="11799" max="11799" width="7.69921875" style="1" customWidth="1"/>
    <col min="11800" max="11800" width="3.69921875" style="1" customWidth="1"/>
    <col min="11801" max="12017" width="8.796875" style="1"/>
    <col min="12018" max="12018" width="5.19921875" style="1" customWidth="1"/>
    <col min="12019" max="12021" width="6.3984375" style="1" customWidth="1"/>
    <col min="12022" max="12022" width="5.19921875" style="1" customWidth="1"/>
    <col min="12023" max="12025" width="6.3984375" style="1" customWidth="1"/>
    <col min="12026" max="12026" width="5.19921875" style="1" customWidth="1"/>
    <col min="12027" max="12029" width="6.3984375" style="1" customWidth="1"/>
    <col min="12030" max="12030" width="3.69921875" style="1" customWidth="1"/>
    <col min="12031" max="12037" width="9.3984375" style="1" customWidth="1"/>
    <col min="12038" max="12050" width="0" style="1" hidden="1" customWidth="1"/>
    <col min="12051" max="12051" width="7.69921875" style="1" customWidth="1"/>
    <col min="12052" max="12052" width="3.69921875" style="1" customWidth="1"/>
    <col min="12053" max="12053" width="7.69921875" style="1" customWidth="1"/>
    <col min="12054" max="12054" width="3.69921875" style="1" customWidth="1"/>
    <col min="12055" max="12055" width="7.69921875" style="1" customWidth="1"/>
    <col min="12056" max="12056" width="3.69921875" style="1" customWidth="1"/>
    <col min="12057" max="12273" width="8.796875" style="1"/>
    <col min="12274" max="12274" width="5.19921875" style="1" customWidth="1"/>
    <col min="12275" max="12277" width="6.3984375" style="1" customWidth="1"/>
    <col min="12278" max="12278" width="5.19921875" style="1" customWidth="1"/>
    <col min="12279" max="12281" width="6.3984375" style="1" customWidth="1"/>
    <col min="12282" max="12282" width="5.19921875" style="1" customWidth="1"/>
    <col min="12283" max="12285" width="6.3984375" style="1" customWidth="1"/>
    <col min="12286" max="12286" width="3.69921875" style="1" customWidth="1"/>
    <col min="12287" max="12293" width="9.3984375" style="1" customWidth="1"/>
    <col min="12294" max="12306" width="0" style="1" hidden="1" customWidth="1"/>
    <col min="12307" max="12307" width="7.69921875" style="1" customWidth="1"/>
    <col min="12308" max="12308" width="3.69921875" style="1" customWidth="1"/>
    <col min="12309" max="12309" width="7.69921875" style="1" customWidth="1"/>
    <col min="12310" max="12310" width="3.69921875" style="1" customWidth="1"/>
    <col min="12311" max="12311" width="7.69921875" style="1" customWidth="1"/>
    <col min="12312" max="12312" width="3.69921875" style="1" customWidth="1"/>
    <col min="12313" max="12529" width="8.796875" style="1"/>
    <col min="12530" max="12530" width="5.19921875" style="1" customWidth="1"/>
    <col min="12531" max="12533" width="6.3984375" style="1" customWidth="1"/>
    <col min="12534" max="12534" width="5.19921875" style="1" customWidth="1"/>
    <col min="12535" max="12537" width="6.3984375" style="1" customWidth="1"/>
    <col min="12538" max="12538" width="5.19921875" style="1" customWidth="1"/>
    <col min="12539" max="12541" width="6.3984375" style="1" customWidth="1"/>
    <col min="12542" max="12542" width="3.69921875" style="1" customWidth="1"/>
    <col min="12543" max="12549" width="9.3984375" style="1" customWidth="1"/>
    <col min="12550" max="12562" width="0" style="1" hidden="1" customWidth="1"/>
    <col min="12563" max="12563" width="7.69921875" style="1" customWidth="1"/>
    <col min="12564" max="12564" width="3.69921875" style="1" customWidth="1"/>
    <col min="12565" max="12565" width="7.69921875" style="1" customWidth="1"/>
    <col min="12566" max="12566" width="3.69921875" style="1" customWidth="1"/>
    <col min="12567" max="12567" width="7.69921875" style="1" customWidth="1"/>
    <col min="12568" max="12568" width="3.69921875" style="1" customWidth="1"/>
    <col min="12569" max="12785" width="8.796875" style="1"/>
    <col min="12786" max="12786" width="5.19921875" style="1" customWidth="1"/>
    <col min="12787" max="12789" width="6.3984375" style="1" customWidth="1"/>
    <col min="12790" max="12790" width="5.19921875" style="1" customWidth="1"/>
    <col min="12791" max="12793" width="6.3984375" style="1" customWidth="1"/>
    <col min="12794" max="12794" width="5.19921875" style="1" customWidth="1"/>
    <col min="12795" max="12797" width="6.3984375" style="1" customWidth="1"/>
    <col min="12798" max="12798" width="3.69921875" style="1" customWidth="1"/>
    <col min="12799" max="12805" width="9.3984375" style="1" customWidth="1"/>
    <col min="12806" max="12818" width="0" style="1" hidden="1" customWidth="1"/>
    <col min="12819" max="12819" width="7.69921875" style="1" customWidth="1"/>
    <col min="12820" max="12820" width="3.69921875" style="1" customWidth="1"/>
    <col min="12821" max="12821" width="7.69921875" style="1" customWidth="1"/>
    <col min="12822" max="12822" width="3.69921875" style="1" customWidth="1"/>
    <col min="12823" max="12823" width="7.69921875" style="1" customWidth="1"/>
    <col min="12824" max="12824" width="3.69921875" style="1" customWidth="1"/>
    <col min="12825" max="13041" width="8.796875" style="1"/>
    <col min="13042" max="13042" width="5.19921875" style="1" customWidth="1"/>
    <col min="13043" max="13045" width="6.3984375" style="1" customWidth="1"/>
    <col min="13046" max="13046" width="5.19921875" style="1" customWidth="1"/>
    <col min="13047" max="13049" width="6.3984375" style="1" customWidth="1"/>
    <col min="13050" max="13050" width="5.19921875" style="1" customWidth="1"/>
    <col min="13051" max="13053" width="6.3984375" style="1" customWidth="1"/>
    <col min="13054" max="13054" width="3.69921875" style="1" customWidth="1"/>
    <col min="13055" max="13061" width="9.3984375" style="1" customWidth="1"/>
    <col min="13062" max="13074" width="0" style="1" hidden="1" customWidth="1"/>
    <col min="13075" max="13075" width="7.69921875" style="1" customWidth="1"/>
    <col min="13076" max="13076" width="3.69921875" style="1" customWidth="1"/>
    <col min="13077" max="13077" width="7.69921875" style="1" customWidth="1"/>
    <col min="13078" max="13078" width="3.69921875" style="1" customWidth="1"/>
    <col min="13079" max="13079" width="7.69921875" style="1" customWidth="1"/>
    <col min="13080" max="13080" width="3.69921875" style="1" customWidth="1"/>
    <col min="13081" max="13297" width="8.796875" style="1"/>
    <col min="13298" max="13298" width="5.19921875" style="1" customWidth="1"/>
    <col min="13299" max="13301" width="6.3984375" style="1" customWidth="1"/>
    <col min="13302" max="13302" width="5.19921875" style="1" customWidth="1"/>
    <col min="13303" max="13305" width="6.3984375" style="1" customWidth="1"/>
    <col min="13306" max="13306" width="5.19921875" style="1" customWidth="1"/>
    <col min="13307" max="13309" width="6.3984375" style="1" customWidth="1"/>
    <col min="13310" max="13310" width="3.69921875" style="1" customWidth="1"/>
    <col min="13311" max="13317" width="9.3984375" style="1" customWidth="1"/>
    <col min="13318" max="13330" width="0" style="1" hidden="1" customWidth="1"/>
    <col min="13331" max="13331" width="7.69921875" style="1" customWidth="1"/>
    <col min="13332" max="13332" width="3.69921875" style="1" customWidth="1"/>
    <col min="13333" max="13333" width="7.69921875" style="1" customWidth="1"/>
    <col min="13334" max="13334" width="3.69921875" style="1" customWidth="1"/>
    <col min="13335" max="13335" width="7.69921875" style="1" customWidth="1"/>
    <col min="13336" max="13336" width="3.69921875" style="1" customWidth="1"/>
    <col min="13337" max="13553" width="8.796875" style="1"/>
    <col min="13554" max="13554" width="5.19921875" style="1" customWidth="1"/>
    <col min="13555" max="13557" width="6.3984375" style="1" customWidth="1"/>
    <col min="13558" max="13558" width="5.19921875" style="1" customWidth="1"/>
    <col min="13559" max="13561" width="6.3984375" style="1" customWidth="1"/>
    <col min="13562" max="13562" width="5.19921875" style="1" customWidth="1"/>
    <col min="13563" max="13565" width="6.3984375" style="1" customWidth="1"/>
    <col min="13566" max="13566" width="3.69921875" style="1" customWidth="1"/>
    <col min="13567" max="13573" width="9.3984375" style="1" customWidth="1"/>
    <col min="13574" max="13586" width="0" style="1" hidden="1" customWidth="1"/>
    <col min="13587" max="13587" width="7.69921875" style="1" customWidth="1"/>
    <col min="13588" max="13588" width="3.69921875" style="1" customWidth="1"/>
    <col min="13589" max="13589" width="7.69921875" style="1" customWidth="1"/>
    <col min="13590" max="13590" width="3.69921875" style="1" customWidth="1"/>
    <col min="13591" max="13591" width="7.69921875" style="1" customWidth="1"/>
    <col min="13592" max="13592" width="3.69921875" style="1" customWidth="1"/>
    <col min="13593" max="13809" width="8.796875" style="1"/>
    <col min="13810" max="13810" width="5.19921875" style="1" customWidth="1"/>
    <col min="13811" max="13813" width="6.3984375" style="1" customWidth="1"/>
    <col min="13814" max="13814" width="5.19921875" style="1" customWidth="1"/>
    <col min="13815" max="13817" width="6.3984375" style="1" customWidth="1"/>
    <col min="13818" max="13818" width="5.19921875" style="1" customWidth="1"/>
    <col min="13819" max="13821" width="6.3984375" style="1" customWidth="1"/>
    <col min="13822" max="13822" width="3.69921875" style="1" customWidth="1"/>
    <col min="13823" max="13829" width="9.3984375" style="1" customWidth="1"/>
    <col min="13830" max="13842" width="0" style="1" hidden="1" customWidth="1"/>
    <col min="13843" max="13843" width="7.69921875" style="1" customWidth="1"/>
    <col min="13844" max="13844" width="3.69921875" style="1" customWidth="1"/>
    <col min="13845" max="13845" width="7.69921875" style="1" customWidth="1"/>
    <col min="13846" max="13846" width="3.69921875" style="1" customWidth="1"/>
    <col min="13847" max="13847" width="7.69921875" style="1" customWidth="1"/>
    <col min="13848" max="13848" width="3.69921875" style="1" customWidth="1"/>
    <col min="13849" max="14065" width="8.796875" style="1"/>
    <col min="14066" max="14066" width="5.19921875" style="1" customWidth="1"/>
    <col min="14067" max="14069" width="6.3984375" style="1" customWidth="1"/>
    <col min="14070" max="14070" width="5.19921875" style="1" customWidth="1"/>
    <col min="14071" max="14073" width="6.3984375" style="1" customWidth="1"/>
    <col min="14074" max="14074" width="5.19921875" style="1" customWidth="1"/>
    <col min="14075" max="14077" width="6.3984375" style="1" customWidth="1"/>
    <col min="14078" max="14078" width="3.69921875" style="1" customWidth="1"/>
    <col min="14079" max="14085" width="9.3984375" style="1" customWidth="1"/>
    <col min="14086" max="14098" width="0" style="1" hidden="1" customWidth="1"/>
    <col min="14099" max="14099" width="7.69921875" style="1" customWidth="1"/>
    <col min="14100" max="14100" width="3.69921875" style="1" customWidth="1"/>
    <col min="14101" max="14101" width="7.69921875" style="1" customWidth="1"/>
    <col min="14102" max="14102" width="3.69921875" style="1" customWidth="1"/>
    <col min="14103" max="14103" width="7.69921875" style="1" customWidth="1"/>
    <col min="14104" max="14104" width="3.69921875" style="1" customWidth="1"/>
    <col min="14105" max="14321" width="8.796875" style="1"/>
    <col min="14322" max="14322" width="5.19921875" style="1" customWidth="1"/>
    <col min="14323" max="14325" width="6.3984375" style="1" customWidth="1"/>
    <col min="14326" max="14326" width="5.19921875" style="1" customWidth="1"/>
    <col min="14327" max="14329" width="6.3984375" style="1" customWidth="1"/>
    <col min="14330" max="14330" width="5.19921875" style="1" customWidth="1"/>
    <col min="14331" max="14333" width="6.3984375" style="1" customWidth="1"/>
    <col min="14334" max="14334" width="3.69921875" style="1" customWidth="1"/>
    <col min="14335" max="14341" width="9.3984375" style="1" customWidth="1"/>
    <col min="14342" max="14354" width="0" style="1" hidden="1" customWidth="1"/>
    <col min="14355" max="14355" width="7.69921875" style="1" customWidth="1"/>
    <col min="14356" max="14356" width="3.69921875" style="1" customWidth="1"/>
    <col min="14357" max="14357" width="7.69921875" style="1" customWidth="1"/>
    <col min="14358" max="14358" width="3.69921875" style="1" customWidth="1"/>
    <col min="14359" max="14359" width="7.69921875" style="1" customWidth="1"/>
    <col min="14360" max="14360" width="3.69921875" style="1" customWidth="1"/>
    <col min="14361" max="14577" width="8.796875" style="1"/>
    <col min="14578" max="14578" width="5.19921875" style="1" customWidth="1"/>
    <col min="14579" max="14581" width="6.3984375" style="1" customWidth="1"/>
    <col min="14582" max="14582" width="5.19921875" style="1" customWidth="1"/>
    <col min="14583" max="14585" width="6.3984375" style="1" customWidth="1"/>
    <col min="14586" max="14586" width="5.19921875" style="1" customWidth="1"/>
    <col min="14587" max="14589" width="6.3984375" style="1" customWidth="1"/>
    <col min="14590" max="14590" width="3.69921875" style="1" customWidth="1"/>
    <col min="14591" max="14597" width="9.3984375" style="1" customWidth="1"/>
    <col min="14598" max="14610" width="0" style="1" hidden="1" customWidth="1"/>
    <col min="14611" max="14611" width="7.69921875" style="1" customWidth="1"/>
    <col min="14612" max="14612" width="3.69921875" style="1" customWidth="1"/>
    <col min="14613" max="14613" width="7.69921875" style="1" customWidth="1"/>
    <col min="14614" max="14614" width="3.69921875" style="1" customWidth="1"/>
    <col min="14615" max="14615" width="7.69921875" style="1" customWidth="1"/>
    <col min="14616" max="14616" width="3.69921875" style="1" customWidth="1"/>
    <col min="14617" max="14833" width="8.796875" style="1"/>
    <col min="14834" max="14834" width="5.19921875" style="1" customWidth="1"/>
    <col min="14835" max="14837" width="6.3984375" style="1" customWidth="1"/>
    <col min="14838" max="14838" width="5.19921875" style="1" customWidth="1"/>
    <col min="14839" max="14841" width="6.3984375" style="1" customWidth="1"/>
    <col min="14842" max="14842" width="5.19921875" style="1" customWidth="1"/>
    <col min="14843" max="14845" width="6.3984375" style="1" customWidth="1"/>
    <col min="14846" max="14846" width="3.69921875" style="1" customWidth="1"/>
    <col min="14847" max="14853" width="9.3984375" style="1" customWidth="1"/>
    <col min="14854" max="14866" width="0" style="1" hidden="1" customWidth="1"/>
    <col min="14867" max="14867" width="7.69921875" style="1" customWidth="1"/>
    <col min="14868" max="14868" width="3.69921875" style="1" customWidth="1"/>
    <col min="14869" max="14869" width="7.69921875" style="1" customWidth="1"/>
    <col min="14870" max="14870" width="3.69921875" style="1" customWidth="1"/>
    <col min="14871" max="14871" width="7.69921875" style="1" customWidth="1"/>
    <col min="14872" max="14872" width="3.69921875" style="1" customWidth="1"/>
    <col min="14873" max="15089" width="8.796875" style="1"/>
    <col min="15090" max="15090" width="5.19921875" style="1" customWidth="1"/>
    <col min="15091" max="15093" width="6.3984375" style="1" customWidth="1"/>
    <col min="15094" max="15094" width="5.19921875" style="1" customWidth="1"/>
    <col min="15095" max="15097" width="6.3984375" style="1" customWidth="1"/>
    <col min="15098" max="15098" width="5.19921875" style="1" customWidth="1"/>
    <col min="15099" max="15101" width="6.3984375" style="1" customWidth="1"/>
    <col min="15102" max="15102" width="3.69921875" style="1" customWidth="1"/>
    <col min="15103" max="15109" width="9.3984375" style="1" customWidth="1"/>
    <col min="15110" max="15122" width="0" style="1" hidden="1" customWidth="1"/>
    <col min="15123" max="15123" width="7.69921875" style="1" customWidth="1"/>
    <col min="15124" max="15124" width="3.69921875" style="1" customWidth="1"/>
    <col min="15125" max="15125" width="7.69921875" style="1" customWidth="1"/>
    <col min="15126" max="15126" width="3.69921875" style="1" customWidth="1"/>
    <col min="15127" max="15127" width="7.69921875" style="1" customWidth="1"/>
    <col min="15128" max="15128" width="3.69921875" style="1" customWidth="1"/>
    <col min="15129" max="15345" width="8.796875" style="1"/>
    <col min="15346" max="15346" width="5.19921875" style="1" customWidth="1"/>
    <col min="15347" max="15349" width="6.3984375" style="1" customWidth="1"/>
    <col min="15350" max="15350" width="5.19921875" style="1" customWidth="1"/>
    <col min="15351" max="15353" width="6.3984375" style="1" customWidth="1"/>
    <col min="15354" max="15354" width="5.19921875" style="1" customWidth="1"/>
    <col min="15355" max="15357" width="6.3984375" style="1" customWidth="1"/>
    <col min="15358" max="15358" width="3.69921875" style="1" customWidth="1"/>
    <col min="15359" max="15365" width="9.3984375" style="1" customWidth="1"/>
    <col min="15366" max="15378" width="0" style="1" hidden="1" customWidth="1"/>
    <col min="15379" max="15379" width="7.69921875" style="1" customWidth="1"/>
    <col min="15380" max="15380" width="3.69921875" style="1" customWidth="1"/>
    <col min="15381" max="15381" width="7.69921875" style="1" customWidth="1"/>
    <col min="15382" max="15382" width="3.69921875" style="1" customWidth="1"/>
    <col min="15383" max="15383" width="7.69921875" style="1" customWidth="1"/>
    <col min="15384" max="15384" width="3.69921875" style="1" customWidth="1"/>
    <col min="15385" max="15601" width="8.796875" style="1"/>
    <col min="15602" max="15602" width="5.19921875" style="1" customWidth="1"/>
    <col min="15603" max="15605" width="6.3984375" style="1" customWidth="1"/>
    <col min="15606" max="15606" width="5.19921875" style="1" customWidth="1"/>
    <col min="15607" max="15609" width="6.3984375" style="1" customWidth="1"/>
    <col min="15610" max="15610" width="5.19921875" style="1" customWidth="1"/>
    <col min="15611" max="15613" width="6.3984375" style="1" customWidth="1"/>
    <col min="15614" max="15614" width="3.69921875" style="1" customWidth="1"/>
    <col min="15615" max="15621" width="9.3984375" style="1" customWidth="1"/>
    <col min="15622" max="15634" width="0" style="1" hidden="1" customWidth="1"/>
    <col min="15635" max="15635" width="7.69921875" style="1" customWidth="1"/>
    <col min="15636" max="15636" width="3.69921875" style="1" customWidth="1"/>
    <col min="15637" max="15637" width="7.69921875" style="1" customWidth="1"/>
    <col min="15638" max="15638" width="3.69921875" style="1" customWidth="1"/>
    <col min="15639" max="15639" width="7.69921875" style="1" customWidth="1"/>
    <col min="15640" max="15640" width="3.69921875" style="1" customWidth="1"/>
    <col min="15641" max="15857" width="8.796875" style="1"/>
    <col min="15858" max="15858" width="5.19921875" style="1" customWidth="1"/>
    <col min="15859" max="15861" width="6.3984375" style="1" customWidth="1"/>
    <col min="15862" max="15862" width="5.19921875" style="1" customWidth="1"/>
    <col min="15863" max="15865" width="6.3984375" style="1" customWidth="1"/>
    <col min="15866" max="15866" width="5.19921875" style="1" customWidth="1"/>
    <col min="15867" max="15869" width="6.3984375" style="1" customWidth="1"/>
    <col min="15870" max="15870" width="3.69921875" style="1" customWidth="1"/>
    <col min="15871" max="15877" width="9.3984375" style="1" customWidth="1"/>
    <col min="15878" max="15890" width="0" style="1" hidden="1" customWidth="1"/>
    <col min="15891" max="15891" width="7.69921875" style="1" customWidth="1"/>
    <col min="15892" max="15892" width="3.69921875" style="1" customWidth="1"/>
    <col min="15893" max="15893" width="7.69921875" style="1" customWidth="1"/>
    <col min="15894" max="15894" width="3.69921875" style="1" customWidth="1"/>
    <col min="15895" max="15895" width="7.69921875" style="1" customWidth="1"/>
    <col min="15896" max="15896" width="3.69921875" style="1" customWidth="1"/>
    <col min="15897" max="16113" width="8.796875" style="1"/>
    <col min="16114" max="16114" width="5.19921875" style="1" customWidth="1"/>
    <col min="16115" max="16117" width="6.3984375" style="1" customWidth="1"/>
    <col min="16118" max="16118" width="5.19921875" style="1" customWidth="1"/>
    <col min="16119" max="16121" width="6.3984375" style="1" customWidth="1"/>
    <col min="16122" max="16122" width="5.19921875" style="1" customWidth="1"/>
    <col min="16123" max="16125" width="6.3984375" style="1" customWidth="1"/>
    <col min="16126" max="16126" width="3.69921875" style="1" customWidth="1"/>
    <col min="16127" max="16133" width="9.3984375" style="1" customWidth="1"/>
    <col min="16134" max="16146" width="0" style="1" hidden="1" customWidth="1"/>
    <col min="16147" max="16147" width="7.69921875" style="1" customWidth="1"/>
    <col min="16148" max="16148" width="3.69921875" style="1" customWidth="1"/>
    <col min="16149" max="16149" width="7.69921875" style="1" customWidth="1"/>
    <col min="16150" max="16150" width="3.69921875" style="1" customWidth="1"/>
    <col min="16151" max="16151" width="7.69921875" style="1" customWidth="1"/>
    <col min="16152" max="16152" width="3.69921875" style="1" customWidth="1"/>
    <col min="16153" max="16384" width="8.796875" style="1"/>
  </cols>
  <sheetData>
    <row r="1" spans="1:33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8"/>
      <c r="J1" s="29"/>
      <c r="K1" s="216" t="s">
        <v>49</v>
      </c>
      <c r="L1" s="217"/>
      <c r="M1" s="66"/>
      <c r="N1" s="67" t="s">
        <v>50</v>
      </c>
      <c r="O1" s="24"/>
      <c r="P1" s="24"/>
      <c r="Q1" s="66"/>
      <c r="R1" s="66"/>
      <c r="S1" s="66"/>
      <c r="T1" s="90" t="s">
        <v>165</v>
      </c>
      <c r="U1" s="66"/>
      <c r="V1" s="24"/>
      <c r="W1" s="25" t="s">
        <v>163</v>
      </c>
      <c r="X1" s="26"/>
      <c r="Y1" s="27"/>
      <c r="Z1" s="28"/>
      <c r="AA1" s="29"/>
      <c r="AB1" s="22"/>
      <c r="AC1" s="29"/>
      <c r="AD1" s="28"/>
      <c r="AE1" s="29"/>
      <c r="AF1" s="60"/>
      <c r="AG1" s="30"/>
    </row>
    <row r="2" spans="1:33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01" t="s">
        <v>1</v>
      </c>
      <c r="J2" s="8" t="s">
        <v>2</v>
      </c>
      <c r="K2" s="8" t="s">
        <v>3</v>
      </c>
      <c r="L2" s="16" t="s">
        <v>4</v>
      </c>
      <c r="M2" s="68"/>
      <c r="N2" s="69" t="s">
        <v>3</v>
      </c>
      <c r="O2" s="69" t="s">
        <v>4</v>
      </c>
      <c r="P2" s="70" t="s">
        <v>5</v>
      </c>
      <c r="Q2" s="61"/>
      <c r="R2" s="61"/>
      <c r="S2" s="61"/>
      <c r="T2" s="61"/>
      <c r="U2" s="61"/>
      <c r="V2" s="11" t="s">
        <v>1</v>
      </c>
      <c r="W2" s="8" t="s">
        <v>2</v>
      </c>
      <c r="X2" s="8" t="s">
        <v>3</v>
      </c>
      <c r="Y2" s="9" t="s">
        <v>4</v>
      </c>
      <c r="Z2" s="11" t="s">
        <v>1</v>
      </c>
      <c r="AA2" s="8" t="s">
        <v>2</v>
      </c>
      <c r="AB2" s="8" t="s">
        <v>3</v>
      </c>
      <c r="AC2" s="9" t="s">
        <v>4</v>
      </c>
      <c r="AD2" s="11" t="s">
        <v>1</v>
      </c>
      <c r="AE2" s="8" t="s">
        <v>2</v>
      </c>
      <c r="AF2" s="8" t="s">
        <v>3</v>
      </c>
      <c r="AG2" s="16" t="s">
        <v>4</v>
      </c>
    </row>
    <row r="3" spans="1:33" s="6" customFormat="1" ht="25.5" customHeight="1" thickBot="1">
      <c r="A3" s="10" t="s">
        <v>6</v>
      </c>
      <c r="B3" s="44">
        <v>428</v>
      </c>
      <c r="C3" s="44">
        <v>206</v>
      </c>
      <c r="D3" s="102">
        <v>222</v>
      </c>
      <c r="E3" s="10" t="s">
        <v>7</v>
      </c>
      <c r="F3" s="44">
        <v>930</v>
      </c>
      <c r="G3" s="44">
        <v>490</v>
      </c>
      <c r="H3" s="102">
        <v>440</v>
      </c>
      <c r="I3" s="10" t="s">
        <v>8</v>
      </c>
      <c r="J3" s="44">
        <v>1589</v>
      </c>
      <c r="K3" s="44">
        <v>749</v>
      </c>
      <c r="L3" s="44">
        <v>840</v>
      </c>
      <c r="M3" s="104"/>
      <c r="N3" s="88">
        <v>49.796321035864764</v>
      </c>
      <c r="O3" s="88">
        <v>52.795237146273415</v>
      </c>
      <c r="P3" s="89">
        <v>51.318915363990492</v>
      </c>
      <c r="Q3" s="63"/>
      <c r="R3" s="63"/>
      <c r="S3" s="63"/>
      <c r="T3" s="63"/>
      <c r="U3" s="63"/>
      <c r="V3" s="10" t="s">
        <v>6</v>
      </c>
      <c r="W3" s="44">
        <f>SUM(W4:W8)</f>
        <v>945</v>
      </c>
      <c r="X3" s="44">
        <f>SUM(X4:X8)</f>
        <v>466</v>
      </c>
      <c r="Y3" s="102">
        <f>SUM(Y4:Y8)</f>
        <v>479</v>
      </c>
      <c r="Z3" s="10" t="s">
        <v>7</v>
      </c>
      <c r="AA3" s="44">
        <f>SUM(AA4:AA8)</f>
        <v>34533</v>
      </c>
      <c r="AB3" s="44">
        <f>SUM(AB4:AB8)</f>
        <v>18198</v>
      </c>
      <c r="AC3" s="102">
        <f>SUM(AC4:AC8)</f>
        <v>16335</v>
      </c>
      <c r="AD3" s="10" t="s">
        <v>8</v>
      </c>
      <c r="AE3" s="44">
        <f>SUM(AE4:AE8)</f>
        <v>114444</v>
      </c>
      <c r="AF3" s="44">
        <f>SUM(AF4:AF8)</f>
        <v>53948</v>
      </c>
      <c r="AG3" s="44">
        <f>SUM(AG4:AG8)</f>
        <v>60496</v>
      </c>
    </row>
    <row r="4" spans="1:33" s="35" customFormat="1" ht="15.75" customHeight="1">
      <c r="A4" s="17">
        <v>0</v>
      </c>
      <c r="B4" s="36">
        <v>65</v>
      </c>
      <c r="C4" s="36">
        <v>32</v>
      </c>
      <c r="D4" s="50">
        <v>33</v>
      </c>
      <c r="E4" s="13">
        <v>35</v>
      </c>
      <c r="F4" s="36">
        <v>157</v>
      </c>
      <c r="G4" s="36">
        <v>81</v>
      </c>
      <c r="H4" s="50">
        <v>76</v>
      </c>
      <c r="I4" s="13">
        <v>70</v>
      </c>
      <c r="J4" s="36">
        <v>326</v>
      </c>
      <c r="K4" s="36">
        <v>156</v>
      </c>
      <c r="L4" s="36">
        <v>170</v>
      </c>
      <c r="M4" s="62"/>
      <c r="N4" s="62"/>
      <c r="O4" s="62"/>
      <c r="P4" s="62"/>
      <c r="Q4" s="62"/>
      <c r="R4" s="62"/>
      <c r="S4" s="62"/>
      <c r="T4" s="62"/>
      <c r="U4" s="62"/>
      <c r="V4" s="17">
        <v>0</v>
      </c>
      <c r="W4" s="36">
        <v>0</v>
      </c>
      <c r="X4" s="36">
        <v>0</v>
      </c>
      <c r="Y4" s="50">
        <v>0</v>
      </c>
      <c r="Z4" s="13">
        <v>35</v>
      </c>
      <c r="AA4" s="36">
        <f>F4*35</f>
        <v>5495</v>
      </c>
      <c r="AB4" s="36">
        <f>G4*35</f>
        <v>2835</v>
      </c>
      <c r="AC4" s="50">
        <f>H4*35</f>
        <v>2660</v>
      </c>
      <c r="AD4" s="13">
        <v>70</v>
      </c>
      <c r="AE4" s="36">
        <f>J4*70</f>
        <v>22820</v>
      </c>
      <c r="AF4" s="36">
        <f>K4*70</f>
        <v>10920</v>
      </c>
      <c r="AG4" s="36">
        <f>L4*70</f>
        <v>11900</v>
      </c>
    </row>
    <row r="5" spans="1:33" s="35" customFormat="1" ht="15.75" customHeight="1">
      <c r="A5" s="17">
        <v>1</v>
      </c>
      <c r="B5" s="36">
        <v>87</v>
      </c>
      <c r="C5" s="36">
        <v>37</v>
      </c>
      <c r="D5" s="50">
        <v>50</v>
      </c>
      <c r="E5" s="13">
        <v>36</v>
      </c>
      <c r="F5" s="36">
        <v>172</v>
      </c>
      <c r="G5" s="36">
        <v>96</v>
      </c>
      <c r="H5" s="50">
        <v>76</v>
      </c>
      <c r="I5" s="13">
        <v>71</v>
      </c>
      <c r="J5" s="36">
        <v>285</v>
      </c>
      <c r="K5" s="36">
        <v>132</v>
      </c>
      <c r="L5" s="36">
        <v>153</v>
      </c>
      <c r="M5" s="62"/>
      <c r="N5" s="62"/>
      <c r="O5" s="62"/>
      <c r="P5" s="62"/>
      <c r="Q5" s="62"/>
      <c r="R5" s="62"/>
      <c r="S5" s="62"/>
      <c r="T5" s="62"/>
      <c r="U5" s="62"/>
      <c r="V5" s="17">
        <v>1</v>
      </c>
      <c r="W5" s="36">
        <f>B5</f>
        <v>87</v>
      </c>
      <c r="X5" s="36">
        <f>C5</f>
        <v>37</v>
      </c>
      <c r="Y5" s="50">
        <f>D5</f>
        <v>50</v>
      </c>
      <c r="Z5" s="13">
        <v>36</v>
      </c>
      <c r="AA5" s="36">
        <f>F5*36</f>
        <v>6192</v>
      </c>
      <c r="AB5" s="36">
        <f>G5*36</f>
        <v>3456</v>
      </c>
      <c r="AC5" s="50">
        <f>H5*36</f>
        <v>2736</v>
      </c>
      <c r="AD5" s="13">
        <v>71</v>
      </c>
      <c r="AE5" s="36">
        <f>J5*71</f>
        <v>20235</v>
      </c>
      <c r="AF5" s="36">
        <f>K5*71</f>
        <v>9372</v>
      </c>
      <c r="AG5" s="36">
        <f>L5*71</f>
        <v>10863</v>
      </c>
    </row>
    <row r="6" spans="1:33" s="35" customFormat="1" ht="15.75" customHeight="1">
      <c r="A6" s="17">
        <v>2</v>
      </c>
      <c r="B6" s="36">
        <v>78</v>
      </c>
      <c r="C6" s="36">
        <v>36</v>
      </c>
      <c r="D6" s="50">
        <v>42</v>
      </c>
      <c r="E6" s="13">
        <v>37</v>
      </c>
      <c r="F6" s="36">
        <v>196</v>
      </c>
      <c r="G6" s="36">
        <v>100</v>
      </c>
      <c r="H6" s="50">
        <v>96</v>
      </c>
      <c r="I6" s="13">
        <v>72</v>
      </c>
      <c r="J6" s="36">
        <v>320</v>
      </c>
      <c r="K6" s="36">
        <v>148</v>
      </c>
      <c r="L6" s="36">
        <v>172</v>
      </c>
      <c r="M6" s="62"/>
      <c r="N6" s="62"/>
      <c r="O6" s="62"/>
      <c r="P6" s="62"/>
      <c r="Q6" s="62"/>
      <c r="R6" s="62"/>
      <c r="S6" s="62"/>
      <c r="T6" s="62"/>
      <c r="U6" s="62"/>
      <c r="V6" s="17">
        <v>2</v>
      </c>
      <c r="W6" s="36">
        <f>B6*2</f>
        <v>156</v>
      </c>
      <c r="X6" s="36">
        <f>C6*2</f>
        <v>72</v>
      </c>
      <c r="Y6" s="50">
        <f>D6*2</f>
        <v>84</v>
      </c>
      <c r="Z6" s="13">
        <v>37</v>
      </c>
      <c r="AA6" s="36">
        <f>F6*37</f>
        <v>7252</v>
      </c>
      <c r="AB6" s="36">
        <f>G6*37</f>
        <v>3700</v>
      </c>
      <c r="AC6" s="50">
        <f>H6*37</f>
        <v>3552</v>
      </c>
      <c r="AD6" s="13">
        <v>72</v>
      </c>
      <c r="AE6" s="36">
        <f>J6*72</f>
        <v>23040</v>
      </c>
      <c r="AF6" s="36">
        <f>K6*72</f>
        <v>10656</v>
      </c>
      <c r="AG6" s="36">
        <f>L6*72</f>
        <v>12384</v>
      </c>
    </row>
    <row r="7" spans="1:33" s="35" customFormat="1" ht="15.75" customHeight="1">
      <c r="A7" s="17">
        <v>3</v>
      </c>
      <c r="B7" s="36">
        <v>90</v>
      </c>
      <c r="C7" s="36">
        <v>47</v>
      </c>
      <c r="D7" s="50">
        <v>43</v>
      </c>
      <c r="E7" s="13">
        <v>38</v>
      </c>
      <c r="F7" s="36">
        <v>201</v>
      </c>
      <c r="G7" s="36">
        <v>100</v>
      </c>
      <c r="H7" s="50">
        <v>101</v>
      </c>
      <c r="I7" s="13">
        <v>73</v>
      </c>
      <c r="J7" s="36">
        <v>343</v>
      </c>
      <c r="K7" s="36">
        <v>162</v>
      </c>
      <c r="L7" s="36">
        <v>181</v>
      </c>
      <c r="M7" s="62"/>
      <c r="N7" s="62"/>
      <c r="O7" s="62"/>
      <c r="P7" s="62"/>
      <c r="Q7" s="62"/>
      <c r="R7" s="62"/>
      <c r="S7" s="62"/>
      <c r="T7" s="62"/>
      <c r="U7" s="62"/>
      <c r="V7" s="17">
        <v>3</v>
      </c>
      <c r="W7" s="36">
        <f>B7*3</f>
        <v>270</v>
      </c>
      <c r="X7" s="36">
        <f>C7*3</f>
        <v>141</v>
      </c>
      <c r="Y7" s="50">
        <f>D7*3</f>
        <v>129</v>
      </c>
      <c r="Z7" s="13">
        <v>38</v>
      </c>
      <c r="AA7" s="36">
        <f>F7*38</f>
        <v>7638</v>
      </c>
      <c r="AB7" s="36">
        <f>G7*38</f>
        <v>3800</v>
      </c>
      <c r="AC7" s="50">
        <f>H7*38</f>
        <v>3838</v>
      </c>
      <c r="AD7" s="13">
        <v>73</v>
      </c>
      <c r="AE7" s="36">
        <f>J7*73</f>
        <v>25039</v>
      </c>
      <c r="AF7" s="36">
        <f>K7*73</f>
        <v>11826</v>
      </c>
      <c r="AG7" s="36">
        <f>L7*73</f>
        <v>13213</v>
      </c>
    </row>
    <row r="8" spans="1:33" s="35" customFormat="1" ht="18" customHeight="1" thickBot="1">
      <c r="A8" s="19">
        <v>4</v>
      </c>
      <c r="B8" s="39">
        <v>108</v>
      </c>
      <c r="C8" s="39">
        <v>54</v>
      </c>
      <c r="D8" s="51">
        <v>54</v>
      </c>
      <c r="E8" s="20">
        <v>39</v>
      </c>
      <c r="F8" s="39">
        <v>204</v>
      </c>
      <c r="G8" s="39">
        <v>113</v>
      </c>
      <c r="H8" s="51">
        <v>91</v>
      </c>
      <c r="I8" s="20">
        <v>74</v>
      </c>
      <c r="J8" s="39">
        <v>315</v>
      </c>
      <c r="K8" s="39">
        <v>151</v>
      </c>
      <c r="L8" s="39">
        <v>164</v>
      </c>
      <c r="M8" s="62"/>
      <c r="N8" s="72" t="s">
        <v>51</v>
      </c>
      <c r="O8" s="75"/>
      <c r="P8" s="75"/>
      <c r="Q8" s="75"/>
      <c r="R8" s="75"/>
      <c r="S8" s="75"/>
      <c r="T8" s="75"/>
      <c r="U8" s="62"/>
      <c r="V8" s="19">
        <v>4</v>
      </c>
      <c r="W8" s="39">
        <f>B8*4</f>
        <v>432</v>
      </c>
      <c r="X8" s="39">
        <f>C8*4</f>
        <v>216</v>
      </c>
      <c r="Y8" s="51">
        <f>D8*4</f>
        <v>216</v>
      </c>
      <c r="Z8" s="20">
        <v>39</v>
      </c>
      <c r="AA8" s="39">
        <f>F8*39</f>
        <v>7956</v>
      </c>
      <c r="AB8" s="39">
        <f>G8*39</f>
        <v>4407</v>
      </c>
      <c r="AC8" s="51">
        <f>H8*39</f>
        <v>3549</v>
      </c>
      <c r="AD8" s="20">
        <v>74</v>
      </c>
      <c r="AE8" s="39">
        <f>J8*74</f>
        <v>23310</v>
      </c>
      <c r="AF8" s="39">
        <f>K8*74</f>
        <v>11174</v>
      </c>
      <c r="AG8" s="39">
        <f>L8*74</f>
        <v>12136</v>
      </c>
    </row>
    <row r="9" spans="1:33" s="6" customFormat="1" ht="25.5" customHeight="1">
      <c r="A9" s="10" t="s">
        <v>10</v>
      </c>
      <c r="B9" s="44">
        <v>733</v>
      </c>
      <c r="C9" s="44">
        <v>380</v>
      </c>
      <c r="D9" s="102">
        <v>353</v>
      </c>
      <c r="E9" s="10" t="s">
        <v>11</v>
      </c>
      <c r="F9" s="44">
        <v>1190</v>
      </c>
      <c r="G9" s="44">
        <v>610</v>
      </c>
      <c r="H9" s="102">
        <v>580</v>
      </c>
      <c r="I9" s="10" t="s">
        <v>12</v>
      </c>
      <c r="J9" s="44">
        <v>1606</v>
      </c>
      <c r="K9" s="44">
        <v>767</v>
      </c>
      <c r="L9" s="44">
        <v>839</v>
      </c>
      <c r="M9" s="104"/>
      <c r="N9" s="78" t="s">
        <v>13</v>
      </c>
      <c r="O9" s="79" t="s">
        <v>3</v>
      </c>
      <c r="P9" s="80"/>
      <c r="Q9" s="79" t="s">
        <v>4</v>
      </c>
      <c r="R9" s="80"/>
      <c r="S9" s="79" t="s">
        <v>5</v>
      </c>
      <c r="T9" s="81"/>
      <c r="U9" s="63"/>
      <c r="V9" s="10" t="s">
        <v>10</v>
      </c>
      <c r="W9" s="44">
        <f>SUM(W10:W14)</f>
        <v>5242</v>
      </c>
      <c r="X9" s="44">
        <f>SUM(X10:X14)</f>
        <v>2716</v>
      </c>
      <c r="Y9" s="102">
        <f>SUM(Y10:Y14)</f>
        <v>2526</v>
      </c>
      <c r="Z9" s="10" t="s">
        <v>11</v>
      </c>
      <c r="AA9" s="44">
        <f>SUM(AA10:AA14)</f>
        <v>49996</v>
      </c>
      <c r="AB9" s="44">
        <f>SUM(AB10:AB14)</f>
        <v>25620</v>
      </c>
      <c r="AC9" s="102">
        <f>SUM(AC10:AC14)</f>
        <v>24376</v>
      </c>
      <c r="AD9" s="10" t="s">
        <v>12</v>
      </c>
      <c r="AE9" s="44">
        <f>SUM(AE10:AE14)</f>
        <v>123309</v>
      </c>
      <c r="AF9" s="44">
        <f>SUM(AF10:AF14)</f>
        <v>58905</v>
      </c>
      <c r="AG9" s="44">
        <f>SUM(AG10:AG14)</f>
        <v>64404</v>
      </c>
    </row>
    <row r="10" spans="1:33" s="35" customFormat="1" ht="15.75" customHeight="1">
      <c r="A10" s="17">
        <v>5</v>
      </c>
      <c r="B10" s="36">
        <v>123</v>
      </c>
      <c r="C10" s="36">
        <v>61</v>
      </c>
      <c r="D10" s="50">
        <v>62</v>
      </c>
      <c r="E10" s="13">
        <v>40</v>
      </c>
      <c r="F10" s="36">
        <v>225</v>
      </c>
      <c r="G10" s="36">
        <v>123</v>
      </c>
      <c r="H10" s="50">
        <v>102</v>
      </c>
      <c r="I10" s="13">
        <v>75</v>
      </c>
      <c r="J10" s="36">
        <v>359</v>
      </c>
      <c r="K10" s="36">
        <v>171</v>
      </c>
      <c r="L10" s="36">
        <v>188</v>
      </c>
      <c r="M10" s="71"/>
      <c r="N10" s="73"/>
      <c r="O10" s="82" t="s">
        <v>35</v>
      </c>
      <c r="P10" s="73" t="s">
        <v>14</v>
      </c>
      <c r="Q10" s="82" t="s">
        <v>35</v>
      </c>
      <c r="R10" s="73" t="s">
        <v>14</v>
      </c>
      <c r="S10" s="82" t="s">
        <v>35</v>
      </c>
      <c r="T10" s="83" t="s">
        <v>14</v>
      </c>
      <c r="U10" s="62"/>
      <c r="V10" s="17">
        <v>5</v>
      </c>
      <c r="W10" s="36">
        <f>B10*5</f>
        <v>615</v>
      </c>
      <c r="X10" s="36">
        <f>C10*5</f>
        <v>305</v>
      </c>
      <c r="Y10" s="50">
        <f>D10*5</f>
        <v>310</v>
      </c>
      <c r="Z10" s="13">
        <v>40</v>
      </c>
      <c r="AA10" s="36">
        <f>F10*40</f>
        <v>9000</v>
      </c>
      <c r="AB10" s="36">
        <f>G10*40</f>
        <v>4920</v>
      </c>
      <c r="AC10" s="50">
        <f>H10*40</f>
        <v>4080</v>
      </c>
      <c r="AD10" s="13">
        <v>75</v>
      </c>
      <c r="AE10" s="36">
        <f>J10*75</f>
        <v>26925</v>
      </c>
      <c r="AF10" s="36">
        <f>K10*75</f>
        <v>12825</v>
      </c>
      <c r="AG10" s="36">
        <f>L10*75</f>
        <v>14100</v>
      </c>
    </row>
    <row r="11" spans="1:33" s="35" customFormat="1" ht="15.75" customHeight="1">
      <c r="A11" s="17">
        <v>6</v>
      </c>
      <c r="B11" s="36">
        <v>143</v>
      </c>
      <c r="C11" s="36">
        <v>76</v>
      </c>
      <c r="D11" s="50">
        <v>67</v>
      </c>
      <c r="E11" s="13">
        <v>41</v>
      </c>
      <c r="F11" s="36">
        <v>249</v>
      </c>
      <c r="G11" s="36">
        <v>124</v>
      </c>
      <c r="H11" s="50">
        <v>125</v>
      </c>
      <c r="I11" s="13">
        <v>76</v>
      </c>
      <c r="J11" s="36">
        <v>365</v>
      </c>
      <c r="K11" s="36">
        <v>168</v>
      </c>
      <c r="L11" s="36">
        <v>197</v>
      </c>
      <c r="M11" s="71"/>
      <c r="N11" s="73" t="s">
        <v>15</v>
      </c>
      <c r="O11" s="76">
        <v>1001</v>
      </c>
      <c r="P11" s="84">
        <v>10.28671256808139</v>
      </c>
      <c r="Q11" s="76">
        <v>998</v>
      </c>
      <c r="R11" s="84">
        <v>9.9442008768433627</v>
      </c>
      <c r="S11" s="76">
        <v>1999</v>
      </c>
      <c r="T11" s="85">
        <v>10.112814286436992</v>
      </c>
      <c r="U11" s="62"/>
      <c r="V11" s="17">
        <v>6</v>
      </c>
      <c r="W11" s="36">
        <f>B11*6</f>
        <v>858</v>
      </c>
      <c r="X11" s="36">
        <f>C11*6</f>
        <v>456</v>
      </c>
      <c r="Y11" s="50">
        <f>D11*6</f>
        <v>402</v>
      </c>
      <c r="Z11" s="13">
        <v>41</v>
      </c>
      <c r="AA11" s="36">
        <f>F11*41</f>
        <v>10209</v>
      </c>
      <c r="AB11" s="36">
        <f>G11*41</f>
        <v>5084</v>
      </c>
      <c r="AC11" s="50">
        <f>H11*41</f>
        <v>5125</v>
      </c>
      <c r="AD11" s="13">
        <v>76</v>
      </c>
      <c r="AE11" s="36">
        <f>J11*76</f>
        <v>27740</v>
      </c>
      <c r="AF11" s="36">
        <f>K11*76</f>
        <v>12768</v>
      </c>
      <c r="AG11" s="36">
        <f>L11*76</f>
        <v>14972</v>
      </c>
    </row>
    <row r="12" spans="1:33" s="35" customFormat="1" ht="15.75" customHeight="1">
      <c r="A12" s="17">
        <v>7</v>
      </c>
      <c r="B12" s="36">
        <v>143</v>
      </c>
      <c r="C12" s="36">
        <v>73</v>
      </c>
      <c r="D12" s="50">
        <v>70</v>
      </c>
      <c r="E12" s="13">
        <v>42</v>
      </c>
      <c r="F12" s="36">
        <v>235</v>
      </c>
      <c r="G12" s="36">
        <v>120</v>
      </c>
      <c r="H12" s="50">
        <v>115</v>
      </c>
      <c r="I12" s="13">
        <v>77</v>
      </c>
      <c r="J12" s="36">
        <v>359</v>
      </c>
      <c r="K12" s="36">
        <v>176</v>
      </c>
      <c r="L12" s="36">
        <v>183</v>
      </c>
      <c r="M12" s="71"/>
      <c r="N12" s="73" t="s">
        <v>16</v>
      </c>
      <c r="O12" s="76">
        <v>5582</v>
      </c>
      <c r="P12" s="84">
        <v>57.363066488541769</v>
      </c>
      <c r="Q12" s="76">
        <v>5170</v>
      </c>
      <c r="R12" s="84">
        <v>51.514547628537265</v>
      </c>
      <c r="S12" s="76">
        <v>10752</v>
      </c>
      <c r="T12" s="85">
        <v>54.393686447108813</v>
      </c>
      <c r="U12" s="62"/>
      <c r="V12" s="17">
        <v>7</v>
      </c>
      <c r="W12" s="36">
        <f>B12*7</f>
        <v>1001</v>
      </c>
      <c r="X12" s="36">
        <f>C12*7</f>
        <v>511</v>
      </c>
      <c r="Y12" s="50">
        <f>D12*7</f>
        <v>490</v>
      </c>
      <c r="Z12" s="13">
        <v>42</v>
      </c>
      <c r="AA12" s="36">
        <f>F12*42</f>
        <v>9870</v>
      </c>
      <c r="AB12" s="36">
        <f>G12*42</f>
        <v>5040</v>
      </c>
      <c r="AC12" s="50">
        <f>H12*42</f>
        <v>4830</v>
      </c>
      <c r="AD12" s="13">
        <v>77</v>
      </c>
      <c r="AE12" s="36">
        <f>J12*77</f>
        <v>27643</v>
      </c>
      <c r="AF12" s="36">
        <f>K12*77</f>
        <v>13552</v>
      </c>
      <c r="AG12" s="36">
        <f>L12*77</f>
        <v>14091</v>
      </c>
    </row>
    <row r="13" spans="1:33" s="35" customFormat="1" ht="15.75" customHeight="1">
      <c r="A13" s="17">
        <v>8</v>
      </c>
      <c r="B13" s="36">
        <v>148</v>
      </c>
      <c r="C13" s="36">
        <v>86</v>
      </c>
      <c r="D13" s="50">
        <v>62</v>
      </c>
      <c r="E13" s="13">
        <v>43</v>
      </c>
      <c r="F13" s="36">
        <v>247</v>
      </c>
      <c r="G13" s="36">
        <v>116</v>
      </c>
      <c r="H13" s="50">
        <v>131</v>
      </c>
      <c r="I13" s="13">
        <v>78</v>
      </c>
      <c r="J13" s="36">
        <v>316</v>
      </c>
      <c r="K13" s="36">
        <v>148</v>
      </c>
      <c r="L13" s="36">
        <v>168</v>
      </c>
      <c r="M13" s="71"/>
      <c r="N13" s="73" t="s">
        <v>17</v>
      </c>
      <c r="O13" s="76">
        <v>3148</v>
      </c>
      <c r="P13" s="84">
        <v>32.35022094337684</v>
      </c>
      <c r="Q13" s="76">
        <v>3868</v>
      </c>
      <c r="R13" s="84">
        <v>38.541251494619374</v>
      </c>
      <c r="S13" s="76">
        <v>7016</v>
      </c>
      <c r="T13" s="85">
        <v>35.493499266454194</v>
      </c>
      <c r="U13" s="62"/>
      <c r="V13" s="17">
        <v>8</v>
      </c>
      <c r="W13" s="36">
        <f>B13*8</f>
        <v>1184</v>
      </c>
      <c r="X13" s="36">
        <f>C13*8</f>
        <v>688</v>
      </c>
      <c r="Y13" s="50">
        <f>D13*8</f>
        <v>496</v>
      </c>
      <c r="Z13" s="13">
        <v>43</v>
      </c>
      <c r="AA13" s="36">
        <f>F13*43</f>
        <v>10621</v>
      </c>
      <c r="AB13" s="36">
        <f>G13*43</f>
        <v>4988</v>
      </c>
      <c r="AC13" s="50">
        <f>H13*43</f>
        <v>5633</v>
      </c>
      <c r="AD13" s="13">
        <v>78</v>
      </c>
      <c r="AE13" s="36">
        <f>J13*78</f>
        <v>24648</v>
      </c>
      <c r="AF13" s="36">
        <f>K13*78</f>
        <v>11544</v>
      </c>
      <c r="AG13" s="36">
        <f>L13*78</f>
        <v>13104</v>
      </c>
    </row>
    <row r="14" spans="1:33" s="35" customFormat="1" ht="18" customHeight="1" thickBot="1">
      <c r="A14" s="19">
        <v>9</v>
      </c>
      <c r="B14" s="39">
        <v>176</v>
      </c>
      <c r="C14" s="39">
        <v>84</v>
      </c>
      <c r="D14" s="51">
        <v>92</v>
      </c>
      <c r="E14" s="20">
        <v>44</v>
      </c>
      <c r="F14" s="39">
        <v>234</v>
      </c>
      <c r="G14" s="39">
        <v>127</v>
      </c>
      <c r="H14" s="51">
        <v>107</v>
      </c>
      <c r="I14" s="20">
        <v>79</v>
      </c>
      <c r="J14" s="39">
        <v>207</v>
      </c>
      <c r="K14" s="39">
        <v>104</v>
      </c>
      <c r="L14" s="39">
        <v>103</v>
      </c>
      <c r="M14" s="71"/>
      <c r="N14" s="74" t="s">
        <v>18</v>
      </c>
      <c r="O14" s="77">
        <v>9731</v>
      </c>
      <c r="P14" s="86">
        <v>100</v>
      </c>
      <c r="Q14" s="77">
        <v>10036</v>
      </c>
      <c r="R14" s="86">
        <v>100</v>
      </c>
      <c r="S14" s="77">
        <v>19767</v>
      </c>
      <c r="T14" s="87">
        <v>100</v>
      </c>
      <c r="U14" s="62"/>
      <c r="V14" s="19">
        <v>9</v>
      </c>
      <c r="W14" s="39">
        <f>B14*9</f>
        <v>1584</v>
      </c>
      <c r="X14" s="39">
        <f>C14*9</f>
        <v>756</v>
      </c>
      <c r="Y14" s="51">
        <f>D14*9</f>
        <v>828</v>
      </c>
      <c r="Z14" s="20">
        <v>44</v>
      </c>
      <c r="AA14" s="39">
        <f>F14*44</f>
        <v>10296</v>
      </c>
      <c r="AB14" s="39">
        <f>G14*44</f>
        <v>5588</v>
      </c>
      <c r="AC14" s="51">
        <f>H14*44</f>
        <v>4708</v>
      </c>
      <c r="AD14" s="20">
        <v>79</v>
      </c>
      <c r="AE14" s="39">
        <f>J14*79</f>
        <v>16353</v>
      </c>
      <c r="AF14" s="39">
        <f>K14*79</f>
        <v>8216</v>
      </c>
      <c r="AG14" s="39">
        <f>L14*79</f>
        <v>8137</v>
      </c>
    </row>
    <row r="15" spans="1:33" s="6" customFormat="1" ht="25.5" customHeight="1">
      <c r="A15" s="10" t="s">
        <v>19</v>
      </c>
      <c r="B15" s="44">
        <v>838</v>
      </c>
      <c r="C15" s="44">
        <v>415</v>
      </c>
      <c r="D15" s="102">
        <v>423</v>
      </c>
      <c r="E15" s="10" t="s">
        <v>20</v>
      </c>
      <c r="F15" s="44">
        <v>1303</v>
      </c>
      <c r="G15" s="44">
        <v>682</v>
      </c>
      <c r="H15" s="102">
        <v>621</v>
      </c>
      <c r="I15" s="10" t="s">
        <v>21</v>
      </c>
      <c r="J15" s="44">
        <v>1133</v>
      </c>
      <c r="K15" s="44">
        <v>502</v>
      </c>
      <c r="L15" s="44">
        <v>631</v>
      </c>
      <c r="M15" s="63"/>
      <c r="N15" s="112" t="s">
        <v>38</v>
      </c>
      <c r="O15" s="63"/>
      <c r="P15" s="63"/>
      <c r="Q15" s="63"/>
      <c r="R15" s="63"/>
      <c r="S15" s="63"/>
      <c r="T15" s="63"/>
      <c r="U15" s="63"/>
      <c r="V15" s="10" t="s">
        <v>19</v>
      </c>
      <c r="W15" s="44">
        <f>SUM(W16:W20)</f>
        <v>10033</v>
      </c>
      <c r="X15" s="44">
        <f>SUM(X16:X20)</f>
        <v>4966</v>
      </c>
      <c r="Y15" s="102">
        <f>SUM(Y16:Y20)</f>
        <v>5067</v>
      </c>
      <c r="Z15" s="10" t="s">
        <v>20</v>
      </c>
      <c r="AA15" s="44">
        <f>SUM(AA16:AA20)</f>
        <v>61345</v>
      </c>
      <c r="AB15" s="44">
        <f>SUM(AB16:AB20)</f>
        <v>32111</v>
      </c>
      <c r="AC15" s="102">
        <f>SUM(AC16:AC20)</f>
        <v>29234</v>
      </c>
      <c r="AD15" s="10" t="s">
        <v>21</v>
      </c>
      <c r="AE15" s="44">
        <f>SUM(AE16:AE20)</f>
        <v>92758</v>
      </c>
      <c r="AF15" s="44">
        <f>SUM(AF16:AF20)</f>
        <v>41086</v>
      </c>
      <c r="AG15" s="44">
        <f>SUM(AG16:AG20)</f>
        <v>51672</v>
      </c>
    </row>
    <row r="16" spans="1:33" s="35" customFormat="1" ht="15.75" customHeight="1">
      <c r="A16" s="17">
        <v>10</v>
      </c>
      <c r="B16" s="36">
        <v>169</v>
      </c>
      <c r="C16" s="36">
        <v>83</v>
      </c>
      <c r="D16" s="50">
        <v>86</v>
      </c>
      <c r="E16" s="13">
        <v>45</v>
      </c>
      <c r="F16" s="36">
        <v>223</v>
      </c>
      <c r="G16" s="36">
        <v>121</v>
      </c>
      <c r="H16" s="50">
        <v>102</v>
      </c>
      <c r="I16" s="13">
        <v>80</v>
      </c>
      <c r="J16" s="36">
        <v>228</v>
      </c>
      <c r="K16" s="36">
        <v>101</v>
      </c>
      <c r="L16" s="36">
        <v>127</v>
      </c>
      <c r="M16" s="62"/>
      <c r="N16" s="62"/>
      <c r="O16" s="62"/>
      <c r="P16" s="62"/>
      <c r="Q16" s="62"/>
      <c r="R16" s="62"/>
      <c r="S16" s="62"/>
      <c r="T16" s="62"/>
      <c r="U16" s="62"/>
      <c r="V16" s="17">
        <v>10</v>
      </c>
      <c r="W16" s="36">
        <f>B16*10</f>
        <v>1690</v>
      </c>
      <c r="X16" s="36">
        <f>C16*10</f>
        <v>830</v>
      </c>
      <c r="Y16" s="50">
        <f>D16*10</f>
        <v>860</v>
      </c>
      <c r="Z16" s="13">
        <v>45</v>
      </c>
      <c r="AA16" s="36">
        <f>F16*45</f>
        <v>10035</v>
      </c>
      <c r="AB16" s="36">
        <f>G16*45</f>
        <v>5445</v>
      </c>
      <c r="AC16" s="50">
        <f>H16*45</f>
        <v>4590</v>
      </c>
      <c r="AD16" s="13">
        <v>80</v>
      </c>
      <c r="AE16" s="36">
        <f>J16*80</f>
        <v>18240</v>
      </c>
      <c r="AF16" s="36">
        <f>K16*80</f>
        <v>8080</v>
      </c>
      <c r="AG16" s="36">
        <f>L16*80</f>
        <v>10160</v>
      </c>
    </row>
    <row r="17" spans="1:33" s="35" customFormat="1" ht="15.75" customHeight="1">
      <c r="A17" s="17">
        <v>11</v>
      </c>
      <c r="B17" s="36">
        <v>171</v>
      </c>
      <c r="C17" s="36">
        <v>92</v>
      </c>
      <c r="D17" s="50">
        <v>79</v>
      </c>
      <c r="E17" s="13">
        <v>46</v>
      </c>
      <c r="F17" s="36">
        <v>277</v>
      </c>
      <c r="G17" s="36">
        <v>140</v>
      </c>
      <c r="H17" s="50">
        <v>137</v>
      </c>
      <c r="I17" s="13">
        <v>81</v>
      </c>
      <c r="J17" s="36">
        <v>261</v>
      </c>
      <c r="K17" s="36">
        <v>117</v>
      </c>
      <c r="L17" s="36">
        <v>144</v>
      </c>
      <c r="M17" s="62"/>
      <c r="N17" s="62"/>
      <c r="O17" s="62"/>
      <c r="P17" s="62"/>
      <c r="Q17" s="62"/>
      <c r="R17" s="62"/>
      <c r="S17" s="62"/>
      <c r="T17" s="62"/>
      <c r="U17" s="62"/>
      <c r="V17" s="17">
        <v>11</v>
      </c>
      <c r="W17" s="36">
        <f>B17*11</f>
        <v>1881</v>
      </c>
      <c r="X17" s="36">
        <f>C17*11</f>
        <v>1012</v>
      </c>
      <c r="Y17" s="50">
        <f>D17*11</f>
        <v>869</v>
      </c>
      <c r="Z17" s="13">
        <v>46</v>
      </c>
      <c r="AA17" s="36">
        <f>F17*46</f>
        <v>12742</v>
      </c>
      <c r="AB17" s="36">
        <f>G17*46</f>
        <v>6440</v>
      </c>
      <c r="AC17" s="50">
        <f>H17*46</f>
        <v>6302</v>
      </c>
      <c r="AD17" s="13">
        <v>81</v>
      </c>
      <c r="AE17" s="36">
        <f>J17*81</f>
        <v>21141</v>
      </c>
      <c r="AF17" s="36">
        <f>K17*81</f>
        <v>9477</v>
      </c>
      <c r="AG17" s="36">
        <f>L17*81</f>
        <v>11664</v>
      </c>
    </row>
    <row r="18" spans="1:33" s="35" customFormat="1" ht="15.75" customHeight="1">
      <c r="A18" s="17">
        <v>12</v>
      </c>
      <c r="B18" s="36">
        <v>165</v>
      </c>
      <c r="C18" s="36">
        <v>76</v>
      </c>
      <c r="D18" s="50">
        <v>89</v>
      </c>
      <c r="E18" s="13">
        <v>47</v>
      </c>
      <c r="F18" s="36">
        <v>252</v>
      </c>
      <c r="G18" s="36">
        <v>125</v>
      </c>
      <c r="H18" s="50">
        <v>127</v>
      </c>
      <c r="I18" s="13">
        <v>82</v>
      </c>
      <c r="J18" s="36">
        <v>247</v>
      </c>
      <c r="K18" s="36">
        <v>111</v>
      </c>
      <c r="L18" s="36">
        <v>136</v>
      </c>
      <c r="M18" s="62"/>
      <c r="N18" s="62"/>
      <c r="O18" s="62"/>
      <c r="P18" s="62"/>
      <c r="Q18" s="62"/>
      <c r="R18" s="62"/>
      <c r="S18" s="62"/>
      <c r="T18" s="62"/>
      <c r="U18" s="62"/>
      <c r="V18" s="17">
        <v>12</v>
      </c>
      <c r="W18" s="36">
        <f>B18*12</f>
        <v>1980</v>
      </c>
      <c r="X18" s="36">
        <f>C18*12</f>
        <v>912</v>
      </c>
      <c r="Y18" s="50">
        <f>D18*12</f>
        <v>1068</v>
      </c>
      <c r="Z18" s="13">
        <v>47</v>
      </c>
      <c r="AA18" s="36">
        <f>F18*47</f>
        <v>11844</v>
      </c>
      <c r="AB18" s="36">
        <f>G18*47</f>
        <v>5875</v>
      </c>
      <c r="AC18" s="50">
        <f>H18*47</f>
        <v>5969</v>
      </c>
      <c r="AD18" s="13">
        <v>82</v>
      </c>
      <c r="AE18" s="36">
        <f>J18*82</f>
        <v>20254</v>
      </c>
      <c r="AF18" s="36">
        <f>K18*82</f>
        <v>9102</v>
      </c>
      <c r="AG18" s="36">
        <f>L18*82</f>
        <v>11152</v>
      </c>
    </row>
    <row r="19" spans="1:33" s="35" customFormat="1" ht="15.75" customHeight="1">
      <c r="A19" s="17">
        <v>13</v>
      </c>
      <c r="B19" s="36">
        <v>180</v>
      </c>
      <c r="C19" s="36">
        <v>84</v>
      </c>
      <c r="D19" s="50">
        <v>96</v>
      </c>
      <c r="E19" s="13">
        <v>48</v>
      </c>
      <c r="F19" s="36">
        <v>275</v>
      </c>
      <c r="G19" s="36">
        <v>153</v>
      </c>
      <c r="H19" s="50">
        <v>122</v>
      </c>
      <c r="I19" s="13">
        <v>83</v>
      </c>
      <c r="J19" s="36">
        <v>225</v>
      </c>
      <c r="K19" s="36">
        <v>105</v>
      </c>
      <c r="L19" s="36">
        <v>120</v>
      </c>
      <c r="M19" s="62"/>
      <c r="N19" s="62"/>
      <c r="O19" s="62"/>
      <c r="P19" s="62"/>
      <c r="Q19" s="62"/>
      <c r="R19" s="62"/>
      <c r="S19" s="62"/>
      <c r="T19" s="62"/>
      <c r="U19" s="62"/>
      <c r="V19" s="17">
        <v>13</v>
      </c>
      <c r="W19" s="36">
        <f>B19*13</f>
        <v>2340</v>
      </c>
      <c r="X19" s="36">
        <f>C19*13</f>
        <v>1092</v>
      </c>
      <c r="Y19" s="50">
        <f>D19*13</f>
        <v>1248</v>
      </c>
      <c r="Z19" s="13">
        <v>48</v>
      </c>
      <c r="AA19" s="36">
        <f>F19*48</f>
        <v>13200</v>
      </c>
      <c r="AB19" s="36">
        <f>G19*48</f>
        <v>7344</v>
      </c>
      <c r="AC19" s="50">
        <f>H19*48</f>
        <v>5856</v>
      </c>
      <c r="AD19" s="13">
        <v>83</v>
      </c>
      <c r="AE19" s="36">
        <f>J19*83</f>
        <v>18675</v>
      </c>
      <c r="AF19" s="36">
        <f>K19*83</f>
        <v>8715</v>
      </c>
      <c r="AG19" s="36">
        <f>L19*83</f>
        <v>9960</v>
      </c>
    </row>
    <row r="20" spans="1:33" s="35" customFormat="1" ht="18" customHeight="1">
      <c r="A20" s="19">
        <v>14</v>
      </c>
      <c r="B20" s="39">
        <v>153</v>
      </c>
      <c r="C20" s="39">
        <v>80</v>
      </c>
      <c r="D20" s="51">
        <v>73</v>
      </c>
      <c r="E20" s="20">
        <v>49</v>
      </c>
      <c r="F20" s="39">
        <v>276</v>
      </c>
      <c r="G20" s="39">
        <v>143</v>
      </c>
      <c r="H20" s="51">
        <v>133</v>
      </c>
      <c r="I20" s="20">
        <v>84</v>
      </c>
      <c r="J20" s="39">
        <v>172</v>
      </c>
      <c r="K20" s="39">
        <v>68</v>
      </c>
      <c r="L20" s="39">
        <v>104</v>
      </c>
      <c r="M20" s="62"/>
      <c r="N20" s="62"/>
      <c r="O20" s="62"/>
      <c r="P20" s="62"/>
      <c r="Q20" s="62"/>
      <c r="R20" s="62"/>
      <c r="S20" s="62"/>
      <c r="T20" s="62"/>
      <c r="U20" s="62"/>
      <c r="V20" s="19">
        <v>14</v>
      </c>
      <c r="W20" s="39">
        <f>B20*14</f>
        <v>2142</v>
      </c>
      <c r="X20" s="39">
        <f>C20*14</f>
        <v>1120</v>
      </c>
      <c r="Y20" s="51">
        <f>D20*14</f>
        <v>1022</v>
      </c>
      <c r="Z20" s="20">
        <v>49</v>
      </c>
      <c r="AA20" s="39">
        <f>F20*49</f>
        <v>13524</v>
      </c>
      <c r="AB20" s="39">
        <f>G20*49</f>
        <v>7007</v>
      </c>
      <c r="AC20" s="51">
        <f>H20*49</f>
        <v>6517</v>
      </c>
      <c r="AD20" s="20">
        <v>84</v>
      </c>
      <c r="AE20" s="39">
        <f>J20*84</f>
        <v>14448</v>
      </c>
      <c r="AF20" s="39">
        <f>K20*84</f>
        <v>5712</v>
      </c>
      <c r="AG20" s="39">
        <f>L20*84</f>
        <v>8736</v>
      </c>
    </row>
    <row r="21" spans="1:33" s="6" customFormat="1" ht="25.5" customHeight="1">
      <c r="A21" s="10" t="s">
        <v>22</v>
      </c>
      <c r="B21" s="44">
        <v>886</v>
      </c>
      <c r="C21" s="44">
        <v>460</v>
      </c>
      <c r="D21" s="102">
        <v>426</v>
      </c>
      <c r="E21" s="10" t="s">
        <v>23</v>
      </c>
      <c r="F21" s="44">
        <v>1447</v>
      </c>
      <c r="G21" s="44">
        <v>758</v>
      </c>
      <c r="H21" s="102">
        <v>689</v>
      </c>
      <c r="I21" s="10" t="s">
        <v>24</v>
      </c>
      <c r="J21" s="44">
        <v>759</v>
      </c>
      <c r="K21" s="44">
        <v>287</v>
      </c>
      <c r="L21" s="44">
        <v>472</v>
      </c>
      <c r="M21" s="63"/>
      <c r="N21" s="63"/>
      <c r="O21" s="63"/>
      <c r="P21" s="63"/>
      <c r="Q21" s="63"/>
      <c r="R21" s="63"/>
      <c r="S21" s="63"/>
      <c r="T21" s="63"/>
      <c r="U21" s="63"/>
      <c r="V21" s="10" t="s">
        <v>22</v>
      </c>
      <c r="W21" s="44">
        <f>SUM(W22:W26)</f>
        <v>15072</v>
      </c>
      <c r="X21" s="44">
        <f>SUM(X22:X26)</f>
        <v>7792</v>
      </c>
      <c r="Y21" s="102">
        <f>SUM(Y22:Y26)</f>
        <v>7280</v>
      </c>
      <c r="Z21" s="10" t="s">
        <v>23</v>
      </c>
      <c r="AA21" s="44">
        <f>SUM(AA22:AA26)</f>
        <v>75178</v>
      </c>
      <c r="AB21" s="44">
        <f>SUM(AB22:AB26)</f>
        <v>39388</v>
      </c>
      <c r="AC21" s="102">
        <f>SUM(AC22:AC26)</f>
        <v>35790</v>
      </c>
      <c r="AD21" s="10" t="s">
        <v>24</v>
      </c>
      <c r="AE21" s="44">
        <f>SUM(AE22:AE26)</f>
        <v>65923</v>
      </c>
      <c r="AF21" s="44">
        <f>SUM(AF22:AF26)</f>
        <v>24911</v>
      </c>
      <c r="AG21" s="44">
        <f>SUM(AG22:AG26)</f>
        <v>41012</v>
      </c>
    </row>
    <row r="22" spans="1:33" s="35" customFormat="1" ht="15.75" customHeight="1">
      <c r="A22" s="17">
        <v>15</v>
      </c>
      <c r="B22" s="36">
        <v>179</v>
      </c>
      <c r="C22" s="36">
        <v>97</v>
      </c>
      <c r="D22" s="50">
        <v>82</v>
      </c>
      <c r="E22" s="13">
        <v>50</v>
      </c>
      <c r="F22" s="36">
        <v>300</v>
      </c>
      <c r="G22" s="36">
        <v>151</v>
      </c>
      <c r="H22" s="50">
        <v>149</v>
      </c>
      <c r="I22" s="13">
        <v>85</v>
      </c>
      <c r="J22" s="36">
        <v>176</v>
      </c>
      <c r="K22" s="36">
        <v>72</v>
      </c>
      <c r="L22" s="36">
        <v>104</v>
      </c>
      <c r="M22" s="62"/>
      <c r="N22" s="62"/>
      <c r="O22" s="62"/>
      <c r="P22" s="62"/>
      <c r="Q22" s="62"/>
      <c r="R22" s="62"/>
      <c r="S22" s="62"/>
      <c r="T22" s="62"/>
      <c r="U22" s="62"/>
      <c r="V22" s="17">
        <v>15</v>
      </c>
      <c r="W22" s="36">
        <f>B22*15</f>
        <v>2685</v>
      </c>
      <c r="X22" s="36">
        <f>C22*15</f>
        <v>1455</v>
      </c>
      <c r="Y22" s="50">
        <f>D22*15</f>
        <v>1230</v>
      </c>
      <c r="Z22" s="13">
        <v>50</v>
      </c>
      <c r="AA22" s="36">
        <f>F22*50</f>
        <v>15000</v>
      </c>
      <c r="AB22" s="36">
        <f>G22*50</f>
        <v>7550</v>
      </c>
      <c r="AC22" s="50">
        <f>H22*50</f>
        <v>7450</v>
      </c>
      <c r="AD22" s="13">
        <v>85</v>
      </c>
      <c r="AE22" s="36">
        <f>J22*85</f>
        <v>14960</v>
      </c>
      <c r="AF22" s="36">
        <f>K22*85</f>
        <v>6120</v>
      </c>
      <c r="AG22" s="36">
        <f>L22*85</f>
        <v>8840</v>
      </c>
    </row>
    <row r="23" spans="1:33" s="35" customFormat="1" ht="15.75" customHeight="1">
      <c r="A23" s="17">
        <v>16</v>
      </c>
      <c r="B23" s="36">
        <v>178</v>
      </c>
      <c r="C23" s="36">
        <v>97</v>
      </c>
      <c r="D23" s="50">
        <v>81</v>
      </c>
      <c r="E23" s="13">
        <v>51</v>
      </c>
      <c r="F23" s="36">
        <v>283</v>
      </c>
      <c r="G23" s="36">
        <v>156</v>
      </c>
      <c r="H23" s="50">
        <v>127</v>
      </c>
      <c r="I23" s="13">
        <v>86</v>
      </c>
      <c r="J23" s="36">
        <v>165</v>
      </c>
      <c r="K23" s="36">
        <v>56</v>
      </c>
      <c r="L23" s="36">
        <v>109</v>
      </c>
      <c r="M23" s="62"/>
      <c r="N23" s="62"/>
      <c r="O23" s="62"/>
      <c r="P23" s="62"/>
      <c r="Q23" s="62"/>
      <c r="R23" s="62"/>
      <c r="S23" s="62"/>
      <c r="T23" s="62"/>
      <c r="U23" s="62"/>
      <c r="V23" s="17">
        <v>16</v>
      </c>
      <c r="W23" s="36">
        <f>B23*16</f>
        <v>2848</v>
      </c>
      <c r="X23" s="36">
        <f>C23*16</f>
        <v>1552</v>
      </c>
      <c r="Y23" s="50">
        <f>D23*16</f>
        <v>1296</v>
      </c>
      <c r="Z23" s="13">
        <v>51</v>
      </c>
      <c r="AA23" s="36">
        <f>F23*51</f>
        <v>14433</v>
      </c>
      <c r="AB23" s="36">
        <f>G23*51</f>
        <v>7956</v>
      </c>
      <c r="AC23" s="50">
        <f>H23*51</f>
        <v>6477</v>
      </c>
      <c r="AD23" s="13">
        <v>86</v>
      </c>
      <c r="AE23" s="36">
        <f>J23*86</f>
        <v>14190</v>
      </c>
      <c r="AF23" s="36">
        <f>K23*86</f>
        <v>4816</v>
      </c>
      <c r="AG23" s="36">
        <f>L23*86</f>
        <v>9374</v>
      </c>
    </row>
    <row r="24" spans="1:33" s="35" customFormat="1" ht="15.75" customHeight="1">
      <c r="A24" s="17">
        <v>17</v>
      </c>
      <c r="B24" s="36">
        <v>168</v>
      </c>
      <c r="C24" s="36">
        <v>91</v>
      </c>
      <c r="D24" s="50">
        <v>77</v>
      </c>
      <c r="E24" s="13">
        <v>52</v>
      </c>
      <c r="F24" s="36">
        <v>302</v>
      </c>
      <c r="G24" s="36">
        <v>156</v>
      </c>
      <c r="H24" s="50">
        <v>146</v>
      </c>
      <c r="I24" s="13">
        <v>87</v>
      </c>
      <c r="J24" s="36">
        <v>140</v>
      </c>
      <c r="K24" s="36">
        <v>63</v>
      </c>
      <c r="L24" s="36">
        <v>77</v>
      </c>
      <c r="M24" s="62"/>
      <c r="N24" s="62"/>
      <c r="O24" s="62"/>
      <c r="P24" s="62"/>
      <c r="Q24" s="62"/>
      <c r="R24" s="62"/>
      <c r="S24" s="62"/>
      <c r="T24" s="62"/>
      <c r="U24" s="62"/>
      <c r="V24" s="17">
        <v>17</v>
      </c>
      <c r="W24" s="36">
        <f>B24*17</f>
        <v>2856</v>
      </c>
      <c r="X24" s="36">
        <f>C24*17</f>
        <v>1547</v>
      </c>
      <c r="Y24" s="50">
        <f>D24*17</f>
        <v>1309</v>
      </c>
      <c r="Z24" s="13">
        <v>52</v>
      </c>
      <c r="AA24" s="36">
        <f>F24*52</f>
        <v>15704</v>
      </c>
      <c r="AB24" s="36">
        <f>G24*52</f>
        <v>8112</v>
      </c>
      <c r="AC24" s="50">
        <f>H24*52</f>
        <v>7592</v>
      </c>
      <c r="AD24" s="13">
        <v>87</v>
      </c>
      <c r="AE24" s="36">
        <f>J24*87</f>
        <v>12180</v>
      </c>
      <c r="AF24" s="36">
        <f>K24*87</f>
        <v>5481</v>
      </c>
      <c r="AG24" s="36">
        <f>L24*87</f>
        <v>6699</v>
      </c>
    </row>
    <row r="25" spans="1:33" s="35" customFormat="1" ht="15.75" customHeight="1">
      <c r="A25" s="17">
        <v>18</v>
      </c>
      <c r="B25" s="36">
        <v>176</v>
      </c>
      <c r="C25" s="36">
        <v>87</v>
      </c>
      <c r="D25" s="50">
        <v>89</v>
      </c>
      <c r="E25" s="13">
        <v>53</v>
      </c>
      <c r="F25" s="36">
        <v>307</v>
      </c>
      <c r="G25" s="36">
        <v>160</v>
      </c>
      <c r="H25" s="50">
        <v>147</v>
      </c>
      <c r="I25" s="13">
        <v>88</v>
      </c>
      <c r="J25" s="36">
        <v>149</v>
      </c>
      <c r="K25" s="36">
        <v>50</v>
      </c>
      <c r="L25" s="36">
        <v>99</v>
      </c>
      <c r="M25" s="62"/>
      <c r="N25" s="62"/>
      <c r="O25" s="62"/>
      <c r="P25" s="62"/>
      <c r="Q25" s="62"/>
      <c r="R25" s="62"/>
      <c r="S25" s="62"/>
      <c r="T25" s="62"/>
      <c r="U25" s="62"/>
      <c r="V25" s="17">
        <v>18</v>
      </c>
      <c r="W25" s="36">
        <f>B25*18</f>
        <v>3168</v>
      </c>
      <c r="X25" s="36">
        <f>C25*18</f>
        <v>1566</v>
      </c>
      <c r="Y25" s="50">
        <f>D25*18</f>
        <v>1602</v>
      </c>
      <c r="Z25" s="13">
        <v>53</v>
      </c>
      <c r="AA25" s="36">
        <f>F25*53</f>
        <v>16271</v>
      </c>
      <c r="AB25" s="36">
        <f>G25*53</f>
        <v>8480</v>
      </c>
      <c r="AC25" s="50">
        <f>H25*53</f>
        <v>7791</v>
      </c>
      <c r="AD25" s="13">
        <v>88</v>
      </c>
      <c r="AE25" s="36">
        <f>J25*88</f>
        <v>13112</v>
      </c>
      <c r="AF25" s="36">
        <f>K25*88</f>
        <v>4400</v>
      </c>
      <c r="AG25" s="36">
        <f>L25*88</f>
        <v>8712</v>
      </c>
    </row>
    <row r="26" spans="1:33" s="35" customFormat="1" ht="18" customHeight="1">
      <c r="A26" s="19">
        <v>19</v>
      </c>
      <c r="B26" s="39">
        <v>185</v>
      </c>
      <c r="C26" s="39">
        <v>88</v>
      </c>
      <c r="D26" s="51">
        <v>97</v>
      </c>
      <c r="E26" s="20">
        <v>54</v>
      </c>
      <c r="F26" s="39">
        <v>255</v>
      </c>
      <c r="G26" s="39">
        <v>135</v>
      </c>
      <c r="H26" s="51">
        <v>120</v>
      </c>
      <c r="I26" s="20">
        <v>89</v>
      </c>
      <c r="J26" s="39">
        <v>129</v>
      </c>
      <c r="K26" s="39">
        <v>46</v>
      </c>
      <c r="L26" s="39">
        <v>83</v>
      </c>
      <c r="M26" s="62"/>
      <c r="N26" s="62"/>
      <c r="O26" s="62"/>
      <c r="P26" s="62"/>
      <c r="Q26" s="62"/>
      <c r="R26" s="62"/>
      <c r="S26" s="62"/>
      <c r="T26" s="62"/>
      <c r="U26" s="62"/>
      <c r="V26" s="19">
        <v>19</v>
      </c>
      <c r="W26" s="39">
        <f>B26*19</f>
        <v>3515</v>
      </c>
      <c r="X26" s="39">
        <f>C26*19</f>
        <v>1672</v>
      </c>
      <c r="Y26" s="51">
        <f>D26*19</f>
        <v>1843</v>
      </c>
      <c r="Z26" s="20">
        <v>54</v>
      </c>
      <c r="AA26" s="39">
        <f>F26*54</f>
        <v>13770</v>
      </c>
      <c r="AB26" s="39">
        <f>G26*54</f>
        <v>7290</v>
      </c>
      <c r="AC26" s="51">
        <f>H26*54</f>
        <v>6480</v>
      </c>
      <c r="AD26" s="20">
        <v>89</v>
      </c>
      <c r="AE26" s="39">
        <f>J26*89</f>
        <v>11481</v>
      </c>
      <c r="AF26" s="39">
        <f>K26*89</f>
        <v>4094</v>
      </c>
      <c r="AG26" s="39">
        <f>L26*89</f>
        <v>7387</v>
      </c>
    </row>
    <row r="27" spans="1:33" s="6" customFormat="1" ht="25.5" customHeight="1">
      <c r="A27" s="10" t="s">
        <v>25</v>
      </c>
      <c r="B27" s="44">
        <v>837</v>
      </c>
      <c r="C27" s="44">
        <v>409</v>
      </c>
      <c r="D27" s="102">
        <v>428</v>
      </c>
      <c r="E27" s="10" t="s">
        <v>26</v>
      </c>
      <c r="F27" s="44">
        <v>1323</v>
      </c>
      <c r="G27" s="44">
        <v>667</v>
      </c>
      <c r="H27" s="102">
        <v>656</v>
      </c>
      <c r="I27" s="10" t="s">
        <v>27</v>
      </c>
      <c r="J27" s="44">
        <v>436</v>
      </c>
      <c r="K27" s="44">
        <v>129</v>
      </c>
      <c r="L27" s="44">
        <v>307</v>
      </c>
      <c r="M27" s="63"/>
      <c r="N27" s="63"/>
      <c r="O27" s="63"/>
      <c r="P27" s="63"/>
      <c r="Q27" s="63"/>
      <c r="R27" s="63"/>
      <c r="S27" s="63"/>
      <c r="T27" s="63"/>
      <c r="U27" s="63"/>
      <c r="V27" s="10" t="s">
        <v>25</v>
      </c>
      <c r="W27" s="44">
        <f>SUM(W28:W32)</f>
        <v>18380</v>
      </c>
      <c r="X27" s="44">
        <f>SUM(X28:X32)</f>
        <v>8970</v>
      </c>
      <c r="Y27" s="102">
        <f>SUM(Y28:Y32)</f>
        <v>9410</v>
      </c>
      <c r="Z27" s="10" t="s">
        <v>26</v>
      </c>
      <c r="AA27" s="44">
        <f>SUM(AA28:AA32)</f>
        <v>75223</v>
      </c>
      <c r="AB27" s="44">
        <f>SUM(AB28:AB32)</f>
        <v>37917</v>
      </c>
      <c r="AC27" s="102">
        <f>SUM(AC28:AC32)</f>
        <v>37306</v>
      </c>
      <c r="AD27" s="10" t="s">
        <v>27</v>
      </c>
      <c r="AE27" s="44">
        <f>SUM(AE28:AE32)</f>
        <v>39964</v>
      </c>
      <c r="AF27" s="44">
        <f>SUM(AF28:AF32)</f>
        <v>11795</v>
      </c>
      <c r="AG27" s="44">
        <f>SUM(AG28:AG32)</f>
        <v>28169</v>
      </c>
    </row>
    <row r="28" spans="1:33" s="35" customFormat="1" ht="15.75" customHeight="1">
      <c r="A28" s="17">
        <v>20</v>
      </c>
      <c r="B28" s="36">
        <v>169</v>
      </c>
      <c r="C28" s="36">
        <v>86</v>
      </c>
      <c r="D28" s="50">
        <v>83</v>
      </c>
      <c r="E28" s="13">
        <v>55</v>
      </c>
      <c r="F28" s="36">
        <v>282</v>
      </c>
      <c r="G28" s="36">
        <v>135</v>
      </c>
      <c r="H28" s="50">
        <v>147</v>
      </c>
      <c r="I28" s="13">
        <v>90</v>
      </c>
      <c r="J28" s="36">
        <v>106</v>
      </c>
      <c r="K28" s="36">
        <v>37</v>
      </c>
      <c r="L28" s="36">
        <v>69</v>
      </c>
      <c r="M28" s="62"/>
      <c r="N28" s="62"/>
      <c r="O28" s="62"/>
      <c r="P28" s="62"/>
      <c r="Q28" s="62"/>
      <c r="R28" s="62"/>
      <c r="S28" s="62"/>
      <c r="T28" s="62"/>
      <c r="U28" s="62"/>
      <c r="V28" s="17">
        <v>20</v>
      </c>
      <c r="W28" s="36">
        <f>B28*20</f>
        <v>3380</v>
      </c>
      <c r="X28" s="36">
        <f>C28*20</f>
        <v>1720</v>
      </c>
      <c r="Y28" s="50">
        <f>D28*20</f>
        <v>1660</v>
      </c>
      <c r="Z28" s="13">
        <v>55</v>
      </c>
      <c r="AA28" s="36">
        <f>F28*55</f>
        <v>15510</v>
      </c>
      <c r="AB28" s="36">
        <f>G28*55</f>
        <v>7425</v>
      </c>
      <c r="AC28" s="50">
        <f>H28*55</f>
        <v>8085</v>
      </c>
      <c r="AD28" s="13">
        <v>90</v>
      </c>
      <c r="AE28" s="36">
        <f>J28*90</f>
        <v>9540</v>
      </c>
      <c r="AF28" s="36">
        <f>K28*90</f>
        <v>3330</v>
      </c>
      <c r="AG28" s="36">
        <f>L28*90</f>
        <v>6210</v>
      </c>
    </row>
    <row r="29" spans="1:33" s="35" customFormat="1" ht="15.75" customHeight="1">
      <c r="A29" s="17">
        <v>21</v>
      </c>
      <c r="B29" s="36">
        <v>176</v>
      </c>
      <c r="C29" s="36">
        <v>91</v>
      </c>
      <c r="D29" s="50">
        <v>85</v>
      </c>
      <c r="E29" s="13">
        <v>56</v>
      </c>
      <c r="F29" s="36">
        <v>286</v>
      </c>
      <c r="G29" s="36">
        <v>155</v>
      </c>
      <c r="H29" s="50">
        <v>131</v>
      </c>
      <c r="I29" s="13">
        <v>91</v>
      </c>
      <c r="J29" s="36">
        <v>117</v>
      </c>
      <c r="K29" s="36">
        <v>38</v>
      </c>
      <c r="L29" s="36">
        <v>79</v>
      </c>
      <c r="M29" s="62"/>
      <c r="N29" s="62"/>
      <c r="O29" s="62"/>
      <c r="P29" s="62"/>
      <c r="Q29" s="62"/>
      <c r="R29" s="62"/>
      <c r="S29" s="62"/>
      <c r="T29" s="62"/>
      <c r="U29" s="62"/>
      <c r="V29" s="17">
        <v>21</v>
      </c>
      <c r="W29" s="36">
        <f>B29*21</f>
        <v>3696</v>
      </c>
      <c r="X29" s="36">
        <f>C29*21</f>
        <v>1911</v>
      </c>
      <c r="Y29" s="50">
        <f>D29*21</f>
        <v>1785</v>
      </c>
      <c r="Z29" s="13">
        <v>56</v>
      </c>
      <c r="AA29" s="36">
        <f>F29*56</f>
        <v>16016</v>
      </c>
      <c r="AB29" s="36">
        <f>G29*56</f>
        <v>8680</v>
      </c>
      <c r="AC29" s="50">
        <f>H29*56</f>
        <v>7336</v>
      </c>
      <c r="AD29" s="13">
        <v>91</v>
      </c>
      <c r="AE29" s="36">
        <f>J29*91</f>
        <v>10647</v>
      </c>
      <c r="AF29" s="36">
        <f>K29*91</f>
        <v>3458</v>
      </c>
      <c r="AG29" s="36">
        <f>L29*91</f>
        <v>7189</v>
      </c>
    </row>
    <row r="30" spans="1:33" s="35" customFormat="1" ht="15.75" customHeight="1">
      <c r="A30" s="17">
        <v>22</v>
      </c>
      <c r="B30" s="36">
        <v>169</v>
      </c>
      <c r="C30" s="36">
        <v>76</v>
      </c>
      <c r="D30" s="50">
        <v>93</v>
      </c>
      <c r="E30" s="13">
        <v>57</v>
      </c>
      <c r="F30" s="36">
        <v>288</v>
      </c>
      <c r="G30" s="36">
        <v>148</v>
      </c>
      <c r="H30" s="50">
        <v>140</v>
      </c>
      <c r="I30" s="13">
        <v>92</v>
      </c>
      <c r="J30" s="36">
        <v>88</v>
      </c>
      <c r="K30" s="36">
        <v>25</v>
      </c>
      <c r="L30" s="36">
        <v>63</v>
      </c>
      <c r="M30" s="62"/>
      <c r="N30" s="62"/>
      <c r="O30" s="62"/>
      <c r="P30" s="62"/>
      <c r="Q30" s="62"/>
      <c r="R30" s="62"/>
      <c r="S30" s="62"/>
      <c r="T30" s="62"/>
      <c r="U30" s="62"/>
      <c r="V30" s="17">
        <v>22</v>
      </c>
      <c r="W30" s="36">
        <f>B30*22</f>
        <v>3718</v>
      </c>
      <c r="X30" s="36">
        <f>C30*22</f>
        <v>1672</v>
      </c>
      <c r="Y30" s="50">
        <f>D30*22</f>
        <v>2046</v>
      </c>
      <c r="Z30" s="13">
        <v>57</v>
      </c>
      <c r="AA30" s="36">
        <f>F30*57</f>
        <v>16416</v>
      </c>
      <c r="AB30" s="36">
        <f>G30*57</f>
        <v>8436</v>
      </c>
      <c r="AC30" s="50">
        <f>H30*57</f>
        <v>7980</v>
      </c>
      <c r="AD30" s="13">
        <v>92</v>
      </c>
      <c r="AE30" s="36">
        <f>J30*92</f>
        <v>8096</v>
      </c>
      <c r="AF30" s="36">
        <f>K30*92</f>
        <v>2300</v>
      </c>
      <c r="AG30" s="36">
        <f>L30*92</f>
        <v>5796</v>
      </c>
    </row>
    <row r="31" spans="1:33" s="35" customFormat="1" ht="15.75" customHeight="1">
      <c r="A31" s="17">
        <v>23</v>
      </c>
      <c r="B31" s="36">
        <v>166</v>
      </c>
      <c r="C31" s="36">
        <v>77</v>
      </c>
      <c r="D31" s="50">
        <v>89</v>
      </c>
      <c r="E31" s="13">
        <v>58</v>
      </c>
      <c r="F31" s="36">
        <v>272</v>
      </c>
      <c r="G31" s="36">
        <v>135</v>
      </c>
      <c r="H31" s="50">
        <v>137</v>
      </c>
      <c r="I31" s="13">
        <v>93</v>
      </c>
      <c r="J31" s="36">
        <v>69</v>
      </c>
      <c r="K31" s="36">
        <v>19</v>
      </c>
      <c r="L31" s="36">
        <v>50</v>
      </c>
      <c r="M31" s="62"/>
      <c r="N31" s="62"/>
      <c r="O31" s="62"/>
      <c r="P31" s="62"/>
      <c r="Q31" s="62"/>
      <c r="R31" s="62"/>
      <c r="S31" s="62"/>
      <c r="T31" s="62"/>
      <c r="U31" s="62"/>
      <c r="V31" s="17">
        <v>23</v>
      </c>
      <c r="W31" s="36">
        <f>B31*23</f>
        <v>3818</v>
      </c>
      <c r="X31" s="36">
        <f>C31*23</f>
        <v>1771</v>
      </c>
      <c r="Y31" s="50">
        <f>D31*23</f>
        <v>2047</v>
      </c>
      <c r="Z31" s="13">
        <v>58</v>
      </c>
      <c r="AA31" s="36">
        <f>F31*58</f>
        <v>15776</v>
      </c>
      <c r="AB31" s="36">
        <f>G31*58</f>
        <v>7830</v>
      </c>
      <c r="AC31" s="50">
        <f>H31*58</f>
        <v>7946</v>
      </c>
      <c r="AD31" s="13">
        <v>93</v>
      </c>
      <c r="AE31" s="36">
        <f>J31*93</f>
        <v>6417</v>
      </c>
      <c r="AF31" s="36">
        <f>K31*93</f>
        <v>1767</v>
      </c>
      <c r="AG31" s="36">
        <f>L31*93</f>
        <v>4650</v>
      </c>
    </row>
    <row r="32" spans="1:33" s="35" customFormat="1" ht="18" customHeight="1">
      <c r="A32" s="19">
        <v>24</v>
      </c>
      <c r="B32" s="39">
        <v>157</v>
      </c>
      <c r="C32" s="39">
        <v>79</v>
      </c>
      <c r="D32" s="51">
        <v>78</v>
      </c>
      <c r="E32" s="20">
        <v>59</v>
      </c>
      <c r="F32" s="39">
        <v>195</v>
      </c>
      <c r="G32" s="39">
        <v>94</v>
      </c>
      <c r="H32" s="51">
        <v>101</v>
      </c>
      <c r="I32" s="20">
        <v>94</v>
      </c>
      <c r="J32" s="39">
        <v>56</v>
      </c>
      <c r="K32" s="39">
        <v>10</v>
      </c>
      <c r="L32" s="39">
        <v>46</v>
      </c>
      <c r="M32" s="62"/>
      <c r="N32" s="62"/>
      <c r="O32" s="62"/>
      <c r="P32" s="62"/>
      <c r="Q32" s="62"/>
      <c r="R32" s="62"/>
      <c r="S32" s="62"/>
      <c r="T32" s="62"/>
      <c r="U32" s="62"/>
      <c r="V32" s="19">
        <v>24</v>
      </c>
      <c r="W32" s="39">
        <f>B32*24</f>
        <v>3768</v>
      </c>
      <c r="X32" s="39">
        <f>C32*24</f>
        <v>1896</v>
      </c>
      <c r="Y32" s="51">
        <f>D32*24</f>
        <v>1872</v>
      </c>
      <c r="Z32" s="20">
        <v>59</v>
      </c>
      <c r="AA32" s="39">
        <f>F32*59</f>
        <v>11505</v>
      </c>
      <c r="AB32" s="39">
        <f>G32*59</f>
        <v>5546</v>
      </c>
      <c r="AC32" s="51">
        <f>H32*59</f>
        <v>5959</v>
      </c>
      <c r="AD32" s="20">
        <v>94</v>
      </c>
      <c r="AE32" s="39">
        <f>J32*94</f>
        <v>5264</v>
      </c>
      <c r="AF32" s="39">
        <f>K32*94</f>
        <v>940</v>
      </c>
      <c r="AG32" s="39">
        <f>L32*94</f>
        <v>4324</v>
      </c>
    </row>
    <row r="33" spans="1:33" s="6" customFormat="1" ht="25.5" customHeight="1">
      <c r="A33" s="10" t="s">
        <v>28</v>
      </c>
      <c r="B33" s="44">
        <v>747</v>
      </c>
      <c r="C33" s="44">
        <v>392</v>
      </c>
      <c r="D33" s="102">
        <v>355</v>
      </c>
      <c r="E33" s="10" t="s">
        <v>29</v>
      </c>
      <c r="F33" s="44">
        <v>1330</v>
      </c>
      <c r="G33" s="44">
        <v>690</v>
      </c>
      <c r="H33" s="102">
        <v>640</v>
      </c>
      <c r="I33" s="14" t="s">
        <v>30</v>
      </c>
      <c r="J33" s="44">
        <v>169</v>
      </c>
      <c r="K33" s="44">
        <v>34</v>
      </c>
      <c r="L33" s="44">
        <v>135</v>
      </c>
      <c r="M33" s="63"/>
      <c r="N33" s="63"/>
      <c r="O33" s="63"/>
      <c r="P33" s="63"/>
      <c r="Q33" s="63"/>
      <c r="R33" s="63"/>
      <c r="S33" s="63"/>
      <c r="T33" s="63"/>
      <c r="U33" s="63"/>
      <c r="V33" s="10" t="s">
        <v>28</v>
      </c>
      <c r="W33" s="44">
        <f>SUM(W34:W38)</f>
        <v>20103</v>
      </c>
      <c r="X33" s="44">
        <f>SUM(X34:X38)</f>
        <v>10574</v>
      </c>
      <c r="Y33" s="102">
        <f>SUM(Y34:Y38)</f>
        <v>9529</v>
      </c>
      <c r="Z33" s="10" t="s">
        <v>29</v>
      </c>
      <c r="AA33" s="44">
        <f>SUM(AA34:AA38)</f>
        <v>82484</v>
      </c>
      <c r="AB33" s="44">
        <f>SUM(AB34:AB38)</f>
        <v>42771</v>
      </c>
      <c r="AC33" s="102">
        <f>SUM(AC34:AC38)</f>
        <v>39713</v>
      </c>
      <c r="AD33" s="14" t="s">
        <v>30</v>
      </c>
      <c r="AE33" s="44">
        <f>SUM(AE34:AE43)</f>
        <v>16389</v>
      </c>
      <c r="AF33" s="44">
        <f>SUM(AF34:AF43)</f>
        <v>3299</v>
      </c>
      <c r="AG33" s="44">
        <f>SUM(AG34:AG43)</f>
        <v>13090</v>
      </c>
    </row>
    <row r="34" spans="1:33" s="35" customFormat="1" ht="15.75" customHeight="1">
      <c r="A34" s="17">
        <v>25</v>
      </c>
      <c r="B34" s="36">
        <v>160</v>
      </c>
      <c r="C34" s="36">
        <v>79</v>
      </c>
      <c r="D34" s="50">
        <v>81</v>
      </c>
      <c r="E34" s="13">
        <v>60</v>
      </c>
      <c r="F34" s="36">
        <v>260</v>
      </c>
      <c r="G34" s="36">
        <v>142</v>
      </c>
      <c r="H34" s="50">
        <v>118</v>
      </c>
      <c r="I34" s="21">
        <v>95</v>
      </c>
      <c r="J34" s="45">
        <v>48</v>
      </c>
      <c r="K34" s="45">
        <v>7</v>
      </c>
      <c r="L34" s="45">
        <v>41</v>
      </c>
      <c r="M34" s="62"/>
      <c r="N34" s="62"/>
      <c r="O34" s="62"/>
      <c r="P34" s="62"/>
      <c r="Q34" s="62"/>
      <c r="R34" s="62"/>
      <c r="S34" s="62"/>
      <c r="T34" s="62"/>
      <c r="U34" s="62"/>
      <c r="V34" s="17">
        <v>25</v>
      </c>
      <c r="W34" s="36">
        <f>B34*25</f>
        <v>4000</v>
      </c>
      <c r="X34" s="36">
        <f>C34*25</f>
        <v>1975</v>
      </c>
      <c r="Y34" s="50">
        <f>D34*25</f>
        <v>2025</v>
      </c>
      <c r="Z34" s="13">
        <v>60</v>
      </c>
      <c r="AA34" s="36">
        <f>F34*60</f>
        <v>15600</v>
      </c>
      <c r="AB34" s="36">
        <f>G34*60</f>
        <v>8520</v>
      </c>
      <c r="AC34" s="50">
        <f>H34*60</f>
        <v>7080</v>
      </c>
      <c r="AD34" s="21">
        <v>95</v>
      </c>
      <c r="AE34" s="45">
        <f>J34*95</f>
        <v>4560</v>
      </c>
      <c r="AF34" s="45">
        <f>K34*95</f>
        <v>665</v>
      </c>
      <c r="AG34" s="45">
        <f>L34*95</f>
        <v>3895</v>
      </c>
    </row>
    <row r="35" spans="1:33" s="35" customFormat="1" ht="15.75" customHeight="1">
      <c r="A35" s="17">
        <v>26</v>
      </c>
      <c r="B35" s="36">
        <v>156</v>
      </c>
      <c r="C35" s="36">
        <v>80</v>
      </c>
      <c r="D35" s="50">
        <v>76</v>
      </c>
      <c r="E35" s="13">
        <v>61</v>
      </c>
      <c r="F35" s="36">
        <v>258</v>
      </c>
      <c r="G35" s="36">
        <v>131</v>
      </c>
      <c r="H35" s="50">
        <v>127</v>
      </c>
      <c r="I35" s="21">
        <v>96</v>
      </c>
      <c r="J35" s="45">
        <v>31</v>
      </c>
      <c r="K35" s="45">
        <v>6</v>
      </c>
      <c r="L35" s="45">
        <v>25</v>
      </c>
      <c r="M35" s="62"/>
      <c r="N35" s="62"/>
      <c r="O35" s="62"/>
      <c r="P35" s="62"/>
      <c r="Q35" s="62"/>
      <c r="R35" s="62"/>
      <c r="S35" s="62"/>
      <c r="T35" s="62"/>
      <c r="U35" s="62"/>
      <c r="V35" s="17">
        <v>26</v>
      </c>
      <c r="W35" s="36">
        <f>B35*26</f>
        <v>4056</v>
      </c>
      <c r="X35" s="36">
        <f>C35*26</f>
        <v>2080</v>
      </c>
      <c r="Y35" s="50">
        <f>D35*26</f>
        <v>1976</v>
      </c>
      <c r="Z35" s="13">
        <v>61</v>
      </c>
      <c r="AA35" s="36">
        <f>F35*61</f>
        <v>15738</v>
      </c>
      <c r="AB35" s="36">
        <f>G35*61</f>
        <v>7991</v>
      </c>
      <c r="AC35" s="50">
        <f>H35*61</f>
        <v>7747</v>
      </c>
      <c r="AD35" s="21">
        <v>96</v>
      </c>
      <c r="AE35" s="45">
        <f>J35*96</f>
        <v>2976</v>
      </c>
      <c r="AF35" s="45">
        <f>K35*96</f>
        <v>576</v>
      </c>
      <c r="AG35" s="45">
        <f>L35*96</f>
        <v>2400</v>
      </c>
    </row>
    <row r="36" spans="1:33" s="35" customFormat="1" ht="15.75" customHeight="1">
      <c r="A36" s="17">
        <v>27</v>
      </c>
      <c r="B36" s="36">
        <v>144</v>
      </c>
      <c r="C36" s="36">
        <v>74</v>
      </c>
      <c r="D36" s="50">
        <v>70</v>
      </c>
      <c r="E36" s="13">
        <v>62</v>
      </c>
      <c r="F36" s="36">
        <v>272</v>
      </c>
      <c r="G36" s="36">
        <v>142</v>
      </c>
      <c r="H36" s="50">
        <v>130</v>
      </c>
      <c r="I36" s="21">
        <v>97</v>
      </c>
      <c r="J36" s="45">
        <v>36</v>
      </c>
      <c r="K36" s="45">
        <v>10</v>
      </c>
      <c r="L36" s="45">
        <v>26</v>
      </c>
      <c r="M36" s="62"/>
      <c r="N36" s="62"/>
      <c r="O36" s="62"/>
      <c r="P36" s="62"/>
      <c r="Q36" s="62"/>
      <c r="R36" s="62"/>
      <c r="S36" s="62"/>
      <c r="T36" s="62"/>
      <c r="U36" s="62"/>
      <c r="V36" s="17">
        <v>27</v>
      </c>
      <c r="W36" s="36">
        <f>B36*27</f>
        <v>3888</v>
      </c>
      <c r="X36" s="36">
        <f>C36*27</f>
        <v>1998</v>
      </c>
      <c r="Y36" s="50">
        <f>D36*27</f>
        <v>1890</v>
      </c>
      <c r="Z36" s="13">
        <v>62</v>
      </c>
      <c r="AA36" s="36">
        <f>F36*62</f>
        <v>16864</v>
      </c>
      <c r="AB36" s="36">
        <f>G36*62</f>
        <v>8804</v>
      </c>
      <c r="AC36" s="50">
        <f>H36*62</f>
        <v>8060</v>
      </c>
      <c r="AD36" s="21">
        <v>97</v>
      </c>
      <c r="AE36" s="45">
        <f>J36*97</f>
        <v>3492</v>
      </c>
      <c r="AF36" s="45">
        <f>K36*97</f>
        <v>970</v>
      </c>
      <c r="AG36" s="45">
        <f>L36*97</f>
        <v>2522</v>
      </c>
    </row>
    <row r="37" spans="1:33" s="35" customFormat="1" ht="15.75" customHeight="1">
      <c r="A37" s="17">
        <v>28</v>
      </c>
      <c r="B37" s="36">
        <v>164</v>
      </c>
      <c r="C37" s="36">
        <v>90</v>
      </c>
      <c r="D37" s="50">
        <v>74</v>
      </c>
      <c r="E37" s="13">
        <v>63</v>
      </c>
      <c r="F37" s="36">
        <v>278</v>
      </c>
      <c r="G37" s="36">
        <v>144</v>
      </c>
      <c r="H37" s="50">
        <v>134</v>
      </c>
      <c r="I37" s="21">
        <v>98</v>
      </c>
      <c r="J37" s="45">
        <v>24</v>
      </c>
      <c r="K37" s="45">
        <v>6</v>
      </c>
      <c r="L37" s="45">
        <v>18</v>
      </c>
      <c r="M37" s="62"/>
      <c r="N37" s="62"/>
      <c r="O37" s="62"/>
      <c r="P37" s="62"/>
      <c r="Q37" s="62"/>
      <c r="R37" s="62"/>
      <c r="S37" s="62"/>
      <c r="T37" s="62"/>
      <c r="U37" s="62"/>
      <c r="V37" s="17">
        <v>28</v>
      </c>
      <c r="W37" s="36">
        <f>B37*28</f>
        <v>4592</v>
      </c>
      <c r="X37" s="36">
        <f>C37*28</f>
        <v>2520</v>
      </c>
      <c r="Y37" s="50">
        <f>D37*28</f>
        <v>2072</v>
      </c>
      <c r="Z37" s="13">
        <v>63</v>
      </c>
      <c r="AA37" s="36">
        <f>F37*63</f>
        <v>17514</v>
      </c>
      <c r="AB37" s="36">
        <f>G37*63</f>
        <v>9072</v>
      </c>
      <c r="AC37" s="50">
        <f>H37*63</f>
        <v>8442</v>
      </c>
      <c r="AD37" s="21">
        <v>98</v>
      </c>
      <c r="AE37" s="45">
        <f>J37*98</f>
        <v>2352</v>
      </c>
      <c r="AF37" s="45">
        <f>K37*98</f>
        <v>588</v>
      </c>
      <c r="AG37" s="45">
        <f>L37*98</f>
        <v>1764</v>
      </c>
    </row>
    <row r="38" spans="1:33" s="35" customFormat="1" ht="18" customHeight="1">
      <c r="A38" s="19">
        <v>29</v>
      </c>
      <c r="B38" s="39">
        <v>123</v>
      </c>
      <c r="C38" s="39">
        <v>69</v>
      </c>
      <c r="D38" s="51">
        <v>54</v>
      </c>
      <c r="E38" s="20">
        <v>64</v>
      </c>
      <c r="F38" s="39">
        <v>262</v>
      </c>
      <c r="G38" s="39">
        <v>131</v>
      </c>
      <c r="H38" s="51">
        <v>131</v>
      </c>
      <c r="I38" s="21">
        <v>99</v>
      </c>
      <c r="J38" s="45">
        <v>10</v>
      </c>
      <c r="K38" s="45">
        <v>1</v>
      </c>
      <c r="L38" s="45">
        <v>9</v>
      </c>
      <c r="M38" s="62"/>
      <c r="N38" s="62"/>
      <c r="O38" s="62"/>
      <c r="P38" s="62"/>
      <c r="Q38" s="62"/>
      <c r="R38" s="62"/>
      <c r="S38" s="62"/>
      <c r="T38" s="62"/>
      <c r="U38" s="62"/>
      <c r="V38" s="19">
        <v>29</v>
      </c>
      <c r="W38" s="39">
        <f>B38*29</f>
        <v>3567</v>
      </c>
      <c r="X38" s="39">
        <f>C38*29</f>
        <v>2001</v>
      </c>
      <c r="Y38" s="51">
        <f>D38*29</f>
        <v>1566</v>
      </c>
      <c r="Z38" s="20">
        <v>64</v>
      </c>
      <c r="AA38" s="39">
        <f>F38*64</f>
        <v>16768</v>
      </c>
      <c r="AB38" s="39">
        <f>G38*64</f>
        <v>8384</v>
      </c>
      <c r="AC38" s="51">
        <f>H38*64</f>
        <v>8384</v>
      </c>
      <c r="AD38" s="21">
        <v>99</v>
      </c>
      <c r="AE38" s="45">
        <f>J38*99</f>
        <v>990</v>
      </c>
      <c r="AF38" s="45">
        <f>K38*99</f>
        <v>99</v>
      </c>
      <c r="AG38" s="45">
        <f>L38*99</f>
        <v>891</v>
      </c>
    </row>
    <row r="39" spans="1:33" s="6" customFormat="1" ht="25.5" customHeight="1">
      <c r="A39" s="10" t="s">
        <v>31</v>
      </c>
      <c r="B39" s="44">
        <v>759</v>
      </c>
      <c r="C39" s="44">
        <v>424</v>
      </c>
      <c r="D39" s="102">
        <v>335</v>
      </c>
      <c r="E39" s="10" t="s">
        <v>32</v>
      </c>
      <c r="F39" s="44">
        <v>1324</v>
      </c>
      <c r="G39" s="44">
        <v>680</v>
      </c>
      <c r="H39" s="102">
        <v>644</v>
      </c>
      <c r="I39" s="12">
        <v>100</v>
      </c>
      <c r="J39" s="47">
        <v>10</v>
      </c>
      <c r="K39" s="47">
        <v>3</v>
      </c>
      <c r="L39" s="47">
        <v>7</v>
      </c>
      <c r="M39" s="63"/>
      <c r="N39" s="63"/>
      <c r="O39" s="63"/>
      <c r="P39" s="63"/>
      <c r="Q39" s="63"/>
      <c r="R39" s="63"/>
      <c r="S39" s="63"/>
      <c r="T39" s="63"/>
      <c r="U39" s="63"/>
      <c r="V39" s="10" t="s">
        <v>31</v>
      </c>
      <c r="W39" s="44">
        <f>SUM(W40:W44)</f>
        <v>24327</v>
      </c>
      <c r="X39" s="44">
        <f>SUM(X40:X44)</f>
        <v>13564</v>
      </c>
      <c r="Y39" s="102">
        <f>SUM(Y40:Y44)</f>
        <v>10763</v>
      </c>
      <c r="Z39" s="10" t="s">
        <v>32</v>
      </c>
      <c r="AA39" s="44">
        <f>SUM(AA40:AA44)</f>
        <v>88773</v>
      </c>
      <c r="AB39" s="44">
        <f>SUM(AB40:AB44)</f>
        <v>45571</v>
      </c>
      <c r="AC39" s="102">
        <f>SUM(AC40:AC44)</f>
        <v>43202</v>
      </c>
      <c r="AD39" s="12">
        <v>100</v>
      </c>
      <c r="AE39" s="47">
        <f>J39*100</f>
        <v>1000</v>
      </c>
      <c r="AF39" s="47">
        <f>K39*100</f>
        <v>300</v>
      </c>
      <c r="AG39" s="47">
        <f>L39*100</f>
        <v>700</v>
      </c>
    </row>
    <row r="40" spans="1:33" s="35" customFormat="1" ht="15.75" customHeight="1">
      <c r="A40" s="17">
        <v>30</v>
      </c>
      <c r="B40" s="36">
        <v>145</v>
      </c>
      <c r="C40" s="36">
        <v>78</v>
      </c>
      <c r="D40" s="50">
        <v>67</v>
      </c>
      <c r="E40" s="13">
        <v>65</v>
      </c>
      <c r="F40" s="36">
        <v>239</v>
      </c>
      <c r="G40" s="36">
        <v>132</v>
      </c>
      <c r="H40" s="50">
        <v>107</v>
      </c>
      <c r="I40" s="13">
        <v>101</v>
      </c>
      <c r="J40" s="36">
        <v>3</v>
      </c>
      <c r="K40" s="36">
        <v>1</v>
      </c>
      <c r="L40" s="36">
        <v>2</v>
      </c>
      <c r="M40" s="62"/>
      <c r="N40" s="62"/>
      <c r="O40" s="62"/>
      <c r="P40" s="62"/>
      <c r="Q40" s="62"/>
      <c r="R40" s="62"/>
      <c r="S40" s="62"/>
      <c r="T40" s="62"/>
      <c r="U40" s="62"/>
      <c r="V40" s="17">
        <v>30</v>
      </c>
      <c r="W40" s="36">
        <f>B40*30</f>
        <v>4350</v>
      </c>
      <c r="X40" s="36">
        <f>C40*30</f>
        <v>2340</v>
      </c>
      <c r="Y40" s="50">
        <f>D40*30</f>
        <v>2010</v>
      </c>
      <c r="Z40" s="13">
        <v>65</v>
      </c>
      <c r="AA40" s="36">
        <f>F40*65</f>
        <v>15535</v>
      </c>
      <c r="AB40" s="36">
        <f>G40*65</f>
        <v>8580</v>
      </c>
      <c r="AC40" s="50">
        <f>H40*65</f>
        <v>6955</v>
      </c>
      <c r="AD40" s="13">
        <v>101</v>
      </c>
      <c r="AE40" s="36">
        <f>J40*101</f>
        <v>303</v>
      </c>
      <c r="AF40" s="36">
        <f>K40*101</f>
        <v>101</v>
      </c>
      <c r="AG40" s="36">
        <f>L40*101</f>
        <v>202</v>
      </c>
    </row>
    <row r="41" spans="1:33" s="35" customFormat="1" ht="15.75" customHeight="1">
      <c r="A41" s="17">
        <v>31</v>
      </c>
      <c r="B41" s="36">
        <v>146</v>
      </c>
      <c r="C41" s="36">
        <v>93</v>
      </c>
      <c r="D41" s="50">
        <v>53</v>
      </c>
      <c r="E41" s="13">
        <v>66</v>
      </c>
      <c r="F41" s="36">
        <v>278</v>
      </c>
      <c r="G41" s="36">
        <v>139</v>
      </c>
      <c r="H41" s="50">
        <v>139</v>
      </c>
      <c r="I41" s="13">
        <v>102</v>
      </c>
      <c r="J41" s="36">
        <v>6</v>
      </c>
      <c r="K41" s="36">
        <v>0</v>
      </c>
      <c r="L41" s="36">
        <v>6</v>
      </c>
      <c r="M41" s="62"/>
      <c r="N41" s="62"/>
      <c r="O41" s="62"/>
      <c r="P41" s="62"/>
      <c r="Q41" s="62"/>
      <c r="R41" s="62"/>
      <c r="S41" s="62"/>
      <c r="T41" s="62"/>
      <c r="U41" s="62"/>
      <c r="V41" s="17">
        <v>31</v>
      </c>
      <c r="W41" s="36">
        <f>B41*31</f>
        <v>4526</v>
      </c>
      <c r="X41" s="36">
        <f>C41*31</f>
        <v>2883</v>
      </c>
      <c r="Y41" s="50">
        <f>D41*31</f>
        <v>1643</v>
      </c>
      <c r="Z41" s="13">
        <v>66</v>
      </c>
      <c r="AA41" s="36">
        <f>F41*66</f>
        <v>18348</v>
      </c>
      <c r="AB41" s="36">
        <f>G41*66</f>
        <v>9174</v>
      </c>
      <c r="AC41" s="50">
        <f>H41*66</f>
        <v>9174</v>
      </c>
      <c r="AD41" s="13">
        <v>102</v>
      </c>
      <c r="AE41" s="36">
        <f>J41*102</f>
        <v>612</v>
      </c>
      <c r="AF41" s="36">
        <f>K41*102</f>
        <v>0</v>
      </c>
      <c r="AG41" s="36">
        <f>L41*102</f>
        <v>612</v>
      </c>
    </row>
    <row r="42" spans="1:33" s="35" customFormat="1" ht="15.75" customHeight="1">
      <c r="A42" s="17">
        <v>32</v>
      </c>
      <c r="B42" s="36">
        <v>159</v>
      </c>
      <c r="C42" s="36">
        <v>90</v>
      </c>
      <c r="D42" s="50">
        <v>69</v>
      </c>
      <c r="E42" s="13">
        <v>67</v>
      </c>
      <c r="F42" s="36">
        <v>268</v>
      </c>
      <c r="G42" s="36">
        <v>141</v>
      </c>
      <c r="H42" s="50">
        <v>127</v>
      </c>
      <c r="I42" s="13">
        <v>103</v>
      </c>
      <c r="J42" s="36">
        <v>0</v>
      </c>
      <c r="K42" s="36">
        <v>0</v>
      </c>
      <c r="L42" s="36">
        <v>0</v>
      </c>
      <c r="M42" s="62"/>
      <c r="N42" s="62"/>
      <c r="O42" s="62"/>
      <c r="P42" s="62"/>
      <c r="Q42" s="62"/>
      <c r="R42" s="62"/>
      <c r="S42" s="62"/>
      <c r="T42" s="62"/>
      <c r="U42" s="62"/>
      <c r="V42" s="17">
        <v>32</v>
      </c>
      <c r="W42" s="36">
        <f>B42*32</f>
        <v>5088</v>
      </c>
      <c r="X42" s="36">
        <f>C42*32</f>
        <v>2880</v>
      </c>
      <c r="Y42" s="50">
        <f>D42*32</f>
        <v>2208</v>
      </c>
      <c r="Z42" s="13">
        <v>67</v>
      </c>
      <c r="AA42" s="36">
        <f>F42*67</f>
        <v>17956</v>
      </c>
      <c r="AB42" s="36">
        <f>G42*67</f>
        <v>9447</v>
      </c>
      <c r="AC42" s="50">
        <f>H42*67</f>
        <v>8509</v>
      </c>
      <c r="AD42" s="13">
        <v>103</v>
      </c>
      <c r="AE42" s="36">
        <f>J42*103</f>
        <v>0</v>
      </c>
      <c r="AF42" s="36">
        <f>K42*103</f>
        <v>0</v>
      </c>
      <c r="AG42" s="36">
        <f>L42*103</f>
        <v>0</v>
      </c>
    </row>
    <row r="43" spans="1:33" s="35" customFormat="1" ht="15.75" customHeight="1">
      <c r="A43" s="17">
        <v>33</v>
      </c>
      <c r="B43" s="36">
        <v>143</v>
      </c>
      <c r="C43" s="36">
        <v>81</v>
      </c>
      <c r="D43" s="50">
        <v>62</v>
      </c>
      <c r="E43" s="13">
        <v>68</v>
      </c>
      <c r="F43" s="36">
        <v>257</v>
      </c>
      <c r="G43" s="36">
        <v>122</v>
      </c>
      <c r="H43" s="50">
        <v>135</v>
      </c>
      <c r="I43" s="15" t="s">
        <v>33</v>
      </c>
      <c r="J43" s="39">
        <v>1</v>
      </c>
      <c r="K43" s="39">
        <v>0</v>
      </c>
      <c r="L43" s="39">
        <v>1</v>
      </c>
      <c r="M43" s="62"/>
      <c r="N43" s="62"/>
      <c r="O43" s="62"/>
      <c r="P43" s="62"/>
      <c r="Q43" s="62"/>
      <c r="R43" s="62"/>
      <c r="S43" s="62"/>
      <c r="T43" s="62"/>
      <c r="U43" s="62"/>
      <c r="V43" s="17">
        <v>33</v>
      </c>
      <c r="W43" s="36">
        <f>B43*33</f>
        <v>4719</v>
      </c>
      <c r="X43" s="36">
        <f>C43*33</f>
        <v>2673</v>
      </c>
      <c r="Y43" s="50">
        <f>D43*33</f>
        <v>2046</v>
      </c>
      <c r="Z43" s="13">
        <v>68</v>
      </c>
      <c r="AA43" s="36">
        <f>F43*68</f>
        <v>17476</v>
      </c>
      <c r="AB43" s="36">
        <f>G43*68</f>
        <v>8296</v>
      </c>
      <c r="AC43" s="50">
        <f>H43*68</f>
        <v>9180</v>
      </c>
      <c r="AD43" s="15" t="s">
        <v>33</v>
      </c>
      <c r="AE43" s="39">
        <f>J43*104</f>
        <v>104</v>
      </c>
      <c r="AF43" s="39">
        <f>K43*104</f>
        <v>0</v>
      </c>
      <c r="AG43" s="39">
        <f>L43*104</f>
        <v>104</v>
      </c>
    </row>
    <row r="44" spans="1:33" s="35" customFormat="1" ht="21" customHeight="1" thickBot="1">
      <c r="A44" s="32">
        <v>34</v>
      </c>
      <c r="B44" s="41">
        <v>166</v>
      </c>
      <c r="C44" s="41">
        <v>82</v>
      </c>
      <c r="D44" s="52">
        <v>84</v>
      </c>
      <c r="E44" s="33">
        <v>69</v>
      </c>
      <c r="F44" s="41">
        <v>282</v>
      </c>
      <c r="G44" s="41">
        <v>146</v>
      </c>
      <c r="H44" s="52">
        <v>136</v>
      </c>
      <c r="I44" s="34" t="s">
        <v>5</v>
      </c>
      <c r="J44" s="49">
        <v>19767</v>
      </c>
      <c r="K44" s="49">
        <v>9731</v>
      </c>
      <c r="L44" s="49">
        <v>10036</v>
      </c>
      <c r="M44" s="62"/>
      <c r="N44" s="62"/>
      <c r="O44" s="62"/>
      <c r="P44" s="62"/>
      <c r="Q44" s="62"/>
      <c r="R44" s="62"/>
      <c r="S44" s="62"/>
      <c r="T44" s="62"/>
      <c r="U44" s="62"/>
      <c r="V44" s="32">
        <v>34</v>
      </c>
      <c r="W44" s="41">
        <f>B44*34</f>
        <v>5644</v>
      </c>
      <c r="X44" s="41">
        <f>C44*34</f>
        <v>2788</v>
      </c>
      <c r="Y44" s="52">
        <f>D44*34</f>
        <v>2856</v>
      </c>
      <c r="Z44" s="33">
        <v>69</v>
      </c>
      <c r="AA44" s="41">
        <f>F44*69</f>
        <v>19458</v>
      </c>
      <c r="AB44" s="41">
        <f>G44*69</f>
        <v>10074</v>
      </c>
      <c r="AC44" s="52">
        <f>H44*69</f>
        <v>9384</v>
      </c>
      <c r="AD44" s="34" t="s">
        <v>5</v>
      </c>
      <c r="AE44" s="49">
        <f>W45+AA45+AE45</f>
        <v>1014421</v>
      </c>
      <c r="AF44" s="49">
        <f>X45+AB45+AF45</f>
        <v>484568</v>
      </c>
      <c r="AG44" s="49">
        <f>Y45+AC45+AG45</f>
        <v>529853</v>
      </c>
    </row>
    <row r="45" spans="1:33" s="57" customFormat="1" ht="24" customHeight="1" thickTop="1" thickBot="1">
      <c r="A45" s="53" t="s">
        <v>34</v>
      </c>
      <c r="B45" s="55">
        <v>1999</v>
      </c>
      <c r="C45" s="55">
        <v>1001</v>
      </c>
      <c r="D45" s="56">
        <v>998</v>
      </c>
      <c r="E45" s="53" t="s">
        <v>36</v>
      </c>
      <c r="F45" s="55">
        <v>10752</v>
      </c>
      <c r="G45" s="55">
        <v>5582</v>
      </c>
      <c r="H45" s="56">
        <v>5170</v>
      </c>
      <c r="I45" s="54" t="s">
        <v>37</v>
      </c>
      <c r="J45" s="55">
        <v>7016</v>
      </c>
      <c r="K45" s="55">
        <v>3148</v>
      </c>
      <c r="L45" s="55">
        <v>3868</v>
      </c>
      <c r="M45" s="64"/>
      <c r="N45" s="64"/>
      <c r="O45" s="64"/>
      <c r="P45" s="64"/>
      <c r="Q45" s="64"/>
      <c r="R45" s="64"/>
      <c r="S45" s="64"/>
      <c r="T45" s="64"/>
      <c r="U45" s="64"/>
      <c r="V45" s="53" t="s">
        <v>34</v>
      </c>
      <c r="W45" s="55">
        <f>W3+W9+W15</f>
        <v>16220</v>
      </c>
      <c r="X45" s="55">
        <f>X3+X9+X15</f>
        <v>8148</v>
      </c>
      <c r="Y45" s="56">
        <f>Y3+Y9+Y15</f>
        <v>8072</v>
      </c>
      <c r="Z45" s="53" t="s">
        <v>36</v>
      </c>
      <c r="AA45" s="55">
        <f>W21+W27+W33+W39+AA3+AA9+AA15+AA21+AA27+AA33</f>
        <v>456641</v>
      </c>
      <c r="AB45" s="55">
        <f>X21+X27+X33+X39+AB3+AB9+AB15+AB21+AB27+AB33</f>
        <v>236905</v>
      </c>
      <c r="AC45" s="56">
        <f>Y21+Y27+Y33+Y39+AC3+AC9+AC15+AC21+AC27+AC33</f>
        <v>219736</v>
      </c>
      <c r="AD45" s="54" t="s">
        <v>37</v>
      </c>
      <c r="AE45" s="55">
        <f>AA39+AE3+AE9+AE15+AE21+AE27+AE33</f>
        <v>541560</v>
      </c>
      <c r="AF45" s="55">
        <f>AB39+AF3+AF9+AF15+AF21+AF27+AF33</f>
        <v>239515</v>
      </c>
      <c r="AG45" s="55">
        <f>AC39+AG3+AG9+AG15+AG21+AG27+AG33</f>
        <v>302045</v>
      </c>
    </row>
    <row r="46" spans="1:33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52</v>
      </c>
      <c r="L46" s="30"/>
      <c r="M46" s="35"/>
      <c r="N46" s="65"/>
      <c r="O46" s="65"/>
      <c r="P46" s="65"/>
      <c r="Q46" s="65"/>
      <c r="R46" s="65"/>
      <c r="S46" s="65"/>
      <c r="T46" s="65"/>
      <c r="U46" s="65"/>
      <c r="V46" s="5"/>
      <c r="W46" s="7"/>
      <c r="X46" s="7"/>
      <c r="Y46" s="7"/>
      <c r="Z46" s="3"/>
      <c r="AA46" s="2"/>
      <c r="AB46" s="1"/>
      <c r="AC46" s="1"/>
      <c r="AD46" s="3"/>
      <c r="AE46" s="2"/>
      <c r="AF46" s="1"/>
      <c r="AG46" s="1"/>
    </row>
    <row r="47" spans="1:33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  <c r="M47" s="65"/>
      <c r="N47" s="65"/>
      <c r="O47" s="65"/>
      <c r="P47" s="65"/>
      <c r="Q47" s="65"/>
      <c r="R47" s="65"/>
      <c r="S47" s="65"/>
      <c r="T47" s="65"/>
      <c r="U47" s="65"/>
      <c r="V47" s="5"/>
      <c r="W47" s="7"/>
      <c r="X47" s="7"/>
      <c r="Y47" s="7"/>
      <c r="Z47" s="3"/>
      <c r="AA47" s="2"/>
      <c r="AB47" s="1"/>
      <c r="AC47" s="1"/>
      <c r="AD47" s="3"/>
      <c r="AE47" s="2"/>
      <c r="AF47" s="1"/>
      <c r="AG47" s="1"/>
    </row>
    <row r="48" spans="1:33" s="6" customFormat="1" ht="25.5" customHeight="1">
      <c r="A48" s="10" t="s">
        <v>6</v>
      </c>
      <c r="B48" s="44">
        <v>18</v>
      </c>
      <c r="C48" s="44">
        <v>11</v>
      </c>
      <c r="D48" s="44">
        <v>7</v>
      </c>
      <c r="E48" s="98" t="s">
        <v>7</v>
      </c>
      <c r="F48" s="44">
        <v>23</v>
      </c>
      <c r="G48" s="44">
        <v>12</v>
      </c>
      <c r="H48" s="44">
        <v>11</v>
      </c>
      <c r="I48" s="98" t="s">
        <v>8</v>
      </c>
      <c r="J48" s="44">
        <v>67</v>
      </c>
      <c r="K48" s="44">
        <v>33</v>
      </c>
      <c r="L48" s="44">
        <v>34</v>
      </c>
      <c r="M48" s="65"/>
      <c r="N48" s="65"/>
      <c r="O48" s="65"/>
      <c r="P48" s="65"/>
      <c r="Q48" s="65"/>
      <c r="R48" s="65"/>
      <c r="S48" s="65"/>
      <c r="T48" s="65"/>
      <c r="U48" s="65"/>
      <c r="V48" s="5"/>
      <c r="W48" s="7"/>
      <c r="X48" s="7"/>
      <c r="Y48" s="7"/>
      <c r="Z48" s="3"/>
      <c r="AA48" s="2"/>
      <c r="AB48" s="1"/>
      <c r="AC48" s="1"/>
      <c r="AD48" s="3"/>
      <c r="AE48" s="2"/>
      <c r="AF48" s="1"/>
      <c r="AG48" s="1"/>
    </row>
    <row r="49" spans="1:33" s="35" customFormat="1" ht="15.75" customHeight="1">
      <c r="A49" s="17">
        <v>0</v>
      </c>
      <c r="B49" s="36">
        <v>3</v>
      </c>
      <c r="C49" s="37">
        <v>2</v>
      </c>
      <c r="D49" s="37">
        <v>1</v>
      </c>
      <c r="E49" s="91">
        <v>35</v>
      </c>
      <c r="F49" s="36">
        <v>7</v>
      </c>
      <c r="G49" s="37">
        <v>3</v>
      </c>
      <c r="H49" s="37">
        <v>4</v>
      </c>
      <c r="I49" s="91">
        <v>70</v>
      </c>
      <c r="J49" s="36">
        <v>14</v>
      </c>
      <c r="K49" s="37">
        <v>5</v>
      </c>
      <c r="L49" s="37">
        <v>9</v>
      </c>
      <c r="M49" s="65"/>
      <c r="N49" s="65"/>
      <c r="O49" s="65"/>
      <c r="P49" s="65"/>
      <c r="Q49" s="65"/>
      <c r="R49" s="65"/>
      <c r="S49" s="65"/>
      <c r="T49" s="65"/>
      <c r="U49" s="65"/>
      <c r="V49" s="5"/>
      <c r="W49" s="7"/>
      <c r="X49" s="7"/>
      <c r="Y49" s="7"/>
      <c r="Z49" s="3"/>
      <c r="AA49" s="2"/>
      <c r="AB49" s="1"/>
      <c r="AC49" s="1"/>
      <c r="AD49" s="3"/>
      <c r="AE49" s="2"/>
      <c r="AF49" s="1"/>
      <c r="AG49" s="1"/>
    </row>
    <row r="50" spans="1:33" s="35" customFormat="1" ht="15.75" customHeight="1">
      <c r="A50" s="17">
        <v>1</v>
      </c>
      <c r="B50" s="36">
        <v>3</v>
      </c>
      <c r="C50" s="37">
        <v>1</v>
      </c>
      <c r="D50" s="37">
        <v>2</v>
      </c>
      <c r="E50" s="91">
        <v>36</v>
      </c>
      <c r="F50" s="36">
        <v>4</v>
      </c>
      <c r="G50" s="37">
        <v>2</v>
      </c>
      <c r="H50" s="37">
        <v>2</v>
      </c>
      <c r="I50" s="91">
        <v>71</v>
      </c>
      <c r="J50" s="36">
        <v>11</v>
      </c>
      <c r="K50" s="37">
        <v>7</v>
      </c>
      <c r="L50" s="37">
        <v>4</v>
      </c>
      <c r="M50" s="65"/>
      <c r="N50" s="65"/>
      <c r="O50" s="65"/>
      <c r="P50" s="65"/>
      <c r="Q50" s="65"/>
      <c r="R50" s="65"/>
      <c r="S50" s="65"/>
      <c r="T50" s="65"/>
      <c r="U50" s="65"/>
      <c r="V50" s="5"/>
      <c r="W50" s="7"/>
      <c r="X50" s="7"/>
      <c r="Y50" s="7"/>
      <c r="Z50" s="3"/>
      <c r="AA50" s="2"/>
      <c r="AB50" s="1"/>
      <c r="AC50" s="1"/>
      <c r="AD50" s="3"/>
      <c r="AE50" s="2"/>
      <c r="AF50" s="1"/>
      <c r="AG50" s="1"/>
    </row>
    <row r="51" spans="1:33" s="35" customFormat="1" ht="15.75" customHeight="1">
      <c r="A51" s="17">
        <v>2</v>
      </c>
      <c r="B51" s="36">
        <v>5</v>
      </c>
      <c r="C51" s="37">
        <v>4</v>
      </c>
      <c r="D51" s="37">
        <v>1</v>
      </c>
      <c r="E51" s="91">
        <v>37</v>
      </c>
      <c r="F51" s="36">
        <v>8</v>
      </c>
      <c r="G51" s="37">
        <v>4</v>
      </c>
      <c r="H51" s="37">
        <v>4</v>
      </c>
      <c r="I51" s="91">
        <v>72</v>
      </c>
      <c r="J51" s="36">
        <v>11</v>
      </c>
      <c r="K51" s="37">
        <v>7</v>
      </c>
      <c r="L51" s="37">
        <v>4</v>
      </c>
      <c r="M51" s="65"/>
      <c r="N51" s="65"/>
      <c r="O51" s="65"/>
      <c r="P51" s="65"/>
      <c r="Q51" s="65"/>
      <c r="R51" s="65"/>
      <c r="S51" s="65"/>
      <c r="T51" s="65"/>
      <c r="U51" s="65"/>
      <c r="V51" s="5"/>
      <c r="W51" s="7"/>
      <c r="X51" s="7"/>
      <c r="Y51" s="7"/>
      <c r="Z51" s="3"/>
      <c r="AA51" s="2"/>
      <c r="AB51" s="1"/>
      <c r="AC51" s="1"/>
      <c r="AD51" s="3"/>
      <c r="AE51" s="2"/>
      <c r="AF51" s="1"/>
      <c r="AG51" s="1"/>
    </row>
    <row r="52" spans="1:33" s="35" customFormat="1" ht="15.75" customHeight="1">
      <c r="A52" s="17">
        <v>3</v>
      </c>
      <c r="B52" s="36">
        <v>2</v>
      </c>
      <c r="C52" s="37">
        <v>1</v>
      </c>
      <c r="D52" s="37">
        <v>1</v>
      </c>
      <c r="E52" s="91">
        <v>38</v>
      </c>
      <c r="F52" s="36">
        <v>1</v>
      </c>
      <c r="G52" s="37">
        <v>1</v>
      </c>
      <c r="H52" s="37">
        <v>0</v>
      </c>
      <c r="I52" s="91">
        <v>73</v>
      </c>
      <c r="J52" s="36">
        <v>19</v>
      </c>
      <c r="K52" s="37">
        <v>8</v>
      </c>
      <c r="L52" s="37">
        <v>11</v>
      </c>
      <c r="M52" s="65"/>
      <c r="N52" s="65"/>
      <c r="O52" s="65"/>
      <c r="P52" s="65"/>
      <c r="Q52" s="65"/>
      <c r="R52" s="65"/>
      <c r="S52" s="65"/>
      <c r="T52" s="65"/>
      <c r="U52" s="65"/>
      <c r="V52" s="5"/>
      <c r="W52" s="7"/>
      <c r="X52" s="7"/>
      <c r="Y52" s="7"/>
      <c r="Z52" s="3"/>
      <c r="AA52" s="2"/>
      <c r="AB52" s="1"/>
      <c r="AC52" s="1"/>
      <c r="AD52" s="3"/>
      <c r="AE52" s="2"/>
      <c r="AF52" s="1"/>
      <c r="AG52" s="1"/>
    </row>
    <row r="53" spans="1:33" s="35" customFormat="1" ht="18" customHeight="1">
      <c r="A53" s="19">
        <v>4</v>
      </c>
      <c r="B53" s="105">
        <v>5</v>
      </c>
      <c r="C53" s="40">
        <v>3</v>
      </c>
      <c r="D53" s="40">
        <v>2</v>
      </c>
      <c r="E53" s="92">
        <v>39</v>
      </c>
      <c r="F53" s="39">
        <v>3</v>
      </c>
      <c r="G53" s="40">
        <v>2</v>
      </c>
      <c r="H53" s="40">
        <v>1</v>
      </c>
      <c r="I53" s="92">
        <v>74</v>
      </c>
      <c r="J53" s="39">
        <v>12</v>
      </c>
      <c r="K53" s="40">
        <v>6</v>
      </c>
      <c r="L53" s="40">
        <v>6</v>
      </c>
      <c r="M53" s="65"/>
      <c r="N53" s="65"/>
      <c r="O53" s="65"/>
      <c r="P53" s="65"/>
      <c r="Q53" s="65"/>
      <c r="R53" s="65"/>
      <c r="S53" s="65"/>
      <c r="T53" s="65"/>
      <c r="U53" s="65"/>
      <c r="V53" s="5"/>
      <c r="W53" s="7"/>
      <c r="X53" s="7"/>
      <c r="Y53" s="7"/>
      <c r="Z53" s="3"/>
      <c r="AA53" s="2"/>
      <c r="AB53" s="1"/>
      <c r="AC53" s="1"/>
      <c r="AD53" s="3"/>
      <c r="AE53" s="2"/>
      <c r="AF53" s="1"/>
      <c r="AG53" s="1"/>
    </row>
    <row r="54" spans="1:33" s="6" customFormat="1" ht="25.5" customHeight="1">
      <c r="A54" s="10" t="s">
        <v>10</v>
      </c>
      <c r="B54" s="44">
        <v>33</v>
      </c>
      <c r="C54" s="44">
        <v>19</v>
      </c>
      <c r="D54" s="44">
        <v>14</v>
      </c>
      <c r="E54" s="98" t="s">
        <v>11</v>
      </c>
      <c r="F54" s="44">
        <v>45</v>
      </c>
      <c r="G54" s="44">
        <v>27</v>
      </c>
      <c r="H54" s="44">
        <v>18</v>
      </c>
      <c r="I54" s="98" t="s">
        <v>12</v>
      </c>
      <c r="J54" s="44">
        <v>45</v>
      </c>
      <c r="K54" s="44">
        <v>24</v>
      </c>
      <c r="L54" s="44">
        <v>21</v>
      </c>
      <c r="M54" s="65"/>
      <c r="N54" s="65"/>
      <c r="O54" s="65"/>
      <c r="P54" s="65"/>
      <c r="Q54" s="65"/>
      <c r="R54" s="65"/>
      <c r="S54" s="65"/>
      <c r="T54" s="65"/>
      <c r="U54" s="65"/>
      <c r="V54" s="5"/>
      <c r="W54" s="7"/>
      <c r="X54" s="7"/>
      <c r="Y54" s="7"/>
      <c r="Z54" s="3"/>
      <c r="AA54" s="2"/>
      <c r="AB54" s="1"/>
      <c r="AC54" s="1"/>
      <c r="AD54" s="3"/>
      <c r="AE54" s="2"/>
      <c r="AF54" s="1"/>
      <c r="AG54" s="1"/>
    </row>
    <row r="55" spans="1:33" s="35" customFormat="1" ht="15.75" customHeight="1">
      <c r="A55" s="17">
        <v>5</v>
      </c>
      <c r="B55" s="36">
        <v>5</v>
      </c>
      <c r="C55" s="37">
        <v>3</v>
      </c>
      <c r="D55" s="37">
        <v>2</v>
      </c>
      <c r="E55" s="91">
        <v>40</v>
      </c>
      <c r="F55" s="36">
        <v>12</v>
      </c>
      <c r="G55" s="37">
        <v>6</v>
      </c>
      <c r="H55" s="37">
        <v>6</v>
      </c>
      <c r="I55" s="91">
        <v>75</v>
      </c>
      <c r="J55" s="36">
        <v>6</v>
      </c>
      <c r="K55" s="37">
        <v>4</v>
      </c>
      <c r="L55" s="37">
        <v>2</v>
      </c>
      <c r="M55" s="65"/>
      <c r="N55" s="65"/>
      <c r="O55" s="65"/>
      <c r="P55" s="65"/>
      <c r="Q55" s="65"/>
      <c r="R55" s="65"/>
      <c r="S55" s="65"/>
      <c r="T55" s="65"/>
      <c r="U55" s="65"/>
      <c r="V55" s="5"/>
      <c r="W55" s="7"/>
      <c r="X55" s="7"/>
      <c r="Y55" s="7"/>
      <c r="Z55" s="3"/>
      <c r="AA55" s="2"/>
      <c r="AB55" s="1"/>
      <c r="AC55" s="1"/>
      <c r="AD55" s="3"/>
      <c r="AE55" s="2"/>
      <c r="AF55" s="1"/>
      <c r="AG55" s="1"/>
    </row>
    <row r="56" spans="1:33" s="35" customFormat="1" ht="15.75" customHeight="1">
      <c r="A56" s="17">
        <v>6</v>
      </c>
      <c r="B56" s="36">
        <v>8</v>
      </c>
      <c r="C56" s="37">
        <v>3</v>
      </c>
      <c r="D56" s="37">
        <v>5</v>
      </c>
      <c r="E56" s="91">
        <v>41</v>
      </c>
      <c r="F56" s="36">
        <v>14</v>
      </c>
      <c r="G56" s="37">
        <v>8</v>
      </c>
      <c r="H56" s="37">
        <v>6</v>
      </c>
      <c r="I56" s="91">
        <v>76</v>
      </c>
      <c r="J56" s="36">
        <v>15</v>
      </c>
      <c r="K56" s="37">
        <v>7</v>
      </c>
      <c r="L56" s="37">
        <v>8</v>
      </c>
      <c r="M56" s="65"/>
      <c r="N56" s="65"/>
      <c r="O56" s="65"/>
      <c r="P56" s="65"/>
      <c r="Q56" s="65"/>
      <c r="R56" s="65"/>
      <c r="S56" s="65"/>
      <c r="T56" s="65"/>
      <c r="U56" s="65"/>
      <c r="V56" s="5"/>
      <c r="W56" s="7"/>
      <c r="X56" s="7"/>
      <c r="Y56" s="7"/>
      <c r="Z56" s="3"/>
      <c r="AA56" s="2"/>
      <c r="AB56" s="1"/>
      <c r="AC56" s="1"/>
      <c r="AD56" s="3"/>
      <c r="AE56" s="2"/>
      <c r="AF56" s="1"/>
      <c r="AG56" s="1"/>
    </row>
    <row r="57" spans="1:33" s="35" customFormat="1" ht="15.75" customHeight="1">
      <c r="A57" s="17">
        <v>7</v>
      </c>
      <c r="B57" s="36">
        <v>5</v>
      </c>
      <c r="C57" s="37">
        <v>3</v>
      </c>
      <c r="D57" s="37">
        <v>2</v>
      </c>
      <c r="E57" s="91">
        <v>42</v>
      </c>
      <c r="F57" s="36">
        <v>6</v>
      </c>
      <c r="G57" s="37">
        <v>3</v>
      </c>
      <c r="H57" s="37">
        <v>3</v>
      </c>
      <c r="I57" s="91">
        <v>77</v>
      </c>
      <c r="J57" s="36">
        <v>9</v>
      </c>
      <c r="K57" s="37">
        <v>3</v>
      </c>
      <c r="L57" s="37">
        <v>6</v>
      </c>
      <c r="M57" s="65"/>
      <c r="N57" s="65"/>
      <c r="O57" s="65"/>
      <c r="P57" s="65"/>
      <c r="Q57" s="65"/>
      <c r="R57" s="65"/>
      <c r="S57" s="65"/>
      <c r="T57" s="65"/>
      <c r="U57" s="65"/>
      <c r="V57" s="5"/>
      <c r="W57" s="7"/>
      <c r="X57" s="7"/>
      <c r="Y57" s="7"/>
      <c r="Z57" s="3"/>
      <c r="AA57" s="2"/>
      <c r="AB57" s="1"/>
      <c r="AC57" s="1"/>
      <c r="AD57" s="3"/>
      <c r="AE57" s="2"/>
      <c r="AF57" s="1"/>
      <c r="AG57" s="1"/>
    </row>
    <row r="58" spans="1:33" s="35" customFormat="1" ht="15.75" customHeight="1">
      <c r="A58" s="17">
        <v>8</v>
      </c>
      <c r="B58" s="36">
        <v>4</v>
      </c>
      <c r="C58" s="37">
        <v>4</v>
      </c>
      <c r="D58" s="37">
        <v>0</v>
      </c>
      <c r="E58" s="91">
        <v>43</v>
      </c>
      <c r="F58" s="36">
        <v>5</v>
      </c>
      <c r="G58" s="37">
        <v>4</v>
      </c>
      <c r="H58" s="37">
        <v>1</v>
      </c>
      <c r="I58" s="91">
        <v>78</v>
      </c>
      <c r="J58" s="36">
        <v>8</v>
      </c>
      <c r="K58" s="37">
        <v>5</v>
      </c>
      <c r="L58" s="37">
        <v>3</v>
      </c>
      <c r="M58" s="65"/>
      <c r="N58" s="65"/>
      <c r="O58" s="65"/>
      <c r="P58" s="65"/>
      <c r="Q58" s="65"/>
      <c r="R58" s="65"/>
      <c r="S58" s="65"/>
      <c r="T58" s="65"/>
      <c r="U58" s="65"/>
      <c r="V58" s="5"/>
      <c r="W58" s="7"/>
      <c r="X58" s="7"/>
      <c r="Y58" s="7"/>
      <c r="Z58" s="3"/>
      <c r="AA58" s="2"/>
      <c r="AB58" s="1"/>
      <c r="AC58" s="1"/>
      <c r="AD58" s="3"/>
      <c r="AE58" s="2"/>
      <c r="AF58" s="1"/>
      <c r="AG58" s="1"/>
    </row>
    <row r="59" spans="1:33" s="35" customFormat="1" ht="18" customHeight="1">
      <c r="A59" s="19">
        <v>9</v>
      </c>
      <c r="B59" s="39">
        <v>11</v>
      </c>
      <c r="C59" s="40">
        <v>6</v>
      </c>
      <c r="D59" s="40">
        <v>5</v>
      </c>
      <c r="E59" s="92">
        <v>44</v>
      </c>
      <c r="F59" s="39">
        <v>8</v>
      </c>
      <c r="G59" s="40">
        <v>6</v>
      </c>
      <c r="H59" s="40">
        <v>2</v>
      </c>
      <c r="I59" s="92">
        <v>79</v>
      </c>
      <c r="J59" s="39">
        <v>7</v>
      </c>
      <c r="K59" s="40">
        <v>5</v>
      </c>
      <c r="L59" s="40">
        <v>2</v>
      </c>
      <c r="M59" s="65"/>
      <c r="N59" s="65"/>
      <c r="O59" s="65"/>
      <c r="P59" s="65"/>
      <c r="Q59" s="65"/>
      <c r="R59" s="65"/>
      <c r="S59" s="65"/>
      <c r="T59" s="65"/>
      <c r="U59" s="65"/>
      <c r="V59" s="5"/>
      <c r="W59" s="7"/>
      <c r="X59" s="7"/>
      <c r="Y59" s="7"/>
      <c r="Z59" s="3"/>
      <c r="AA59" s="2"/>
      <c r="AB59" s="1"/>
      <c r="AC59" s="1"/>
      <c r="AD59" s="3"/>
      <c r="AE59" s="2"/>
      <c r="AF59" s="1"/>
      <c r="AG59" s="1"/>
    </row>
    <row r="60" spans="1:33" s="6" customFormat="1" ht="25.5" customHeight="1">
      <c r="A60" s="10" t="s">
        <v>19</v>
      </c>
      <c r="B60" s="44">
        <v>20</v>
      </c>
      <c r="C60" s="44">
        <v>11</v>
      </c>
      <c r="D60" s="44">
        <v>9</v>
      </c>
      <c r="E60" s="98" t="s">
        <v>20</v>
      </c>
      <c r="F60" s="44">
        <v>47</v>
      </c>
      <c r="G60" s="44">
        <v>24</v>
      </c>
      <c r="H60" s="44">
        <v>23</v>
      </c>
      <c r="I60" s="98" t="s">
        <v>21</v>
      </c>
      <c r="J60" s="44">
        <v>46</v>
      </c>
      <c r="K60" s="44">
        <v>19</v>
      </c>
      <c r="L60" s="44">
        <v>27</v>
      </c>
      <c r="M60" s="65"/>
      <c r="N60" s="65"/>
      <c r="O60" s="65"/>
      <c r="P60" s="65"/>
      <c r="Q60" s="65"/>
      <c r="R60" s="65"/>
      <c r="S60" s="65"/>
      <c r="T60" s="65"/>
      <c r="U60" s="65"/>
      <c r="V60" s="5"/>
      <c r="W60" s="7"/>
      <c r="X60" s="7"/>
      <c r="Y60" s="7"/>
      <c r="Z60" s="3"/>
      <c r="AA60" s="2"/>
      <c r="AB60" s="1"/>
      <c r="AC60" s="1"/>
      <c r="AD60" s="3"/>
      <c r="AE60" s="2"/>
      <c r="AF60" s="1"/>
      <c r="AG60" s="1"/>
    </row>
    <row r="61" spans="1:33" s="35" customFormat="1" ht="15.75" customHeight="1">
      <c r="A61" s="17">
        <v>10</v>
      </c>
      <c r="B61" s="36">
        <v>4</v>
      </c>
      <c r="C61" s="37">
        <v>3</v>
      </c>
      <c r="D61" s="37">
        <v>1</v>
      </c>
      <c r="E61" s="91">
        <v>45</v>
      </c>
      <c r="F61" s="36">
        <v>10</v>
      </c>
      <c r="G61" s="37">
        <v>5</v>
      </c>
      <c r="H61" s="37">
        <v>5</v>
      </c>
      <c r="I61" s="91">
        <v>80</v>
      </c>
      <c r="J61" s="36">
        <v>13</v>
      </c>
      <c r="K61" s="37">
        <v>7</v>
      </c>
      <c r="L61" s="37">
        <v>6</v>
      </c>
      <c r="M61" s="65"/>
      <c r="N61" s="65"/>
      <c r="O61" s="65"/>
      <c r="P61" s="65"/>
      <c r="Q61" s="65"/>
      <c r="R61" s="65"/>
      <c r="S61" s="65"/>
      <c r="T61" s="65"/>
      <c r="U61" s="65"/>
      <c r="V61" s="5"/>
      <c r="W61" s="7"/>
      <c r="X61" s="7"/>
      <c r="Y61" s="7"/>
      <c r="Z61" s="3"/>
      <c r="AA61" s="2"/>
      <c r="AB61" s="1"/>
      <c r="AC61" s="1"/>
      <c r="AD61" s="3"/>
      <c r="AE61" s="2"/>
      <c r="AF61" s="1"/>
      <c r="AG61" s="1"/>
    </row>
    <row r="62" spans="1:33" s="35" customFormat="1" ht="15.75" customHeight="1">
      <c r="A62" s="17">
        <v>11</v>
      </c>
      <c r="B62" s="36">
        <v>4</v>
      </c>
      <c r="C62" s="37">
        <v>2</v>
      </c>
      <c r="D62" s="37">
        <v>2</v>
      </c>
      <c r="E62" s="91">
        <v>46</v>
      </c>
      <c r="F62" s="36">
        <v>11</v>
      </c>
      <c r="G62" s="37">
        <v>6</v>
      </c>
      <c r="H62" s="37">
        <v>5</v>
      </c>
      <c r="I62" s="91">
        <v>81</v>
      </c>
      <c r="J62" s="36">
        <v>13</v>
      </c>
      <c r="K62" s="37">
        <v>5</v>
      </c>
      <c r="L62" s="37">
        <v>8</v>
      </c>
      <c r="M62" s="65"/>
      <c r="N62" s="65"/>
      <c r="O62" s="65"/>
      <c r="P62" s="65"/>
      <c r="Q62" s="65"/>
      <c r="R62" s="65"/>
      <c r="S62" s="65"/>
      <c r="T62" s="65"/>
      <c r="U62" s="65"/>
      <c r="V62" s="5"/>
      <c r="W62" s="7"/>
      <c r="X62" s="7"/>
      <c r="Y62" s="7"/>
      <c r="Z62" s="3"/>
      <c r="AA62" s="2"/>
      <c r="AB62" s="1"/>
      <c r="AC62" s="1"/>
      <c r="AD62" s="3"/>
      <c r="AE62" s="2"/>
      <c r="AF62" s="1"/>
      <c r="AG62" s="1"/>
    </row>
    <row r="63" spans="1:33" s="35" customFormat="1" ht="15.75" customHeight="1">
      <c r="A63" s="17">
        <v>12</v>
      </c>
      <c r="B63" s="36">
        <v>4</v>
      </c>
      <c r="C63" s="37">
        <v>2</v>
      </c>
      <c r="D63" s="37">
        <v>2</v>
      </c>
      <c r="E63" s="91">
        <v>47</v>
      </c>
      <c r="F63" s="36">
        <v>7</v>
      </c>
      <c r="G63" s="37">
        <v>4</v>
      </c>
      <c r="H63" s="37">
        <v>3</v>
      </c>
      <c r="I63" s="91">
        <v>82</v>
      </c>
      <c r="J63" s="36">
        <v>9</v>
      </c>
      <c r="K63" s="37">
        <v>2</v>
      </c>
      <c r="L63" s="37">
        <v>7</v>
      </c>
      <c r="M63" s="65"/>
      <c r="N63" s="65"/>
      <c r="O63" s="65"/>
      <c r="P63" s="65"/>
      <c r="Q63" s="65"/>
      <c r="R63" s="65"/>
      <c r="S63" s="65"/>
      <c r="T63" s="65"/>
      <c r="U63" s="65"/>
      <c r="V63" s="5"/>
      <c r="W63" s="7"/>
      <c r="X63" s="7"/>
      <c r="Y63" s="7"/>
      <c r="Z63" s="3"/>
      <c r="AA63" s="2"/>
      <c r="AB63" s="1"/>
      <c r="AC63" s="1"/>
      <c r="AD63" s="3"/>
      <c r="AE63" s="2"/>
      <c r="AF63" s="1"/>
      <c r="AG63" s="1"/>
    </row>
    <row r="64" spans="1:33" s="35" customFormat="1" ht="15.75" customHeight="1">
      <c r="A64" s="17">
        <v>13</v>
      </c>
      <c r="B64" s="36">
        <v>3</v>
      </c>
      <c r="C64" s="37">
        <v>1</v>
      </c>
      <c r="D64" s="37">
        <v>2</v>
      </c>
      <c r="E64" s="91">
        <v>48</v>
      </c>
      <c r="F64" s="36">
        <v>11</v>
      </c>
      <c r="G64" s="37">
        <v>6</v>
      </c>
      <c r="H64" s="37">
        <v>5</v>
      </c>
      <c r="I64" s="91">
        <v>83</v>
      </c>
      <c r="J64" s="36">
        <v>7</v>
      </c>
      <c r="K64" s="37">
        <v>5</v>
      </c>
      <c r="L64" s="37">
        <v>2</v>
      </c>
      <c r="M64" s="65"/>
      <c r="N64" s="65"/>
      <c r="O64" s="65"/>
      <c r="P64" s="65"/>
      <c r="Q64" s="65"/>
      <c r="R64" s="65"/>
      <c r="S64" s="65"/>
      <c r="T64" s="65"/>
      <c r="U64" s="65"/>
      <c r="V64" s="5"/>
      <c r="W64" s="7"/>
      <c r="X64" s="7"/>
      <c r="Y64" s="7"/>
      <c r="Z64" s="3"/>
      <c r="AA64" s="2"/>
      <c r="AB64" s="1"/>
      <c r="AC64" s="1"/>
      <c r="AD64" s="3"/>
      <c r="AE64" s="2"/>
      <c r="AF64" s="1"/>
      <c r="AG64" s="1"/>
    </row>
    <row r="65" spans="1:33" s="35" customFormat="1" ht="18" customHeight="1">
      <c r="A65" s="19">
        <v>14</v>
      </c>
      <c r="B65" s="39">
        <v>5</v>
      </c>
      <c r="C65" s="40">
        <v>3</v>
      </c>
      <c r="D65" s="40">
        <v>2</v>
      </c>
      <c r="E65" s="92">
        <v>49</v>
      </c>
      <c r="F65" s="39">
        <v>8</v>
      </c>
      <c r="G65" s="40">
        <v>3</v>
      </c>
      <c r="H65" s="40">
        <v>5</v>
      </c>
      <c r="I65" s="92">
        <v>84</v>
      </c>
      <c r="J65" s="39">
        <v>4</v>
      </c>
      <c r="K65" s="40">
        <v>0</v>
      </c>
      <c r="L65" s="40">
        <v>4</v>
      </c>
      <c r="M65" s="65"/>
      <c r="N65" s="65"/>
      <c r="O65" s="65"/>
      <c r="P65" s="65"/>
      <c r="Q65" s="65"/>
      <c r="R65" s="65"/>
      <c r="S65" s="65"/>
      <c r="T65" s="65"/>
      <c r="U65" s="65"/>
      <c r="V65" s="5"/>
      <c r="W65" s="7"/>
      <c r="X65" s="7"/>
      <c r="Y65" s="7"/>
      <c r="Z65" s="3"/>
      <c r="AA65" s="2"/>
      <c r="AB65" s="1"/>
      <c r="AC65" s="1"/>
      <c r="AD65" s="3"/>
      <c r="AE65" s="2"/>
      <c r="AF65" s="1"/>
      <c r="AG65" s="1"/>
    </row>
    <row r="66" spans="1:33" s="6" customFormat="1" ht="25.5" customHeight="1">
      <c r="A66" s="10" t="s">
        <v>22</v>
      </c>
      <c r="B66" s="44">
        <v>21</v>
      </c>
      <c r="C66" s="44">
        <v>10</v>
      </c>
      <c r="D66" s="44">
        <v>11</v>
      </c>
      <c r="E66" s="98" t="s">
        <v>23</v>
      </c>
      <c r="F66" s="44">
        <v>75</v>
      </c>
      <c r="G66" s="44">
        <v>39</v>
      </c>
      <c r="H66" s="44">
        <v>36</v>
      </c>
      <c r="I66" s="98" t="s">
        <v>24</v>
      </c>
      <c r="J66" s="44">
        <v>22</v>
      </c>
      <c r="K66" s="44">
        <v>7</v>
      </c>
      <c r="L66" s="44">
        <v>15</v>
      </c>
      <c r="M66" s="65"/>
      <c r="N66" s="65"/>
      <c r="O66" s="65"/>
      <c r="P66" s="65"/>
      <c r="Q66" s="65"/>
      <c r="R66" s="65"/>
      <c r="S66" s="65"/>
      <c r="T66" s="65"/>
      <c r="U66" s="65"/>
      <c r="V66" s="5"/>
      <c r="W66" s="7"/>
      <c r="X66" s="7"/>
      <c r="Y66" s="7"/>
      <c r="Z66" s="3"/>
      <c r="AA66" s="2"/>
      <c r="AB66" s="1"/>
      <c r="AC66" s="1"/>
      <c r="AD66" s="3"/>
      <c r="AE66" s="2"/>
      <c r="AF66" s="1"/>
      <c r="AG66" s="1"/>
    </row>
    <row r="67" spans="1:33" s="35" customFormat="1" ht="15.75" customHeight="1">
      <c r="A67" s="17">
        <v>15</v>
      </c>
      <c r="B67" s="36">
        <v>9</v>
      </c>
      <c r="C67" s="37">
        <v>4</v>
      </c>
      <c r="D67" s="37">
        <v>5</v>
      </c>
      <c r="E67" s="91">
        <v>50</v>
      </c>
      <c r="F67" s="36">
        <v>11</v>
      </c>
      <c r="G67" s="37">
        <v>4</v>
      </c>
      <c r="H67" s="37">
        <v>7</v>
      </c>
      <c r="I67" s="91">
        <v>85</v>
      </c>
      <c r="J67" s="36">
        <v>5</v>
      </c>
      <c r="K67" s="37">
        <v>2</v>
      </c>
      <c r="L67" s="37">
        <v>3</v>
      </c>
      <c r="M67" s="65"/>
      <c r="N67" s="65"/>
      <c r="O67" s="65"/>
      <c r="P67" s="65"/>
      <c r="Q67" s="65"/>
      <c r="R67" s="65"/>
      <c r="S67" s="65"/>
      <c r="T67" s="65"/>
      <c r="U67" s="65"/>
      <c r="V67" s="5"/>
      <c r="W67" s="7"/>
      <c r="X67" s="7"/>
      <c r="Y67" s="7"/>
      <c r="Z67" s="3"/>
      <c r="AA67" s="2"/>
      <c r="AB67" s="1"/>
      <c r="AC67" s="1"/>
      <c r="AD67" s="3"/>
      <c r="AE67" s="2"/>
      <c r="AF67" s="1"/>
      <c r="AG67" s="1"/>
    </row>
    <row r="68" spans="1:33" s="35" customFormat="1" ht="15.75" customHeight="1">
      <c r="A68" s="17">
        <v>16</v>
      </c>
      <c r="B68" s="36">
        <v>2</v>
      </c>
      <c r="C68" s="37">
        <v>0</v>
      </c>
      <c r="D68" s="37">
        <v>2</v>
      </c>
      <c r="E68" s="91">
        <v>51</v>
      </c>
      <c r="F68" s="36">
        <v>11</v>
      </c>
      <c r="G68" s="37">
        <v>5</v>
      </c>
      <c r="H68" s="37">
        <v>6</v>
      </c>
      <c r="I68" s="91">
        <v>86</v>
      </c>
      <c r="J68" s="36">
        <v>3</v>
      </c>
      <c r="K68" s="37">
        <v>1</v>
      </c>
      <c r="L68" s="37">
        <v>2</v>
      </c>
      <c r="M68" s="65"/>
      <c r="N68" s="65"/>
      <c r="O68" s="65"/>
      <c r="P68" s="65"/>
      <c r="Q68" s="65"/>
      <c r="R68" s="65"/>
      <c r="S68" s="65"/>
      <c r="T68" s="65"/>
      <c r="U68" s="65"/>
      <c r="V68" s="5"/>
      <c r="W68" s="7"/>
      <c r="X68" s="7"/>
      <c r="Y68" s="7"/>
      <c r="Z68" s="3"/>
      <c r="AA68" s="2"/>
      <c r="AB68" s="1"/>
      <c r="AC68" s="1"/>
      <c r="AD68" s="3"/>
      <c r="AE68" s="2"/>
      <c r="AF68" s="1"/>
      <c r="AG68" s="1"/>
    </row>
    <row r="69" spans="1:33" s="35" customFormat="1" ht="15.75" customHeight="1">
      <c r="A69" s="17">
        <v>17</v>
      </c>
      <c r="B69" s="36">
        <v>5</v>
      </c>
      <c r="C69" s="37">
        <v>2</v>
      </c>
      <c r="D69" s="37">
        <v>3</v>
      </c>
      <c r="E69" s="91">
        <v>52</v>
      </c>
      <c r="F69" s="36">
        <v>12</v>
      </c>
      <c r="G69" s="37">
        <v>8</v>
      </c>
      <c r="H69" s="37">
        <v>4</v>
      </c>
      <c r="I69" s="91">
        <v>87</v>
      </c>
      <c r="J69" s="36">
        <v>6</v>
      </c>
      <c r="K69" s="37">
        <v>3</v>
      </c>
      <c r="L69" s="37">
        <v>3</v>
      </c>
      <c r="M69" s="65"/>
      <c r="N69" s="65"/>
      <c r="O69" s="65"/>
      <c r="P69" s="65"/>
      <c r="Q69" s="65"/>
      <c r="R69" s="65"/>
      <c r="S69" s="65"/>
      <c r="T69" s="65"/>
      <c r="U69" s="65"/>
      <c r="V69" s="5"/>
      <c r="W69" s="7"/>
      <c r="X69" s="7"/>
      <c r="Y69" s="7"/>
      <c r="Z69" s="3"/>
      <c r="AA69" s="2"/>
      <c r="AB69" s="1"/>
      <c r="AC69" s="1"/>
      <c r="AD69" s="3"/>
      <c r="AE69" s="2"/>
      <c r="AF69" s="1"/>
      <c r="AG69" s="1"/>
    </row>
    <row r="70" spans="1:33" s="35" customFormat="1" ht="15.75" customHeight="1">
      <c r="A70" s="17">
        <v>18</v>
      </c>
      <c r="B70" s="36">
        <v>2</v>
      </c>
      <c r="C70" s="37">
        <v>2</v>
      </c>
      <c r="D70" s="37">
        <v>0</v>
      </c>
      <c r="E70" s="91">
        <v>53</v>
      </c>
      <c r="F70" s="36">
        <v>21</v>
      </c>
      <c r="G70" s="37">
        <v>11</v>
      </c>
      <c r="H70" s="37">
        <v>10</v>
      </c>
      <c r="I70" s="91">
        <v>88</v>
      </c>
      <c r="J70" s="36">
        <v>5</v>
      </c>
      <c r="K70" s="37">
        <v>1</v>
      </c>
      <c r="L70" s="37">
        <v>4</v>
      </c>
      <c r="M70" s="65"/>
      <c r="N70" s="65"/>
      <c r="O70" s="65"/>
      <c r="P70" s="65"/>
      <c r="Q70" s="65"/>
      <c r="R70" s="65"/>
      <c r="S70" s="65"/>
      <c r="T70" s="65"/>
      <c r="U70" s="65"/>
      <c r="V70" s="5"/>
      <c r="W70" s="7"/>
      <c r="X70" s="7"/>
      <c r="Y70" s="7"/>
      <c r="Z70" s="3"/>
      <c r="AA70" s="2"/>
      <c r="AB70" s="1"/>
      <c r="AC70" s="1"/>
      <c r="AD70" s="3"/>
      <c r="AE70" s="2"/>
      <c r="AF70" s="1"/>
      <c r="AG70" s="1"/>
    </row>
    <row r="71" spans="1:33" s="35" customFormat="1" ht="18" customHeight="1">
      <c r="A71" s="19">
        <v>19</v>
      </c>
      <c r="B71" s="39">
        <v>3</v>
      </c>
      <c r="C71" s="40">
        <v>2</v>
      </c>
      <c r="D71" s="40">
        <v>1</v>
      </c>
      <c r="E71" s="92">
        <v>54</v>
      </c>
      <c r="F71" s="39">
        <v>20</v>
      </c>
      <c r="G71" s="40">
        <v>11</v>
      </c>
      <c r="H71" s="40">
        <v>9</v>
      </c>
      <c r="I71" s="92">
        <v>89</v>
      </c>
      <c r="J71" s="39">
        <v>3</v>
      </c>
      <c r="K71" s="40">
        <v>0</v>
      </c>
      <c r="L71" s="40">
        <v>3</v>
      </c>
      <c r="M71" s="65"/>
      <c r="N71" s="65"/>
      <c r="O71" s="65"/>
      <c r="P71" s="65"/>
      <c r="Q71" s="65"/>
      <c r="R71" s="65"/>
      <c r="S71" s="65"/>
      <c r="T71" s="65"/>
      <c r="U71" s="65"/>
      <c r="V71" s="5"/>
      <c r="W71" s="7"/>
      <c r="X71" s="7"/>
      <c r="Y71" s="7"/>
      <c r="Z71" s="3"/>
      <c r="AA71" s="2"/>
      <c r="AB71" s="1"/>
      <c r="AC71" s="1"/>
      <c r="AD71" s="3"/>
      <c r="AE71" s="2"/>
      <c r="AF71" s="1"/>
      <c r="AG71" s="1"/>
    </row>
    <row r="72" spans="1:33" s="6" customFormat="1" ht="25.5" customHeight="1">
      <c r="A72" s="10" t="s">
        <v>25</v>
      </c>
      <c r="B72" s="44">
        <v>39</v>
      </c>
      <c r="C72" s="44">
        <v>19</v>
      </c>
      <c r="D72" s="44">
        <v>20</v>
      </c>
      <c r="E72" s="98" t="s">
        <v>26</v>
      </c>
      <c r="F72" s="44">
        <v>56</v>
      </c>
      <c r="G72" s="44">
        <v>26</v>
      </c>
      <c r="H72" s="44">
        <v>30</v>
      </c>
      <c r="I72" s="98" t="s">
        <v>27</v>
      </c>
      <c r="J72" s="44">
        <v>7</v>
      </c>
      <c r="K72" s="44">
        <v>6</v>
      </c>
      <c r="L72" s="44">
        <v>1</v>
      </c>
      <c r="M72" s="65"/>
      <c r="N72" s="65"/>
      <c r="O72" s="65"/>
      <c r="P72" s="65"/>
      <c r="Q72" s="65"/>
      <c r="R72" s="65"/>
      <c r="S72" s="65"/>
      <c r="T72" s="65"/>
      <c r="U72" s="65"/>
      <c r="V72" s="5"/>
      <c r="W72" s="7"/>
      <c r="X72" s="7"/>
      <c r="Y72" s="7"/>
      <c r="Z72" s="3"/>
      <c r="AA72" s="2"/>
      <c r="AB72" s="1"/>
      <c r="AC72" s="1"/>
      <c r="AD72" s="3"/>
      <c r="AE72" s="2"/>
      <c r="AF72" s="1"/>
      <c r="AG72" s="1"/>
    </row>
    <row r="73" spans="1:33" s="35" customFormat="1" ht="15.75" customHeight="1">
      <c r="A73" s="17">
        <v>20</v>
      </c>
      <c r="B73" s="36">
        <v>7</v>
      </c>
      <c r="C73" s="37">
        <v>3</v>
      </c>
      <c r="D73" s="37">
        <v>4</v>
      </c>
      <c r="E73" s="91">
        <v>55</v>
      </c>
      <c r="F73" s="36">
        <v>17</v>
      </c>
      <c r="G73" s="37">
        <v>4</v>
      </c>
      <c r="H73" s="37">
        <v>13</v>
      </c>
      <c r="I73" s="91">
        <v>90</v>
      </c>
      <c r="J73" s="36">
        <v>2</v>
      </c>
      <c r="K73" s="37">
        <v>2</v>
      </c>
      <c r="L73" s="37">
        <v>0</v>
      </c>
      <c r="M73" s="65"/>
      <c r="N73" s="65"/>
      <c r="O73" s="65"/>
      <c r="P73" s="65"/>
      <c r="Q73" s="65"/>
      <c r="R73" s="65"/>
      <c r="S73" s="65"/>
      <c r="T73" s="65"/>
      <c r="U73" s="65"/>
      <c r="V73" s="5"/>
      <c r="W73" s="7"/>
      <c r="X73" s="7"/>
      <c r="Y73" s="7"/>
      <c r="Z73" s="3"/>
      <c r="AA73" s="2"/>
      <c r="AB73" s="1"/>
      <c r="AC73" s="1"/>
      <c r="AD73" s="3"/>
      <c r="AE73" s="2"/>
      <c r="AF73" s="1"/>
      <c r="AG73" s="1"/>
    </row>
    <row r="74" spans="1:33" s="35" customFormat="1" ht="15.75" customHeight="1">
      <c r="A74" s="17">
        <v>21</v>
      </c>
      <c r="B74" s="36">
        <v>6</v>
      </c>
      <c r="C74" s="37">
        <v>3</v>
      </c>
      <c r="D74" s="37">
        <v>3</v>
      </c>
      <c r="E74" s="91">
        <v>56</v>
      </c>
      <c r="F74" s="36">
        <v>8</v>
      </c>
      <c r="G74" s="37">
        <v>6</v>
      </c>
      <c r="H74" s="37">
        <v>2</v>
      </c>
      <c r="I74" s="91">
        <v>91</v>
      </c>
      <c r="J74" s="36">
        <v>3</v>
      </c>
      <c r="K74" s="37">
        <v>3</v>
      </c>
      <c r="L74" s="37">
        <v>0</v>
      </c>
      <c r="M74" s="65"/>
      <c r="N74" s="65"/>
      <c r="O74" s="65"/>
      <c r="P74" s="65"/>
      <c r="Q74" s="65"/>
      <c r="R74" s="65"/>
      <c r="S74" s="65"/>
      <c r="T74" s="65"/>
      <c r="U74" s="65"/>
      <c r="V74" s="5"/>
      <c r="W74" s="7"/>
      <c r="X74" s="7"/>
      <c r="Y74" s="7"/>
      <c r="Z74" s="3"/>
      <c r="AA74" s="2"/>
      <c r="AB74" s="1"/>
      <c r="AC74" s="1"/>
      <c r="AD74" s="3"/>
      <c r="AE74" s="2"/>
      <c r="AF74" s="1"/>
      <c r="AG74" s="1"/>
    </row>
    <row r="75" spans="1:33" s="35" customFormat="1" ht="15.75" customHeight="1">
      <c r="A75" s="17">
        <v>22</v>
      </c>
      <c r="B75" s="36">
        <v>6</v>
      </c>
      <c r="C75" s="37">
        <v>3</v>
      </c>
      <c r="D75" s="37">
        <v>3</v>
      </c>
      <c r="E75" s="91">
        <v>57</v>
      </c>
      <c r="F75" s="36">
        <v>16</v>
      </c>
      <c r="G75" s="37">
        <v>11</v>
      </c>
      <c r="H75" s="37">
        <v>5</v>
      </c>
      <c r="I75" s="91">
        <v>92</v>
      </c>
      <c r="J75" s="36">
        <v>1</v>
      </c>
      <c r="K75" s="37">
        <v>0</v>
      </c>
      <c r="L75" s="37">
        <v>1</v>
      </c>
      <c r="M75" s="65"/>
      <c r="N75" s="65"/>
      <c r="O75" s="65"/>
      <c r="P75" s="65"/>
      <c r="Q75" s="65"/>
      <c r="R75" s="65"/>
      <c r="S75" s="65"/>
      <c r="T75" s="65"/>
      <c r="U75" s="65"/>
      <c r="V75" s="5"/>
      <c r="W75" s="7"/>
      <c r="X75" s="7"/>
      <c r="Y75" s="7"/>
      <c r="Z75" s="3"/>
      <c r="AA75" s="2"/>
      <c r="AB75" s="1"/>
      <c r="AC75" s="1"/>
      <c r="AD75" s="3"/>
      <c r="AE75" s="2"/>
      <c r="AF75" s="1"/>
      <c r="AG75" s="1"/>
    </row>
    <row r="76" spans="1:33" s="35" customFormat="1" ht="15.75" customHeight="1">
      <c r="A76" s="17">
        <v>23</v>
      </c>
      <c r="B76" s="36">
        <v>13</v>
      </c>
      <c r="C76" s="37">
        <v>7</v>
      </c>
      <c r="D76" s="37">
        <v>6</v>
      </c>
      <c r="E76" s="91">
        <v>58</v>
      </c>
      <c r="F76" s="36">
        <v>9</v>
      </c>
      <c r="G76" s="37">
        <v>4</v>
      </c>
      <c r="H76" s="37">
        <v>5</v>
      </c>
      <c r="I76" s="91">
        <v>93</v>
      </c>
      <c r="J76" s="36">
        <v>0</v>
      </c>
      <c r="K76" s="37">
        <v>0</v>
      </c>
      <c r="L76" s="37">
        <v>0</v>
      </c>
      <c r="M76" s="65"/>
      <c r="N76" s="65"/>
      <c r="O76" s="65"/>
      <c r="P76" s="65"/>
      <c r="Q76" s="65"/>
      <c r="R76" s="65"/>
      <c r="S76" s="65"/>
      <c r="T76" s="65"/>
      <c r="U76" s="65"/>
      <c r="V76" s="5"/>
      <c r="W76" s="7"/>
      <c r="X76" s="7"/>
      <c r="Y76" s="7"/>
      <c r="Z76" s="3"/>
      <c r="AA76" s="2"/>
      <c r="AB76" s="1"/>
      <c r="AC76" s="1"/>
      <c r="AD76" s="3"/>
      <c r="AE76" s="2"/>
      <c r="AF76" s="1"/>
      <c r="AG76" s="1"/>
    </row>
    <row r="77" spans="1:33" s="35" customFormat="1" ht="18" customHeight="1">
      <c r="A77" s="19">
        <v>24</v>
      </c>
      <c r="B77" s="39">
        <v>7</v>
      </c>
      <c r="C77" s="40">
        <v>3</v>
      </c>
      <c r="D77" s="40">
        <v>4</v>
      </c>
      <c r="E77" s="92">
        <v>59</v>
      </c>
      <c r="F77" s="39">
        <v>6</v>
      </c>
      <c r="G77" s="40">
        <v>1</v>
      </c>
      <c r="H77" s="40">
        <v>5</v>
      </c>
      <c r="I77" s="92">
        <v>94</v>
      </c>
      <c r="J77" s="39">
        <v>1</v>
      </c>
      <c r="K77" s="40">
        <v>1</v>
      </c>
      <c r="L77" s="40">
        <v>0</v>
      </c>
      <c r="M77" s="65"/>
      <c r="N77" s="65"/>
      <c r="O77" s="65"/>
      <c r="P77" s="65"/>
      <c r="Q77" s="65"/>
      <c r="R77" s="65"/>
      <c r="S77" s="65"/>
      <c r="T77" s="65"/>
      <c r="U77" s="65"/>
      <c r="V77" s="5"/>
      <c r="W77" s="7"/>
      <c r="X77" s="7"/>
      <c r="Y77" s="7"/>
      <c r="Z77" s="3"/>
      <c r="AA77" s="2"/>
      <c r="AB77" s="1"/>
      <c r="AC77" s="1"/>
      <c r="AD77" s="3"/>
      <c r="AE77" s="2"/>
      <c r="AF77" s="1"/>
      <c r="AG77" s="1"/>
    </row>
    <row r="78" spans="1:33" s="6" customFormat="1" ht="25.5" customHeight="1">
      <c r="A78" s="10" t="s">
        <v>28</v>
      </c>
      <c r="B78" s="44">
        <v>41</v>
      </c>
      <c r="C78" s="44">
        <v>22</v>
      </c>
      <c r="D78" s="44">
        <v>19</v>
      </c>
      <c r="E78" s="98" t="s">
        <v>29</v>
      </c>
      <c r="F78" s="44">
        <v>66</v>
      </c>
      <c r="G78" s="44">
        <v>39</v>
      </c>
      <c r="H78" s="44">
        <v>27</v>
      </c>
      <c r="I78" s="93" t="s">
        <v>30</v>
      </c>
      <c r="J78" s="44">
        <v>4</v>
      </c>
      <c r="K78" s="44">
        <v>1</v>
      </c>
      <c r="L78" s="44">
        <v>3</v>
      </c>
      <c r="M78" s="65"/>
      <c r="N78" s="65"/>
      <c r="O78" s="65"/>
      <c r="P78" s="65"/>
      <c r="Q78" s="65"/>
      <c r="R78" s="65"/>
      <c r="S78" s="65"/>
      <c r="T78" s="65"/>
      <c r="U78" s="65"/>
      <c r="V78" s="5"/>
      <c r="W78" s="7"/>
      <c r="X78" s="7"/>
      <c r="Y78" s="7"/>
      <c r="Z78" s="3"/>
      <c r="AA78" s="2"/>
      <c r="AB78" s="1"/>
      <c r="AC78" s="1"/>
      <c r="AD78" s="3"/>
      <c r="AE78" s="2"/>
      <c r="AF78" s="1"/>
      <c r="AG78" s="1"/>
    </row>
    <row r="79" spans="1:33" s="35" customFormat="1" ht="15.75" customHeight="1">
      <c r="A79" s="17">
        <v>25</v>
      </c>
      <c r="B79" s="36">
        <v>8</v>
      </c>
      <c r="C79" s="37">
        <v>3</v>
      </c>
      <c r="D79" s="37">
        <v>5</v>
      </c>
      <c r="E79" s="91">
        <v>60</v>
      </c>
      <c r="F79" s="36">
        <v>16</v>
      </c>
      <c r="G79" s="37">
        <v>11</v>
      </c>
      <c r="H79" s="37">
        <v>5</v>
      </c>
      <c r="I79" s="91">
        <v>95</v>
      </c>
      <c r="J79" s="36">
        <v>1</v>
      </c>
      <c r="K79" s="37">
        <v>0</v>
      </c>
      <c r="L79" s="37">
        <v>1</v>
      </c>
      <c r="M79" s="65"/>
      <c r="N79" s="65"/>
      <c r="O79" s="65"/>
      <c r="P79" s="65"/>
      <c r="Q79" s="65"/>
      <c r="R79" s="65"/>
      <c r="S79" s="65"/>
      <c r="T79" s="65"/>
      <c r="U79" s="65"/>
      <c r="V79" s="5"/>
      <c r="W79" s="7"/>
      <c r="X79" s="7"/>
      <c r="Y79" s="7"/>
      <c r="Z79" s="3"/>
      <c r="AA79" s="2"/>
      <c r="AB79" s="1"/>
      <c r="AC79" s="1"/>
      <c r="AD79" s="3"/>
      <c r="AE79" s="2"/>
      <c r="AF79" s="1"/>
      <c r="AG79" s="1"/>
    </row>
    <row r="80" spans="1:33" s="35" customFormat="1" ht="15.75" customHeight="1">
      <c r="A80" s="17">
        <v>26</v>
      </c>
      <c r="B80" s="36">
        <v>10</v>
      </c>
      <c r="C80" s="37">
        <v>4</v>
      </c>
      <c r="D80" s="37">
        <v>6</v>
      </c>
      <c r="E80" s="91">
        <v>61</v>
      </c>
      <c r="F80" s="36">
        <v>12</v>
      </c>
      <c r="G80" s="37">
        <v>7</v>
      </c>
      <c r="H80" s="37">
        <v>5</v>
      </c>
      <c r="I80" s="91">
        <v>96</v>
      </c>
      <c r="J80" s="36">
        <v>1</v>
      </c>
      <c r="K80" s="37">
        <v>1</v>
      </c>
      <c r="L80" s="37">
        <v>0</v>
      </c>
      <c r="M80" s="65"/>
      <c r="N80" s="65"/>
      <c r="O80" s="65"/>
      <c r="P80" s="65"/>
      <c r="Q80" s="65"/>
      <c r="R80" s="65"/>
      <c r="S80" s="65"/>
      <c r="T80" s="65"/>
      <c r="U80" s="65"/>
      <c r="V80" s="5"/>
      <c r="W80" s="7"/>
      <c r="X80" s="7"/>
      <c r="Y80" s="7"/>
      <c r="Z80" s="3"/>
      <c r="AA80" s="2"/>
      <c r="AB80" s="1"/>
      <c r="AC80" s="1"/>
      <c r="AD80" s="3"/>
      <c r="AE80" s="2"/>
      <c r="AF80" s="1"/>
      <c r="AG80" s="1"/>
    </row>
    <row r="81" spans="1:33" s="35" customFormat="1" ht="15.75" customHeight="1">
      <c r="A81" s="17">
        <v>27</v>
      </c>
      <c r="B81" s="36">
        <v>11</v>
      </c>
      <c r="C81" s="37">
        <v>6</v>
      </c>
      <c r="D81" s="37">
        <v>5</v>
      </c>
      <c r="E81" s="91">
        <v>62</v>
      </c>
      <c r="F81" s="36">
        <v>10</v>
      </c>
      <c r="G81" s="37">
        <v>7</v>
      </c>
      <c r="H81" s="37">
        <v>3</v>
      </c>
      <c r="I81" s="91">
        <v>97</v>
      </c>
      <c r="J81" s="36">
        <v>1</v>
      </c>
      <c r="K81" s="37">
        <v>0</v>
      </c>
      <c r="L81" s="37">
        <v>1</v>
      </c>
      <c r="M81" s="65"/>
      <c r="N81" s="65"/>
      <c r="O81" s="65"/>
      <c r="P81" s="65"/>
      <c r="Q81" s="65"/>
      <c r="R81" s="65"/>
      <c r="S81" s="65"/>
      <c r="T81" s="65"/>
      <c r="U81" s="65"/>
      <c r="V81" s="5"/>
      <c r="W81" s="7"/>
      <c r="X81" s="7"/>
      <c r="Y81" s="7"/>
      <c r="Z81" s="3"/>
      <c r="AA81" s="2"/>
      <c r="AB81" s="1"/>
      <c r="AC81" s="1"/>
      <c r="AD81" s="3"/>
      <c r="AE81" s="2"/>
      <c r="AF81" s="1"/>
      <c r="AG81" s="1"/>
    </row>
    <row r="82" spans="1:33" s="35" customFormat="1" ht="15.75" customHeight="1">
      <c r="A82" s="17">
        <v>28</v>
      </c>
      <c r="B82" s="36">
        <v>7</v>
      </c>
      <c r="C82" s="37">
        <v>5</v>
      </c>
      <c r="D82" s="37">
        <v>2</v>
      </c>
      <c r="E82" s="91">
        <v>63</v>
      </c>
      <c r="F82" s="36">
        <v>12</v>
      </c>
      <c r="G82" s="37">
        <v>6</v>
      </c>
      <c r="H82" s="37">
        <v>6</v>
      </c>
      <c r="I82" s="91">
        <v>98</v>
      </c>
      <c r="J82" s="36">
        <v>1</v>
      </c>
      <c r="K82" s="37">
        <v>0</v>
      </c>
      <c r="L82" s="37">
        <v>1</v>
      </c>
      <c r="M82" s="65"/>
      <c r="N82" s="65"/>
      <c r="O82" s="65"/>
      <c r="P82" s="65"/>
      <c r="Q82" s="65"/>
      <c r="R82" s="65"/>
      <c r="S82" s="65"/>
      <c r="T82" s="65"/>
      <c r="U82" s="65"/>
      <c r="V82" s="5"/>
      <c r="W82" s="7"/>
      <c r="X82" s="7"/>
      <c r="Y82" s="7"/>
      <c r="Z82" s="3"/>
      <c r="AA82" s="2"/>
      <c r="AB82" s="1"/>
      <c r="AC82" s="1"/>
      <c r="AD82" s="3"/>
      <c r="AE82" s="2"/>
      <c r="AF82" s="1"/>
      <c r="AG82" s="1"/>
    </row>
    <row r="83" spans="1:33" s="35" customFormat="1" ht="18" customHeight="1">
      <c r="A83" s="19">
        <v>29</v>
      </c>
      <c r="B83" s="39">
        <v>5</v>
      </c>
      <c r="C83" s="40">
        <v>4</v>
      </c>
      <c r="D83" s="40">
        <v>1</v>
      </c>
      <c r="E83" s="92">
        <v>64</v>
      </c>
      <c r="F83" s="39">
        <v>16</v>
      </c>
      <c r="G83" s="40">
        <v>8</v>
      </c>
      <c r="H83" s="40">
        <v>8</v>
      </c>
      <c r="I83" s="91">
        <v>99</v>
      </c>
      <c r="J83" s="36">
        <v>0</v>
      </c>
      <c r="K83" s="37">
        <v>0</v>
      </c>
      <c r="L83" s="37">
        <v>0</v>
      </c>
      <c r="M83" s="65"/>
      <c r="N83" s="65"/>
      <c r="O83" s="65"/>
      <c r="P83" s="65"/>
      <c r="Q83" s="65"/>
      <c r="R83" s="65"/>
      <c r="S83" s="65"/>
      <c r="T83" s="65"/>
      <c r="U83" s="65"/>
      <c r="V83" s="5"/>
      <c r="W83" s="7"/>
      <c r="X83" s="7"/>
      <c r="Y83" s="7"/>
      <c r="Z83" s="3"/>
      <c r="AA83" s="2"/>
      <c r="AB83" s="1"/>
      <c r="AC83" s="1"/>
      <c r="AD83" s="3"/>
      <c r="AE83" s="2"/>
      <c r="AF83" s="1"/>
      <c r="AG83" s="1"/>
    </row>
    <row r="84" spans="1:33" s="6" customFormat="1" ht="25.5" customHeight="1">
      <c r="A84" s="10" t="s">
        <v>31</v>
      </c>
      <c r="B84" s="44">
        <v>25</v>
      </c>
      <c r="C84" s="44">
        <v>10</v>
      </c>
      <c r="D84" s="44">
        <v>15</v>
      </c>
      <c r="E84" s="98" t="s">
        <v>32</v>
      </c>
      <c r="F84" s="44">
        <v>40</v>
      </c>
      <c r="G84" s="44">
        <v>19</v>
      </c>
      <c r="H84" s="44">
        <v>21</v>
      </c>
      <c r="I84" s="95">
        <v>100</v>
      </c>
      <c r="J84" s="47">
        <v>0</v>
      </c>
      <c r="K84" s="48">
        <v>0</v>
      </c>
      <c r="L84" s="48">
        <v>0</v>
      </c>
      <c r="M84" s="65"/>
      <c r="N84" s="65"/>
      <c r="O84" s="65"/>
      <c r="P84" s="65"/>
      <c r="Q84" s="65"/>
      <c r="R84" s="65"/>
      <c r="S84" s="65"/>
      <c r="T84" s="65"/>
      <c r="U84" s="65"/>
      <c r="V84" s="5"/>
      <c r="W84" s="7"/>
      <c r="X84" s="7"/>
      <c r="Y84" s="7"/>
      <c r="Z84" s="3"/>
      <c r="AA84" s="2"/>
      <c r="AB84" s="1"/>
      <c r="AC84" s="1"/>
      <c r="AD84" s="3"/>
      <c r="AE84" s="2"/>
      <c r="AF84" s="1"/>
      <c r="AG84" s="1"/>
    </row>
    <row r="85" spans="1:33" s="35" customFormat="1" ht="15.75" customHeight="1">
      <c r="A85" s="17">
        <v>30</v>
      </c>
      <c r="B85" s="36">
        <v>5</v>
      </c>
      <c r="C85" s="37">
        <v>1</v>
      </c>
      <c r="D85" s="37">
        <v>4</v>
      </c>
      <c r="E85" s="91">
        <v>65</v>
      </c>
      <c r="F85" s="36">
        <v>5</v>
      </c>
      <c r="G85" s="37">
        <v>2</v>
      </c>
      <c r="H85" s="37">
        <v>3</v>
      </c>
      <c r="I85" s="91">
        <v>101</v>
      </c>
      <c r="J85" s="36">
        <v>0</v>
      </c>
      <c r="K85" s="37">
        <v>0</v>
      </c>
      <c r="L85" s="37">
        <v>0</v>
      </c>
      <c r="M85" s="65"/>
      <c r="N85" s="65"/>
      <c r="O85" s="65"/>
      <c r="P85" s="65"/>
      <c r="Q85" s="65"/>
      <c r="R85" s="65"/>
      <c r="S85" s="65"/>
      <c r="T85" s="65"/>
      <c r="U85" s="65"/>
      <c r="V85" s="5"/>
      <c r="W85" s="7"/>
      <c r="X85" s="7"/>
      <c r="Y85" s="7"/>
      <c r="Z85" s="3"/>
      <c r="AA85" s="2"/>
      <c r="AB85" s="1"/>
      <c r="AC85" s="1"/>
      <c r="AD85" s="3"/>
      <c r="AE85" s="2"/>
      <c r="AF85" s="1"/>
      <c r="AG85" s="1"/>
    </row>
    <row r="86" spans="1:33" s="35" customFormat="1" ht="15.75" customHeight="1">
      <c r="A86" s="17">
        <v>31</v>
      </c>
      <c r="B86" s="36">
        <v>6</v>
      </c>
      <c r="C86" s="37">
        <v>5</v>
      </c>
      <c r="D86" s="37">
        <v>1</v>
      </c>
      <c r="E86" s="91">
        <v>66</v>
      </c>
      <c r="F86" s="36">
        <v>6</v>
      </c>
      <c r="G86" s="37">
        <v>1</v>
      </c>
      <c r="H86" s="37">
        <v>5</v>
      </c>
      <c r="I86" s="91">
        <v>102</v>
      </c>
      <c r="J86" s="36">
        <v>0</v>
      </c>
      <c r="K86" s="37">
        <v>0</v>
      </c>
      <c r="L86" s="37">
        <v>0</v>
      </c>
      <c r="M86" s="65"/>
      <c r="N86" s="65"/>
      <c r="O86" s="65"/>
      <c r="P86" s="65"/>
      <c r="Q86" s="65"/>
      <c r="R86" s="65"/>
      <c r="S86" s="65"/>
      <c r="T86" s="65"/>
      <c r="U86" s="65"/>
      <c r="V86" s="5"/>
      <c r="W86" s="7"/>
      <c r="X86" s="7"/>
      <c r="Y86" s="7"/>
      <c r="Z86" s="3"/>
      <c r="AA86" s="2"/>
      <c r="AB86" s="1"/>
      <c r="AC86" s="1"/>
      <c r="AD86" s="3"/>
      <c r="AE86" s="2"/>
      <c r="AF86" s="1"/>
      <c r="AG86" s="1"/>
    </row>
    <row r="87" spans="1:33" s="35" customFormat="1" ht="15.75" customHeight="1">
      <c r="A87" s="17">
        <v>32</v>
      </c>
      <c r="B87" s="36">
        <v>4</v>
      </c>
      <c r="C87" s="37">
        <v>1</v>
      </c>
      <c r="D87" s="37">
        <v>3</v>
      </c>
      <c r="E87" s="91">
        <v>67</v>
      </c>
      <c r="F87" s="36">
        <v>7</v>
      </c>
      <c r="G87" s="37">
        <v>2</v>
      </c>
      <c r="H87" s="37">
        <v>5</v>
      </c>
      <c r="I87" s="91">
        <v>103</v>
      </c>
      <c r="J87" s="36">
        <v>0</v>
      </c>
      <c r="K87" s="37">
        <v>0</v>
      </c>
      <c r="L87" s="37">
        <v>0</v>
      </c>
      <c r="M87" s="65"/>
      <c r="N87" s="65"/>
      <c r="O87" s="65"/>
      <c r="P87" s="65"/>
      <c r="Q87" s="65"/>
      <c r="R87" s="65"/>
      <c r="S87" s="65"/>
      <c r="T87" s="65"/>
      <c r="U87" s="65"/>
      <c r="V87" s="5"/>
      <c r="W87" s="7"/>
      <c r="X87" s="7"/>
      <c r="Y87" s="7"/>
      <c r="Z87" s="3"/>
      <c r="AA87" s="2"/>
      <c r="AB87" s="1"/>
      <c r="AC87" s="1"/>
      <c r="AD87" s="3"/>
      <c r="AE87" s="2"/>
      <c r="AF87" s="1"/>
      <c r="AG87" s="1"/>
    </row>
    <row r="88" spans="1:33" s="35" customFormat="1" ht="15.75" customHeight="1">
      <c r="A88" s="17">
        <v>33</v>
      </c>
      <c r="B88" s="36">
        <v>4</v>
      </c>
      <c r="C88" s="37">
        <v>3</v>
      </c>
      <c r="D88" s="37">
        <v>1</v>
      </c>
      <c r="E88" s="91">
        <v>68</v>
      </c>
      <c r="F88" s="36">
        <v>8</v>
      </c>
      <c r="G88" s="37">
        <v>5</v>
      </c>
      <c r="H88" s="37">
        <v>3</v>
      </c>
      <c r="I88" s="96" t="s">
        <v>33</v>
      </c>
      <c r="J88" s="39">
        <v>0</v>
      </c>
      <c r="K88" s="40">
        <v>0</v>
      </c>
      <c r="L88" s="40">
        <v>0</v>
      </c>
      <c r="M88" s="65"/>
      <c r="N88" s="65"/>
      <c r="O88" s="65"/>
      <c r="P88" s="65"/>
      <c r="Q88" s="65"/>
      <c r="R88" s="65"/>
      <c r="S88" s="65"/>
      <c r="T88" s="65"/>
      <c r="U88" s="65"/>
      <c r="V88" s="5"/>
      <c r="W88" s="7"/>
      <c r="X88" s="7"/>
      <c r="Y88" s="7"/>
      <c r="Z88" s="3"/>
      <c r="AA88" s="2"/>
      <c r="AB88" s="1"/>
      <c r="AC88" s="1"/>
      <c r="AD88" s="3"/>
      <c r="AE88" s="2"/>
      <c r="AF88" s="1"/>
      <c r="AG88" s="1"/>
    </row>
    <row r="89" spans="1:33" s="35" customFormat="1" ht="21" customHeight="1" thickBot="1">
      <c r="A89" s="32">
        <v>34</v>
      </c>
      <c r="B89" s="36">
        <v>6</v>
      </c>
      <c r="C89" s="37">
        <v>0</v>
      </c>
      <c r="D89" s="37">
        <v>6</v>
      </c>
      <c r="E89" s="91">
        <v>69</v>
      </c>
      <c r="F89" s="36">
        <v>14</v>
      </c>
      <c r="G89" s="37">
        <v>9</v>
      </c>
      <c r="H89" s="37">
        <v>5</v>
      </c>
      <c r="I89" s="107" t="s">
        <v>5</v>
      </c>
      <c r="J89" s="47">
        <v>740</v>
      </c>
      <c r="K89" s="47">
        <v>378</v>
      </c>
      <c r="L89" s="47">
        <v>362</v>
      </c>
      <c r="M89" s="65"/>
      <c r="N89" s="65"/>
      <c r="O89" s="65"/>
      <c r="P89" s="65"/>
      <c r="Q89" s="65"/>
      <c r="R89" s="65"/>
      <c r="S89" s="65"/>
      <c r="T89" s="65"/>
      <c r="U89" s="65"/>
      <c r="V89" s="5"/>
      <c r="W89" s="7"/>
      <c r="X89" s="7"/>
      <c r="Y89" s="7"/>
      <c r="Z89" s="3"/>
      <c r="AA89" s="2"/>
      <c r="AB89" s="1"/>
      <c r="AC89" s="1"/>
      <c r="AD89" s="3"/>
      <c r="AE89" s="2"/>
      <c r="AF89" s="1"/>
      <c r="AG89" s="1"/>
    </row>
    <row r="90" spans="1:33" s="58" customFormat="1" ht="24" customHeight="1" thickTop="1" thickBot="1">
      <c r="A90" s="53" t="s">
        <v>34</v>
      </c>
      <c r="B90" s="115">
        <v>71</v>
      </c>
      <c r="C90" s="116">
        <v>41</v>
      </c>
      <c r="D90" s="116">
        <v>30</v>
      </c>
      <c r="E90" s="117" t="s">
        <v>36</v>
      </c>
      <c r="F90" s="116">
        <v>438</v>
      </c>
      <c r="G90" s="116">
        <v>228</v>
      </c>
      <c r="H90" s="116">
        <v>210</v>
      </c>
      <c r="I90" s="118" t="s">
        <v>37</v>
      </c>
      <c r="J90" s="116">
        <v>231</v>
      </c>
      <c r="K90" s="116">
        <v>109</v>
      </c>
      <c r="L90" s="116">
        <v>122</v>
      </c>
      <c r="M90" s="65"/>
      <c r="N90" s="65"/>
      <c r="O90" s="65"/>
      <c r="P90" s="65"/>
      <c r="Q90" s="65"/>
      <c r="R90" s="65"/>
      <c r="S90" s="65"/>
      <c r="T90" s="65"/>
      <c r="U90" s="65"/>
      <c r="V90" s="5"/>
      <c r="W90" s="7"/>
      <c r="X90" s="7"/>
      <c r="Y90" s="7"/>
      <c r="Z90" s="3"/>
      <c r="AA90" s="2"/>
      <c r="AB90" s="1"/>
      <c r="AC90" s="1"/>
      <c r="AD90" s="3"/>
      <c r="AE90" s="2"/>
      <c r="AF90" s="1"/>
      <c r="AG90" s="1"/>
    </row>
    <row r="91" spans="1:33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60" t="s">
        <v>53</v>
      </c>
      <c r="L91" s="30"/>
      <c r="M91" s="35"/>
      <c r="N91" s="65"/>
      <c r="O91" s="65"/>
      <c r="P91" s="65"/>
      <c r="Q91" s="65"/>
      <c r="R91" s="65"/>
      <c r="S91" s="65"/>
      <c r="T91" s="65"/>
      <c r="U91" s="65"/>
      <c r="V91" s="5"/>
      <c r="W91" s="7"/>
      <c r="X91" s="7"/>
      <c r="Y91" s="7"/>
      <c r="Z91" s="3"/>
      <c r="AA91" s="2"/>
      <c r="AB91" s="1"/>
      <c r="AC91" s="1"/>
      <c r="AD91" s="3"/>
      <c r="AE91" s="2"/>
      <c r="AF91" s="1"/>
      <c r="AG91" s="1"/>
    </row>
    <row r="92" spans="1:33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  <c r="M92" s="65"/>
      <c r="N92" s="65"/>
      <c r="O92" s="65"/>
      <c r="P92" s="65"/>
      <c r="Q92" s="65"/>
      <c r="R92" s="65"/>
      <c r="S92" s="65"/>
      <c r="T92" s="65"/>
      <c r="U92" s="65"/>
      <c r="V92" s="5"/>
      <c r="W92" s="7"/>
      <c r="X92" s="7"/>
      <c r="Y92" s="7"/>
      <c r="Z92" s="3"/>
      <c r="AA92" s="2"/>
      <c r="AB92" s="1"/>
      <c r="AC92" s="1"/>
      <c r="AD92" s="3"/>
      <c r="AE92" s="2"/>
      <c r="AF92" s="1"/>
      <c r="AG92" s="1"/>
    </row>
    <row r="93" spans="1:33" s="6" customFormat="1" ht="25.5" customHeight="1">
      <c r="A93" s="10" t="s">
        <v>6</v>
      </c>
      <c r="B93" s="44">
        <v>192</v>
      </c>
      <c r="C93" s="44">
        <v>91</v>
      </c>
      <c r="D93" s="44">
        <v>101</v>
      </c>
      <c r="E93" s="98" t="s">
        <v>7</v>
      </c>
      <c r="F93" s="44">
        <v>343</v>
      </c>
      <c r="G93" s="44">
        <v>181</v>
      </c>
      <c r="H93" s="44">
        <v>162</v>
      </c>
      <c r="I93" s="98" t="s">
        <v>8</v>
      </c>
      <c r="J93" s="44">
        <v>585</v>
      </c>
      <c r="K93" s="44">
        <v>271</v>
      </c>
      <c r="L93" s="44">
        <v>314</v>
      </c>
      <c r="M93" s="65"/>
      <c r="N93" s="65"/>
      <c r="O93" s="65"/>
      <c r="P93" s="65"/>
      <c r="Q93" s="65"/>
      <c r="R93" s="65"/>
      <c r="S93" s="65"/>
      <c r="T93" s="65"/>
      <c r="U93" s="65"/>
      <c r="V93" s="5"/>
      <c r="W93" s="7"/>
      <c r="X93" s="7"/>
      <c r="Y93" s="7"/>
      <c r="Z93" s="3"/>
      <c r="AA93" s="2"/>
      <c r="AB93" s="1"/>
      <c r="AC93" s="1"/>
      <c r="AD93" s="3"/>
      <c r="AE93" s="2"/>
      <c r="AF93" s="1"/>
      <c r="AG93" s="1"/>
    </row>
    <row r="94" spans="1:33" s="35" customFormat="1" ht="15.75" customHeight="1">
      <c r="A94" s="17">
        <v>0</v>
      </c>
      <c r="B94" s="36">
        <v>28</v>
      </c>
      <c r="C94" s="37">
        <v>18</v>
      </c>
      <c r="D94" s="37">
        <v>10</v>
      </c>
      <c r="E94" s="91">
        <v>35</v>
      </c>
      <c r="F94" s="36">
        <v>59</v>
      </c>
      <c r="G94" s="37">
        <v>33</v>
      </c>
      <c r="H94" s="37">
        <v>26</v>
      </c>
      <c r="I94" s="91">
        <v>70</v>
      </c>
      <c r="J94" s="36">
        <v>117</v>
      </c>
      <c r="K94" s="37">
        <v>54</v>
      </c>
      <c r="L94" s="37">
        <v>63</v>
      </c>
      <c r="M94" s="65"/>
      <c r="N94" s="65"/>
      <c r="O94" s="65"/>
      <c r="P94" s="65"/>
      <c r="Q94" s="65"/>
      <c r="R94" s="65"/>
      <c r="S94" s="65"/>
      <c r="T94" s="65"/>
      <c r="U94" s="65"/>
      <c r="V94" s="5"/>
      <c r="W94" s="7"/>
      <c r="X94" s="7"/>
      <c r="Y94" s="7"/>
      <c r="Z94" s="3"/>
      <c r="AA94" s="2"/>
      <c r="AB94" s="1"/>
      <c r="AC94" s="1"/>
      <c r="AD94" s="3"/>
      <c r="AE94" s="2"/>
      <c r="AF94" s="1"/>
      <c r="AG94" s="1"/>
    </row>
    <row r="95" spans="1:33" s="35" customFormat="1" ht="15.75" customHeight="1">
      <c r="A95" s="17">
        <v>1</v>
      </c>
      <c r="B95" s="36">
        <v>35</v>
      </c>
      <c r="C95" s="37">
        <v>14</v>
      </c>
      <c r="D95" s="37">
        <v>21</v>
      </c>
      <c r="E95" s="91">
        <v>36</v>
      </c>
      <c r="F95" s="36">
        <v>70</v>
      </c>
      <c r="G95" s="37">
        <v>39</v>
      </c>
      <c r="H95" s="37">
        <v>31</v>
      </c>
      <c r="I95" s="91">
        <v>71</v>
      </c>
      <c r="J95" s="36">
        <v>108</v>
      </c>
      <c r="K95" s="37">
        <v>58</v>
      </c>
      <c r="L95" s="37">
        <v>50</v>
      </c>
      <c r="M95" s="65"/>
      <c r="N95" s="65"/>
      <c r="O95" s="65"/>
      <c r="P95" s="65"/>
      <c r="Q95" s="65"/>
      <c r="R95" s="65"/>
      <c r="S95" s="65"/>
      <c r="T95" s="65"/>
      <c r="U95" s="65"/>
      <c r="V95" s="5"/>
      <c r="W95" s="7"/>
      <c r="X95" s="7"/>
      <c r="Y95" s="7"/>
      <c r="Z95" s="3"/>
      <c r="AA95" s="2"/>
      <c r="AB95" s="1"/>
      <c r="AC95" s="1"/>
      <c r="AD95" s="3"/>
      <c r="AE95" s="2"/>
      <c r="AF95" s="1"/>
      <c r="AG95" s="1"/>
    </row>
    <row r="96" spans="1:33" s="35" customFormat="1" ht="15.75" customHeight="1">
      <c r="A96" s="17">
        <v>2</v>
      </c>
      <c r="B96" s="36">
        <v>28</v>
      </c>
      <c r="C96" s="37">
        <v>8</v>
      </c>
      <c r="D96" s="37">
        <v>20</v>
      </c>
      <c r="E96" s="91">
        <v>37</v>
      </c>
      <c r="F96" s="36">
        <v>67</v>
      </c>
      <c r="G96" s="37">
        <v>34</v>
      </c>
      <c r="H96" s="37">
        <v>33</v>
      </c>
      <c r="I96" s="91">
        <v>72</v>
      </c>
      <c r="J96" s="36">
        <v>122</v>
      </c>
      <c r="K96" s="37">
        <v>47</v>
      </c>
      <c r="L96" s="37">
        <v>75</v>
      </c>
      <c r="M96" s="65"/>
      <c r="N96" s="65"/>
      <c r="O96" s="65"/>
      <c r="P96" s="65"/>
      <c r="Q96" s="65"/>
      <c r="R96" s="65"/>
      <c r="S96" s="65"/>
      <c r="T96" s="65"/>
      <c r="U96" s="65"/>
      <c r="V96" s="5"/>
      <c r="W96" s="7"/>
      <c r="X96" s="7"/>
      <c r="Y96" s="7"/>
      <c r="Z96" s="3"/>
      <c r="AA96" s="2"/>
      <c r="AB96" s="1"/>
      <c r="AC96" s="1"/>
      <c r="AD96" s="3"/>
      <c r="AE96" s="2"/>
      <c r="AF96" s="1"/>
      <c r="AG96" s="1"/>
    </row>
    <row r="97" spans="1:33" s="35" customFormat="1" ht="15.75" customHeight="1">
      <c r="A97" s="17">
        <v>3</v>
      </c>
      <c r="B97" s="36">
        <v>49</v>
      </c>
      <c r="C97" s="37">
        <v>27</v>
      </c>
      <c r="D97" s="37">
        <v>22</v>
      </c>
      <c r="E97" s="91">
        <v>38</v>
      </c>
      <c r="F97" s="36">
        <v>84</v>
      </c>
      <c r="G97" s="37">
        <v>46</v>
      </c>
      <c r="H97" s="37">
        <v>38</v>
      </c>
      <c r="I97" s="91">
        <v>73</v>
      </c>
      <c r="J97" s="36">
        <v>116</v>
      </c>
      <c r="K97" s="37">
        <v>53</v>
      </c>
      <c r="L97" s="37">
        <v>63</v>
      </c>
      <c r="M97" s="65"/>
      <c r="N97" s="65"/>
      <c r="O97" s="65"/>
      <c r="P97" s="65"/>
      <c r="Q97" s="65"/>
      <c r="R97" s="65"/>
      <c r="S97" s="65"/>
      <c r="T97" s="65"/>
      <c r="U97" s="65"/>
      <c r="V97" s="5"/>
      <c r="W97" s="7"/>
      <c r="X97" s="7"/>
      <c r="Y97" s="7"/>
      <c r="Z97" s="3"/>
      <c r="AA97" s="2"/>
      <c r="AB97" s="1"/>
      <c r="AC97" s="1"/>
      <c r="AD97" s="3"/>
      <c r="AE97" s="2"/>
      <c r="AF97" s="1"/>
      <c r="AG97" s="1"/>
    </row>
    <row r="98" spans="1:33" s="35" customFormat="1" ht="18" customHeight="1">
      <c r="A98" s="19">
        <v>4</v>
      </c>
      <c r="B98" s="105">
        <v>52</v>
      </c>
      <c r="C98" s="40">
        <v>24</v>
      </c>
      <c r="D98" s="40">
        <v>28</v>
      </c>
      <c r="E98" s="92">
        <v>39</v>
      </c>
      <c r="F98" s="39">
        <v>63</v>
      </c>
      <c r="G98" s="40">
        <v>29</v>
      </c>
      <c r="H98" s="40">
        <v>34</v>
      </c>
      <c r="I98" s="92">
        <v>74</v>
      </c>
      <c r="J98" s="39">
        <v>122</v>
      </c>
      <c r="K98" s="40">
        <v>59</v>
      </c>
      <c r="L98" s="40">
        <v>63</v>
      </c>
      <c r="M98" s="65"/>
      <c r="N98" s="65"/>
      <c r="O98" s="65"/>
      <c r="P98" s="65"/>
      <c r="Q98" s="65"/>
      <c r="R98" s="65"/>
      <c r="S98" s="65"/>
      <c r="T98" s="65"/>
      <c r="U98" s="65"/>
      <c r="V98" s="5"/>
      <c r="W98" s="7"/>
      <c r="X98" s="7"/>
      <c r="Y98" s="7"/>
      <c r="Z98" s="3"/>
      <c r="AA98" s="2"/>
      <c r="AB98" s="1"/>
      <c r="AC98" s="1"/>
      <c r="AD98" s="3"/>
      <c r="AE98" s="2"/>
      <c r="AF98" s="1"/>
      <c r="AG98" s="1"/>
    </row>
    <row r="99" spans="1:33" s="6" customFormat="1" ht="25.5" customHeight="1">
      <c r="A99" s="10" t="s">
        <v>10</v>
      </c>
      <c r="B99" s="44">
        <v>305</v>
      </c>
      <c r="C99" s="44">
        <v>154</v>
      </c>
      <c r="D99" s="44">
        <v>151</v>
      </c>
      <c r="E99" s="98" t="s">
        <v>11</v>
      </c>
      <c r="F99" s="44">
        <v>471</v>
      </c>
      <c r="G99" s="44">
        <v>236</v>
      </c>
      <c r="H99" s="44">
        <v>235</v>
      </c>
      <c r="I99" s="98" t="s">
        <v>12</v>
      </c>
      <c r="J99" s="44">
        <v>670</v>
      </c>
      <c r="K99" s="44">
        <v>314</v>
      </c>
      <c r="L99" s="44">
        <v>356</v>
      </c>
      <c r="M99" s="65"/>
      <c r="N99" s="65"/>
      <c r="O99" s="65"/>
      <c r="P99" s="65"/>
      <c r="Q99" s="65"/>
      <c r="R99" s="65"/>
      <c r="S99" s="65"/>
      <c r="T99" s="65"/>
      <c r="U99" s="65"/>
      <c r="V99" s="5"/>
      <c r="W99" s="7"/>
      <c r="X99" s="7"/>
      <c r="Y99" s="7"/>
      <c r="Z99" s="3"/>
      <c r="AA99" s="2"/>
      <c r="AB99" s="1"/>
      <c r="AC99" s="1"/>
      <c r="AD99" s="3"/>
      <c r="AE99" s="2"/>
      <c r="AF99" s="1"/>
      <c r="AG99" s="1"/>
    </row>
    <row r="100" spans="1:33" s="35" customFormat="1" ht="15.75" customHeight="1">
      <c r="A100" s="17">
        <v>5</v>
      </c>
      <c r="B100" s="36">
        <v>53</v>
      </c>
      <c r="C100" s="37">
        <v>28</v>
      </c>
      <c r="D100" s="37">
        <v>25</v>
      </c>
      <c r="E100" s="91">
        <v>40</v>
      </c>
      <c r="F100" s="36">
        <v>88</v>
      </c>
      <c r="G100" s="37">
        <v>45</v>
      </c>
      <c r="H100" s="37">
        <v>43</v>
      </c>
      <c r="I100" s="91">
        <v>75</v>
      </c>
      <c r="J100" s="36">
        <v>153</v>
      </c>
      <c r="K100" s="37">
        <v>72</v>
      </c>
      <c r="L100" s="37">
        <v>81</v>
      </c>
      <c r="M100" s="65"/>
      <c r="N100" s="65"/>
      <c r="O100" s="65"/>
      <c r="P100" s="65"/>
      <c r="Q100" s="65"/>
      <c r="R100" s="65"/>
      <c r="S100" s="65"/>
      <c r="T100" s="65"/>
      <c r="U100" s="65"/>
      <c r="V100" s="5"/>
      <c r="W100" s="7"/>
      <c r="X100" s="7"/>
      <c r="Y100" s="7"/>
      <c r="Z100" s="3"/>
      <c r="AA100" s="2"/>
      <c r="AB100" s="1"/>
      <c r="AC100" s="1"/>
      <c r="AD100" s="3"/>
      <c r="AE100" s="2"/>
      <c r="AF100" s="1"/>
      <c r="AG100" s="1"/>
    </row>
    <row r="101" spans="1:33" s="35" customFormat="1" ht="15.75" customHeight="1">
      <c r="A101" s="17">
        <v>6</v>
      </c>
      <c r="B101" s="36">
        <v>59</v>
      </c>
      <c r="C101" s="37">
        <v>31</v>
      </c>
      <c r="D101" s="37">
        <v>28</v>
      </c>
      <c r="E101" s="91">
        <v>41</v>
      </c>
      <c r="F101" s="36">
        <v>105</v>
      </c>
      <c r="G101" s="37">
        <v>59</v>
      </c>
      <c r="H101" s="37">
        <v>46</v>
      </c>
      <c r="I101" s="91">
        <v>76</v>
      </c>
      <c r="J101" s="36">
        <v>138</v>
      </c>
      <c r="K101" s="37">
        <v>66</v>
      </c>
      <c r="L101" s="37">
        <v>72</v>
      </c>
      <c r="M101" s="65"/>
      <c r="N101" s="65"/>
      <c r="O101" s="65"/>
      <c r="P101" s="65"/>
      <c r="Q101" s="65"/>
      <c r="R101" s="65"/>
      <c r="S101" s="65"/>
      <c r="T101" s="65"/>
      <c r="U101" s="65"/>
      <c r="V101" s="5"/>
      <c r="W101" s="7"/>
      <c r="X101" s="7"/>
      <c r="Y101" s="7"/>
      <c r="Z101" s="3"/>
      <c r="AA101" s="2"/>
      <c r="AB101" s="1"/>
      <c r="AC101" s="1"/>
      <c r="AD101" s="3"/>
      <c r="AE101" s="2"/>
      <c r="AF101" s="1"/>
      <c r="AG101" s="1"/>
    </row>
    <row r="102" spans="1:33" s="35" customFormat="1" ht="15.75" customHeight="1">
      <c r="A102" s="17">
        <v>7</v>
      </c>
      <c r="B102" s="36">
        <v>60</v>
      </c>
      <c r="C102" s="37">
        <v>29</v>
      </c>
      <c r="D102" s="37">
        <v>31</v>
      </c>
      <c r="E102" s="91">
        <v>42</v>
      </c>
      <c r="F102" s="36">
        <v>92</v>
      </c>
      <c r="G102" s="37">
        <v>45</v>
      </c>
      <c r="H102" s="37">
        <v>47</v>
      </c>
      <c r="I102" s="91">
        <v>77</v>
      </c>
      <c r="J102" s="36">
        <v>164</v>
      </c>
      <c r="K102" s="37">
        <v>75</v>
      </c>
      <c r="L102" s="37">
        <v>89</v>
      </c>
      <c r="M102" s="65"/>
      <c r="N102" s="65"/>
      <c r="O102" s="65"/>
      <c r="P102" s="65"/>
      <c r="Q102" s="65"/>
      <c r="R102" s="65"/>
      <c r="S102" s="65"/>
      <c r="T102" s="65"/>
      <c r="U102" s="65"/>
      <c r="V102" s="5"/>
      <c r="W102" s="7"/>
      <c r="X102" s="7"/>
      <c r="Y102" s="7"/>
      <c r="Z102" s="3"/>
      <c r="AA102" s="2"/>
      <c r="AB102" s="1"/>
      <c r="AC102" s="1"/>
      <c r="AD102" s="3"/>
      <c r="AE102" s="2"/>
      <c r="AF102" s="1"/>
      <c r="AG102" s="1"/>
    </row>
    <row r="103" spans="1:33" s="35" customFormat="1" ht="15.75" customHeight="1">
      <c r="A103" s="17">
        <v>8</v>
      </c>
      <c r="B103" s="36">
        <v>63</v>
      </c>
      <c r="C103" s="37">
        <v>33</v>
      </c>
      <c r="D103" s="37">
        <v>30</v>
      </c>
      <c r="E103" s="91">
        <v>43</v>
      </c>
      <c r="F103" s="36">
        <v>93</v>
      </c>
      <c r="G103" s="37">
        <v>39</v>
      </c>
      <c r="H103" s="37">
        <v>54</v>
      </c>
      <c r="I103" s="91">
        <v>78</v>
      </c>
      <c r="J103" s="36">
        <v>133</v>
      </c>
      <c r="K103" s="37">
        <v>61</v>
      </c>
      <c r="L103" s="37">
        <v>72</v>
      </c>
      <c r="M103" s="65"/>
      <c r="N103" s="65"/>
      <c r="O103" s="65"/>
      <c r="P103" s="65"/>
      <c r="Q103" s="65"/>
      <c r="R103" s="65"/>
      <c r="S103" s="65"/>
      <c r="T103" s="65"/>
      <c r="U103" s="65"/>
      <c r="V103" s="5"/>
      <c r="W103" s="7"/>
      <c r="X103" s="7"/>
      <c r="Y103" s="7"/>
      <c r="Z103" s="3"/>
      <c r="AA103" s="2"/>
      <c r="AB103" s="1"/>
      <c r="AC103" s="1"/>
      <c r="AD103" s="3"/>
      <c r="AE103" s="2"/>
      <c r="AF103" s="1"/>
      <c r="AG103" s="1"/>
    </row>
    <row r="104" spans="1:33" s="35" customFormat="1" ht="18" customHeight="1">
      <c r="A104" s="19">
        <v>9</v>
      </c>
      <c r="B104" s="39">
        <v>70</v>
      </c>
      <c r="C104" s="40">
        <v>33</v>
      </c>
      <c r="D104" s="40">
        <v>37</v>
      </c>
      <c r="E104" s="92">
        <v>44</v>
      </c>
      <c r="F104" s="39">
        <v>93</v>
      </c>
      <c r="G104" s="40">
        <v>48</v>
      </c>
      <c r="H104" s="40">
        <v>45</v>
      </c>
      <c r="I104" s="92">
        <v>79</v>
      </c>
      <c r="J104" s="39">
        <v>82</v>
      </c>
      <c r="K104" s="40">
        <v>40</v>
      </c>
      <c r="L104" s="40">
        <v>42</v>
      </c>
      <c r="M104" s="65"/>
      <c r="N104" s="65"/>
      <c r="O104" s="65"/>
      <c r="P104" s="65"/>
      <c r="Q104" s="65"/>
      <c r="R104" s="65"/>
      <c r="S104" s="65"/>
      <c r="T104" s="65"/>
      <c r="U104" s="65"/>
      <c r="V104" s="5"/>
      <c r="W104" s="7"/>
      <c r="X104" s="7"/>
      <c r="Y104" s="7"/>
      <c r="Z104" s="3"/>
      <c r="AA104" s="2"/>
      <c r="AB104" s="1"/>
      <c r="AC104" s="1"/>
      <c r="AD104" s="3"/>
      <c r="AE104" s="2"/>
      <c r="AF104" s="1"/>
      <c r="AG104" s="1"/>
    </row>
    <row r="105" spans="1:33" s="6" customFormat="1" ht="25.5" customHeight="1">
      <c r="A105" s="10" t="s">
        <v>19</v>
      </c>
      <c r="B105" s="44">
        <v>364</v>
      </c>
      <c r="C105" s="44">
        <v>177</v>
      </c>
      <c r="D105" s="44">
        <v>187</v>
      </c>
      <c r="E105" s="98" t="s">
        <v>20</v>
      </c>
      <c r="F105" s="44">
        <v>543</v>
      </c>
      <c r="G105" s="44">
        <v>285</v>
      </c>
      <c r="H105" s="44">
        <v>258</v>
      </c>
      <c r="I105" s="98" t="s">
        <v>21</v>
      </c>
      <c r="J105" s="44">
        <v>452</v>
      </c>
      <c r="K105" s="44">
        <v>200</v>
      </c>
      <c r="L105" s="44">
        <v>252</v>
      </c>
      <c r="M105" s="65"/>
      <c r="N105" s="65"/>
      <c r="O105" s="65"/>
      <c r="P105" s="65"/>
      <c r="Q105" s="65"/>
      <c r="R105" s="65"/>
      <c r="S105" s="65"/>
      <c r="T105" s="65"/>
      <c r="U105" s="65"/>
      <c r="V105" s="5"/>
      <c r="W105" s="7"/>
      <c r="X105" s="7"/>
      <c r="Y105" s="7"/>
      <c r="Z105" s="3"/>
      <c r="AA105" s="2"/>
      <c r="AB105" s="1"/>
      <c r="AC105" s="1"/>
      <c r="AD105" s="3"/>
      <c r="AE105" s="2"/>
      <c r="AF105" s="1"/>
      <c r="AG105" s="1"/>
    </row>
    <row r="106" spans="1:33" s="35" customFormat="1" ht="15.75" customHeight="1">
      <c r="A106" s="17">
        <v>10</v>
      </c>
      <c r="B106" s="36">
        <v>73</v>
      </c>
      <c r="C106" s="37">
        <v>29</v>
      </c>
      <c r="D106" s="37">
        <v>44</v>
      </c>
      <c r="E106" s="91">
        <v>45</v>
      </c>
      <c r="F106" s="36">
        <v>90</v>
      </c>
      <c r="G106" s="37">
        <v>52</v>
      </c>
      <c r="H106" s="37">
        <v>38</v>
      </c>
      <c r="I106" s="91">
        <v>80</v>
      </c>
      <c r="J106" s="36">
        <v>93</v>
      </c>
      <c r="K106" s="37">
        <v>39</v>
      </c>
      <c r="L106" s="37">
        <v>54</v>
      </c>
      <c r="M106" s="65"/>
      <c r="N106" s="65"/>
      <c r="O106" s="65"/>
      <c r="P106" s="65"/>
      <c r="Q106" s="65"/>
      <c r="R106" s="65"/>
      <c r="S106" s="65"/>
      <c r="T106" s="65"/>
      <c r="U106" s="65"/>
      <c r="V106" s="5"/>
      <c r="W106" s="7"/>
      <c r="X106" s="7"/>
      <c r="Y106" s="7"/>
      <c r="Z106" s="3"/>
      <c r="AA106" s="2"/>
      <c r="AB106" s="1"/>
      <c r="AC106" s="1"/>
      <c r="AD106" s="3"/>
      <c r="AE106" s="2"/>
      <c r="AF106" s="1"/>
      <c r="AG106" s="1"/>
    </row>
    <row r="107" spans="1:33" s="35" customFormat="1" ht="15.75" customHeight="1">
      <c r="A107" s="17">
        <v>11</v>
      </c>
      <c r="B107" s="36">
        <v>71</v>
      </c>
      <c r="C107" s="37">
        <v>41</v>
      </c>
      <c r="D107" s="37">
        <v>30</v>
      </c>
      <c r="E107" s="91">
        <v>46</v>
      </c>
      <c r="F107" s="36">
        <v>116</v>
      </c>
      <c r="G107" s="37">
        <v>57</v>
      </c>
      <c r="H107" s="37">
        <v>59</v>
      </c>
      <c r="I107" s="91">
        <v>81</v>
      </c>
      <c r="J107" s="36">
        <v>105</v>
      </c>
      <c r="K107" s="37">
        <v>50</v>
      </c>
      <c r="L107" s="37">
        <v>55</v>
      </c>
      <c r="M107" s="65"/>
      <c r="N107" s="65"/>
      <c r="O107" s="65"/>
      <c r="P107" s="65"/>
      <c r="Q107" s="65"/>
      <c r="R107" s="65"/>
      <c r="S107" s="65"/>
      <c r="T107" s="65"/>
      <c r="U107" s="65"/>
      <c r="V107" s="5"/>
      <c r="W107" s="7"/>
      <c r="X107" s="7"/>
      <c r="Y107" s="7"/>
      <c r="Z107" s="3"/>
      <c r="AA107" s="2"/>
      <c r="AB107" s="1"/>
      <c r="AC107" s="1"/>
      <c r="AD107" s="3"/>
      <c r="AE107" s="2"/>
      <c r="AF107" s="1"/>
      <c r="AG107" s="1"/>
    </row>
    <row r="108" spans="1:33" s="35" customFormat="1" ht="15.75" customHeight="1">
      <c r="A108" s="17">
        <v>12</v>
      </c>
      <c r="B108" s="36">
        <v>75</v>
      </c>
      <c r="C108" s="37">
        <v>32</v>
      </c>
      <c r="D108" s="37">
        <v>43</v>
      </c>
      <c r="E108" s="91">
        <v>47</v>
      </c>
      <c r="F108" s="36">
        <v>101</v>
      </c>
      <c r="G108" s="37">
        <v>48</v>
      </c>
      <c r="H108" s="37">
        <v>53</v>
      </c>
      <c r="I108" s="91">
        <v>82</v>
      </c>
      <c r="J108" s="36">
        <v>101</v>
      </c>
      <c r="K108" s="37">
        <v>44</v>
      </c>
      <c r="L108" s="37">
        <v>57</v>
      </c>
      <c r="M108" s="65"/>
      <c r="N108" s="65"/>
      <c r="O108" s="65"/>
      <c r="P108" s="65"/>
      <c r="Q108" s="65"/>
      <c r="R108" s="65"/>
      <c r="S108" s="65"/>
      <c r="T108" s="65"/>
      <c r="U108" s="65"/>
      <c r="V108" s="5"/>
      <c r="W108" s="7"/>
      <c r="X108" s="7"/>
      <c r="Y108" s="7"/>
      <c r="Z108" s="3"/>
      <c r="AA108" s="2"/>
      <c r="AB108" s="1"/>
      <c r="AC108" s="1"/>
      <c r="AD108" s="3"/>
      <c r="AE108" s="2"/>
      <c r="AF108" s="1"/>
      <c r="AG108" s="1"/>
    </row>
    <row r="109" spans="1:33" s="35" customFormat="1" ht="15.75" customHeight="1">
      <c r="A109" s="17">
        <v>13</v>
      </c>
      <c r="B109" s="36">
        <v>74</v>
      </c>
      <c r="C109" s="37">
        <v>37</v>
      </c>
      <c r="D109" s="37">
        <v>37</v>
      </c>
      <c r="E109" s="91">
        <v>48</v>
      </c>
      <c r="F109" s="36">
        <v>110</v>
      </c>
      <c r="G109" s="37">
        <v>57</v>
      </c>
      <c r="H109" s="37">
        <v>53</v>
      </c>
      <c r="I109" s="91">
        <v>83</v>
      </c>
      <c r="J109" s="36">
        <v>83</v>
      </c>
      <c r="K109" s="37">
        <v>38</v>
      </c>
      <c r="L109" s="37">
        <v>45</v>
      </c>
      <c r="M109" s="65"/>
      <c r="N109" s="65"/>
      <c r="O109" s="65"/>
      <c r="P109" s="65"/>
      <c r="Q109" s="65"/>
      <c r="R109" s="65"/>
      <c r="S109" s="65"/>
      <c r="T109" s="65"/>
      <c r="U109" s="65"/>
      <c r="V109" s="5"/>
      <c r="W109" s="7"/>
      <c r="X109" s="7"/>
      <c r="Y109" s="7"/>
      <c r="Z109" s="3"/>
      <c r="AA109" s="2"/>
      <c r="AB109" s="1"/>
      <c r="AC109" s="1"/>
      <c r="AD109" s="3"/>
      <c r="AE109" s="2"/>
      <c r="AF109" s="1"/>
      <c r="AG109" s="1"/>
    </row>
    <row r="110" spans="1:33" s="35" customFormat="1" ht="18" customHeight="1">
      <c r="A110" s="19">
        <v>14</v>
      </c>
      <c r="B110" s="39">
        <v>71</v>
      </c>
      <c r="C110" s="40">
        <v>38</v>
      </c>
      <c r="D110" s="40">
        <v>33</v>
      </c>
      <c r="E110" s="92">
        <v>49</v>
      </c>
      <c r="F110" s="39">
        <v>126</v>
      </c>
      <c r="G110" s="40">
        <v>71</v>
      </c>
      <c r="H110" s="40">
        <v>55</v>
      </c>
      <c r="I110" s="92">
        <v>84</v>
      </c>
      <c r="J110" s="39">
        <v>70</v>
      </c>
      <c r="K110" s="40">
        <v>29</v>
      </c>
      <c r="L110" s="40">
        <v>41</v>
      </c>
      <c r="M110" s="65"/>
      <c r="N110" s="65"/>
      <c r="O110" s="65"/>
      <c r="P110" s="65"/>
      <c r="Q110" s="65"/>
      <c r="R110" s="65"/>
      <c r="S110" s="65"/>
      <c r="T110" s="65"/>
      <c r="U110" s="65"/>
      <c r="V110" s="5"/>
      <c r="W110" s="7"/>
      <c r="X110" s="7"/>
      <c r="Y110" s="7"/>
      <c r="Z110" s="3"/>
      <c r="AA110" s="2"/>
      <c r="AB110" s="1"/>
      <c r="AC110" s="1"/>
      <c r="AD110" s="3"/>
      <c r="AE110" s="2"/>
      <c r="AF110" s="1"/>
      <c r="AG110" s="1"/>
    </row>
    <row r="111" spans="1:33" s="6" customFormat="1" ht="25.5" customHeight="1">
      <c r="A111" s="10" t="s">
        <v>22</v>
      </c>
      <c r="B111" s="44">
        <v>425</v>
      </c>
      <c r="C111" s="44">
        <v>221</v>
      </c>
      <c r="D111" s="44">
        <v>204</v>
      </c>
      <c r="E111" s="98" t="s">
        <v>23</v>
      </c>
      <c r="F111" s="44">
        <v>655</v>
      </c>
      <c r="G111" s="44">
        <v>347</v>
      </c>
      <c r="H111" s="44">
        <v>308</v>
      </c>
      <c r="I111" s="98" t="s">
        <v>24</v>
      </c>
      <c r="J111" s="44">
        <v>296</v>
      </c>
      <c r="K111" s="44">
        <v>115</v>
      </c>
      <c r="L111" s="44">
        <v>181</v>
      </c>
      <c r="M111" s="65"/>
      <c r="N111" s="65"/>
      <c r="O111" s="65"/>
      <c r="P111" s="65"/>
      <c r="Q111" s="65"/>
      <c r="R111" s="65"/>
      <c r="S111" s="65"/>
      <c r="T111" s="65"/>
      <c r="U111" s="65"/>
      <c r="V111" s="5"/>
      <c r="W111" s="7"/>
      <c r="X111" s="7"/>
      <c r="Y111" s="7"/>
      <c r="Z111" s="3"/>
      <c r="AA111" s="2"/>
      <c r="AB111" s="1"/>
      <c r="AC111" s="1"/>
      <c r="AD111" s="3"/>
      <c r="AE111" s="2"/>
      <c r="AF111" s="1"/>
      <c r="AG111" s="1"/>
    </row>
    <row r="112" spans="1:33" s="35" customFormat="1" ht="15.75" customHeight="1">
      <c r="A112" s="17">
        <v>15</v>
      </c>
      <c r="B112" s="36">
        <v>82</v>
      </c>
      <c r="C112" s="37">
        <v>38</v>
      </c>
      <c r="D112" s="37">
        <v>44</v>
      </c>
      <c r="E112" s="91">
        <v>50</v>
      </c>
      <c r="F112" s="36">
        <v>137</v>
      </c>
      <c r="G112" s="37">
        <v>72</v>
      </c>
      <c r="H112" s="37">
        <v>65</v>
      </c>
      <c r="I112" s="91">
        <v>85</v>
      </c>
      <c r="J112" s="36">
        <v>78</v>
      </c>
      <c r="K112" s="37">
        <v>31</v>
      </c>
      <c r="L112" s="37">
        <v>47</v>
      </c>
      <c r="M112" s="65"/>
      <c r="N112" s="65"/>
      <c r="O112" s="65"/>
      <c r="P112" s="65"/>
      <c r="Q112" s="65"/>
      <c r="R112" s="65"/>
      <c r="S112" s="65"/>
      <c r="T112" s="65"/>
      <c r="U112" s="65"/>
      <c r="V112" s="5"/>
      <c r="W112" s="7"/>
      <c r="X112" s="7"/>
      <c r="Y112" s="7"/>
      <c r="Z112" s="3"/>
      <c r="AA112" s="2"/>
      <c r="AB112" s="1"/>
      <c r="AC112" s="1"/>
      <c r="AD112" s="3"/>
      <c r="AE112" s="2"/>
      <c r="AF112" s="1"/>
      <c r="AG112" s="1"/>
    </row>
    <row r="113" spans="1:33" s="35" customFormat="1" ht="15.75" customHeight="1">
      <c r="A113" s="17">
        <v>16</v>
      </c>
      <c r="B113" s="36">
        <v>96</v>
      </c>
      <c r="C113" s="37">
        <v>53</v>
      </c>
      <c r="D113" s="37">
        <v>43</v>
      </c>
      <c r="E113" s="91">
        <v>51</v>
      </c>
      <c r="F113" s="36">
        <v>138</v>
      </c>
      <c r="G113" s="37">
        <v>84</v>
      </c>
      <c r="H113" s="37">
        <v>54</v>
      </c>
      <c r="I113" s="91">
        <v>86</v>
      </c>
      <c r="J113" s="36">
        <v>62</v>
      </c>
      <c r="K113" s="37">
        <v>20</v>
      </c>
      <c r="L113" s="37">
        <v>42</v>
      </c>
      <c r="M113" s="65"/>
      <c r="N113" s="65"/>
      <c r="O113" s="65"/>
      <c r="P113" s="65"/>
      <c r="Q113" s="65"/>
      <c r="R113" s="65"/>
      <c r="S113" s="65"/>
      <c r="T113" s="65"/>
      <c r="U113" s="65"/>
      <c r="V113" s="5"/>
      <c r="W113" s="7"/>
      <c r="X113" s="7"/>
      <c r="Y113" s="7"/>
      <c r="Z113" s="3"/>
      <c r="AA113" s="2"/>
      <c r="AB113" s="1"/>
      <c r="AC113" s="1"/>
      <c r="AD113" s="3"/>
      <c r="AE113" s="2"/>
      <c r="AF113" s="1"/>
      <c r="AG113" s="1"/>
    </row>
    <row r="114" spans="1:33" s="35" customFormat="1" ht="15.75" customHeight="1">
      <c r="A114" s="17">
        <v>17</v>
      </c>
      <c r="B114" s="36">
        <v>70</v>
      </c>
      <c r="C114" s="37">
        <v>37</v>
      </c>
      <c r="D114" s="37">
        <v>33</v>
      </c>
      <c r="E114" s="91">
        <v>52</v>
      </c>
      <c r="F114" s="36">
        <v>135</v>
      </c>
      <c r="G114" s="37">
        <v>68</v>
      </c>
      <c r="H114" s="37">
        <v>67</v>
      </c>
      <c r="I114" s="91">
        <v>87</v>
      </c>
      <c r="J114" s="36">
        <v>57</v>
      </c>
      <c r="K114" s="37">
        <v>26</v>
      </c>
      <c r="L114" s="37">
        <v>31</v>
      </c>
      <c r="M114" s="65"/>
      <c r="N114" s="65"/>
      <c r="O114" s="65"/>
      <c r="P114" s="65"/>
      <c r="Q114" s="65"/>
      <c r="R114" s="65"/>
      <c r="S114" s="65"/>
      <c r="T114" s="65"/>
      <c r="U114" s="65"/>
      <c r="V114" s="5"/>
      <c r="W114" s="7"/>
      <c r="X114" s="7"/>
      <c r="Y114" s="7"/>
      <c r="Z114" s="3"/>
      <c r="AA114" s="2"/>
      <c r="AB114" s="1"/>
      <c r="AC114" s="1"/>
      <c r="AD114" s="3"/>
      <c r="AE114" s="2"/>
      <c r="AF114" s="1"/>
      <c r="AG114" s="1"/>
    </row>
    <row r="115" spans="1:33" s="35" customFormat="1" ht="15.75" customHeight="1">
      <c r="A115" s="17">
        <v>18</v>
      </c>
      <c r="B115" s="36">
        <v>90</v>
      </c>
      <c r="C115" s="37">
        <v>44</v>
      </c>
      <c r="D115" s="37">
        <v>46</v>
      </c>
      <c r="E115" s="91">
        <v>53</v>
      </c>
      <c r="F115" s="36">
        <v>136</v>
      </c>
      <c r="G115" s="37">
        <v>63</v>
      </c>
      <c r="H115" s="37">
        <v>73</v>
      </c>
      <c r="I115" s="91">
        <v>88</v>
      </c>
      <c r="J115" s="36">
        <v>49</v>
      </c>
      <c r="K115" s="37">
        <v>19</v>
      </c>
      <c r="L115" s="37">
        <v>30</v>
      </c>
      <c r="M115" s="65"/>
      <c r="N115" s="65"/>
      <c r="O115" s="65"/>
      <c r="P115" s="65"/>
      <c r="Q115" s="65"/>
      <c r="R115" s="65"/>
      <c r="S115" s="65"/>
      <c r="T115" s="65"/>
      <c r="U115" s="65"/>
      <c r="V115" s="5"/>
      <c r="W115" s="7"/>
      <c r="X115" s="7"/>
      <c r="Y115" s="7"/>
      <c r="Z115" s="3"/>
      <c r="AA115" s="2"/>
      <c r="AB115" s="1"/>
      <c r="AC115" s="1"/>
      <c r="AD115" s="3"/>
      <c r="AE115" s="2"/>
      <c r="AF115" s="1"/>
      <c r="AG115" s="1"/>
    </row>
    <row r="116" spans="1:33" s="35" customFormat="1" ht="18" customHeight="1">
      <c r="A116" s="19">
        <v>19</v>
      </c>
      <c r="B116" s="39">
        <v>87</v>
      </c>
      <c r="C116" s="40">
        <v>49</v>
      </c>
      <c r="D116" s="40">
        <v>38</v>
      </c>
      <c r="E116" s="92">
        <v>54</v>
      </c>
      <c r="F116" s="39">
        <v>109</v>
      </c>
      <c r="G116" s="40">
        <v>60</v>
      </c>
      <c r="H116" s="40">
        <v>49</v>
      </c>
      <c r="I116" s="92">
        <v>89</v>
      </c>
      <c r="J116" s="39">
        <v>50</v>
      </c>
      <c r="K116" s="40">
        <v>19</v>
      </c>
      <c r="L116" s="40">
        <v>31</v>
      </c>
      <c r="M116" s="65"/>
      <c r="N116" s="65"/>
      <c r="O116" s="65"/>
      <c r="P116" s="65"/>
      <c r="Q116" s="65"/>
      <c r="R116" s="65"/>
      <c r="S116" s="65"/>
      <c r="T116" s="65"/>
      <c r="U116" s="65"/>
      <c r="V116" s="5"/>
      <c r="W116" s="7"/>
      <c r="X116" s="7"/>
      <c r="Y116" s="7"/>
      <c r="Z116" s="3"/>
      <c r="AA116" s="2"/>
      <c r="AB116" s="1"/>
      <c r="AC116" s="1"/>
      <c r="AD116" s="3"/>
      <c r="AE116" s="2"/>
      <c r="AF116" s="1"/>
      <c r="AG116" s="1"/>
    </row>
    <row r="117" spans="1:33" s="6" customFormat="1" ht="25.5" customHeight="1">
      <c r="A117" s="10" t="s">
        <v>25</v>
      </c>
      <c r="B117" s="44">
        <v>379</v>
      </c>
      <c r="C117" s="44">
        <v>173</v>
      </c>
      <c r="D117" s="44">
        <v>206</v>
      </c>
      <c r="E117" s="98" t="s">
        <v>26</v>
      </c>
      <c r="F117" s="44">
        <v>653</v>
      </c>
      <c r="G117" s="44">
        <v>337</v>
      </c>
      <c r="H117" s="44">
        <v>316</v>
      </c>
      <c r="I117" s="98" t="s">
        <v>27</v>
      </c>
      <c r="J117" s="44">
        <v>152</v>
      </c>
      <c r="K117" s="44">
        <v>40</v>
      </c>
      <c r="L117" s="44">
        <v>112</v>
      </c>
      <c r="M117" s="65"/>
      <c r="N117" s="65"/>
      <c r="O117" s="65"/>
      <c r="P117" s="65"/>
      <c r="Q117" s="65"/>
      <c r="R117" s="65"/>
      <c r="S117" s="65"/>
      <c r="T117" s="65"/>
      <c r="U117" s="65"/>
      <c r="V117" s="5"/>
      <c r="W117" s="7"/>
      <c r="X117" s="7"/>
      <c r="Y117" s="7"/>
      <c r="Z117" s="3"/>
      <c r="AA117" s="2"/>
      <c r="AB117" s="1"/>
      <c r="AC117" s="1"/>
      <c r="AD117" s="3"/>
      <c r="AE117" s="2"/>
      <c r="AF117" s="1"/>
      <c r="AG117" s="1"/>
    </row>
    <row r="118" spans="1:33" s="35" customFormat="1" ht="15.75" customHeight="1">
      <c r="A118" s="17">
        <v>20</v>
      </c>
      <c r="B118" s="36">
        <v>82</v>
      </c>
      <c r="C118" s="37">
        <v>36</v>
      </c>
      <c r="D118" s="37">
        <v>46</v>
      </c>
      <c r="E118" s="91">
        <v>55</v>
      </c>
      <c r="F118" s="36">
        <v>141</v>
      </c>
      <c r="G118" s="37">
        <v>65</v>
      </c>
      <c r="H118" s="37">
        <v>76</v>
      </c>
      <c r="I118" s="91">
        <v>90</v>
      </c>
      <c r="J118" s="36">
        <v>46</v>
      </c>
      <c r="K118" s="37">
        <v>14</v>
      </c>
      <c r="L118" s="37">
        <v>32</v>
      </c>
      <c r="M118" s="65"/>
      <c r="N118" s="65"/>
      <c r="O118" s="65"/>
      <c r="P118" s="65"/>
      <c r="Q118" s="65"/>
      <c r="R118" s="65"/>
      <c r="S118" s="65"/>
      <c r="T118" s="65"/>
      <c r="U118" s="65"/>
      <c r="V118" s="5"/>
      <c r="W118" s="7"/>
      <c r="X118" s="7"/>
      <c r="Y118" s="7"/>
      <c r="Z118" s="3"/>
      <c r="AA118" s="2"/>
      <c r="AB118" s="1"/>
      <c r="AC118" s="1"/>
      <c r="AD118" s="3"/>
      <c r="AE118" s="2"/>
      <c r="AF118" s="1"/>
      <c r="AG118" s="1"/>
    </row>
    <row r="119" spans="1:33" s="35" customFormat="1" ht="15.75" customHeight="1">
      <c r="A119" s="17">
        <v>21</v>
      </c>
      <c r="B119" s="36">
        <v>80</v>
      </c>
      <c r="C119" s="37">
        <v>42</v>
      </c>
      <c r="D119" s="37">
        <v>38</v>
      </c>
      <c r="E119" s="91">
        <v>56</v>
      </c>
      <c r="F119" s="36">
        <v>141</v>
      </c>
      <c r="G119" s="37">
        <v>75</v>
      </c>
      <c r="H119" s="37">
        <v>66</v>
      </c>
      <c r="I119" s="91">
        <v>91</v>
      </c>
      <c r="J119" s="36">
        <v>35</v>
      </c>
      <c r="K119" s="37">
        <v>8</v>
      </c>
      <c r="L119" s="37">
        <v>27</v>
      </c>
      <c r="M119" s="65"/>
      <c r="N119" s="65"/>
      <c r="O119" s="65"/>
      <c r="P119" s="65"/>
      <c r="Q119" s="65"/>
      <c r="R119" s="65"/>
      <c r="S119" s="65"/>
      <c r="T119" s="65"/>
      <c r="U119" s="65"/>
      <c r="V119" s="5"/>
      <c r="W119" s="7"/>
      <c r="X119" s="7"/>
      <c r="Y119" s="7"/>
      <c r="Z119" s="3"/>
      <c r="AA119" s="2"/>
      <c r="AB119" s="1"/>
      <c r="AC119" s="1"/>
      <c r="AD119" s="3"/>
      <c r="AE119" s="2"/>
      <c r="AF119" s="1"/>
      <c r="AG119" s="1"/>
    </row>
    <row r="120" spans="1:33" s="35" customFormat="1" ht="15.75" customHeight="1">
      <c r="A120" s="17">
        <v>22</v>
      </c>
      <c r="B120" s="36">
        <v>79</v>
      </c>
      <c r="C120" s="37">
        <v>31</v>
      </c>
      <c r="D120" s="37">
        <v>48</v>
      </c>
      <c r="E120" s="91">
        <v>57</v>
      </c>
      <c r="F120" s="36">
        <v>138</v>
      </c>
      <c r="G120" s="37">
        <v>70</v>
      </c>
      <c r="H120" s="37">
        <v>68</v>
      </c>
      <c r="I120" s="91">
        <v>92</v>
      </c>
      <c r="J120" s="36">
        <v>26</v>
      </c>
      <c r="K120" s="37">
        <v>5</v>
      </c>
      <c r="L120" s="37">
        <v>21</v>
      </c>
      <c r="M120" s="65"/>
      <c r="N120" s="65"/>
      <c r="O120" s="65"/>
      <c r="P120" s="65"/>
      <c r="Q120" s="65"/>
      <c r="R120" s="65"/>
      <c r="S120" s="65"/>
      <c r="T120" s="65"/>
      <c r="U120" s="65"/>
      <c r="V120" s="5"/>
      <c r="W120" s="7"/>
      <c r="X120" s="7"/>
      <c r="Y120" s="7"/>
      <c r="Z120" s="3"/>
      <c r="AA120" s="2"/>
      <c r="AB120" s="1"/>
      <c r="AC120" s="1"/>
      <c r="AD120" s="3"/>
      <c r="AE120" s="2"/>
      <c r="AF120" s="1"/>
      <c r="AG120" s="1"/>
    </row>
    <row r="121" spans="1:33" s="35" customFormat="1" ht="15.75" customHeight="1">
      <c r="A121" s="17">
        <v>23</v>
      </c>
      <c r="B121" s="36">
        <v>72</v>
      </c>
      <c r="C121" s="37">
        <v>30</v>
      </c>
      <c r="D121" s="37">
        <v>42</v>
      </c>
      <c r="E121" s="91">
        <v>58</v>
      </c>
      <c r="F121" s="36">
        <v>136</v>
      </c>
      <c r="G121" s="37">
        <v>70</v>
      </c>
      <c r="H121" s="37">
        <v>66</v>
      </c>
      <c r="I121" s="91">
        <v>93</v>
      </c>
      <c r="J121" s="36">
        <v>25</v>
      </c>
      <c r="K121" s="37">
        <v>6</v>
      </c>
      <c r="L121" s="37">
        <v>19</v>
      </c>
      <c r="M121" s="65"/>
      <c r="N121" s="65"/>
      <c r="O121" s="65"/>
      <c r="P121" s="65"/>
      <c r="Q121" s="65"/>
      <c r="R121" s="65"/>
      <c r="S121" s="65"/>
      <c r="T121" s="65"/>
      <c r="U121" s="65"/>
      <c r="V121" s="5"/>
      <c r="W121" s="7"/>
      <c r="X121" s="7"/>
      <c r="Y121" s="7"/>
      <c r="Z121" s="3"/>
      <c r="AA121" s="2"/>
      <c r="AB121" s="1"/>
      <c r="AC121" s="1"/>
      <c r="AD121" s="3"/>
      <c r="AE121" s="2"/>
      <c r="AF121" s="1"/>
      <c r="AG121" s="1"/>
    </row>
    <row r="122" spans="1:33" s="35" customFormat="1" ht="18" customHeight="1">
      <c r="A122" s="19">
        <v>24</v>
      </c>
      <c r="B122" s="39">
        <v>66</v>
      </c>
      <c r="C122" s="40">
        <v>34</v>
      </c>
      <c r="D122" s="40">
        <v>32</v>
      </c>
      <c r="E122" s="92">
        <v>59</v>
      </c>
      <c r="F122" s="39">
        <v>97</v>
      </c>
      <c r="G122" s="40">
        <v>57</v>
      </c>
      <c r="H122" s="40">
        <v>40</v>
      </c>
      <c r="I122" s="92">
        <v>94</v>
      </c>
      <c r="J122" s="39">
        <v>20</v>
      </c>
      <c r="K122" s="40">
        <v>7</v>
      </c>
      <c r="L122" s="40">
        <v>13</v>
      </c>
      <c r="M122" s="65"/>
      <c r="N122" s="65"/>
      <c r="O122" s="65"/>
      <c r="P122" s="65"/>
      <c r="Q122" s="65"/>
      <c r="R122" s="65"/>
      <c r="S122" s="65"/>
      <c r="T122" s="65"/>
      <c r="U122" s="65"/>
      <c r="V122" s="5"/>
      <c r="W122" s="7"/>
      <c r="X122" s="7"/>
      <c r="Y122" s="7"/>
      <c r="Z122" s="3"/>
      <c r="AA122" s="2"/>
      <c r="AB122" s="1"/>
      <c r="AC122" s="1"/>
      <c r="AD122" s="3"/>
      <c r="AE122" s="2"/>
      <c r="AF122" s="1"/>
      <c r="AG122" s="1"/>
    </row>
    <row r="123" spans="1:33" s="6" customFormat="1" ht="25.5" customHeight="1">
      <c r="A123" s="10" t="s">
        <v>28</v>
      </c>
      <c r="B123" s="44">
        <v>306</v>
      </c>
      <c r="C123" s="44">
        <v>164</v>
      </c>
      <c r="D123" s="44">
        <v>142</v>
      </c>
      <c r="E123" s="98" t="s">
        <v>29</v>
      </c>
      <c r="F123" s="44">
        <v>566</v>
      </c>
      <c r="G123" s="44">
        <v>294</v>
      </c>
      <c r="H123" s="44">
        <v>272</v>
      </c>
      <c r="I123" s="93" t="s">
        <v>30</v>
      </c>
      <c r="J123" s="44">
        <v>55</v>
      </c>
      <c r="K123" s="44">
        <v>8</v>
      </c>
      <c r="L123" s="44">
        <v>47</v>
      </c>
      <c r="M123" s="65"/>
      <c r="N123" s="65"/>
      <c r="O123" s="65"/>
      <c r="P123" s="65"/>
      <c r="Q123" s="65"/>
      <c r="R123" s="65"/>
      <c r="S123" s="65"/>
      <c r="T123" s="65"/>
      <c r="U123" s="65"/>
      <c r="V123" s="5"/>
      <c r="W123" s="7"/>
      <c r="X123" s="7"/>
      <c r="Y123" s="7"/>
      <c r="Z123" s="3"/>
      <c r="AA123" s="2"/>
      <c r="AB123" s="1"/>
      <c r="AC123" s="1"/>
      <c r="AD123" s="3"/>
      <c r="AE123" s="2"/>
      <c r="AF123" s="1"/>
      <c r="AG123" s="1"/>
    </row>
    <row r="124" spans="1:33" s="35" customFormat="1" ht="15.75" customHeight="1">
      <c r="A124" s="17">
        <v>25</v>
      </c>
      <c r="B124" s="36">
        <v>63</v>
      </c>
      <c r="C124" s="37">
        <v>38</v>
      </c>
      <c r="D124" s="37">
        <v>25</v>
      </c>
      <c r="E124" s="91">
        <v>60</v>
      </c>
      <c r="F124" s="36">
        <v>116</v>
      </c>
      <c r="G124" s="37">
        <v>61</v>
      </c>
      <c r="H124" s="37">
        <v>55</v>
      </c>
      <c r="I124" s="91">
        <v>95</v>
      </c>
      <c r="J124" s="36">
        <v>12</v>
      </c>
      <c r="K124" s="37">
        <v>2</v>
      </c>
      <c r="L124" s="37">
        <v>10</v>
      </c>
      <c r="M124" s="65"/>
      <c r="N124" s="65"/>
      <c r="O124" s="65"/>
      <c r="P124" s="65"/>
      <c r="Q124" s="65"/>
      <c r="R124" s="65"/>
      <c r="S124" s="65"/>
      <c r="T124" s="65"/>
      <c r="U124" s="65"/>
      <c r="V124" s="5"/>
      <c r="W124" s="7"/>
      <c r="X124" s="7"/>
      <c r="Y124" s="7"/>
      <c r="Z124" s="3"/>
      <c r="AA124" s="2"/>
      <c r="AB124" s="1"/>
      <c r="AC124" s="1"/>
      <c r="AD124" s="3"/>
      <c r="AE124" s="2"/>
      <c r="AF124" s="1"/>
      <c r="AG124" s="1"/>
    </row>
    <row r="125" spans="1:33" s="35" customFormat="1" ht="15.75" customHeight="1">
      <c r="A125" s="17">
        <v>26</v>
      </c>
      <c r="B125" s="36">
        <v>61</v>
      </c>
      <c r="C125" s="37">
        <v>33</v>
      </c>
      <c r="D125" s="37">
        <v>28</v>
      </c>
      <c r="E125" s="91">
        <v>61</v>
      </c>
      <c r="F125" s="36">
        <v>111</v>
      </c>
      <c r="G125" s="37">
        <v>57</v>
      </c>
      <c r="H125" s="37">
        <v>54</v>
      </c>
      <c r="I125" s="91">
        <v>96</v>
      </c>
      <c r="J125" s="36">
        <v>5</v>
      </c>
      <c r="K125" s="37">
        <v>1</v>
      </c>
      <c r="L125" s="37">
        <v>4</v>
      </c>
      <c r="M125" s="65"/>
      <c r="N125" s="65"/>
      <c r="O125" s="65"/>
      <c r="P125" s="65"/>
      <c r="Q125" s="65"/>
      <c r="R125" s="65"/>
      <c r="S125" s="65"/>
      <c r="T125" s="65"/>
      <c r="U125" s="65"/>
      <c r="V125" s="5"/>
      <c r="W125" s="7"/>
      <c r="X125" s="7"/>
      <c r="Y125" s="7"/>
      <c r="Z125" s="3"/>
      <c r="AA125" s="2"/>
      <c r="AB125" s="1"/>
      <c r="AC125" s="1"/>
      <c r="AD125" s="3"/>
      <c r="AE125" s="2"/>
      <c r="AF125" s="1"/>
      <c r="AG125" s="1"/>
    </row>
    <row r="126" spans="1:33" s="35" customFormat="1" ht="15.75" customHeight="1">
      <c r="A126" s="17">
        <v>27</v>
      </c>
      <c r="B126" s="36">
        <v>56</v>
      </c>
      <c r="C126" s="37">
        <v>27</v>
      </c>
      <c r="D126" s="37">
        <v>29</v>
      </c>
      <c r="E126" s="91">
        <v>62</v>
      </c>
      <c r="F126" s="36">
        <v>113</v>
      </c>
      <c r="G126" s="37">
        <v>60</v>
      </c>
      <c r="H126" s="37">
        <v>53</v>
      </c>
      <c r="I126" s="91">
        <v>97</v>
      </c>
      <c r="J126" s="36">
        <v>16</v>
      </c>
      <c r="K126" s="37">
        <v>2</v>
      </c>
      <c r="L126" s="37">
        <v>14</v>
      </c>
      <c r="M126" s="65"/>
      <c r="N126" s="65"/>
      <c r="O126" s="65"/>
      <c r="P126" s="65"/>
      <c r="Q126" s="65"/>
      <c r="R126" s="65"/>
      <c r="S126" s="65"/>
      <c r="T126" s="65"/>
      <c r="U126" s="65"/>
      <c r="V126" s="5"/>
      <c r="W126" s="7"/>
      <c r="X126" s="7"/>
      <c r="Y126" s="7"/>
      <c r="Z126" s="3"/>
      <c r="AA126" s="2"/>
      <c r="AB126" s="1"/>
      <c r="AC126" s="1"/>
      <c r="AD126" s="3"/>
      <c r="AE126" s="2"/>
      <c r="AF126" s="1"/>
      <c r="AG126" s="1"/>
    </row>
    <row r="127" spans="1:33" s="35" customFormat="1" ht="15.75" customHeight="1">
      <c r="A127" s="17">
        <v>28</v>
      </c>
      <c r="B127" s="36">
        <v>77</v>
      </c>
      <c r="C127" s="37">
        <v>39</v>
      </c>
      <c r="D127" s="37">
        <v>38</v>
      </c>
      <c r="E127" s="91">
        <v>63</v>
      </c>
      <c r="F127" s="36">
        <v>123</v>
      </c>
      <c r="G127" s="37">
        <v>63</v>
      </c>
      <c r="H127" s="37">
        <v>60</v>
      </c>
      <c r="I127" s="91">
        <v>98</v>
      </c>
      <c r="J127" s="36">
        <v>7</v>
      </c>
      <c r="K127" s="37">
        <v>1</v>
      </c>
      <c r="L127" s="37">
        <v>6</v>
      </c>
      <c r="M127" s="65"/>
      <c r="N127" s="65"/>
      <c r="O127" s="65"/>
      <c r="P127" s="65"/>
      <c r="Q127" s="65"/>
      <c r="R127" s="65"/>
      <c r="S127" s="65"/>
      <c r="T127" s="65"/>
      <c r="U127" s="65"/>
      <c r="V127" s="5"/>
      <c r="W127" s="7"/>
      <c r="X127" s="7"/>
      <c r="Y127" s="7"/>
      <c r="Z127" s="3"/>
      <c r="AA127" s="2"/>
      <c r="AB127" s="1"/>
      <c r="AC127" s="1"/>
      <c r="AD127" s="3"/>
      <c r="AE127" s="2"/>
      <c r="AF127" s="1"/>
      <c r="AG127" s="1"/>
    </row>
    <row r="128" spans="1:33" s="35" customFormat="1" ht="18" customHeight="1">
      <c r="A128" s="19">
        <v>29</v>
      </c>
      <c r="B128" s="39">
        <v>49</v>
      </c>
      <c r="C128" s="40">
        <v>27</v>
      </c>
      <c r="D128" s="40">
        <v>22</v>
      </c>
      <c r="E128" s="92">
        <v>64</v>
      </c>
      <c r="F128" s="39">
        <v>103</v>
      </c>
      <c r="G128" s="40">
        <v>53</v>
      </c>
      <c r="H128" s="40">
        <v>50</v>
      </c>
      <c r="I128" s="91">
        <v>99</v>
      </c>
      <c r="J128" s="36">
        <v>2</v>
      </c>
      <c r="K128" s="37">
        <v>0</v>
      </c>
      <c r="L128" s="37">
        <v>2</v>
      </c>
      <c r="M128" s="65"/>
      <c r="N128" s="65"/>
      <c r="O128" s="65"/>
      <c r="P128" s="65"/>
      <c r="Q128" s="65"/>
      <c r="R128" s="65"/>
      <c r="S128" s="65"/>
      <c r="T128" s="65"/>
      <c r="U128" s="65"/>
      <c r="V128" s="5"/>
      <c r="W128" s="7"/>
      <c r="X128" s="7"/>
      <c r="Y128" s="7"/>
      <c r="Z128" s="3"/>
      <c r="AA128" s="2"/>
      <c r="AB128" s="1"/>
      <c r="AC128" s="1"/>
      <c r="AD128" s="3"/>
      <c r="AE128" s="2"/>
      <c r="AF128" s="1"/>
      <c r="AG128" s="1"/>
    </row>
    <row r="129" spans="1:33" s="6" customFormat="1" ht="25.5" customHeight="1">
      <c r="A129" s="10" t="s">
        <v>31</v>
      </c>
      <c r="B129" s="44">
        <v>325</v>
      </c>
      <c r="C129" s="44">
        <v>174</v>
      </c>
      <c r="D129" s="44">
        <v>151</v>
      </c>
      <c r="E129" s="98" t="s">
        <v>32</v>
      </c>
      <c r="F129" s="44">
        <v>510</v>
      </c>
      <c r="G129" s="44">
        <v>268</v>
      </c>
      <c r="H129" s="44">
        <v>242</v>
      </c>
      <c r="I129" s="95">
        <v>100</v>
      </c>
      <c r="J129" s="47">
        <v>5</v>
      </c>
      <c r="K129" s="48">
        <v>1</v>
      </c>
      <c r="L129" s="48">
        <v>4</v>
      </c>
      <c r="M129" s="65"/>
      <c r="N129" s="65"/>
      <c r="O129" s="65"/>
      <c r="P129" s="65"/>
      <c r="Q129" s="65"/>
      <c r="R129" s="65"/>
      <c r="S129" s="65"/>
      <c r="T129" s="65"/>
      <c r="U129" s="65"/>
      <c r="V129" s="5"/>
      <c r="W129" s="7"/>
      <c r="X129" s="7"/>
      <c r="Y129" s="7"/>
      <c r="Z129" s="3"/>
      <c r="AA129" s="2"/>
      <c r="AB129" s="1"/>
      <c r="AC129" s="1"/>
      <c r="AD129" s="3"/>
      <c r="AE129" s="2"/>
      <c r="AF129" s="1"/>
      <c r="AG129" s="1"/>
    </row>
    <row r="130" spans="1:33" s="35" customFormat="1" ht="15.75" customHeight="1">
      <c r="A130" s="17">
        <v>30</v>
      </c>
      <c r="B130" s="36">
        <v>57</v>
      </c>
      <c r="C130" s="37">
        <v>27</v>
      </c>
      <c r="D130" s="37">
        <v>30</v>
      </c>
      <c r="E130" s="91">
        <v>65</v>
      </c>
      <c r="F130" s="36">
        <v>92</v>
      </c>
      <c r="G130" s="37">
        <v>57</v>
      </c>
      <c r="H130" s="37">
        <v>35</v>
      </c>
      <c r="I130" s="91">
        <v>101</v>
      </c>
      <c r="J130" s="36">
        <v>3</v>
      </c>
      <c r="K130" s="37">
        <v>1</v>
      </c>
      <c r="L130" s="37">
        <v>2</v>
      </c>
      <c r="M130" s="65"/>
      <c r="N130" s="65"/>
      <c r="O130" s="65"/>
      <c r="P130" s="65"/>
      <c r="Q130" s="65"/>
      <c r="R130" s="65"/>
      <c r="S130" s="65"/>
      <c r="T130" s="65"/>
      <c r="U130" s="65"/>
      <c r="V130" s="5"/>
      <c r="W130" s="7"/>
      <c r="X130" s="7"/>
      <c r="Y130" s="7"/>
      <c r="Z130" s="3"/>
      <c r="AA130" s="2"/>
      <c r="AB130" s="1"/>
      <c r="AC130" s="1"/>
      <c r="AD130" s="3"/>
      <c r="AE130" s="2"/>
      <c r="AF130" s="1"/>
      <c r="AG130" s="1"/>
    </row>
    <row r="131" spans="1:33" s="35" customFormat="1" ht="15.75" customHeight="1">
      <c r="A131" s="17">
        <v>31</v>
      </c>
      <c r="B131" s="36">
        <v>63</v>
      </c>
      <c r="C131" s="37">
        <v>40</v>
      </c>
      <c r="D131" s="37">
        <v>23</v>
      </c>
      <c r="E131" s="91">
        <v>66</v>
      </c>
      <c r="F131" s="36">
        <v>111</v>
      </c>
      <c r="G131" s="37">
        <v>57</v>
      </c>
      <c r="H131" s="37">
        <v>54</v>
      </c>
      <c r="I131" s="91">
        <v>102</v>
      </c>
      <c r="J131" s="36">
        <v>4</v>
      </c>
      <c r="K131" s="37">
        <v>0</v>
      </c>
      <c r="L131" s="37">
        <v>4</v>
      </c>
      <c r="M131" s="65"/>
      <c r="N131" s="65"/>
      <c r="O131" s="65"/>
      <c r="P131" s="65"/>
      <c r="Q131" s="65"/>
      <c r="R131" s="65"/>
      <c r="S131" s="65"/>
      <c r="T131" s="65"/>
      <c r="U131" s="65"/>
      <c r="V131" s="5"/>
      <c r="W131" s="7"/>
      <c r="X131" s="7"/>
      <c r="Y131" s="7"/>
      <c r="Z131" s="3"/>
      <c r="AA131" s="2"/>
      <c r="AB131" s="1"/>
      <c r="AC131" s="1"/>
      <c r="AD131" s="3"/>
      <c r="AE131" s="2"/>
      <c r="AF131" s="1"/>
      <c r="AG131" s="1"/>
    </row>
    <row r="132" spans="1:33" s="35" customFormat="1" ht="15.75" customHeight="1">
      <c r="A132" s="17">
        <v>32</v>
      </c>
      <c r="B132" s="36">
        <v>70</v>
      </c>
      <c r="C132" s="37">
        <v>34</v>
      </c>
      <c r="D132" s="37">
        <v>36</v>
      </c>
      <c r="E132" s="91">
        <v>67</v>
      </c>
      <c r="F132" s="36">
        <v>101</v>
      </c>
      <c r="G132" s="37">
        <v>48</v>
      </c>
      <c r="H132" s="37">
        <v>53</v>
      </c>
      <c r="I132" s="91">
        <v>103</v>
      </c>
      <c r="J132" s="36">
        <v>0</v>
      </c>
      <c r="K132" s="37">
        <v>0</v>
      </c>
      <c r="L132" s="37">
        <v>0</v>
      </c>
      <c r="M132" s="65"/>
      <c r="N132" s="65"/>
      <c r="O132" s="65"/>
      <c r="P132" s="65"/>
      <c r="Q132" s="65"/>
      <c r="R132" s="65"/>
      <c r="S132" s="65"/>
      <c r="T132" s="65"/>
      <c r="U132" s="65"/>
      <c r="V132" s="5"/>
      <c r="W132" s="7"/>
      <c r="X132" s="7"/>
      <c r="Y132" s="7"/>
      <c r="Z132" s="3"/>
      <c r="AA132" s="2"/>
      <c r="AB132" s="1"/>
      <c r="AC132" s="1"/>
      <c r="AD132" s="3"/>
      <c r="AE132" s="2"/>
      <c r="AF132" s="1"/>
      <c r="AG132" s="1"/>
    </row>
    <row r="133" spans="1:33" s="35" customFormat="1" ht="15.75" customHeight="1">
      <c r="A133" s="17">
        <v>33</v>
      </c>
      <c r="B133" s="36">
        <v>67</v>
      </c>
      <c r="C133" s="37">
        <v>36</v>
      </c>
      <c r="D133" s="37">
        <v>31</v>
      </c>
      <c r="E133" s="91">
        <v>68</v>
      </c>
      <c r="F133" s="36">
        <v>88</v>
      </c>
      <c r="G133" s="37">
        <v>43</v>
      </c>
      <c r="H133" s="37">
        <v>45</v>
      </c>
      <c r="I133" s="96" t="s">
        <v>33</v>
      </c>
      <c r="J133" s="39">
        <v>1</v>
      </c>
      <c r="K133" s="40">
        <v>0</v>
      </c>
      <c r="L133" s="40">
        <v>1</v>
      </c>
      <c r="M133" s="65"/>
      <c r="N133" s="65"/>
      <c r="O133" s="65"/>
      <c r="P133" s="65"/>
      <c r="Q133" s="65"/>
      <c r="R133" s="65"/>
      <c r="S133" s="65"/>
      <c r="T133" s="65"/>
      <c r="U133" s="65"/>
      <c r="V133" s="5"/>
      <c r="W133" s="7"/>
      <c r="X133" s="7"/>
      <c r="Y133" s="7"/>
      <c r="Z133" s="3"/>
      <c r="AA133" s="2"/>
      <c r="AB133" s="1"/>
      <c r="AC133" s="1"/>
      <c r="AD133" s="3"/>
      <c r="AE133" s="2"/>
      <c r="AF133" s="1"/>
      <c r="AG133" s="1"/>
    </row>
    <row r="134" spans="1:33" s="35" customFormat="1" ht="21" customHeight="1" thickBot="1">
      <c r="A134" s="32">
        <v>34</v>
      </c>
      <c r="B134" s="36">
        <v>68</v>
      </c>
      <c r="C134" s="37">
        <v>37</v>
      </c>
      <c r="D134" s="37">
        <v>31</v>
      </c>
      <c r="E134" s="91">
        <v>69</v>
      </c>
      <c r="F134" s="36">
        <v>118</v>
      </c>
      <c r="G134" s="37">
        <v>63</v>
      </c>
      <c r="H134" s="37">
        <v>55</v>
      </c>
      <c r="I134" s="107" t="s">
        <v>5</v>
      </c>
      <c r="J134" s="47">
        <v>8247</v>
      </c>
      <c r="K134" s="47">
        <v>4050</v>
      </c>
      <c r="L134" s="47">
        <v>4197</v>
      </c>
      <c r="M134" s="65"/>
      <c r="N134" s="65"/>
      <c r="O134" s="65"/>
      <c r="P134" s="65"/>
      <c r="Q134" s="65"/>
      <c r="R134" s="65"/>
      <c r="S134" s="65"/>
      <c r="T134" s="65"/>
      <c r="U134" s="65"/>
      <c r="V134" s="5"/>
      <c r="W134" s="7"/>
      <c r="X134" s="7"/>
      <c r="Y134" s="7"/>
      <c r="Z134" s="3"/>
      <c r="AA134" s="2"/>
      <c r="AB134" s="1"/>
      <c r="AC134" s="1"/>
      <c r="AD134" s="3"/>
      <c r="AE134" s="2"/>
      <c r="AF134" s="1"/>
      <c r="AG134" s="1"/>
    </row>
    <row r="135" spans="1:33" s="58" customFormat="1" ht="24" customHeight="1" thickTop="1" thickBot="1">
      <c r="A135" s="53" t="s">
        <v>34</v>
      </c>
      <c r="B135" s="115">
        <v>861</v>
      </c>
      <c r="C135" s="116">
        <v>422</v>
      </c>
      <c r="D135" s="116">
        <v>439</v>
      </c>
      <c r="E135" s="117" t="s">
        <v>36</v>
      </c>
      <c r="F135" s="116">
        <v>4666</v>
      </c>
      <c r="G135" s="116">
        <v>2412</v>
      </c>
      <c r="H135" s="116">
        <v>2254</v>
      </c>
      <c r="I135" s="118" t="s">
        <v>37</v>
      </c>
      <c r="J135" s="116">
        <v>2720</v>
      </c>
      <c r="K135" s="116">
        <v>1216</v>
      </c>
      <c r="L135" s="116">
        <v>1504</v>
      </c>
      <c r="M135" s="65"/>
      <c r="N135" s="65"/>
      <c r="O135" s="65"/>
      <c r="P135" s="65"/>
      <c r="Q135" s="65"/>
      <c r="R135" s="65"/>
      <c r="S135" s="65"/>
      <c r="T135" s="65"/>
      <c r="U135" s="65"/>
      <c r="V135" s="5"/>
      <c r="W135" s="7"/>
      <c r="X135" s="7"/>
      <c r="Y135" s="7"/>
      <c r="Z135" s="3"/>
      <c r="AA135" s="2"/>
      <c r="AB135" s="1"/>
      <c r="AC135" s="1"/>
      <c r="AD135" s="3"/>
      <c r="AE135" s="2"/>
      <c r="AF135" s="1"/>
      <c r="AG135" s="1"/>
    </row>
    <row r="136" spans="1:33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60" t="s">
        <v>54</v>
      </c>
      <c r="L136" s="30"/>
      <c r="M136" s="35"/>
      <c r="N136" s="65"/>
      <c r="O136" s="65"/>
      <c r="P136" s="65"/>
      <c r="Q136" s="65"/>
      <c r="R136" s="65"/>
      <c r="S136" s="65"/>
      <c r="T136" s="65"/>
      <c r="U136" s="65"/>
      <c r="V136" s="5"/>
      <c r="W136" s="7"/>
      <c r="X136" s="7"/>
      <c r="Y136" s="7"/>
      <c r="Z136" s="3"/>
      <c r="AA136" s="2"/>
      <c r="AB136" s="1"/>
      <c r="AC136" s="1"/>
      <c r="AD136" s="3"/>
      <c r="AE136" s="2"/>
      <c r="AF136" s="1"/>
      <c r="AG136" s="1"/>
    </row>
    <row r="137" spans="1:33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  <c r="M137" s="65"/>
      <c r="N137" s="65"/>
      <c r="O137" s="65"/>
      <c r="P137" s="65"/>
      <c r="Q137" s="65"/>
      <c r="R137" s="65"/>
      <c r="S137" s="65"/>
      <c r="T137" s="65"/>
      <c r="U137" s="65"/>
      <c r="V137" s="5"/>
      <c r="W137" s="7"/>
      <c r="X137" s="7"/>
      <c r="Y137" s="7"/>
      <c r="Z137" s="3"/>
      <c r="AA137" s="2"/>
      <c r="AB137" s="1"/>
      <c r="AC137" s="1"/>
      <c r="AD137" s="3"/>
      <c r="AE137" s="2"/>
      <c r="AF137" s="1"/>
      <c r="AG137" s="1"/>
    </row>
    <row r="138" spans="1:33" s="6" customFormat="1" ht="25.5" customHeight="1">
      <c r="A138" s="10" t="s">
        <v>6</v>
      </c>
      <c r="B138" s="44">
        <v>161</v>
      </c>
      <c r="C138" s="44">
        <v>79</v>
      </c>
      <c r="D138" s="44">
        <v>82</v>
      </c>
      <c r="E138" s="98" t="s">
        <v>7</v>
      </c>
      <c r="F138" s="44">
        <v>430</v>
      </c>
      <c r="G138" s="44">
        <v>226</v>
      </c>
      <c r="H138" s="44">
        <v>204</v>
      </c>
      <c r="I138" s="98" t="s">
        <v>8</v>
      </c>
      <c r="J138" s="44">
        <v>792</v>
      </c>
      <c r="K138" s="44">
        <v>371</v>
      </c>
      <c r="L138" s="44">
        <v>421</v>
      </c>
      <c r="M138" s="65"/>
      <c r="N138" s="65"/>
      <c r="O138" s="65"/>
      <c r="P138" s="65"/>
      <c r="Q138" s="65"/>
      <c r="R138" s="65"/>
      <c r="S138" s="65"/>
      <c r="T138" s="65"/>
      <c r="U138" s="65"/>
      <c r="V138" s="5"/>
      <c r="W138" s="7"/>
      <c r="X138" s="7"/>
      <c r="Y138" s="7"/>
      <c r="Z138" s="3"/>
      <c r="AA138" s="2"/>
      <c r="AB138" s="1"/>
      <c r="AC138" s="1"/>
      <c r="AD138" s="3"/>
      <c r="AE138" s="2"/>
      <c r="AF138" s="1"/>
      <c r="AG138" s="1"/>
    </row>
    <row r="139" spans="1:33" s="35" customFormat="1" ht="15.75" customHeight="1">
      <c r="A139" s="17">
        <v>0</v>
      </c>
      <c r="B139" s="36">
        <v>25</v>
      </c>
      <c r="C139" s="37">
        <v>8</v>
      </c>
      <c r="D139" s="37">
        <v>17</v>
      </c>
      <c r="E139" s="91">
        <v>35</v>
      </c>
      <c r="F139" s="36">
        <v>72</v>
      </c>
      <c r="G139" s="37">
        <v>35</v>
      </c>
      <c r="H139" s="37">
        <v>37</v>
      </c>
      <c r="I139" s="91">
        <v>70</v>
      </c>
      <c r="J139" s="36">
        <v>165</v>
      </c>
      <c r="K139" s="37">
        <v>75</v>
      </c>
      <c r="L139" s="37">
        <v>90</v>
      </c>
      <c r="M139" s="65"/>
      <c r="N139" s="65"/>
      <c r="O139" s="65"/>
      <c r="P139" s="65"/>
      <c r="Q139" s="65"/>
      <c r="R139" s="65"/>
      <c r="S139" s="65"/>
      <c r="T139" s="65"/>
      <c r="U139" s="65"/>
      <c r="V139" s="5"/>
      <c r="W139" s="7"/>
      <c r="X139" s="7"/>
      <c r="Y139" s="7"/>
      <c r="Z139" s="3"/>
      <c r="AA139" s="2"/>
      <c r="AB139" s="1"/>
      <c r="AC139" s="1"/>
      <c r="AD139" s="3"/>
      <c r="AE139" s="2"/>
      <c r="AF139" s="1"/>
      <c r="AG139" s="1"/>
    </row>
    <row r="140" spans="1:33" s="35" customFormat="1" ht="15.75" customHeight="1">
      <c r="A140" s="17">
        <v>1</v>
      </c>
      <c r="B140" s="36">
        <v>38</v>
      </c>
      <c r="C140" s="37">
        <v>18</v>
      </c>
      <c r="D140" s="37">
        <v>20</v>
      </c>
      <c r="E140" s="91">
        <v>36</v>
      </c>
      <c r="F140" s="36">
        <v>73</v>
      </c>
      <c r="G140" s="37">
        <v>43</v>
      </c>
      <c r="H140" s="37">
        <v>30</v>
      </c>
      <c r="I140" s="91">
        <v>71</v>
      </c>
      <c r="J140" s="36">
        <v>133</v>
      </c>
      <c r="K140" s="37">
        <v>52</v>
      </c>
      <c r="L140" s="37">
        <v>81</v>
      </c>
      <c r="M140" s="65"/>
      <c r="N140" s="65"/>
      <c r="O140" s="65"/>
      <c r="P140" s="65"/>
      <c r="Q140" s="65"/>
      <c r="R140" s="65"/>
      <c r="S140" s="65"/>
      <c r="T140" s="65"/>
      <c r="U140" s="65"/>
      <c r="V140" s="5"/>
      <c r="W140" s="7"/>
      <c r="X140" s="7"/>
      <c r="Y140" s="7"/>
      <c r="Z140" s="3"/>
      <c r="AA140" s="2"/>
      <c r="AB140" s="1"/>
      <c r="AC140" s="1"/>
      <c r="AD140" s="3"/>
      <c r="AE140" s="2"/>
      <c r="AF140" s="1"/>
      <c r="AG140" s="1"/>
    </row>
    <row r="141" spans="1:33" s="35" customFormat="1" ht="15.75" customHeight="1">
      <c r="A141" s="17">
        <v>2</v>
      </c>
      <c r="B141" s="36">
        <v>33</v>
      </c>
      <c r="C141" s="37">
        <v>18</v>
      </c>
      <c r="D141" s="37">
        <v>15</v>
      </c>
      <c r="E141" s="91">
        <v>37</v>
      </c>
      <c r="F141" s="36">
        <v>89</v>
      </c>
      <c r="G141" s="37">
        <v>44</v>
      </c>
      <c r="H141" s="37">
        <v>45</v>
      </c>
      <c r="I141" s="91">
        <v>72</v>
      </c>
      <c r="J141" s="36">
        <v>161</v>
      </c>
      <c r="K141" s="37">
        <v>80</v>
      </c>
      <c r="L141" s="37">
        <v>81</v>
      </c>
      <c r="M141" s="65"/>
      <c r="N141" s="65"/>
      <c r="O141" s="65"/>
      <c r="P141" s="65"/>
      <c r="Q141" s="65"/>
      <c r="R141" s="65"/>
      <c r="S141" s="65"/>
      <c r="T141" s="65"/>
      <c r="U141" s="65"/>
      <c r="V141" s="5"/>
      <c r="W141" s="7"/>
      <c r="X141" s="7"/>
      <c r="Y141" s="7"/>
      <c r="Z141" s="3"/>
      <c r="AA141" s="2"/>
      <c r="AB141" s="1"/>
      <c r="AC141" s="1"/>
      <c r="AD141" s="3"/>
      <c r="AE141" s="2"/>
      <c r="AF141" s="1"/>
      <c r="AG141" s="1"/>
    </row>
    <row r="142" spans="1:33" s="35" customFormat="1" ht="15.75" customHeight="1">
      <c r="A142" s="17">
        <v>3</v>
      </c>
      <c r="B142" s="36">
        <v>27</v>
      </c>
      <c r="C142" s="37">
        <v>15</v>
      </c>
      <c r="D142" s="37">
        <v>12</v>
      </c>
      <c r="E142" s="91">
        <v>38</v>
      </c>
      <c r="F142" s="36">
        <v>88</v>
      </c>
      <c r="G142" s="37">
        <v>41</v>
      </c>
      <c r="H142" s="37">
        <v>47</v>
      </c>
      <c r="I142" s="91">
        <v>73</v>
      </c>
      <c r="J142" s="36">
        <v>175</v>
      </c>
      <c r="K142" s="37">
        <v>87</v>
      </c>
      <c r="L142" s="37">
        <v>88</v>
      </c>
      <c r="M142" s="65"/>
      <c r="N142" s="65"/>
      <c r="O142" s="65"/>
      <c r="P142" s="65"/>
      <c r="Q142" s="65"/>
      <c r="R142" s="65"/>
      <c r="S142" s="65"/>
      <c r="T142" s="65"/>
      <c r="U142" s="65"/>
      <c r="V142" s="5"/>
      <c r="W142" s="7"/>
      <c r="X142" s="7"/>
      <c r="Y142" s="7"/>
      <c r="Z142" s="3"/>
      <c r="AA142" s="2"/>
      <c r="AB142" s="1"/>
      <c r="AC142" s="1"/>
      <c r="AD142" s="3"/>
      <c r="AE142" s="2"/>
      <c r="AF142" s="1"/>
      <c r="AG142" s="1"/>
    </row>
    <row r="143" spans="1:33" s="35" customFormat="1" ht="18" customHeight="1">
      <c r="A143" s="19">
        <v>4</v>
      </c>
      <c r="B143" s="105">
        <v>38</v>
      </c>
      <c r="C143" s="40">
        <v>20</v>
      </c>
      <c r="D143" s="40">
        <v>18</v>
      </c>
      <c r="E143" s="92">
        <v>39</v>
      </c>
      <c r="F143" s="39">
        <v>108</v>
      </c>
      <c r="G143" s="40">
        <v>63</v>
      </c>
      <c r="H143" s="40">
        <v>45</v>
      </c>
      <c r="I143" s="92">
        <v>74</v>
      </c>
      <c r="J143" s="39">
        <v>158</v>
      </c>
      <c r="K143" s="40">
        <v>77</v>
      </c>
      <c r="L143" s="40">
        <v>81</v>
      </c>
      <c r="M143" s="65"/>
      <c r="N143" s="65"/>
      <c r="O143" s="65"/>
      <c r="P143" s="65"/>
      <c r="Q143" s="65"/>
      <c r="R143" s="65"/>
      <c r="S143" s="65"/>
      <c r="T143" s="65"/>
      <c r="U143" s="65"/>
      <c r="V143" s="5"/>
      <c r="W143" s="7"/>
      <c r="X143" s="7"/>
      <c r="Y143" s="7"/>
      <c r="Z143" s="3"/>
      <c r="AA143" s="2"/>
      <c r="AB143" s="1"/>
      <c r="AC143" s="1"/>
      <c r="AD143" s="3"/>
      <c r="AE143" s="2"/>
      <c r="AF143" s="1"/>
      <c r="AG143" s="1"/>
    </row>
    <row r="144" spans="1:33" s="6" customFormat="1" ht="25.5" customHeight="1">
      <c r="A144" s="10" t="s">
        <v>10</v>
      </c>
      <c r="B144" s="44">
        <v>295</v>
      </c>
      <c r="C144" s="44">
        <v>152</v>
      </c>
      <c r="D144" s="44">
        <v>143</v>
      </c>
      <c r="E144" s="98" t="s">
        <v>11</v>
      </c>
      <c r="F144" s="44">
        <v>523</v>
      </c>
      <c r="G144" s="44">
        <v>280</v>
      </c>
      <c r="H144" s="44">
        <v>243</v>
      </c>
      <c r="I144" s="98" t="s">
        <v>12</v>
      </c>
      <c r="J144" s="44">
        <v>766</v>
      </c>
      <c r="K144" s="44">
        <v>374</v>
      </c>
      <c r="L144" s="44">
        <v>392</v>
      </c>
      <c r="M144" s="65"/>
      <c r="N144" s="65"/>
      <c r="O144" s="65"/>
      <c r="P144" s="65"/>
      <c r="Q144" s="65"/>
      <c r="R144" s="65"/>
      <c r="S144" s="65"/>
      <c r="T144" s="65"/>
      <c r="U144" s="65"/>
      <c r="V144" s="5"/>
      <c r="W144" s="7"/>
      <c r="X144" s="7"/>
      <c r="Y144" s="7"/>
      <c r="Z144" s="3"/>
      <c r="AA144" s="2"/>
      <c r="AB144" s="1"/>
      <c r="AC144" s="1"/>
      <c r="AD144" s="3"/>
      <c r="AE144" s="2"/>
      <c r="AF144" s="1"/>
      <c r="AG144" s="1"/>
    </row>
    <row r="145" spans="1:33" s="35" customFormat="1" ht="15.75" customHeight="1">
      <c r="A145" s="17">
        <v>5</v>
      </c>
      <c r="B145" s="36">
        <v>48</v>
      </c>
      <c r="C145" s="37">
        <v>25</v>
      </c>
      <c r="D145" s="37">
        <v>23</v>
      </c>
      <c r="E145" s="91">
        <v>40</v>
      </c>
      <c r="F145" s="36">
        <v>94</v>
      </c>
      <c r="G145" s="37">
        <v>57</v>
      </c>
      <c r="H145" s="37">
        <v>37</v>
      </c>
      <c r="I145" s="91">
        <v>75</v>
      </c>
      <c r="J145" s="36">
        <v>168</v>
      </c>
      <c r="K145" s="37">
        <v>82</v>
      </c>
      <c r="L145" s="37">
        <v>86</v>
      </c>
      <c r="M145" s="65"/>
      <c r="N145" s="65"/>
      <c r="O145" s="65"/>
      <c r="P145" s="65"/>
      <c r="Q145" s="65"/>
      <c r="R145" s="65"/>
      <c r="S145" s="65"/>
      <c r="T145" s="65"/>
      <c r="U145" s="65"/>
      <c r="V145" s="5"/>
      <c r="W145" s="7"/>
      <c r="X145" s="7"/>
      <c r="Y145" s="7"/>
      <c r="Z145" s="3"/>
      <c r="AA145" s="2"/>
      <c r="AB145" s="1"/>
      <c r="AC145" s="1"/>
      <c r="AD145" s="3"/>
      <c r="AE145" s="2"/>
      <c r="AF145" s="1"/>
      <c r="AG145" s="1"/>
    </row>
    <row r="146" spans="1:33" s="35" customFormat="1" ht="15.75" customHeight="1">
      <c r="A146" s="17">
        <v>6</v>
      </c>
      <c r="B146" s="36">
        <v>52</v>
      </c>
      <c r="C146" s="37">
        <v>27</v>
      </c>
      <c r="D146" s="37">
        <v>25</v>
      </c>
      <c r="E146" s="91">
        <v>41</v>
      </c>
      <c r="F146" s="36">
        <v>102</v>
      </c>
      <c r="G146" s="37">
        <v>43</v>
      </c>
      <c r="H146" s="37">
        <v>59</v>
      </c>
      <c r="I146" s="91">
        <v>76</v>
      </c>
      <c r="J146" s="36">
        <v>188</v>
      </c>
      <c r="K146" s="37">
        <v>83</v>
      </c>
      <c r="L146" s="37">
        <v>105</v>
      </c>
      <c r="M146" s="65"/>
      <c r="N146" s="65"/>
      <c r="O146" s="65"/>
      <c r="P146" s="65"/>
      <c r="Q146" s="65"/>
      <c r="R146" s="65"/>
      <c r="S146" s="65"/>
      <c r="T146" s="65"/>
      <c r="U146" s="65"/>
      <c r="V146" s="5"/>
      <c r="W146" s="7"/>
      <c r="X146" s="7"/>
      <c r="Y146" s="7"/>
      <c r="Z146" s="3"/>
      <c r="AA146" s="2"/>
      <c r="AB146" s="1"/>
      <c r="AC146" s="1"/>
      <c r="AD146" s="3"/>
      <c r="AE146" s="2"/>
      <c r="AF146" s="1"/>
      <c r="AG146" s="1"/>
    </row>
    <row r="147" spans="1:33" s="35" customFormat="1" ht="15.75" customHeight="1">
      <c r="A147" s="17">
        <v>7</v>
      </c>
      <c r="B147" s="36">
        <v>61</v>
      </c>
      <c r="C147" s="37">
        <v>32</v>
      </c>
      <c r="D147" s="37">
        <v>29</v>
      </c>
      <c r="E147" s="91">
        <v>42</v>
      </c>
      <c r="F147" s="36">
        <v>110</v>
      </c>
      <c r="G147" s="37">
        <v>62</v>
      </c>
      <c r="H147" s="37">
        <v>48</v>
      </c>
      <c r="I147" s="91">
        <v>77</v>
      </c>
      <c r="J147" s="36">
        <v>154</v>
      </c>
      <c r="K147" s="37">
        <v>83</v>
      </c>
      <c r="L147" s="37">
        <v>71</v>
      </c>
      <c r="M147" s="65"/>
      <c r="N147" s="65"/>
      <c r="O147" s="65"/>
      <c r="P147" s="65"/>
      <c r="Q147" s="65"/>
      <c r="R147" s="65"/>
      <c r="S147" s="65"/>
      <c r="T147" s="65"/>
      <c r="U147" s="65"/>
      <c r="V147" s="5"/>
      <c r="W147" s="7"/>
      <c r="X147" s="7"/>
      <c r="Y147" s="7"/>
      <c r="Z147" s="3"/>
      <c r="AA147" s="2"/>
      <c r="AB147" s="1"/>
      <c r="AC147" s="1"/>
      <c r="AD147" s="3"/>
      <c r="AE147" s="2"/>
      <c r="AF147" s="1"/>
      <c r="AG147" s="1"/>
    </row>
    <row r="148" spans="1:33" s="35" customFormat="1" ht="15.75" customHeight="1">
      <c r="A148" s="17">
        <v>8</v>
      </c>
      <c r="B148" s="36">
        <v>64</v>
      </c>
      <c r="C148" s="37">
        <v>36</v>
      </c>
      <c r="D148" s="37">
        <v>28</v>
      </c>
      <c r="E148" s="91">
        <v>43</v>
      </c>
      <c r="F148" s="36">
        <v>121</v>
      </c>
      <c r="G148" s="37">
        <v>61</v>
      </c>
      <c r="H148" s="37">
        <v>60</v>
      </c>
      <c r="I148" s="91">
        <v>78</v>
      </c>
      <c r="J148" s="36">
        <v>153</v>
      </c>
      <c r="K148" s="37">
        <v>74</v>
      </c>
      <c r="L148" s="37">
        <v>79</v>
      </c>
      <c r="M148" s="65"/>
      <c r="N148" s="65"/>
      <c r="O148" s="65"/>
      <c r="P148" s="65"/>
      <c r="Q148" s="65"/>
      <c r="R148" s="65"/>
      <c r="S148" s="65"/>
      <c r="T148" s="65"/>
      <c r="U148" s="65"/>
      <c r="V148" s="5"/>
      <c r="W148" s="7"/>
      <c r="X148" s="7"/>
      <c r="Y148" s="7"/>
      <c r="Z148" s="3"/>
      <c r="AA148" s="2"/>
      <c r="AB148" s="1"/>
      <c r="AC148" s="1"/>
      <c r="AD148" s="3"/>
      <c r="AE148" s="2"/>
      <c r="AF148" s="1"/>
      <c r="AG148" s="1"/>
    </row>
    <row r="149" spans="1:33" s="35" customFormat="1" ht="18" customHeight="1">
      <c r="A149" s="19">
        <v>9</v>
      </c>
      <c r="B149" s="39">
        <v>70</v>
      </c>
      <c r="C149" s="40">
        <v>32</v>
      </c>
      <c r="D149" s="40">
        <v>38</v>
      </c>
      <c r="E149" s="92">
        <v>44</v>
      </c>
      <c r="F149" s="39">
        <v>96</v>
      </c>
      <c r="G149" s="40">
        <v>57</v>
      </c>
      <c r="H149" s="40">
        <v>39</v>
      </c>
      <c r="I149" s="92">
        <v>79</v>
      </c>
      <c r="J149" s="39">
        <v>103</v>
      </c>
      <c r="K149" s="40">
        <v>52</v>
      </c>
      <c r="L149" s="40">
        <v>51</v>
      </c>
      <c r="M149" s="65"/>
      <c r="N149" s="65"/>
      <c r="O149" s="65"/>
      <c r="P149" s="65"/>
      <c r="Q149" s="65"/>
      <c r="R149" s="65"/>
      <c r="S149" s="65"/>
      <c r="T149" s="65"/>
      <c r="U149" s="65"/>
      <c r="V149" s="5"/>
      <c r="W149" s="7"/>
      <c r="X149" s="7"/>
      <c r="Y149" s="7"/>
      <c r="Z149" s="3"/>
      <c r="AA149" s="2"/>
      <c r="AB149" s="1"/>
      <c r="AC149" s="1"/>
      <c r="AD149" s="3"/>
      <c r="AE149" s="2"/>
      <c r="AF149" s="1"/>
      <c r="AG149" s="1"/>
    </row>
    <row r="150" spans="1:33" s="6" customFormat="1" ht="25.5" customHeight="1">
      <c r="A150" s="10" t="s">
        <v>19</v>
      </c>
      <c r="B150" s="44">
        <v>353</v>
      </c>
      <c r="C150" s="44">
        <v>178</v>
      </c>
      <c r="D150" s="44">
        <v>175</v>
      </c>
      <c r="E150" s="98" t="s">
        <v>20</v>
      </c>
      <c r="F150" s="44">
        <v>575</v>
      </c>
      <c r="G150" s="44">
        <v>301</v>
      </c>
      <c r="H150" s="44">
        <v>274</v>
      </c>
      <c r="I150" s="98" t="s">
        <v>21</v>
      </c>
      <c r="J150" s="44">
        <v>561</v>
      </c>
      <c r="K150" s="44">
        <v>245</v>
      </c>
      <c r="L150" s="44">
        <v>316</v>
      </c>
      <c r="M150" s="65"/>
      <c r="N150" s="65"/>
      <c r="O150" s="65"/>
      <c r="P150" s="65"/>
      <c r="Q150" s="65"/>
      <c r="R150" s="65"/>
      <c r="S150" s="65"/>
      <c r="T150" s="65"/>
      <c r="U150" s="65"/>
      <c r="V150" s="5"/>
      <c r="W150" s="7"/>
      <c r="X150" s="7"/>
      <c r="Y150" s="7"/>
      <c r="Z150" s="3"/>
      <c r="AA150" s="2"/>
      <c r="AB150" s="1"/>
      <c r="AC150" s="1"/>
      <c r="AD150" s="3"/>
      <c r="AE150" s="2"/>
      <c r="AF150" s="1"/>
      <c r="AG150" s="1"/>
    </row>
    <row r="151" spans="1:33" s="35" customFormat="1" ht="15.75" customHeight="1">
      <c r="A151" s="17">
        <v>10</v>
      </c>
      <c r="B151" s="36">
        <v>70</v>
      </c>
      <c r="C151" s="37">
        <v>39</v>
      </c>
      <c r="D151" s="37">
        <v>31</v>
      </c>
      <c r="E151" s="91">
        <v>45</v>
      </c>
      <c r="F151" s="36">
        <v>101</v>
      </c>
      <c r="G151" s="37">
        <v>52</v>
      </c>
      <c r="H151" s="37">
        <v>49</v>
      </c>
      <c r="I151" s="91">
        <v>80</v>
      </c>
      <c r="J151" s="36">
        <v>108</v>
      </c>
      <c r="K151" s="37">
        <v>46</v>
      </c>
      <c r="L151" s="37">
        <v>62</v>
      </c>
      <c r="M151" s="65"/>
      <c r="N151" s="65"/>
      <c r="O151" s="65"/>
      <c r="P151" s="65"/>
      <c r="Q151" s="65"/>
      <c r="R151" s="65"/>
      <c r="S151" s="65"/>
      <c r="T151" s="65"/>
      <c r="U151" s="65"/>
      <c r="V151" s="5"/>
      <c r="W151" s="7"/>
      <c r="X151" s="7"/>
      <c r="Y151" s="7"/>
      <c r="Z151" s="3"/>
      <c r="AA151" s="2"/>
      <c r="AB151" s="1"/>
      <c r="AC151" s="1"/>
      <c r="AD151" s="3"/>
      <c r="AE151" s="2"/>
      <c r="AF151" s="1"/>
      <c r="AG151" s="1"/>
    </row>
    <row r="152" spans="1:33" s="35" customFormat="1" ht="15.75" customHeight="1">
      <c r="A152" s="17">
        <v>11</v>
      </c>
      <c r="B152" s="36">
        <v>75</v>
      </c>
      <c r="C152" s="37">
        <v>39</v>
      </c>
      <c r="D152" s="37">
        <v>36</v>
      </c>
      <c r="E152" s="91">
        <v>46</v>
      </c>
      <c r="F152" s="36">
        <v>120</v>
      </c>
      <c r="G152" s="37">
        <v>61</v>
      </c>
      <c r="H152" s="37">
        <v>59</v>
      </c>
      <c r="I152" s="91">
        <v>81</v>
      </c>
      <c r="J152" s="36">
        <v>130</v>
      </c>
      <c r="K152" s="37">
        <v>56</v>
      </c>
      <c r="L152" s="37">
        <v>74</v>
      </c>
      <c r="M152" s="65"/>
      <c r="N152" s="65"/>
      <c r="O152" s="65"/>
      <c r="P152" s="65"/>
      <c r="Q152" s="65"/>
      <c r="R152" s="65"/>
      <c r="S152" s="65"/>
      <c r="T152" s="65"/>
      <c r="U152" s="65"/>
      <c r="V152" s="5"/>
      <c r="W152" s="7"/>
      <c r="X152" s="7"/>
      <c r="Y152" s="7"/>
      <c r="Z152" s="3"/>
      <c r="AA152" s="2"/>
      <c r="AB152" s="1"/>
      <c r="AC152" s="1"/>
      <c r="AD152" s="3"/>
      <c r="AE152" s="2"/>
      <c r="AF152" s="1"/>
      <c r="AG152" s="1"/>
    </row>
    <row r="153" spans="1:33" s="35" customFormat="1" ht="15.75" customHeight="1">
      <c r="A153" s="17">
        <v>12</v>
      </c>
      <c r="B153" s="36">
        <v>66</v>
      </c>
      <c r="C153" s="37">
        <v>29</v>
      </c>
      <c r="D153" s="37">
        <v>37</v>
      </c>
      <c r="E153" s="91">
        <v>47</v>
      </c>
      <c r="F153" s="36">
        <v>118</v>
      </c>
      <c r="G153" s="37">
        <v>62</v>
      </c>
      <c r="H153" s="37">
        <v>56</v>
      </c>
      <c r="I153" s="91">
        <v>82</v>
      </c>
      <c r="J153" s="36">
        <v>118</v>
      </c>
      <c r="K153" s="37">
        <v>57</v>
      </c>
      <c r="L153" s="37">
        <v>61</v>
      </c>
      <c r="M153" s="65"/>
      <c r="N153" s="65"/>
      <c r="O153" s="65"/>
      <c r="P153" s="65"/>
      <c r="Q153" s="65"/>
      <c r="R153" s="65"/>
      <c r="S153" s="65"/>
      <c r="T153" s="65"/>
      <c r="U153" s="65"/>
      <c r="V153" s="5"/>
      <c r="W153" s="7"/>
      <c r="X153" s="7"/>
      <c r="Y153" s="7"/>
      <c r="Z153" s="3"/>
      <c r="AA153" s="2"/>
      <c r="AB153" s="1"/>
      <c r="AC153" s="1"/>
      <c r="AD153" s="3"/>
      <c r="AE153" s="2"/>
      <c r="AF153" s="1"/>
      <c r="AG153" s="1"/>
    </row>
    <row r="154" spans="1:33" s="35" customFormat="1" ht="15.75" customHeight="1">
      <c r="A154" s="17">
        <v>13</v>
      </c>
      <c r="B154" s="36">
        <v>83</v>
      </c>
      <c r="C154" s="37">
        <v>38</v>
      </c>
      <c r="D154" s="37">
        <v>45</v>
      </c>
      <c r="E154" s="91">
        <v>48</v>
      </c>
      <c r="F154" s="36">
        <v>121</v>
      </c>
      <c r="G154" s="37">
        <v>73</v>
      </c>
      <c r="H154" s="37">
        <v>48</v>
      </c>
      <c r="I154" s="91">
        <v>83</v>
      </c>
      <c r="J154" s="36">
        <v>120</v>
      </c>
      <c r="K154" s="37">
        <v>54</v>
      </c>
      <c r="L154" s="37">
        <v>66</v>
      </c>
      <c r="M154" s="65"/>
      <c r="N154" s="65"/>
      <c r="O154" s="65"/>
      <c r="P154" s="65"/>
      <c r="Q154" s="65"/>
      <c r="R154" s="65"/>
      <c r="S154" s="65"/>
      <c r="T154" s="65"/>
      <c r="U154" s="65"/>
      <c r="V154" s="5"/>
      <c r="W154" s="7"/>
      <c r="X154" s="7"/>
      <c r="Y154" s="7"/>
      <c r="Z154" s="3"/>
      <c r="AA154" s="2"/>
      <c r="AB154" s="1"/>
      <c r="AC154" s="1"/>
      <c r="AD154" s="3"/>
      <c r="AE154" s="2"/>
      <c r="AF154" s="1"/>
      <c r="AG154" s="1"/>
    </row>
    <row r="155" spans="1:33" s="35" customFormat="1" ht="18" customHeight="1">
      <c r="A155" s="19">
        <v>14</v>
      </c>
      <c r="B155" s="39">
        <v>59</v>
      </c>
      <c r="C155" s="40">
        <v>33</v>
      </c>
      <c r="D155" s="40">
        <v>26</v>
      </c>
      <c r="E155" s="92">
        <v>49</v>
      </c>
      <c r="F155" s="39">
        <v>115</v>
      </c>
      <c r="G155" s="40">
        <v>53</v>
      </c>
      <c r="H155" s="40">
        <v>62</v>
      </c>
      <c r="I155" s="92">
        <v>84</v>
      </c>
      <c r="J155" s="39">
        <v>85</v>
      </c>
      <c r="K155" s="40">
        <v>32</v>
      </c>
      <c r="L155" s="40">
        <v>53</v>
      </c>
      <c r="M155" s="65"/>
      <c r="N155" s="65"/>
      <c r="O155" s="65"/>
      <c r="P155" s="65"/>
      <c r="Q155" s="65"/>
      <c r="R155" s="65"/>
      <c r="S155" s="65"/>
      <c r="T155" s="65"/>
      <c r="U155" s="65"/>
      <c r="V155" s="5"/>
      <c r="W155" s="7"/>
      <c r="X155" s="7"/>
      <c r="Y155" s="7"/>
      <c r="Z155" s="3"/>
      <c r="AA155" s="2"/>
      <c r="AB155" s="1"/>
      <c r="AC155" s="1"/>
      <c r="AD155" s="3"/>
      <c r="AE155" s="2"/>
      <c r="AF155" s="1"/>
      <c r="AG155" s="1"/>
    </row>
    <row r="156" spans="1:33" s="6" customFormat="1" ht="25.5" customHeight="1">
      <c r="A156" s="10" t="s">
        <v>22</v>
      </c>
      <c r="B156" s="44">
        <v>362</v>
      </c>
      <c r="C156" s="44">
        <v>188</v>
      </c>
      <c r="D156" s="44">
        <v>174</v>
      </c>
      <c r="E156" s="98" t="s">
        <v>23</v>
      </c>
      <c r="F156" s="44">
        <v>601</v>
      </c>
      <c r="G156" s="44">
        <v>309</v>
      </c>
      <c r="H156" s="44">
        <v>292</v>
      </c>
      <c r="I156" s="98" t="s">
        <v>24</v>
      </c>
      <c r="J156" s="44">
        <v>389</v>
      </c>
      <c r="K156" s="44">
        <v>142</v>
      </c>
      <c r="L156" s="44">
        <v>247</v>
      </c>
      <c r="M156" s="65"/>
      <c r="N156" s="65"/>
      <c r="O156" s="65"/>
      <c r="P156" s="65"/>
      <c r="Q156" s="65"/>
      <c r="R156" s="65"/>
      <c r="S156" s="65"/>
      <c r="T156" s="65"/>
      <c r="U156" s="65"/>
      <c r="V156" s="5"/>
      <c r="W156" s="7"/>
      <c r="X156" s="7"/>
      <c r="Y156" s="7"/>
      <c r="Z156" s="3"/>
      <c r="AA156" s="2"/>
      <c r="AB156" s="1"/>
      <c r="AC156" s="1"/>
      <c r="AD156" s="3"/>
      <c r="AE156" s="2"/>
      <c r="AF156" s="1"/>
      <c r="AG156" s="1"/>
    </row>
    <row r="157" spans="1:33" s="35" customFormat="1" ht="15.75" customHeight="1">
      <c r="A157" s="17">
        <v>15</v>
      </c>
      <c r="B157" s="36">
        <v>66</v>
      </c>
      <c r="C157" s="37">
        <v>41</v>
      </c>
      <c r="D157" s="37">
        <v>25</v>
      </c>
      <c r="E157" s="91">
        <v>50</v>
      </c>
      <c r="F157" s="36">
        <v>129</v>
      </c>
      <c r="G157" s="37">
        <v>65</v>
      </c>
      <c r="H157" s="37">
        <v>64</v>
      </c>
      <c r="I157" s="91">
        <v>85</v>
      </c>
      <c r="J157" s="36">
        <v>84</v>
      </c>
      <c r="K157" s="37">
        <v>35</v>
      </c>
      <c r="L157" s="37">
        <v>49</v>
      </c>
      <c r="M157" s="65"/>
      <c r="N157" s="65"/>
      <c r="O157" s="65"/>
      <c r="P157" s="65"/>
      <c r="Q157" s="65"/>
      <c r="R157" s="65"/>
      <c r="S157" s="65"/>
      <c r="T157" s="65"/>
      <c r="U157" s="65"/>
      <c r="V157" s="5"/>
      <c r="W157" s="7"/>
      <c r="X157" s="7"/>
      <c r="Y157" s="7"/>
      <c r="Z157" s="3"/>
      <c r="AA157" s="2"/>
      <c r="AB157" s="1"/>
      <c r="AC157" s="1"/>
      <c r="AD157" s="3"/>
      <c r="AE157" s="2"/>
      <c r="AF157" s="1"/>
      <c r="AG157" s="1"/>
    </row>
    <row r="158" spans="1:33" s="35" customFormat="1" ht="15.75" customHeight="1">
      <c r="A158" s="17">
        <v>16</v>
      </c>
      <c r="B158" s="36">
        <v>68</v>
      </c>
      <c r="C158" s="37">
        <v>37</v>
      </c>
      <c r="D158" s="37">
        <v>31</v>
      </c>
      <c r="E158" s="91">
        <v>51</v>
      </c>
      <c r="F158" s="36">
        <v>104</v>
      </c>
      <c r="G158" s="37">
        <v>50</v>
      </c>
      <c r="H158" s="37">
        <v>54</v>
      </c>
      <c r="I158" s="91">
        <v>86</v>
      </c>
      <c r="J158" s="36">
        <v>86</v>
      </c>
      <c r="K158" s="37">
        <v>31</v>
      </c>
      <c r="L158" s="37">
        <v>55</v>
      </c>
      <c r="M158" s="65"/>
      <c r="N158" s="65"/>
      <c r="O158" s="65"/>
      <c r="P158" s="65"/>
      <c r="Q158" s="65"/>
      <c r="R158" s="65"/>
      <c r="S158" s="65"/>
      <c r="T158" s="65"/>
      <c r="U158" s="65"/>
      <c r="V158" s="5"/>
      <c r="W158" s="7"/>
      <c r="X158" s="7"/>
      <c r="Y158" s="7"/>
      <c r="Z158" s="3"/>
      <c r="AA158" s="2"/>
      <c r="AB158" s="1"/>
      <c r="AC158" s="1"/>
      <c r="AD158" s="3"/>
      <c r="AE158" s="2"/>
      <c r="AF158" s="1"/>
      <c r="AG158" s="1"/>
    </row>
    <row r="159" spans="1:33" s="35" customFormat="1" ht="15.75" customHeight="1">
      <c r="A159" s="17">
        <v>17</v>
      </c>
      <c r="B159" s="36">
        <v>80</v>
      </c>
      <c r="C159" s="37">
        <v>46</v>
      </c>
      <c r="D159" s="37">
        <v>34</v>
      </c>
      <c r="E159" s="91">
        <v>52</v>
      </c>
      <c r="F159" s="36">
        <v>131</v>
      </c>
      <c r="G159" s="37">
        <v>69</v>
      </c>
      <c r="H159" s="37">
        <v>62</v>
      </c>
      <c r="I159" s="91">
        <v>87</v>
      </c>
      <c r="J159" s="36">
        <v>70</v>
      </c>
      <c r="K159" s="37">
        <v>29</v>
      </c>
      <c r="L159" s="37">
        <v>41</v>
      </c>
      <c r="M159" s="65"/>
      <c r="N159" s="65"/>
      <c r="O159" s="65"/>
      <c r="P159" s="65"/>
      <c r="Q159" s="65"/>
      <c r="R159" s="65"/>
      <c r="S159" s="65"/>
      <c r="T159" s="65"/>
      <c r="U159" s="65"/>
      <c r="V159" s="5"/>
      <c r="W159" s="7"/>
      <c r="X159" s="7"/>
      <c r="Y159" s="7"/>
      <c r="Z159" s="3"/>
      <c r="AA159" s="2"/>
      <c r="AB159" s="1"/>
      <c r="AC159" s="1"/>
      <c r="AD159" s="3"/>
      <c r="AE159" s="2"/>
      <c r="AF159" s="1"/>
      <c r="AG159" s="1"/>
    </row>
    <row r="160" spans="1:33" s="35" customFormat="1" ht="15.75" customHeight="1">
      <c r="A160" s="17">
        <v>18</v>
      </c>
      <c r="B160" s="36">
        <v>68</v>
      </c>
      <c r="C160" s="37">
        <v>30</v>
      </c>
      <c r="D160" s="37">
        <v>38</v>
      </c>
      <c r="E160" s="91">
        <v>53</v>
      </c>
      <c r="F160" s="36">
        <v>125</v>
      </c>
      <c r="G160" s="37">
        <v>71</v>
      </c>
      <c r="H160" s="37">
        <v>54</v>
      </c>
      <c r="I160" s="91">
        <v>88</v>
      </c>
      <c r="J160" s="36">
        <v>83</v>
      </c>
      <c r="K160" s="37">
        <v>26</v>
      </c>
      <c r="L160" s="37">
        <v>57</v>
      </c>
      <c r="M160" s="65"/>
      <c r="N160" s="65"/>
      <c r="O160" s="65"/>
      <c r="P160" s="65"/>
      <c r="Q160" s="65"/>
      <c r="R160" s="65"/>
      <c r="S160" s="65"/>
      <c r="T160" s="65"/>
      <c r="U160" s="65"/>
      <c r="V160" s="5"/>
      <c r="W160" s="7"/>
      <c r="X160" s="7"/>
      <c r="Y160" s="7"/>
      <c r="Z160" s="3"/>
      <c r="AA160" s="2"/>
      <c r="AB160" s="1"/>
      <c r="AC160" s="1"/>
      <c r="AD160" s="3"/>
      <c r="AE160" s="2"/>
      <c r="AF160" s="1"/>
      <c r="AG160" s="1"/>
    </row>
    <row r="161" spans="1:33" s="35" customFormat="1" ht="18" customHeight="1">
      <c r="A161" s="19">
        <v>19</v>
      </c>
      <c r="B161" s="39">
        <v>80</v>
      </c>
      <c r="C161" s="40">
        <v>34</v>
      </c>
      <c r="D161" s="40">
        <v>46</v>
      </c>
      <c r="E161" s="92">
        <v>54</v>
      </c>
      <c r="F161" s="39">
        <v>112</v>
      </c>
      <c r="G161" s="40">
        <v>54</v>
      </c>
      <c r="H161" s="40">
        <v>58</v>
      </c>
      <c r="I161" s="92">
        <v>89</v>
      </c>
      <c r="J161" s="39">
        <v>66</v>
      </c>
      <c r="K161" s="40">
        <v>21</v>
      </c>
      <c r="L161" s="40">
        <v>45</v>
      </c>
      <c r="M161" s="65"/>
      <c r="N161" s="65"/>
      <c r="O161" s="65"/>
      <c r="P161" s="65"/>
      <c r="Q161" s="65"/>
      <c r="R161" s="65"/>
      <c r="S161" s="65"/>
      <c r="T161" s="65"/>
      <c r="U161" s="65"/>
      <c r="V161" s="5"/>
      <c r="W161" s="7"/>
      <c r="X161" s="7"/>
      <c r="Y161" s="7"/>
      <c r="Z161" s="3"/>
      <c r="AA161" s="2"/>
      <c r="AB161" s="1"/>
      <c r="AC161" s="1"/>
      <c r="AD161" s="3"/>
      <c r="AE161" s="2"/>
      <c r="AF161" s="1"/>
      <c r="AG161" s="1"/>
    </row>
    <row r="162" spans="1:33" s="6" customFormat="1" ht="25.5" customHeight="1">
      <c r="A162" s="10" t="s">
        <v>25</v>
      </c>
      <c r="B162" s="44">
        <v>346</v>
      </c>
      <c r="C162" s="44">
        <v>183</v>
      </c>
      <c r="D162" s="44">
        <v>163</v>
      </c>
      <c r="E162" s="98" t="s">
        <v>26</v>
      </c>
      <c r="F162" s="44">
        <v>487</v>
      </c>
      <c r="G162" s="44">
        <v>242</v>
      </c>
      <c r="H162" s="44">
        <v>245</v>
      </c>
      <c r="I162" s="98" t="s">
        <v>27</v>
      </c>
      <c r="J162" s="44">
        <v>243</v>
      </c>
      <c r="K162" s="44">
        <v>74</v>
      </c>
      <c r="L162" s="44">
        <v>169</v>
      </c>
      <c r="M162" s="65"/>
      <c r="N162" s="65"/>
      <c r="O162" s="65"/>
      <c r="P162" s="65"/>
      <c r="Q162" s="65"/>
      <c r="R162" s="65"/>
      <c r="S162" s="65"/>
      <c r="T162" s="65"/>
      <c r="U162" s="65"/>
      <c r="V162" s="5"/>
      <c r="W162" s="7"/>
      <c r="X162" s="7"/>
      <c r="Y162" s="7"/>
      <c r="Z162" s="3"/>
      <c r="AA162" s="2"/>
      <c r="AB162" s="1"/>
      <c r="AC162" s="1"/>
      <c r="AD162" s="3"/>
      <c r="AE162" s="2"/>
      <c r="AF162" s="1"/>
      <c r="AG162" s="1"/>
    </row>
    <row r="163" spans="1:33" s="35" customFormat="1" ht="15.75" customHeight="1">
      <c r="A163" s="17">
        <v>20</v>
      </c>
      <c r="B163" s="36">
        <v>67</v>
      </c>
      <c r="C163" s="37">
        <v>39</v>
      </c>
      <c r="D163" s="37">
        <v>28</v>
      </c>
      <c r="E163" s="91">
        <v>55</v>
      </c>
      <c r="F163" s="36">
        <v>101</v>
      </c>
      <c r="G163" s="37">
        <v>54</v>
      </c>
      <c r="H163" s="37">
        <v>47</v>
      </c>
      <c r="I163" s="91">
        <v>90</v>
      </c>
      <c r="J163" s="36">
        <v>51</v>
      </c>
      <c r="K163" s="37">
        <v>19</v>
      </c>
      <c r="L163" s="37">
        <v>32</v>
      </c>
      <c r="M163" s="65"/>
      <c r="N163" s="65"/>
      <c r="O163" s="65"/>
      <c r="P163" s="65"/>
      <c r="Q163" s="65"/>
      <c r="R163" s="65"/>
      <c r="S163" s="65"/>
      <c r="T163" s="65"/>
      <c r="U163" s="65"/>
      <c r="V163" s="5"/>
      <c r="W163" s="7"/>
      <c r="X163" s="7"/>
      <c r="Y163" s="7"/>
      <c r="Z163" s="3"/>
      <c r="AA163" s="2"/>
      <c r="AB163" s="1"/>
      <c r="AC163" s="1"/>
      <c r="AD163" s="3"/>
      <c r="AE163" s="2"/>
      <c r="AF163" s="1"/>
      <c r="AG163" s="1"/>
    </row>
    <row r="164" spans="1:33" s="35" customFormat="1" ht="15.75" customHeight="1">
      <c r="A164" s="17">
        <v>21</v>
      </c>
      <c r="B164" s="36">
        <v>70</v>
      </c>
      <c r="C164" s="37">
        <v>37</v>
      </c>
      <c r="D164" s="37">
        <v>33</v>
      </c>
      <c r="E164" s="91">
        <v>56</v>
      </c>
      <c r="F164" s="36">
        <v>107</v>
      </c>
      <c r="G164" s="37">
        <v>60</v>
      </c>
      <c r="H164" s="37">
        <v>47</v>
      </c>
      <c r="I164" s="91">
        <v>91</v>
      </c>
      <c r="J164" s="36">
        <v>71</v>
      </c>
      <c r="K164" s="37">
        <v>23</v>
      </c>
      <c r="L164" s="37">
        <v>48</v>
      </c>
      <c r="M164" s="65"/>
      <c r="N164" s="65"/>
      <c r="O164" s="65"/>
      <c r="P164" s="65"/>
      <c r="Q164" s="65"/>
      <c r="R164" s="65"/>
      <c r="S164" s="65"/>
      <c r="T164" s="65"/>
      <c r="U164" s="65"/>
      <c r="V164" s="5"/>
      <c r="W164" s="7"/>
      <c r="X164" s="7"/>
      <c r="Y164" s="7"/>
      <c r="Z164" s="3"/>
      <c r="AA164" s="2"/>
      <c r="AB164" s="1"/>
      <c r="AC164" s="1"/>
      <c r="AD164" s="3"/>
      <c r="AE164" s="2"/>
      <c r="AF164" s="1"/>
      <c r="AG164" s="1"/>
    </row>
    <row r="165" spans="1:33" s="35" customFormat="1" ht="15.75" customHeight="1">
      <c r="A165" s="17">
        <v>22</v>
      </c>
      <c r="B165" s="36">
        <v>75</v>
      </c>
      <c r="C165" s="37">
        <v>39</v>
      </c>
      <c r="D165" s="37">
        <v>36</v>
      </c>
      <c r="E165" s="91">
        <v>57</v>
      </c>
      <c r="F165" s="36">
        <v>106</v>
      </c>
      <c r="G165" s="37">
        <v>53</v>
      </c>
      <c r="H165" s="37">
        <v>53</v>
      </c>
      <c r="I165" s="91">
        <v>92</v>
      </c>
      <c r="J165" s="36">
        <v>55</v>
      </c>
      <c r="K165" s="37">
        <v>19</v>
      </c>
      <c r="L165" s="37">
        <v>36</v>
      </c>
      <c r="M165" s="65"/>
      <c r="N165" s="65"/>
      <c r="O165" s="65"/>
      <c r="P165" s="65"/>
      <c r="Q165" s="65"/>
      <c r="R165" s="65"/>
      <c r="S165" s="65"/>
      <c r="T165" s="65"/>
      <c r="U165" s="65"/>
      <c r="V165" s="5"/>
      <c r="W165" s="7"/>
      <c r="X165" s="7"/>
      <c r="Y165" s="7"/>
      <c r="Z165" s="3"/>
      <c r="AA165" s="2"/>
      <c r="AB165" s="1"/>
      <c r="AC165" s="1"/>
      <c r="AD165" s="3"/>
      <c r="AE165" s="2"/>
      <c r="AF165" s="1"/>
      <c r="AG165" s="1"/>
    </row>
    <row r="166" spans="1:33" s="35" customFormat="1" ht="15.75" customHeight="1">
      <c r="A166" s="17">
        <v>23</v>
      </c>
      <c r="B166" s="36">
        <v>62</v>
      </c>
      <c r="C166" s="37">
        <v>32</v>
      </c>
      <c r="D166" s="37">
        <v>30</v>
      </c>
      <c r="E166" s="91">
        <v>58</v>
      </c>
      <c r="F166" s="36">
        <v>102</v>
      </c>
      <c r="G166" s="37">
        <v>47</v>
      </c>
      <c r="H166" s="37">
        <v>55</v>
      </c>
      <c r="I166" s="91">
        <v>93</v>
      </c>
      <c r="J166" s="36">
        <v>36</v>
      </c>
      <c r="K166" s="37">
        <v>11</v>
      </c>
      <c r="L166" s="37">
        <v>25</v>
      </c>
      <c r="M166" s="65"/>
      <c r="N166" s="65"/>
      <c r="O166" s="65"/>
      <c r="P166" s="65"/>
      <c r="Q166" s="65"/>
      <c r="R166" s="65"/>
      <c r="S166" s="65"/>
      <c r="T166" s="65"/>
      <c r="U166" s="65"/>
      <c r="V166" s="5"/>
      <c r="W166" s="7"/>
      <c r="X166" s="7"/>
      <c r="Y166" s="7"/>
      <c r="Z166" s="3"/>
      <c r="AA166" s="2"/>
      <c r="AB166" s="1"/>
      <c r="AC166" s="1"/>
      <c r="AD166" s="3"/>
      <c r="AE166" s="2"/>
      <c r="AF166" s="1"/>
      <c r="AG166" s="1"/>
    </row>
    <row r="167" spans="1:33" s="35" customFormat="1" ht="18" customHeight="1">
      <c r="A167" s="19">
        <v>24</v>
      </c>
      <c r="B167" s="39">
        <v>72</v>
      </c>
      <c r="C167" s="40">
        <v>36</v>
      </c>
      <c r="D167" s="40">
        <v>36</v>
      </c>
      <c r="E167" s="92">
        <v>59</v>
      </c>
      <c r="F167" s="39">
        <v>71</v>
      </c>
      <c r="G167" s="40">
        <v>28</v>
      </c>
      <c r="H167" s="40">
        <v>43</v>
      </c>
      <c r="I167" s="92">
        <v>94</v>
      </c>
      <c r="J167" s="39">
        <v>30</v>
      </c>
      <c r="K167" s="40">
        <v>2</v>
      </c>
      <c r="L167" s="40">
        <v>28</v>
      </c>
      <c r="M167" s="65"/>
      <c r="N167" s="65"/>
      <c r="O167" s="65"/>
      <c r="P167" s="65"/>
      <c r="Q167" s="65"/>
      <c r="R167" s="65"/>
      <c r="S167" s="65"/>
      <c r="T167" s="65"/>
      <c r="U167" s="65"/>
      <c r="V167" s="5"/>
      <c r="W167" s="7"/>
      <c r="X167" s="7"/>
      <c r="Y167" s="7"/>
      <c r="Z167" s="3"/>
      <c r="AA167" s="2"/>
      <c r="AB167" s="1"/>
      <c r="AC167" s="1"/>
      <c r="AD167" s="3"/>
      <c r="AE167" s="2"/>
      <c r="AF167" s="1"/>
      <c r="AG167" s="1"/>
    </row>
    <row r="168" spans="1:33" s="6" customFormat="1" ht="25.5" customHeight="1">
      <c r="A168" s="10" t="s">
        <v>28</v>
      </c>
      <c r="B168" s="44">
        <v>309</v>
      </c>
      <c r="C168" s="44">
        <v>153</v>
      </c>
      <c r="D168" s="44">
        <v>156</v>
      </c>
      <c r="E168" s="98" t="s">
        <v>29</v>
      </c>
      <c r="F168" s="44">
        <v>583</v>
      </c>
      <c r="G168" s="44">
        <v>293</v>
      </c>
      <c r="H168" s="44">
        <v>290</v>
      </c>
      <c r="I168" s="93" t="s">
        <v>30</v>
      </c>
      <c r="J168" s="44">
        <v>104</v>
      </c>
      <c r="K168" s="44">
        <v>23</v>
      </c>
      <c r="L168" s="44">
        <v>81</v>
      </c>
      <c r="M168" s="65"/>
      <c r="N168" s="65"/>
      <c r="O168" s="65"/>
      <c r="P168" s="65"/>
      <c r="Q168" s="65"/>
      <c r="R168" s="65"/>
      <c r="S168" s="65"/>
      <c r="T168" s="65"/>
      <c r="U168" s="65"/>
      <c r="V168" s="5"/>
      <c r="W168" s="7"/>
      <c r="X168" s="7"/>
      <c r="Y168" s="7"/>
      <c r="Z168" s="3"/>
      <c r="AA168" s="2"/>
      <c r="AB168" s="1"/>
      <c r="AC168" s="1"/>
      <c r="AD168" s="3"/>
      <c r="AE168" s="2"/>
      <c r="AF168" s="1"/>
      <c r="AG168" s="1"/>
    </row>
    <row r="169" spans="1:33" s="35" customFormat="1" ht="15.75" customHeight="1">
      <c r="A169" s="17">
        <v>25</v>
      </c>
      <c r="B169" s="36">
        <v>67</v>
      </c>
      <c r="C169" s="37">
        <v>26</v>
      </c>
      <c r="D169" s="37">
        <v>41</v>
      </c>
      <c r="E169" s="91">
        <v>60</v>
      </c>
      <c r="F169" s="36">
        <v>105</v>
      </c>
      <c r="G169" s="37">
        <v>59</v>
      </c>
      <c r="H169" s="37">
        <v>46</v>
      </c>
      <c r="I169" s="91">
        <v>95</v>
      </c>
      <c r="J169" s="36">
        <v>35</v>
      </c>
      <c r="K169" s="37">
        <v>5</v>
      </c>
      <c r="L169" s="37">
        <v>30</v>
      </c>
      <c r="M169" s="65"/>
      <c r="N169" s="65"/>
      <c r="O169" s="65"/>
      <c r="P169" s="65"/>
      <c r="Q169" s="65"/>
      <c r="R169" s="65"/>
      <c r="S169" s="65"/>
      <c r="T169" s="65"/>
      <c r="U169" s="65"/>
      <c r="V169" s="5"/>
      <c r="W169" s="7"/>
      <c r="X169" s="7"/>
      <c r="Y169" s="7"/>
      <c r="Z169" s="3"/>
      <c r="AA169" s="2"/>
      <c r="AB169" s="1"/>
      <c r="AC169" s="1"/>
      <c r="AD169" s="3"/>
      <c r="AE169" s="2"/>
      <c r="AF169" s="1"/>
      <c r="AG169" s="1"/>
    </row>
    <row r="170" spans="1:33" s="35" customFormat="1" ht="15.75" customHeight="1">
      <c r="A170" s="17">
        <v>26</v>
      </c>
      <c r="B170" s="36">
        <v>74</v>
      </c>
      <c r="C170" s="37">
        <v>40</v>
      </c>
      <c r="D170" s="37">
        <v>34</v>
      </c>
      <c r="E170" s="91">
        <v>61</v>
      </c>
      <c r="F170" s="36">
        <v>115</v>
      </c>
      <c r="G170" s="37">
        <v>52</v>
      </c>
      <c r="H170" s="37">
        <v>63</v>
      </c>
      <c r="I170" s="91">
        <v>96</v>
      </c>
      <c r="J170" s="36">
        <v>22</v>
      </c>
      <c r="K170" s="37">
        <v>3</v>
      </c>
      <c r="L170" s="37">
        <v>19</v>
      </c>
      <c r="M170" s="65"/>
      <c r="N170" s="65"/>
      <c r="O170" s="65"/>
      <c r="P170" s="65"/>
      <c r="Q170" s="65"/>
      <c r="R170" s="65"/>
      <c r="S170" s="65"/>
      <c r="T170" s="65"/>
      <c r="U170" s="65"/>
      <c r="V170" s="5"/>
      <c r="W170" s="7"/>
      <c r="X170" s="7"/>
      <c r="Y170" s="7"/>
      <c r="Z170" s="3"/>
      <c r="AA170" s="2"/>
      <c r="AB170" s="1"/>
      <c r="AC170" s="1"/>
      <c r="AD170" s="3"/>
      <c r="AE170" s="2"/>
      <c r="AF170" s="1"/>
      <c r="AG170" s="1"/>
    </row>
    <row r="171" spans="1:33" s="35" customFormat="1" ht="15.75" customHeight="1">
      <c r="A171" s="17">
        <v>27</v>
      </c>
      <c r="B171" s="36">
        <v>56</v>
      </c>
      <c r="C171" s="37">
        <v>28</v>
      </c>
      <c r="D171" s="37">
        <v>28</v>
      </c>
      <c r="E171" s="91">
        <v>62</v>
      </c>
      <c r="F171" s="36">
        <v>125</v>
      </c>
      <c r="G171" s="37">
        <v>63</v>
      </c>
      <c r="H171" s="37">
        <v>62</v>
      </c>
      <c r="I171" s="91">
        <v>97</v>
      </c>
      <c r="J171" s="36">
        <v>18</v>
      </c>
      <c r="K171" s="37">
        <v>7</v>
      </c>
      <c r="L171" s="37">
        <v>11</v>
      </c>
      <c r="M171" s="65"/>
      <c r="N171" s="65"/>
      <c r="O171" s="65"/>
      <c r="P171" s="65"/>
      <c r="Q171" s="65"/>
      <c r="R171" s="65"/>
      <c r="S171" s="65"/>
      <c r="T171" s="65"/>
      <c r="U171" s="65"/>
      <c r="V171" s="5"/>
      <c r="W171" s="7"/>
      <c r="X171" s="7"/>
      <c r="Y171" s="7"/>
      <c r="Z171" s="3"/>
      <c r="AA171" s="2"/>
      <c r="AB171" s="1"/>
      <c r="AC171" s="1"/>
      <c r="AD171" s="3"/>
      <c r="AE171" s="2"/>
      <c r="AF171" s="1"/>
      <c r="AG171" s="1"/>
    </row>
    <row r="172" spans="1:33" s="35" customFormat="1" ht="15.75" customHeight="1">
      <c r="A172" s="17">
        <v>28</v>
      </c>
      <c r="B172" s="36">
        <v>59</v>
      </c>
      <c r="C172" s="37">
        <v>31</v>
      </c>
      <c r="D172" s="37">
        <v>28</v>
      </c>
      <c r="E172" s="91">
        <v>63</v>
      </c>
      <c r="F172" s="36">
        <v>117</v>
      </c>
      <c r="G172" s="37">
        <v>60</v>
      </c>
      <c r="H172" s="37">
        <v>57</v>
      </c>
      <c r="I172" s="91">
        <v>98</v>
      </c>
      <c r="J172" s="36">
        <v>15</v>
      </c>
      <c r="K172" s="37">
        <v>5</v>
      </c>
      <c r="L172" s="37">
        <v>10</v>
      </c>
      <c r="M172" s="65"/>
      <c r="N172" s="65"/>
      <c r="O172" s="65"/>
      <c r="P172" s="65"/>
      <c r="Q172" s="65"/>
      <c r="R172" s="65"/>
      <c r="S172" s="65"/>
      <c r="T172" s="65"/>
      <c r="U172" s="65"/>
      <c r="V172" s="5"/>
      <c r="W172" s="7"/>
      <c r="X172" s="7"/>
      <c r="Y172" s="7"/>
      <c r="Z172" s="3"/>
      <c r="AA172" s="2"/>
      <c r="AB172" s="1"/>
      <c r="AC172" s="1"/>
      <c r="AD172" s="3"/>
      <c r="AE172" s="2"/>
      <c r="AF172" s="1"/>
      <c r="AG172" s="1"/>
    </row>
    <row r="173" spans="1:33" s="35" customFormat="1" ht="18" customHeight="1">
      <c r="A173" s="19">
        <v>29</v>
      </c>
      <c r="B173" s="39">
        <v>53</v>
      </c>
      <c r="C173" s="40">
        <v>28</v>
      </c>
      <c r="D173" s="40">
        <v>25</v>
      </c>
      <c r="E173" s="92">
        <v>64</v>
      </c>
      <c r="F173" s="39">
        <v>121</v>
      </c>
      <c r="G173" s="40">
        <v>59</v>
      </c>
      <c r="H173" s="40">
        <v>62</v>
      </c>
      <c r="I173" s="91">
        <v>99</v>
      </c>
      <c r="J173" s="36">
        <v>8</v>
      </c>
      <c r="K173" s="37">
        <v>1</v>
      </c>
      <c r="L173" s="37">
        <v>7</v>
      </c>
      <c r="M173" s="65"/>
      <c r="N173" s="65"/>
      <c r="O173" s="65"/>
      <c r="P173" s="65"/>
      <c r="Q173" s="65"/>
      <c r="R173" s="65"/>
      <c r="S173" s="65"/>
      <c r="T173" s="65"/>
      <c r="U173" s="65"/>
      <c r="V173" s="5"/>
      <c r="W173" s="7"/>
      <c r="X173" s="7"/>
      <c r="Y173" s="7"/>
      <c r="Z173" s="3"/>
      <c r="AA173" s="2"/>
      <c r="AB173" s="1"/>
      <c r="AC173" s="1"/>
      <c r="AD173" s="3"/>
      <c r="AE173" s="2"/>
      <c r="AF173" s="1"/>
      <c r="AG173" s="1"/>
    </row>
    <row r="174" spans="1:33" s="6" customFormat="1" ht="25.5" customHeight="1">
      <c r="A174" s="10" t="s">
        <v>31</v>
      </c>
      <c r="B174" s="44">
        <v>325</v>
      </c>
      <c r="C174" s="44">
        <v>190</v>
      </c>
      <c r="D174" s="44">
        <v>135</v>
      </c>
      <c r="E174" s="98" t="s">
        <v>32</v>
      </c>
      <c r="F174" s="44">
        <v>629</v>
      </c>
      <c r="G174" s="44">
        <v>318</v>
      </c>
      <c r="H174" s="44">
        <v>311</v>
      </c>
      <c r="I174" s="95">
        <v>100</v>
      </c>
      <c r="J174" s="47">
        <v>5</v>
      </c>
      <c r="K174" s="48">
        <v>2</v>
      </c>
      <c r="L174" s="48">
        <v>3</v>
      </c>
      <c r="M174" s="65"/>
      <c r="N174" s="65"/>
      <c r="O174" s="65"/>
      <c r="P174" s="65"/>
      <c r="Q174" s="65"/>
      <c r="R174" s="65"/>
      <c r="S174" s="65"/>
      <c r="T174" s="65"/>
      <c r="U174" s="65"/>
      <c r="V174" s="5"/>
      <c r="W174" s="7"/>
      <c r="X174" s="7"/>
      <c r="Y174" s="7"/>
      <c r="Z174" s="3"/>
      <c r="AA174" s="2"/>
      <c r="AB174" s="1"/>
      <c r="AC174" s="1"/>
      <c r="AD174" s="3"/>
      <c r="AE174" s="2"/>
      <c r="AF174" s="1"/>
      <c r="AG174" s="1"/>
    </row>
    <row r="175" spans="1:33" s="35" customFormat="1" ht="15.75" customHeight="1">
      <c r="A175" s="17">
        <v>30</v>
      </c>
      <c r="B175" s="36">
        <v>66</v>
      </c>
      <c r="C175" s="37">
        <v>41</v>
      </c>
      <c r="D175" s="37">
        <v>25</v>
      </c>
      <c r="E175" s="91">
        <v>65</v>
      </c>
      <c r="F175" s="36">
        <v>114</v>
      </c>
      <c r="G175" s="37">
        <v>61</v>
      </c>
      <c r="H175" s="37">
        <v>53</v>
      </c>
      <c r="I175" s="91">
        <v>101</v>
      </c>
      <c r="J175" s="36">
        <v>0</v>
      </c>
      <c r="K175" s="37">
        <v>0</v>
      </c>
      <c r="L175" s="37">
        <v>0</v>
      </c>
      <c r="M175" s="65"/>
      <c r="N175" s="65"/>
      <c r="O175" s="65"/>
      <c r="P175" s="65"/>
      <c r="Q175" s="65"/>
      <c r="R175" s="65"/>
      <c r="S175" s="65"/>
      <c r="T175" s="65"/>
      <c r="U175" s="65"/>
      <c r="V175" s="5"/>
      <c r="W175" s="7"/>
      <c r="X175" s="7"/>
      <c r="Y175" s="7"/>
      <c r="Z175" s="3"/>
      <c r="AA175" s="2"/>
      <c r="AB175" s="1"/>
      <c r="AC175" s="1"/>
      <c r="AD175" s="3"/>
      <c r="AE175" s="2"/>
      <c r="AF175" s="1"/>
      <c r="AG175" s="1"/>
    </row>
    <row r="176" spans="1:33" s="35" customFormat="1" ht="15.75" customHeight="1">
      <c r="A176" s="17">
        <v>31</v>
      </c>
      <c r="B176" s="36">
        <v>61</v>
      </c>
      <c r="C176" s="37">
        <v>39</v>
      </c>
      <c r="D176" s="37">
        <v>22</v>
      </c>
      <c r="E176" s="91">
        <v>66</v>
      </c>
      <c r="F176" s="36">
        <v>129</v>
      </c>
      <c r="G176" s="37">
        <v>65</v>
      </c>
      <c r="H176" s="37">
        <v>64</v>
      </c>
      <c r="I176" s="91">
        <v>102</v>
      </c>
      <c r="J176" s="36">
        <v>1</v>
      </c>
      <c r="K176" s="37">
        <v>0</v>
      </c>
      <c r="L176" s="37">
        <v>1</v>
      </c>
      <c r="M176" s="65"/>
      <c r="N176" s="65"/>
      <c r="O176" s="65"/>
      <c r="P176" s="65"/>
      <c r="Q176" s="65"/>
      <c r="R176" s="65"/>
      <c r="S176" s="65"/>
      <c r="T176" s="65"/>
      <c r="U176" s="65"/>
      <c r="V176" s="5"/>
      <c r="W176" s="7"/>
      <c r="X176" s="7"/>
      <c r="Y176" s="7"/>
      <c r="Z176" s="3"/>
      <c r="AA176" s="2"/>
      <c r="AB176" s="1"/>
      <c r="AC176" s="1"/>
      <c r="AD176" s="3"/>
      <c r="AE176" s="2"/>
      <c r="AF176" s="1"/>
      <c r="AG176" s="1"/>
    </row>
    <row r="177" spans="1:33" s="35" customFormat="1" ht="15.75" customHeight="1">
      <c r="A177" s="17">
        <v>32</v>
      </c>
      <c r="B177" s="36">
        <v>70</v>
      </c>
      <c r="C177" s="37">
        <v>48</v>
      </c>
      <c r="D177" s="37">
        <v>22</v>
      </c>
      <c r="E177" s="91">
        <v>67</v>
      </c>
      <c r="F177" s="36">
        <v>128</v>
      </c>
      <c r="G177" s="37">
        <v>70</v>
      </c>
      <c r="H177" s="37">
        <v>58</v>
      </c>
      <c r="I177" s="91">
        <v>103</v>
      </c>
      <c r="J177" s="36">
        <v>0</v>
      </c>
      <c r="K177" s="37">
        <v>0</v>
      </c>
      <c r="L177" s="37">
        <v>0</v>
      </c>
      <c r="M177" s="65"/>
      <c r="N177" s="65"/>
      <c r="O177" s="65"/>
      <c r="P177" s="65"/>
      <c r="Q177" s="65"/>
      <c r="R177" s="65"/>
      <c r="S177" s="65"/>
      <c r="T177" s="65"/>
      <c r="U177" s="65"/>
      <c r="V177" s="5"/>
      <c r="W177" s="7"/>
      <c r="X177" s="7"/>
      <c r="Y177" s="7"/>
      <c r="Z177" s="3"/>
      <c r="AA177" s="2"/>
      <c r="AB177" s="1"/>
      <c r="AC177" s="1"/>
      <c r="AD177" s="3"/>
      <c r="AE177" s="2"/>
      <c r="AF177" s="1"/>
      <c r="AG177" s="1"/>
    </row>
    <row r="178" spans="1:33" s="35" customFormat="1" ht="15.75" customHeight="1">
      <c r="A178" s="17">
        <v>33</v>
      </c>
      <c r="B178" s="36">
        <v>53</v>
      </c>
      <c r="C178" s="37">
        <v>29</v>
      </c>
      <c r="D178" s="37">
        <v>24</v>
      </c>
      <c r="E178" s="91">
        <v>68</v>
      </c>
      <c r="F178" s="36">
        <v>134</v>
      </c>
      <c r="G178" s="37">
        <v>59</v>
      </c>
      <c r="H178" s="37">
        <v>75</v>
      </c>
      <c r="I178" s="96" t="s">
        <v>33</v>
      </c>
      <c r="J178" s="39">
        <v>0</v>
      </c>
      <c r="K178" s="40">
        <v>0</v>
      </c>
      <c r="L178" s="40">
        <v>0</v>
      </c>
      <c r="M178" s="65"/>
      <c r="N178" s="65"/>
      <c r="O178" s="65"/>
      <c r="P178" s="65"/>
      <c r="Q178" s="65"/>
      <c r="R178" s="65"/>
      <c r="S178" s="65"/>
      <c r="T178" s="65"/>
      <c r="U178" s="65"/>
      <c r="V178" s="5"/>
      <c r="W178" s="7"/>
      <c r="X178" s="7"/>
      <c r="Y178" s="7"/>
      <c r="Z178" s="3"/>
      <c r="AA178" s="2"/>
      <c r="AB178" s="1"/>
      <c r="AC178" s="1"/>
      <c r="AD178" s="3"/>
      <c r="AE178" s="2"/>
      <c r="AF178" s="1"/>
      <c r="AG178" s="1"/>
    </row>
    <row r="179" spans="1:33" s="35" customFormat="1" ht="21" customHeight="1" thickBot="1">
      <c r="A179" s="32">
        <v>34</v>
      </c>
      <c r="B179" s="36">
        <v>75</v>
      </c>
      <c r="C179" s="37">
        <v>33</v>
      </c>
      <c r="D179" s="37">
        <v>42</v>
      </c>
      <c r="E179" s="91">
        <v>69</v>
      </c>
      <c r="F179" s="36">
        <v>124</v>
      </c>
      <c r="G179" s="37">
        <v>63</v>
      </c>
      <c r="H179" s="37">
        <v>61</v>
      </c>
      <c r="I179" s="107" t="s">
        <v>5</v>
      </c>
      <c r="J179" s="47">
        <v>8834</v>
      </c>
      <c r="K179" s="47">
        <v>4321</v>
      </c>
      <c r="L179" s="47">
        <v>4513</v>
      </c>
      <c r="M179" s="65"/>
      <c r="N179" s="65"/>
      <c r="O179" s="65"/>
      <c r="P179" s="65"/>
      <c r="Q179" s="65"/>
      <c r="R179" s="65"/>
      <c r="S179" s="65"/>
      <c r="T179" s="65"/>
      <c r="U179" s="65"/>
      <c r="V179" s="5"/>
      <c r="W179" s="7"/>
      <c r="X179" s="7"/>
      <c r="Y179" s="7"/>
      <c r="Z179" s="3"/>
      <c r="AA179" s="2"/>
      <c r="AB179" s="1"/>
      <c r="AC179" s="1"/>
      <c r="AD179" s="3"/>
      <c r="AE179" s="2"/>
      <c r="AF179" s="1"/>
      <c r="AG179" s="1"/>
    </row>
    <row r="180" spans="1:33" s="58" customFormat="1" ht="24" customHeight="1" thickTop="1" thickBot="1">
      <c r="A180" s="53" t="s">
        <v>34</v>
      </c>
      <c r="B180" s="115">
        <v>809</v>
      </c>
      <c r="C180" s="116">
        <v>409</v>
      </c>
      <c r="D180" s="116">
        <v>400</v>
      </c>
      <c r="E180" s="117" t="s">
        <v>36</v>
      </c>
      <c r="F180" s="116">
        <v>4541</v>
      </c>
      <c r="G180" s="116">
        <v>2365</v>
      </c>
      <c r="H180" s="116">
        <v>2176</v>
      </c>
      <c r="I180" s="118" t="s">
        <v>37</v>
      </c>
      <c r="J180" s="116">
        <v>3484</v>
      </c>
      <c r="K180" s="116">
        <v>1547</v>
      </c>
      <c r="L180" s="116">
        <v>1937</v>
      </c>
      <c r="M180" s="65"/>
      <c r="N180" s="65"/>
      <c r="O180" s="65"/>
      <c r="P180" s="65"/>
      <c r="Q180" s="65"/>
      <c r="R180" s="65"/>
      <c r="S180" s="65"/>
      <c r="T180" s="65"/>
      <c r="U180" s="65"/>
      <c r="V180" s="5"/>
      <c r="W180" s="7"/>
      <c r="X180" s="7"/>
      <c r="Y180" s="7"/>
      <c r="Z180" s="3"/>
      <c r="AA180" s="2"/>
      <c r="AB180" s="1"/>
      <c r="AC180" s="1"/>
      <c r="AD180" s="3"/>
      <c r="AE180" s="2"/>
      <c r="AF180" s="1"/>
      <c r="AG180" s="1"/>
    </row>
    <row r="181" spans="1:33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60" t="s">
        <v>55</v>
      </c>
      <c r="L181" s="30"/>
      <c r="M181" s="35"/>
      <c r="N181" s="65"/>
      <c r="O181" s="65"/>
      <c r="P181" s="65"/>
      <c r="Q181" s="65"/>
      <c r="R181" s="65"/>
      <c r="S181" s="65"/>
      <c r="T181" s="65"/>
      <c r="U181" s="65"/>
      <c r="V181" s="5"/>
      <c r="W181" s="7"/>
      <c r="X181" s="7"/>
      <c r="Y181" s="7"/>
      <c r="Z181" s="3"/>
      <c r="AA181" s="2"/>
      <c r="AB181" s="1"/>
      <c r="AC181" s="1"/>
      <c r="AD181" s="3"/>
      <c r="AE181" s="2"/>
      <c r="AF181" s="1"/>
      <c r="AG181" s="1"/>
    </row>
    <row r="182" spans="1:33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  <c r="M182" s="65"/>
      <c r="N182" s="65"/>
      <c r="O182" s="65"/>
      <c r="P182" s="65"/>
      <c r="Q182" s="65"/>
      <c r="R182" s="65"/>
      <c r="S182" s="65"/>
      <c r="T182" s="65"/>
      <c r="U182" s="65"/>
      <c r="V182" s="5"/>
      <c r="W182" s="7"/>
      <c r="X182" s="7"/>
      <c r="Y182" s="7"/>
      <c r="Z182" s="3"/>
      <c r="AA182" s="2"/>
      <c r="AB182" s="1"/>
      <c r="AC182" s="1"/>
      <c r="AD182" s="3"/>
      <c r="AE182" s="2"/>
      <c r="AF182" s="1"/>
      <c r="AG182" s="1"/>
    </row>
    <row r="183" spans="1:33" s="6" customFormat="1" ht="25.5" customHeight="1">
      <c r="A183" s="10" t="s">
        <v>6</v>
      </c>
      <c r="B183" s="44">
        <v>8</v>
      </c>
      <c r="C183" s="44">
        <v>4</v>
      </c>
      <c r="D183" s="44">
        <v>4</v>
      </c>
      <c r="E183" s="98" t="s">
        <v>7</v>
      </c>
      <c r="F183" s="44">
        <v>15</v>
      </c>
      <c r="G183" s="44">
        <v>6</v>
      </c>
      <c r="H183" s="44">
        <v>9</v>
      </c>
      <c r="I183" s="98" t="s">
        <v>8</v>
      </c>
      <c r="J183" s="44">
        <v>24</v>
      </c>
      <c r="K183" s="44">
        <v>11</v>
      </c>
      <c r="L183" s="44">
        <v>13</v>
      </c>
      <c r="M183" s="65"/>
      <c r="N183" s="65"/>
      <c r="O183" s="65"/>
      <c r="P183" s="65"/>
      <c r="Q183" s="65"/>
      <c r="R183" s="65"/>
      <c r="S183" s="65"/>
      <c r="T183" s="65"/>
      <c r="U183" s="65"/>
      <c r="V183" s="5"/>
      <c r="W183" s="7"/>
      <c r="X183" s="7"/>
      <c r="Y183" s="7"/>
      <c r="Z183" s="3"/>
      <c r="AA183" s="2"/>
      <c r="AB183" s="1"/>
      <c r="AC183" s="1"/>
      <c r="AD183" s="3"/>
      <c r="AE183" s="2"/>
      <c r="AF183" s="1"/>
      <c r="AG183" s="1"/>
    </row>
    <row r="184" spans="1:33" s="35" customFormat="1" ht="15.75" customHeight="1">
      <c r="A184" s="17">
        <v>0</v>
      </c>
      <c r="B184" s="36">
        <v>0</v>
      </c>
      <c r="C184" s="37">
        <v>0</v>
      </c>
      <c r="D184" s="37">
        <v>0</v>
      </c>
      <c r="E184" s="91">
        <v>35</v>
      </c>
      <c r="F184" s="36">
        <v>4</v>
      </c>
      <c r="G184" s="37">
        <v>2</v>
      </c>
      <c r="H184" s="37">
        <v>2</v>
      </c>
      <c r="I184" s="91">
        <v>70</v>
      </c>
      <c r="J184" s="36">
        <v>2</v>
      </c>
      <c r="K184" s="37">
        <v>2</v>
      </c>
      <c r="L184" s="37">
        <v>0</v>
      </c>
      <c r="M184" s="65"/>
      <c r="N184" s="65"/>
      <c r="O184" s="65"/>
      <c r="P184" s="65"/>
      <c r="Q184" s="65"/>
      <c r="R184" s="65"/>
      <c r="S184" s="65"/>
      <c r="T184" s="65"/>
      <c r="U184" s="65"/>
      <c r="V184" s="5"/>
      <c r="W184" s="7"/>
      <c r="X184" s="7"/>
      <c r="Y184" s="7"/>
      <c r="Z184" s="3"/>
      <c r="AA184" s="2"/>
      <c r="AB184" s="1"/>
      <c r="AC184" s="1"/>
      <c r="AD184" s="3"/>
      <c r="AE184" s="2"/>
      <c r="AF184" s="1"/>
      <c r="AG184" s="1"/>
    </row>
    <row r="185" spans="1:33" s="35" customFormat="1" ht="15.75" customHeight="1">
      <c r="A185" s="17">
        <v>1</v>
      </c>
      <c r="B185" s="36">
        <v>2</v>
      </c>
      <c r="C185" s="37">
        <v>0</v>
      </c>
      <c r="D185" s="37">
        <v>2</v>
      </c>
      <c r="E185" s="91">
        <v>36</v>
      </c>
      <c r="F185" s="36">
        <v>3</v>
      </c>
      <c r="G185" s="37">
        <v>1</v>
      </c>
      <c r="H185" s="37">
        <v>2</v>
      </c>
      <c r="I185" s="91">
        <v>71</v>
      </c>
      <c r="J185" s="36">
        <v>9</v>
      </c>
      <c r="K185" s="37">
        <v>6</v>
      </c>
      <c r="L185" s="37">
        <v>3</v>
      </c>
      <c r="M185" s="65"/>
      <c r="N185" s="65"/>
      <c r="O185" s="65"/>
      <c r="P185" s="65"/>
      <c r="Q185" s="65"/>
      <c r="R185" s="65"/>
      <c r="S185" s="65"/>
      <c r="T185" s="65"/>
      <c r="U185" s="65"/>
      <c r="V185" s="5"/>
      <c r="W185" s="7"/>
      <c r="X185" s="7"/>
      <c r="Y185" s="7"/>
      <c r="Z185" s="3"/>
      <c r="AA185" s="2"/>
      <c r="AB185" s="1"/>
      <c r="AC185" s="1"/>
      <c r="AD185" s="3"/>
      <c r="AE185" s="2"/>
      <c r="AF185" s="1"/>
      <c r="AG185" s="1"/>
    </row>
    <row r="186" spans="1:33" s="35" customFormat="1" ht="15.75" customHeight="1">
      <c r="A186" s="17">
        <v>2</v>
      </c>
      <c r="B186" s="36">
        <v>2</v>
      </c>
      <c r="C186" s="37">
        <v>1</v>
      </c>
      <c r="D186" s="37">
        <v>1</v>
      </c>
      <c r="E186" s="91">
        <v>37</v>
      </c>
      <c r="F186" s="36">
        <v>2</v>
      </c>
      <c r="G186" s="37">
        <v>1</v>
      </c>
      <c r="H186" s="37">
        <v>1</v>
      </c>
      <c r="I186" s="91">
        <v>72</v>
      </c>
      <c r="J186" s="36">
        <v>2</v>
      </c>
      <c r="K186" s="37">
        <v>1</v>
      </c>
      <c r="L186" s="37">
        <v>1</v>
      </c>
      <c r="M186" s="65"/>
      <c r="N186" s="65"/>
      <c r="O186" s="65"/>
      <c r="P186" s="65"/>
      <c r="Q186" s="65"/>
      <c r="R186" s="65"/>
      <c r="S186" s="65"/>
      <c r="T186" s="65"/>
      <c r="U186" s="65"/>
      <c r="V186" s="5"/>
      <c r="W186" s="7"/>
      <c r="X186" s="7"/>
      <c r="Y186" s="7"/>
      <c r="Z186" s="3"/>
      <c r="AA186" s="2"/>
      <c r="AB186" s="1"/>
      <c r="AC186" s="1"/>
      <c r="AD186" s="3"/>
      <c r="AE186" s="2"/>
      <c r="AF186" s="1"/>
      <c r="AG186" s="1"/>
    </row>
    <row r="187" spans="1:33" s="35" customFormat="1" ht="15.75" customHeight="1">
      <c r="A187" s="17">
        <v>3</v>
      </c>
      <c r="B187" s="36">
        <v>2</v>
      </c>
      <c r="C187" s="37">
        <v>1</v>
      </c>
      <c r="D187" s="37">
        <v>1</v>
      </c>
      <c r="E187" s="91">
        <v>38</v>
      </c>
      <c r="F187" s="36">
        <v>2</v>
      </c>
      <c r="G187" s="37">
        <v>0</v>
      </c>
      <c r="H187" s="37">
        <v>2</v>
      </c>
      <c r="I187" s="91">
        <v>73</v>
      </c>
      <c r="J187" s="36">
        <v>5</v>
      </c>
      <c r="K187" s="37">
        <v>1</v>
      </c>
      <c r="L187" s="37">
        <v>4</v>
      </c>
      <c r="M187" s="65"/>
      <c r="N187" s="65"/>
      <c r="O187" s="65"/>
      <c r="P187" s="65"/>
      <c r="Q187" s="65"/>
      <c r="R187" s="65"/>
      <c r="S187" s="65"/>
      <c r="T187" s="65"/>
      <c r="U187" s="65"/>
      <c r="V187" s="5"/>
      <c r="W187" s="7"/>
      <c r="X187" s="7"/>
      <c r="Y187" s="7"/>
      <c r="Z187" s="3"/>
      <c r="AA187" s="2"/>
      <c r="AB187" s="1"/>
      <c r="AC187" s="1"/>
      <c r="AD187" s="3"/>
      <c r="AE187" s="2"/>
      <c r="AF187" s="1"/>
      <c r="AG187" s="1"/>
    </row>
    <row r="188" spans="1:33" s="35" customFormat="1" ht="18" customHeight="1">
      <c r="A188" s="19">
        <v>4</v>
      </c>
      <c r="B188" s="105">
        <v>2</v>
      </c>
      <c r="C188" s="40">
        <v>2</v>
      </c>
      <c r="D188" s="40">
        <v>0</v>
      </c>
      <c r="E188" s="92">
        <v>39</v>
      </c>
      <c r="F188" s="39">
        <v>4</v>
      </c>
      <c r="G188" s="40">
        <v>2</v>
      </c>
      <c r="H188" s="40">
        <v>2</v>
      </c>
      <c r="I188" s="92">
        <v>74</v>
      </c>
      <c r="J188" s="39">
        <v>6</v>
      </c>
      <c r="K188" s="40">
        <v>1</v>
      </c>
      <c r="L188" s="40">
        <v>5</v>
      </c>
      <c r="M188" s="65"/>
      <c r="N188" s="65"/>
      <c r="O188" s="65"/>
      <c r="P188" s="65"/>
      <c r="Q188" s="65"/>
      <c r="R188" s="65"/>
      <c r="S188" s="65"/>
      <c r="T188" s="65"/>
      <c r="U188" s="65"/>
      <c r="V188" s="5"/>
      <c r="W188" s="7"/>
      <c r="X188" s="7"/>
      <c r="Y188" s="7"/>
      <c r="Z188" s="3"/>
      <c r="AA188" s="2"/>
      <c r="AB188" s="1"/>
      <c r="AC188" s="1"/>
      <c r="AD188" s="3"/>
      <c r="AE188" s="2"/>
      <c r="AF188" s="1"/>
      <c r="AG188" s="1"/>
    </row>
    <row r="189" spans="1:33" s="6" customFormat="1" ht="25.5" customHeight="1">
      <c r="A189" s="10" t="s">
        <v>10</v>
      </c>
      <c r="B189" s="44">
        <v>8</v>
      </c>
      <c r="C189" s="44">
        <v>5</v>
      </c>
      <c r="D189" s="44">
        <v>3</v>
      </c>
      <c r="E189" s="98" t="s">
        <v>11</v>
      </c>
      <c r="F189" s="44">
        <v>23</v>
      </c>
      <c r="G189" s="44">
        <v>10</v>
      </c>
      <c r="H189" s="44">
        <v>13</v>
      </c>
      <c r="I189" s="98" t="s">
        <v>12</v>
      </c>
      <c r="J189" s="44">
        <v>22</v>
      </c>
      <c r="K189" s="44">
        <v>9</v>
      </c>
      <c r="L189" s="44">
        <v>13</v>
      </c>
      <c r="M189" s="65"/>
      <c r="N189" s="65"/>
      <c r="O189" s="65"/>
      <c r="P189" s="65"/>
      <c r="Q189" s="65"/>
      <c r="R189" s="65"/>
      <c r="S189" s="65"/>
      <c r="T189" s="65"/>
      <c r="U189" s="65"/>
      <c r="V189" s="5"/>
      <c r="W189" s="7"/>
      <c r="X189" s="7"/>
      <c r="Y189" s="7"/>
      <c r="Z189" s="3"/>
      <c r="AA189" s="2"/>
      <c r="AB189" s="1"/>
      <c r="AC189" s="1"/>
      <c r="AD189" s="3"/>
      <c r="AE189" s="2"/>
      <c r="AF189" s="1"/>
      <c r="AG189" s="1"/>
    </row>
    <row r="190" spans="1:33" s="35" customFormat="1" ht="15.75" customHeight="1">
      <c r="A190" s="17">
        <v>5</v>
      </c>
      <c r="B190" s="36">
        <v>2</v>
      </c>
      <c r="C190" s="37">
        <v>1</v>
      </c>
      <c r="D190" s="37">
        <v>1</v>
      </c>
      <c r="E190" s="91">
        <v>40</v>
      </c>
      <c r="F190" s="36">
        <v>1</v>
      </c>
      <c r="G190" s="37">
        <v>1</v>
      </c>
      <c r="H190" s="37">
        <v>0</v>
      </c>
      <c r="I190" s="91">
        <v>75</v>
      </c>
      <c r="J190" s="36">
        <v>4</v>
      </c>
      <c r="K190" s="37">
        <v>1</v>
      </c>
      <c r="L190" s="37">
        <v>3</v>
      </c>
      <c r="M190" s="65"/>
      <c r="N190" s="65"/>
      <c r="O190" s="65"/>
      <c r="P190" s="65"/>
      <c r="Q190" s="65"/>
      <c r="R190" s="65"/>
      <c r="S190" s="65"/>
      <c r="T190" s="65"/>
      <c r="U190" s="65"/>
      <c r="V190" s="5"/>
      <c r="W190" s="7"/>
      <c r="X190" s="7"/>
      <c r="Y190" s="7"/>
      <c r="Z190" s="3"/>
      <c r="AA190" s="2"/>
      <c r="AB190" s="1"/>
      <c r="AC190" s="1"/>
      <c r="AD190" s="3"/>
      <c r="AE190" s="2"/>
      <c r="AF190" s="1"/>
      <c r="AG190" s="1"/>
    </row>
    <row r="191" spans="1:33" s="35" customFormat="1" ht="15.75" customHeight="1">
      <c r="A191" s="17">
        <v>6</v>
      </c>
      <c r="B191" s="36">
        <v>2</v>
      </c>
      <c r="C191" s="37">
        <v>1</v>
      </c>
      <c r="D191" s="37">
        <v>1</v>
      </c>
      <c r="E191" s="91">
        <v>41</v>
      </c>
      <c r="F191" s="36">
        <v>5</v>
      </c>
      <c r="G191" s="37">
        <v>2</v>
      </c>
      <c r="H191" s="37">
        <v>3</v>
      </c>
      <c r="I191" s="91">
        <v>76</v>
      </c>
      <c r="J191" s="36">
        <v>2</v>
      </c>
      <c r="K191" s="37">
        <v>1</v>
      </c>
      <c r="L191" s="37">
        <v>1</v>
      </c>
      <c r="M191" s="65"/>
      <c r="N191" s="65"/>
      <c r="O191" s="65"/>
      <c r="P191" s="65"/>
      <c r="Q191" s="65"/>
      <c r="R191" s="65"/>
      <c r="S191" s="65"/>
      <c r="T191" s="65"/>
      <c r="U191" s="65"/>
      <c r="V191" s="5"/>
      <c r="W191" s="7"/>
      <c r="X191" s="7"/>
      <c r="Y191" s="7"/>
      <c r="Z191" s="3"/>
      <c r="AA191" s="2"/>
      <c r="AB191" s="1"/>
      <c r="AC191" s="1"/>
      <c r="AD191" s="3"/>
      <c r="AE191" s="2"/>
      <c r="AF191" s="1"/>
      <c r="AG191" s="1"/>
    </row>
    <row r="192" spans="1:33" s="35" customFormat="1" ht="15.75" customHeight="1">
      <c r="A192" s="17">
        <v>7</v>
      </c>
      <c r="B192" s="36">
        <v>1</v>
      </c>
      <c r="C192" s="37">
        <v>0</v>
      </c>
      <c r="D192" s="37">
        <v>1</v>
      </c>
      <c r="E192" s="91">
        <v>42</v>
      </c>
      <c r="F192" s="36">
        <v>4</v>
      </c>
      <c r="G192" s="37">
        <v>1</v>
      </c>
      <c r="H192" s="37">
        <v>3</v>
      </c>
      <c r="I192" s="91">
        <v>77</v>
      </c>
      <c r="J192" s="36">
        <v>5</v>
      </c>
      <c r="K192" s="37">
        <v>1</v>
      </c>
      <c r="L192" s="37">
        <v>4</v>
      </c>
      <c r="M192" s="65"/>
      <c r="N192" s="65"/>
      <c r="O192" s="65"/>
      <c r="P192" s="65"/>
      <c r="Q192" s="65"/>
      <c r="R192" s="65"/>
      <c r="S192" s="65"/>
      <c r="T192" s="65"/>
      <c r="U192" s="65"/>
      <c r="V192" s="5"/>
      <c r="W192" s="7"/>
      <c r="X192" s="7"/>
      <c r="Y192" s="7"/>
      <c r="Z192" s="3"/>
      <c r="AA192" s="2"/>
      <c r="AB192" s="1"/>
      <c r="AC192" s="1"/>
      <c r="AD192" s="3"/>
      <c r="AE192" s="2"/>
      <c r="AF192" s="1"/>
      <c r="AG192" s="1"/>
    </row>
    <row r="193" spans="1:33" s="35" customFormat="1" ht="15.75" customHeight="1">
      <c r="A193" s="17">
        <v>8</v>
      </c>
      <c r="B193" s="36">
        <v>2</v>
      </c>
      <c r="C193" s="37">
        <v>2</v>
      </c>
      <c r="D193" s="37">
        <v>0</v>
      </c>
      <c r="E193" s="91">
        <v>43</v>
      </c>
      <c r="F193" s="36">
        <v>7</v>
      </c>
      <c r="G193" s="37">
        <v>3</v>
      </c>
      <c r="H193" s="37">
        <v>4</v>
      </c>
      <c r="I193" s="91">
        <v>78</v>
      </c>
      <c r="J193" s="36">
        <v>7</v>
      </c>
      <c r="K193" s="37">
        <v>3</v>
      </c>
      <c r="L193" s="37">
        <v>4</v>
      </c>
      <c r="M193" s="65"/>
      <c r="N193" s="65"/>
      <c r="O193" s="65"/>
      <c r="P193" s="65"/>
      <c r="Q193" s="65"/>
      <c r="R193" s="65"/>
      <c r="S193" s="65"/>
      <c r="T193" s="65"/>
      <c r="U193" s="65"/>
      <c r="V193" s="5"/>
      <c r="W193" s="7"/>
      <c r="X193" s="7"/>
      <c r="Y193" s="7"/>
      <c r="Z193" s="3"/>
      <c r="AA193" s="2"/>
      <c r="AB193" s="1"/>
      <c r="AC193" s="1"/>
      <c r="AD193" s="3"/>
      <c r="AE193" s="2"/>
      <c r="AF193" s="1"/>
      <c r="AG193" s="1"/>
    </row>
    <row r="194" spans="1:33" s="35" customFormat="1" ht="18" customHeight="1">
      <c r="A194" s="19">
        <v>9</v>
      </c>
      <c r="B194" s="39">
        <v>1</v>
      </c>
      <c r="C194" s="40">
        <v>1</v>
      </c>
      <c r="D194" s="40">
        <v>0</v>
      </c>
      <c r="E194" s="92">
        <v>44</v>
      </c>
      <c r="F194" s="39">
        <v>6</v>
      </c>
      <c r="G194" s="40">
        <v>3</v>
      </c>
      <c r="H194" s="40">
        <v>3</v>
      </c>
      <c r="I194" s="92">
        <v>79</v>
      </c>
      <c r="J194" s="39">
        <v>4</v>
      </c>
      <c r="K194" s="40">
        <v>3</v>
      </c>
      <c r="L194" s="40">
        <v>1</v>
      </c>
      <c r="M194" s="65"/>
      <c r="N194" s="65"/>
      <c r="O194" s="65"/>
      <c r="P194" s="65"/>
      <c r="Q194" s="65"/>
      <c r="R194" s="65"/>
      <c r="S194" s="65"/>
      <c r="T194" s="65"/>
      <c r="U194" s="65"/>
      <c r="V194" s="5"/>
      <c r="W194" s="7"/>
      <c r="X194" s="7"/>
      <c r="Y194" s="7"/>
      <c r="Z194" s="3"/>
      <c r="AA194" s="2"/>
      <c r="AB194" s="1"/>
      <c r="AC194" s="1"/>
      <c r="AD194" s="3"/>
      <c r="AE194" s="2"/>
      <c r="AF194" s="1"/>
      <c r="AG194" s="1"/>
    </row>
    <row r="195" spans="1:33" s="6" customFormat="1" ht="25.5" customHeight="1">
      <c r="A195" s="10" t="s">
        <v>19</v>
      </c>
      <c r="B195" s="44">
        <v>17</v>
      </c>
      <c r="C195" s="44">
        <v>9</v>
      </c>
      <c r="D195" s="44">
        <v>8</v>
      </c>
      <c r="E195" s="98" t="s">
        <v>20</v>
      </c>
      <c r="F195" s="44">
        <v>23</v>
      </c>
      <c r="G195" s="44">
        <v>7</v>
      </c>
      <c r="H195" s="44">
        <v>16</v>
      </c>
      <c r="I195" s="98" t="s">
        <v>21</v>
      </c>
      <c r="J195" s="44">
        <v>13</v>
      </c>
      <c r="K195" s="44">
        <v>6</v>
      </c>
      <c r="L195" s="44">
        <v>7</v>
      </c>
      <c r="M195" s="65"/>
      <c r="N195" s="65"/>
      <c r="O195" s="65"/>
      <c r="P195" s="65"/>
      <c r="Q195" s="65"/>
      <c r="R195" s="65"/>
      <c r="S195" s="65"/>
      <c r="T195" s="65"/>
      <c r="U195" s="65"/>
      <c r="V195" s="5"/>
      <c r="W195" s="7"/>
      <c r="X195" s="7"/>
      <c r="Y195" s="7"/>
      <c r="Z195" s="3"/>
      <c r="AA195" s="2"/>
      <c r="AB195" s="1"/>
      <c r="AC195" s="1"/>
      <c r="AD195" s="3"/>
      <c r="AE195" s="2"/>
      <c r="AF195" s="1"/>
      <c r="AG195" s="1"/>
    </row>
    <row r="196" spans="1:33" s="35" customFormat="1" ht="15.75" customHeight="1">
      <c r="A196" s="17">
        <v>10</v>
      </c>
      <c r="B196" s="36">
        <v>3</v>
      </c>
      <c r="C196" s="37">
        <v>3</v>
      </c>
      <c r="D196" s="37">
        <v>0</v>
      </c>
      <c r="E196" s="91">
        <v>45</v>
      </c>
      <c r="F196" s="36">
        <v>2</v>
      </c>
      <c r="G196" s="37">
        <v>1</v>
      </c>
      <c r="H196" s="37">
        <v>1</v>
      </c>
      <c r="I196" s="91">
        <v>80</v>
      </c>
      <c r="J196" s="36">
        <v>1</v>
      </c>
      <c r="K196" s="37">
        <v>1</v>
      </c>
      <c r="L196" s="37">
        <v>0</v>
      </c>
      <c r="M196" s="65"/>
      <c r="N196" s="65"/>
      <c r="O196" s="65"/>
      <c r="P196" s="65"/>
      <c r="Q196" s="65"/>
      <c r="R196" s="65"/>
      <c r="S196" s="65"/>
      <c r="T196" s="65"/>
      <c r="U196" s="65"/>
      <c r="V196" s="5"/>
      <c r="W196" s="7"/>
      <c r="X196" s="7"/>
      <c r="Y196" s="7"/>
      <c r="Z196" s="3"/>
      <c r="AA196" s="2"/>
      <c r="AB196" s="1"/>
      <c r="AC196" s="1"/>
      <c r="AD196" s="3"/>
      <c r="AE196" s="2"/>
      <c r="AF196" s="1"/>
      <c r="AG196" s="1"/>
    </row>
    <row r="197" spans="1:33" s="35" customFormat="1" ht="15.75" customHeight="1">
      <c r="A197" s="17">
        <v>11</v>
      </c>
      <c r="B197" s="36">
        <v>1</v>
      </c>
      <c r="C197" s="37">
        <v>0</v>
      </c>
      <c r="D197" s="37">
        <v>1</v>
      </c>
      <c r="E197" s="91">
        <v>46</v>
      </c>
      <c r="F197" s="36">
        <v>6</v>
      </c>
      <c r="G197" s="37">
        <v>2</v>
      </c>
      <c r="H197" s="37">
        <v>4</v>
      </c>
      <c r="I197" s="91">
        <v>81</v>
      </c>
      <c r="J197" s="36">
        <v>3</v>
      </c>
      <c r="K197" s="37">
        <v>2</v>
      </c>
      <c r="L197" s="37">
        <v>1</v>
      </c>
      <c r="M197" s="65"/>
      <c r="N197" s="65"/>
      <c r="O197" s="65"/>
      <c r="P197" s="65"/>
      <c r="Q197" s="65"/>
      <c r="R197" s="65"/>
      <c r="S197" s="65"/>
      <c r="T197" s="65"/>
      <c r="U197" s="65"/>
      <c r="V197" s="5"/>
      <c r="W197" s="7"/>
      <c r="X197" s="7"/>
      <c r="Y197" s="7"/>
      <c r="Z197" s="3"/>
      <c r="AA197" s="2"/>
      <c r="AB197" s="1"/>
      <c r="AC197" s="1"/>
      <c r="AD197" s="3"/>
      <c r="AE197" s="2"/>
      <c r="AF197" s="1"/>
      <c r="AG197" s="1"/>
    </row>
    <row r="198" spans="1:33" s="35" customFormat="1" ht="15.75" customHeight="1">
      <c r="A198" s="17">
        <v>12</v>
      </c>
      <c r="B198" s="36">
        <v>5</v>
      </c>
      <c r="C198" s="37">
        <v>4</v>
      </c>
      <c r="D198" s="37">
        <v>1</v>
      </c>
      <c r="E198" s="91">
        <v>47</v>
      </c>
      <c r="F198" s="36">
        <v>5</v>
      </c>
      <c r="G198" s="37">
        <v>2</v>
      </c>
      <c r="H198" s="37">
        <v>3</v>
      </c>
      <c r="I198" s="91">
        <v>82</v>
      </c>
      <c r="J198" s="36">
        <v>4</v>
      </c>
      <c r="K198" s="37">
        <v>1</v>
      </c>
      <c r="L198" s="37">
        <v>3</v>
      </c>
      <c r="M198" s="65"/>
      <c r="N198" s="65"/>
      <c r="O198" s="65"/>
      <c r="P198" s="65"/>
      <c r="Q198" s="65"/>
      <c r="R198" s="65"/>
      <c r="S198" s="65"/>
      <c r="T198" s="65"/>
      <c r="U198" s="65"/>
      <c r="V198" s="5"/>
      <c r="W198" s="7"/>
      <c r="X198" s="7"/>
      <c r="Y198" s="7"/>
      <c r="Z198" s="3"/>
      <c r="AA198" s="2"/>
      <c r="AB198" s="1"/>
      <c r="AC198" s="1"/>
      <c r="AD198" s="3"/>
      <c r="AE198" s="2"/>
      <c r="AF198" s="1"/>
      <c r="AG198" s="1"/>
    </row>
    <row r="199" spans="1:33" s="35" customFormat="1" ht="15.75" customHeight="1">
      <c r="A199" s="17">
        <v>13</v>
      </c>
      <c r="B199" s="36">
        <v>3</v>
      </c>
      <c r="C199" s="37">
        <v>1</v>
      </c>
      <c r="D199" s="37">
        <v>2</v>
      </c>
      <c r="E199" s="91">
        <v>48</v>
      </c>
      <c r="F199" s="36">
        <v>7</v>
      </c>
      <c r="G199" s="37">
        <v>1</v>
      </c>
      <c r="H199" s="37">
        <v>6</v>
      </c>
      <c r="I199" s="91">
        <v>83</v>
      </c>
      <c r="J199" s="36">
        <v>4</v>
      </c>
      <c r="K199" s="37">
        <v>2</v>
      </c>
      <c r="L199" s="37">
        <v>2</v>
      </c>
      <c r="M199" s="65"/>
      <c r="N199" s="65"/>
      <c r="O199" s="65"/>
      <c r="P199" s="65"/>
      <c r="Q199" s="65"/>
      <c r="R199" s="65"/>
      <c r="S199" s="65"/>
      <c r="T199" s="65"/>
      <c r="U199" s="65"/>
      <c r="V199" s="5"/>
      <c r="W199" s="7"/>
      <c r="X199" s="7"/>
      <c r="Y199" s="7"/>
      <c r="Z199" s="3"/>
      <c r="AA199" s="2"/>
      <c r="AB199" s="1"/>
      <c r="AC199" s="1"/>
      <c r="AD199" s="3"/>
      <c r="AE199" s="2"/>
      <c r="AF199" s="1"/>
      <c r="AG199" s="1"/>
    </row>
    <row r="200" spans="1:33" s="35" customFormat="1" ht="18" customHeight="1">
      <c r="A200" s="19">
        <v>14</v>
      </c>
      <c r="B200" s="39">
        <v>5</v>
      </c>
      <c r="C200" s="40">
        <v>1</v>
      </c>
      <c r="D200" s="40">
        <v>4</v>
      </c>
      <c r="E200" s="92">
        <v>49</v>
      </c>
      <c r="F200" s="39">
        <v>3</v>
      </c>
      <c r="G200" s="40">
        <v>1</v>
      </c>
      <c r="H200" s="40">
        <v>2</v>
      </c>
      <c r="I200" s="92">
        <v>84</v>
      </c>
      <c r="J200" s="39">
        <v>1</v>
      </c>
      <c r="K200" s="40">
        <v>0</v>
      </c>
      <c r="L200" s="40">
        <v>1</v>
      </c>
      <c r="M200" s="65"/>
      <c r="N200" s="65"/>
      <c r="O200" s="65"/>
      <c r="P200" s="65"/>
      <c r="Q200" s="65"/>
      <c r="R200" s="65"/>
      <c r="S200" s="65"/>
      <c r="T200" s="65"/>
      <c r="U200" s="65"/>
      <c r="V200" s="5"/>
      <c r="W200" s="7"/>
      <c r="X200" s="7"/>
      <c r="Y200" s="7"/>
      <c r="Z200" s="3"/>
      <c r="AA200" s="2"/>
      <c r="AB200" s="1"/>
      <c r="AC200" s="1"/>
      <c r="AD200" s="3"/>
      <c r="AE200" s="2"/>
      <c r="AF200" s="1"/>
      <c r="AG200" s="1"/>
    </row>
    <row r="201" spans="1:33" s="6" customFormat="1" ht="25.5" customHeight="1">
      <c r="A201" s="10" t="s">
        <v>22</v>
      </c>
      <c r="B201" s="44">
        <v>20</v>
      </c>
      <c r="C201" s="44">
        <v>9</v>
      </c>
      <c r="D201" s="44">
        <v>11</v>
      </c>
      <c r="E201" s="98" t="s">
        <v>23</v>
      </c>
      <c r="F201" s="44">
        <v>24</v>
      </c>
      <c r="G201" s="44">
        <v>14</v>
      </c>
      <c r="H201" s="44">
        <v>10</v>
      </c>
      <c r="I201" s="98" t="s">
        <v>24</v>
      </c>
      <c r="J201" s="44">
        <v>14</v>
      </c>
      <c r="K201" s="44">
        <v>4</v>
      </c>
      <c r="L201" s="44">
        <v>10</v>
      </c>
      <c r="M201" s="65"/>
      <c r="N201" s="65"/>
      <c r="O201" s="65"/>
      <c r="P201" s="65"/>
      <c r="Q201" s="65"/>
      <c r="R201" s="65"/>
      <c r="S201" s="65"/>
      <c r="T201" s="65"/>
      <c r="U201" s="65"/>
      <c r="V201" s="5"/>
      <c r="W201" s="7"/>
      <c r="X201" s="7"/>
      <c r="Y201" s="7"/>
      <c r="Z201" s="3"/>
      <c r="AA201" s="2"/>
      <c r="AB201" s="1"/>
      <c r="AC201" s="1"/>
      <c r="AD201" s="3"/>
      <c r="AE201" s="2"/>
      <c r="AF201" s="1"/>
      <c r="AG201" s="1"/>
    </row>
    <row r="202" spans="1:33" s="35" customFormat="1" ht="15.75" customHeight="1">
      <c r="A202" s="17">
        <v>15</v>
      </c>
      <c r="B202" s="36">
        <v>3</v>
      </c>
      <c r="C202" s="37">
        <v>2</v>
      </c>
      <c r="D202" s="37">
        <v>1</v>
      </c>
      <c r="E202" s="91">
        <v>50</v>
      </c>
      <c r="F202" s="36">
        <v>4</v>
      </c>
      <c r="G202" s="37">
        <v>3</v>
      </c>
      <c r="H202" s="37">
        <v>1</v>
      </c>
      <c r="I202" s="91">
        <v>85</v>
      </c>
      <c r="J202" s="36">
        <v>1</v>
      </c>
      <c r="K202" s="37">
        <v>0</v>
      </c>
      <c r="L202" s="37">
        <v>1</v>
      </c>
      <c r="M202" s="65"/>
      <c r="N202" s="65"/>
      <c r="O202" s="65"/>
      <c r="P202" s="65"/>
      <c r="Q202" s="65"/>
      <c r="R202" s="65"/>
      <c r="S202" s="65"/>
      <c r="T202" s="65"/>
      <c r="U202" s="65"/>
      <c r="V202" s="5"/>
      <c r="W202" s="7"/>
      <c r="X202" s="7"/>
      <c r="Y202" s="7"/>
      <c r="Z202" s="3"/>
      <c r="AA202" s="2"/>
      <c r="AB202" s="1"/>
      <c r="AC202" s="1"/>
      <c r="AD202" s="3"/>
      <c r="AE202" s="2"/>
      <c r="AF202" s="1"/>
      <c r="AG202" s="1"/>
    </row>
    <row r="203" spans="1:33" s="35" customFormat="1" ht="15.75" customHeight="1">
      <c r="A203" s="17">
        <v>16</v>
      </c>
      <c r="B203" s="36">
        <v>4</v>
      </c>
      <c r="C203" s="37">
        <v>3</v>
      </c>
      <c r="D203" s="37">
        <v>1</v>
      </c>
      <c r="E203" s="91">
        <v>51</v>
      </c>
      <c r="F203" s="36">
        <v>6</v>
      </c>
      <c r="G203" s="37">
        <v>3</v>
      </c>
      <c r="H203" s="37">
        <v>3</v>
      </c>
      <c r="I203" s="91">
        <v>86</v>
      </c>
      <c r="J203" s="36">
        <v>5</v>
      </c>
      <c r="K203" s="37">
        <v>1</v>
      </c>
      <c r="L203" s="37">
        <v>4</v>
      </c>
      <c r="M203" s="65"/>
      <c r="N203" s="65"/>
      <c r="O203" s="65"/>
      <c r="P203" s="65"/>
      <c r="Q203" s="65"/>
      <c r="R203" s="65"/>
      <c r="S203" s="65"/>
      <c r="T203" s="65"/>
      <c r="U203" s="65"/>
      <c r="V203" s="5"/>
      <c r="W203" s="7"/>
      <c r="X203" s="7"/>
      <c r="Y203" s="7"/>
      <c r="Z203" s="3"/>
      <c r="AA203" s="2"/>
      <c r="AB203" s="1"/>
      <c r="AC203" s="1"/>
      <c r="AD203" s="3"/>
      <c r="AE203" s="2"/>
      <c r="AF203" s="1"/>
      <c r="AG203" s="1"/>
    </row>
    <row r="204" spans="1:33" s="35" customFormat="1" ht="15.75" customHeight="1">
      <c r="A204" s="17">
        <v>17</v>
      </c>
      <c r="B204" s="36">
        <v>2</v>
      </c>
      <c r="C204" s="37">
        <v>0</v>
      </c>
      <c r="D204" s="37">
        <v>2</v>
      </c>
      <c r="E204" s="91">
        <v>52</v>
      </c>
      <c r="F204" s="36">
        <v>4</v>
      </c>
      <c r="G204" s="37">
        <v>2</v>
      </c>
      <c r="H204" s="37">
        <v>2</v>
      </c>
      <c r="I204" s="91">
        <v>87</v>
      </c>
      <c r="J204" s="36">
        <v>2</v>
      </c>
      <c r="K204" s="37">
        <v>0</v>
      </c>
      <c r="L204" s="37">
        <v>2</v>
      </c>
      <c r="M204" s="65"/>
      <c r="N204" s="65"/>
      <c r="O204" s="65"/>
      <c r="P204" s="65"/>
      <c r="Q204" s="65"/>
      <c r="R204" s="65"/>
      <c r="S204" s="65"/>
      <c r="T204" s="65"/>
      <c r="U204" s="65"/>
      <c r="V204" s="5"/>
      <c r="W204" s="7"/>
      <c r="X204" s="7"/>
      <c r="Y204" s="7"/>
      <c r="Z204" s="3"/>
      <c r="AA204" s="2"/>
      <c r="AB204" s="1"/>
      <c r="AC204" s="1"/>
      <c r="AD204" s="3"/>
      <c r="AE204" s="2"/>
      <c r="AF204" s="1"/>
      <c r="AG204" s="1"/>
    </row>
    <row r="205" spans="1:33" s="35" customFormat="1" ht="15.75" customHeight="1">
      <c r="A205" s="17">
        <v>18</v>
      </c>
      <c r="B205" s="36">
        <v>5</v>
      </c>
      <c r="C205" s="37">
        <v>3</v>
      </c>
      <c r="D205" s="37">
        <v>2</v>
      </c>
      <c r="E205" s="91">
        <v>53</v>
      </c>
      <c r="F205" s="36">
        <v>6</v>
      </c>
      <c r="G205" s="37">
        <v>2</v>
      </c>
      <c r="H205" s="37">
        <v>4</v>
      </c>
      <c r="I205" s="91">
        <v>88</v>
      </c>
      <c r="J205" s="36">
        <v>2</v>
      </c>
      <c r="K205" s="37">
        <v>0</v>
      </c>
      <c r="L205" s="37">
        <v>2</v>
      </c>
      <c r="M205" s="65"/>
      <c r="N205" s="65"/>
      <c r="O205" s="65"/>
      <c r="P205" s="65"/>
      <c r="Q205" s="65"/>
      <c r="R205" s="65"/>
      <c r="S205" s="65"/>
      <c r="T205" s="65"/>
      <c r="U205" s="65"/>
      <c r="V205" s="5"/>
      <c r="W205" s="7"/>
      <c r="X205" s="7"/>
      <c r="Y205" s="7"/>
      <c r="Z205" s="3"/>
      <c r="AA205" s="2"/>
      <c r="AB205" s="1"/>
      <c r="AC205" s="1"/>
      <c r="AD205" s="3"/>
      <c r="AE205" s="2"/>
      <c r="AF205" s="1"/>
      <c r="AG205" s="1"/>
    </row>
    <row r="206" spans="1:33" s="35" customFormat="1" ht="18" customHeight="1">
      <c r="A206" s="19">
        <v>19</v>
      </c>
      <c r="B206" s="39">
        <v>6</v>
      </c>
      <c r="C206" s="40">
        <v>1</v>
      </c>
      <c r="D206" s="40">
        <v>5</v>
      </c>
      <c r="E206" s="92">
        <v>54</v>
      </c>
      <c r="F206" s="39">
        <v>4</v>
      </c>
      <c r="G206" s="40">
        <v>4</v>
      </c>
      <c r="H206" s="40">
        <v>0</v>
      </c>
      <c r="I206" s="92">
        <v>89</v>
      </c>
      <c r="J206" s="39">
        <v>4</v>
      </c>
      <c r="K206" s="40">
        <v>3</v>
      </c>
      <c r="L206" s="40">
        <v>1</v>
      </c>
      <c r="M206" s="65"/>
      <c r="N206" s="65"/>
      <c r="O206" s="65"/>
      <c r="P206" s="65"/>
      <c r="Q206" s="65"/>
      <c r="R206" s="65"/>
      <c r="S206" s="65"/>
      <c r="T206" s="65"/>
      <c r="U206" s="65"/>
      <c r="V206" s="5"/>
      <c r="W206" s="7"/>
      <c r="X206" s="7"/>
      <c r="Y206" s="7"/>
      <c r="Z206" s="3"/>
      <c r="AA206" s="2"/>
      <c r="AB206" s="1"/>
      <c r="AC206" s="1"/>
      <c r="AD206" s="3"/>
      <c r="AE206" s="2"/>
      <c r="AF206" s="1"/>
      <c r="AG206" s="1"/>
    </row>
    <row r="207" spans="1:33" s="6" customFormat="1" ht="25.5" customHeight="1">
      <c r="A207" s="10" t="s">
        <v>25</v>
      </c>
      <c r="B207" s="44">
        <v>16</v>
      </c>
      <c r="C207" s="44">
        <v>8</v>
      </c>
      <c r="D207" s="44">
        <v>8</v>
      </c>
      <c r="E207" s="98" t="s">
        <v>26</v>
      </c>
      <c r="F207" s="44">
        <v>30</v>
      </c>
      <c r="G207" s="44">
        <v>13</v>
      </c>
      <c r="H207" s="44">
        <v>17</v>
      </c>
      <c r="I207" s="98" t="s">
        <v>27</v>
      </c>
      <c r="J207" s="44">
        <v>6</v>
      </c>
      <c r="K207" s="44">
        <v>1</v>
      </c>
      <c r="L207" s="44">
        <v>5</v>
      </c>
      <c r="M207" s="65"/>
      <c r="N207" s="65"/>
      <c r="O207" s="65"/>
      <c r="P207" s="65"/>
      <c r="Q207" s="65"/>
      <c r="R207" s="65"/>
      <c r="S207" s="65"/>
      <c r="T207" s="65"/>
      <c r="U207" s="65"/>
      <c r="V207" s="5"/>
      <c r="W207" s="7"/>
      <c r="X207" s="7"/>
      <c r="Y207" s="7"/>
      <c r="Z207" s="3"/>
      <c r="AA207" s="2"/>
      <c r="AB207" s="1"/>
      <c r="AC207" s="1"/>
      <c r="AD207" s="3"/>
      <c r="AE207" s="2"/>
      <c r="AF207" s="1"/>
      <c r="AG207" s="1"/>
    </row>
    <row r="208" spans="1:33" s="35" customFormat="1" ht="15.75" customHeight="1">
      <c r="A208" s="17">
        <v>20</v>
      </c>
      <c r="B208" s="36">
        <v>1</v>
      </c>
      <c r="C208" s="37">
        <v>0</v>
      </c>
      <c r="D208" s="37">
        <v>1</v>
      </c>
      <c r="E208" s="91">
        <v>55</v>
      </c>
      <c r="F208" s="36">
        <v>4</v>
      </c>
      <c r="G208" s="37">
        <v>3</v>
      </c>
      <c r="H208" s="37">
        <v>1</v>
      </c>
      <c r="I208" s="91">
        <v>90</v>
      </c>
      <c r="J208" s="36">
        <v>1</v>
      </c>
      <c r="K208" s="37">
        <v>0</v>
      </c>
      <c r="L208" s="37">
        <v>1</v>
      </c>
      <c r="M208" s="65"/>
      <c r="N208" s="65"/>
      <c r="O208" s="65"/>
      <c r="P208" s="65"/>
      <c r="Q208" s="65"/>
      <c r="R208" s="65"/>
      <c r="S208" s="65"/>
      <c r="T208" s="65"/>
      <c r="U208" s="65"/>
      <c r="V208" s="5"/>
      <c r="W208" s="7"/>
      <c r="X208" s="7"/>
      <c r="Y208" s="7"/>
      <c r="Z208" s="3"/>
      <c r="AA208" s="2"/>
      <c r="AB208" s="1"/>
      <c r="AC208" s="1"/>
      <c r="AD208" s="3"/>
      <c r="AE208" s="2"/>
      <c r="AF208" s="1"/>
      <c r="AG208" s="1"/>
    </row>
    <row r="209" spans="1:33" s="35" customFormat="1" ht="15.75" customHeight="1">
      <c r="A209" s="17">
        <v>21</v>
      </c>
      <c r="B209" s="36">
        <v>4</v>
      </c>
      <c r="C209" s="37">
        <v>2</v>
      </c>
      <c r="D209" s="37">
        <v>2</v>
      </c>
      <c r="E209" s="91">
        <v>56</v>
      </c>
      <c r="F209" s="36">
        <v>8</v>
      </c>
      <c r="G209" s="37">
        <v>2</v>
      </c>
      <c r="H209" s="37">
        <v>6</v>
      </c>
      <c r="I209" s="91">
        <v>91</v>
      </c>
      <c r="J209" s="36">
        <v>2</v>
      </c>
      <c r="K209" s="37">
        <v>1</v>
      </c>
      <c r="L209" s="37">
        <v>1</v>
      </c>
      <c r="M209" s="65"/>
      <c r="N209" s="65"/>
      <c r="O209" s="65"/>
      <c r="P209" s="65"/>
      <c r="Q209" s="65"/>
      <c r="R209" s="65"/>
      <c r="S209" s="65"/>
      <c r="T209" s="65"/>
      <c r="U209" s="65"/>
      <c r="V209" s="5"/>
      <c r="W209" s="7"/>
      <c r="X209" s="7"/>
      <c r="Y209" s="7"/>
      <c r="Z209" s="3"/>
      <c r="AA209" s="2"/>
      <c r="AB209" s="1"/>
      <c r="AC209" s="1"/>
      <c r="AD209" s="3"/>
      <c r="AE209" s="2"/>
      <c r="AF209" s="1"/>
      <c r="AG209" s="1"/>
    </row>
    <row r="210" spans="1:33" s="35" customFormat="1" ht="15.75" customHeight="1">
      <c r="A210" s="17">
        <v>22</v>
      </c>
      <c r="B210" s="36">
        <v>3</v>
      </c>
      <c r="C210" s="37">
        <v>1</v>
      </c>
      <c r="D210" s="37">
        <v>2</v>
      </c>
      <c r="E210" s="91">
        <v>57</v>
      </c>
      <c r="F210" s="36">
        <v>3</v>
      </c>
      <c r="G210" s="37">
        <v>1</v>
      </c>
      <c r="H210" s="37">
        <v>2</v>
      </c>
      <c r="I210" s="91">
        <v>92</v>
      </c>
      <c r="J210" s="36">
        <v>0</v>
      </c>
      <c r="K210" s="37">
        <v>0</v>
      </c>
      <c r="L210" s="37">
        <v>0</v>
      </c>
      <c r="M210" s="65"/>
      <c r="N210" s="65"/>
      <c r="O210" s="65"/>
      <c r="P210" s="65"/>
      <c r="Q210" s="65"/>
      <c r="R210" s="65"/>
      <c r="S210" s="65"/>
      <c r="T210" s="65"/>
      <c r="U210" s="65"/>
      <c r="V210" s="5"/>
      <c r="W210" s="7"/>
      <c r="X210" s="7"/>
      <c r="Y210" s="7"/>
      <c r="Z210" s="3"/>
      <c r="AA210" s="2"/>
      <c r="AB210" s="1"/>
      <c r="AC210" s="1"/>
      <c r="AD210" s="3"/>
      <c r="AE210" s="2"/>
      <c r="AF210" s="1"/>
      <c r="AG210" s="1"/>
    </row>
    <row r="211" spans="1:33" s="35" customFormat="1" ht="15.75" customHeight="1">
      <c r="A211" s="17">
        <v>23</v>
      </c>
      <c r="B211" s="36">
        <v>4</v>
      </c>
      <c r="C211" s="37">
        <v>3</v>
      </c>
      <c r="D211" s="37">
        <v>1</v>
      </c>
      <c r="E211" s="91">
        <v>58</v>
      </c>
      <c r="F211" s="36">
        <v>9</v>
      </c>
      <c r="G211" s="37">
        <v>6</v>
      </c>
      <c r="H211" s="37">
        <v>3</v>
      </c>
      <c r="I211" s="91">
        <v>93</v>
      </c>
      <c r="J211" s="36">
        <v>2</v>
      </c>
      <c r="K211" s="37">
        <v>0</v>
      </c>
      <c r="L211" s="37">
        <v>2</v>
      </c>
      <c r="M211" s="65"/>
      <c r="N211" s="65"/>
      <c r="O211" s="65"/>
      <c r="P211" s="65"/>
      <c r="Q211" s="65"/>
      <c r="R211" s="65"/>
      <c r="S211" s="65"/>
      <c r="T211" s="65"/>
      <c r="U211" s="65"/>
      <c r="V211" s="5"/>
      <c r="W211" s="7"/>
      <c r="X211" s="7"/>
      <c r="Y211" s="7"/>
      <c r="Z211" s="3"/>
      <c r="AA211" s="2"/>
      <c r="AB211" s="1"/>
      <c r="AC211" s="1"/>
      <c r="AD211" s="3"/>
      <c r="AE211" s="2"/>
      <c r="AF211" s="1"/>
      <c r="AG211" s="1"/>
    </row>
    <row r="212" spans="1:33" s="35" customFormat="1" ht="18" customHeight="1">
      <c r="A212" s="19">
        <v>24</v>
      </c>
      <c r="B212" s="39">
        <v>4</v>
      </c>
      <c r="C212" s="40">
        <v>2</v>
      </c>
      <c r="D212" s="40">
        <v>2</v>
      </c>
      <c r="E212" s="92">
        <v>59</v>
      </c>
      <c r="F212" s="39">
        <v>6</v>
      </c>
      <c r="G212" s="40">
        <v>1</v>
      </c>
      <c r="H212" s="40">
        <v>5</v>
      </c>
      <c r="I212" s="92">
        <v>94</v>
      </c>
      <c r="J212" s="39">
        <v>1</v>
      </c>
      <c r="K212" s="40">
        <v>0</v>
      </c>
      <c r="L212" s="40">
        <v>1</v>
      </c>
      <c r="M212" s="65"/>
      <c r="N212" s="65"/>
      <c r="O212" s="65"/>
      <c r="P212" s="65"/>
      <c r="Q212" s="65"/>
      <c r="R212" s="65"/>
      <c r="S212" s="65"/>
      <c r="T212" s="65"/>
      <c r="U212" s="65"/>
      <c r="V212" s="5"/>
      <c r="W212" s="7"/>
      <c r="X212" s="7"/>
      <c r="Y212" s="7"/>
      <c r="Z212" s="3"/>
      <c r="AA212" s="2"/>
      <c r="AB212" s="1"/>
      <c r="AC212" s="1"/>
      <c r="AD212" s="3"/>
      <c r="AE212" s="2"/>
      <c r="AF212" s="1"/>
      <c r="AG212" s="1"/>
    </row>
    <row r="213" spans="1:33" s="6" customFormat="1" ht="25.5" customHeight="1">
      <c r="A213" s="10" t="s">
        <v>28</v>
      </c>
      <c r="B213" s="44">
        <v>21</v>
      </c>
      <c r="C213" s="44">
        <v>13</v>
      </c>
      <c r="D213" s="44">
        <v>8</v>
      </c>
      <c r="E213" s="98" t="s">
        <v>29</v>
      </c>
      <c r="F213" s="44">
        <v>19</v>
      </c>
      <c r="G213" s="44">
        <v>12</v>
      </c>
      <c r="H213" s="44">
        <v>7</v>
      </c>
      <c r="I213" s="93" t="s">
        <v>30</v>
      </c>
      <c r="J213" s="44">
        <v>2</v>
      </c>
      <c r="K213" s="44">
        <v>2</v>
      </c>
      <c r="L213" s="44">
        <v>0</v>
      </c>
      <c r="M213" s="65"/>
      <c r="N213" s="65"/>
      <c r="O213" s="65"/>
      <c r="P213" s="65"/>
      <c r="Q213" s="65"/>
      <c r="R213" s="65"/>
      <c r="S213" s="65"/>
      <c r="T213" s="65"/>
      <c r="U213" s="65"/>
      <c r="V213" s="5"/>
      <c r="W213" s="7"/>
      <c r="X213" s="7"/>
      <c r="Y213" s="7"/>
      <c r="Z213" s="3"/>
      <c r="AA213" s="2"/>
      <c r="AB213" s="1"/>
      <c r="AC213" s="1"/>
      <c r="AD213" s="3"/>
      <c r="AE213" s="2"/>
      <c r="AF213" s="1"/>
      <c r="AG213" s="1"/>
    </row>
    <row r="214" spans="1:33" s="35" customFormat="1" ht="15.75" customHeight="1">
      <c r="A214" s="17">
        <v>25</v>
      </c>
      <c r="B214" s="36">
        <v>6</v>
      </c>
      <c r="C214" s="37">
        <v>3</v>
      </c>
      <c r="D214" s="37">
        <v>3</v>
      </c>
      <c r="E214" s="91">
        <v>60</v>
      </c>
      <c r="F214" s="36">
        <v>1</v>
      </c>
      <c r="G214" s="37">
        <v>1</v>
      </c>
      <c r="H214" s="37">
        <v>0</v>
      </c>
      <c r="I214" s="91">
        <v>95</v>
      </c>
      <c r="J214" s="36">
        <v>0</v>
      </c>
      <c r="K214" s="37">
        <v>0</v>
      </c>
      <c r="L214" s="37">
        <v>0</v>
      </c>
      <c r="M214" s="65"/>
      <c r="N214" s="65"/>
      <c r="O214" s="65"/>
      <c r="P214" s="65"/>
      <c r="Q214" s="65"/>
      <c r="R214" s="65"/>
      <c r="S214" s="65"/>
      <c r="T214" s="65"/>
      <c r="U214" s="65"/>
      <c r="V214" s="5"/>
      <c r="W214" s="7"/>
      <c r="X214" s="7"/>
      <c r="Y214" s="7"/>
      <c r="Z214" s="3"/>
      <c r="AA214" s="2"/>
      <c r="AB214" s="1"/>
      <c r="AC214" s="1"/>
      <c r="AD214" s="3"/>
      <c r="AE214" s="2"/>
      <c r="AF214" s="1"/>
      <c r="AG214" s="1"/>
    </row>
    <row r="215" spans="1:33" s="35" customFormat="1" ht="15.75" customHeight="1">
      <c r="A215" s="17">
        <v>26</v>
      </c>
      <c r="B215" s="36">
        <v>2</v>
      </c>
      <c r="C215" s="37">
        <v>1</v>
      </c>
      <c r="D215" s="37">
        <v>1</v>
      </c>
      <c r="E215" s="91">
        <v>61</v>
      </c>
      <c r="F215" s="36">
        <v>5</v>
      </c>
      <c r="G215" s="37">
        <v>5</v>
      </c>
      <c r="H215" s="37">
        <v>0</v>
      </c>
      <c r="I215" s="91">
        <v>96</v>
      </c>
      <c r="J215" s="36">
        <v>1</v>
      </c>
      <c r="K215" s="37">
        <v>1</v>
      </c>
      <c r="L215" s="37">
        <v>0</v>
      </c>
      <c r="M215" s="65"/>
      <c r="N215" s="65"/>
      <c r="O215" s="65"/>
      <c r="P215" s="65"/>
      <c r="Q215" s="65"/>
      <c r="R215" s="65"/>
      <c r="S215" s="65"/>
      <c r="T215" s="65"/>
      <c r="U215" s="65"/>
      <c r="V215" s="5"/>
      <c r="W215" s="7"/>
      <c r="X215" s="7"/>
      <c r="Y215" s="7"/>
      <c r="Z215" s="3"/>
      <c r="AA215" s="2"/>
      <c r="AB215" s="1"/>
      <c r="AC215" s="1"/>
      <c r="AD215" s="3"/>
      <c r="AE215" s="2"/>
      <c r="AF215" s="1"/>
      <c r="AG215" s="1"/>
    </row>
    <row r="216" spans="1:33" s="35" customFormat="1" ht="15.75" customHeight="1">
      <c r="A216" s="17">
        <v>27</v>
      </c>
      <c r="B216" s="36">
        <v>6</v>
      </c>
      <c r="C216" s="37">
        <v>4</v>
      </c>
      <c r="D216" s="37">
        <v>2</v>
      </c>
      <c r="E216" s="91">
        <v>62</v>
      </c>
      <c r="F216" s="36">
        <v>5</v>
      </c>
      <c r="G216" s="37">
        <v>3</v>
      </c>
      <c r="H216" s="37">
        <v>2</v>
      </c>
      <c r="I216" s="91">
        <v>97</v>
      </c>
      <c r="J216" s="36">
        <v>1</v>
      </c>
      <c r="K216" s="37">
        <v>1</v>
      </c>
      <c r="L216" s="37">
        <v>0</v>
      </c>
      <c r="M216" s="65"/>
      <c r="N216" s="65"/>
      <c r="O216" s="65"/>
      <c r="P216" s="65"/>
      <c r="Q216" s="65"/>
      <c r="R216" s="65"/>
      <c r="S216" s="65"/>
      <c r="T216" s="65"/>
      <c r="U216" s="65"/>
      <c r="V216" s="5"/>
      <c r="W216" s="7"/>
      <c r="X216" s="7"/>
      <c r="Y216" s="7"/>
      <c r="Z216" s="3"/>
      <c r="AA216" s="2"/>
      <c r="AB216" s="1"/>
      <c r="AC216" s="1"/>
      <c r="AD216" s="3"/>
      <c r="AE216" s="2"/>
      <c r="AF216" s="1"/>
      <c r="AG216" s="1"/>
    </row>
    <row r="217" spans="1:33" s="35" customFormat="1" ht="15.75" customHeight="1">
      <c r="A217" s="17">
        <v>28</v>
      </c>
      <c r="B217" s="36">
        <v>4</v>
      </c>
      <c r="C217" s="37">
        <v>4</v>
      </c>
      <c r="D217" s="37">
        <v>0</v>
      </c>
      <c r="E217" s="91">
        <v>63</v>
      </c>
      <c r="F217" s="36">
        <v>4</v>
      </c>
      <c r="G217" s="37">
        <v>1</v>
      </c>
      <c r="H217" s="37">
        <v>3</v>
      </c>
      <c r="I217" s="91">
        <v>98</v>
      </c>
      <c r="J217" s="36">
        <v>0</v>
      </c>
      <c r="K217" s="37">
        <v>0</v>
      </c>
      <c r="L217" s="37">
        <v>0</v>
      </c>
      <c r="M217" s="65"/>
      <c r="N217" s="65"/>
      <c r="O217" s="65"/>
      <c r="P217" s="65"/>
      <c r="Q217" s="65"/>
      <c r="R217" s="65"/>
      <c r="S217" s="65"/>
      <c r="T217" s="65"/>
      <c r="U217" s="65"/>
      <c r="V217" s="5"/>
      <c r="W217" s="7"/>
      <c r="X217" s="7"/>
      <c r="Y217" s="7"/>
      <c r="Z217" s="3"/>
      <c r="AA217" s="2"/>
      <c r="AB217" s="1"/>
      <c r="AC217" s="1"/>
      <c r="AD217" s="3"/>
      <c r="AE217" s="2"/>
      <c r="AF217" s="1"/>
      <c r="AG217" s="1"/>
    </row>
    <row r="218" spans="1:33" s="35" customFormat="1" ht="18" customHeight="1">
      <c r="A218" s="19">
        <v>29</v>
      </c>
      <c r="B218" s="39">
        <v>3</v>
      </c>
      <c r="C218" s="40">
        <v>1</v>
      </c>
      <c r="D218" s="40">
        <v>2</v>
      </c>
      <c r="E218" s="92">
        <v>64</v>
      </c>
      <c r="F218" s="39">
        <v>4</v>
      </c>
      <c r="G218" s="40">
        <v>2</v>
      </c>
      <c r="H218" s="40">
        <v>2</v>
      </c>
      <c r="I218" s="91">
        <v>99</v>
      </c>
      <c r="J218" s="36">
        <v>0</v>
      </c>
      <c r="K218" s="37">
        <v>0</v>
      </c>
      <c r="L218" s="37">
        <v>0</v>
      </c>
      <c r="M218" s="65"/>
      <c r="N218" s="65"/>
      <c r="O218" s="65"/>
      <c r="P218" s="65"/>
      <c r="Q218" s="65"/>
      <c r="R218" s="65"/>
      <c r="S218" s="65"/>
      <c r="T218" s="65"/>
      <c r="U218" s="65"/>
      <c r="V218" s="5"/>
      <c r="W218" s="7"/>
      <c r="X218" s="7"/>
      <c r="Y218" s="7"/>
      <c r="Z218" s="3"/>
      <c r="AA218" s="2"/>
      <c r="AB218" s="1"/>
      <c r="AC218" s="1"/>
      <c r="AD218" s="3"/>
      <c r="AE218" s="2"/>
      <c r="AF218" s="1"/>
      <c r="AG218" s="1"/>
    </row>
    <row r="219" spans="1:33" s="6" customFormat="1" ht="25.5" customHeight="1">
      <c r="A219" s="10" t="s">
        <v>31</v>
      </c>
      <c r="B219" s="44">
        <v>13</v>
      </c>
      <c r="C219" s="44">
        <v>8</v>
      </c>
      <c r="D219" s="44">
        <v>5</v>
      </c>
      <c r="E219" s="98" t="s">
        <v>32</v>
      </c>
      <c r="F219" s="44">
        <v>25</v>
      </c>
      <c r="G219" s="44">
        <v>14</v>
      </c>
      <c r="H219" s="44">
        <v>11</v>
      </c>
      <c r="I219" s="95">
        <v>100</v>
      </c>
      <c r="J219" s="47">
        <v>0</v>
      </c>
      <c r="K219" s="48">
        <v>0</v>
      </c>
      <c r="L219" s="48">
        <v>0</v>
      </c>
      <c r="M219" s="65"/>
      <c r="N219" s="65"/>
      <c r="O219" s="65"/>
      <c r="P219" s="65"/>
      <c r="Q219" s="65"/>
      <c r="R219" s="65"/>
      <c r="S219" s="65"/>
      <c r="T219" s="65"/>
      <c r="U219" s="65"/>
      <c r="V219" s="5"/>
      <c r="W219" s="7"/>
      <c r="X219" s="7"/>
      <c r="Y219" s="7"/>
      <c r="Z219" s="3"/>
      <c r="AA219" s="2"/>
      <c r="AB219" s="1"/>
      <c r="AC219" s="1"/>
      <c r="AD219" s="3"/>
      <c r="AE219" s="2"/>
      <c r="AF219" s="1"/>
      <c r="AG219" s="1"/>
    </row>
    <row r="220" spans="1:33" s="35" customFormat="1" ht="15.75" customHeight="1">
      <c r="A220" s="17">
        <v>30</v>
      </c>
      <c r="B220" s="36">
        <v>2</v>
      </c>
      <c r="C220" s="37">
        <v>1</v>
      </c>
      <c r="D220" s="37">
        <v>1</v>
      </c>
      <c r="E220" s="91">
        <v>65</v>
      </c>
      <c r="F220" s="36">
        <v>2</v>
      </c>
      <c r="G220" s="37">
        <v>1</v>
      </c>
      <c r="H220" s="37">
        <v>1</v>
      </c>
      <c r="I220" s="91">
        <v>101</v>
      </c>
      <c r="J220" s="36">
        <v>0</v>
      </c>
      <c r="K220" s="37">
        <v>0</v>
      </c>
      <c r="L220" s="37">
        <v>0</v>
      </c>
      <c r="M220" s="65"/>
      <c r="N220" s="65"/>
      <c r="O220" s="65"/>
      <c r="P220" s="65"/>
      <c r="Q220" s="65"/>
      <c r="R220" s="65"/>
      <c r="S220" s="65"/>
      <c r="T220" s="65"/>
      <c r="U220" s="65"/>
      <c r="V220" s="5"/>
      <c r="W220" s="7"/>
      <c r="X220" s="7"/>
      <c r="Y220" s="7"/>
      <c r="Z220" s="3"/>
      <c r="AA220" s="2"/>
      <c r="AB220" s="1"/>
      <c r="AC220" s="1"/>
      <c r="AD220" s="3"/>
      <c r="AE220" s="2"/>
      <c r="AF220" s="1"/>
      <c r="AG220" s="1"/>
    </row>
    <row r="221" spans="1:33" s="35" customFormat="1" ht="15.75" customHeight="1">
      <c r="A221" s="17">
        <v>31</v>
      </c>
      <c r="B221" s="36">
        <v>0</v>
      </c>
      <c r="C221" s="37">
        <v>0</v>
      </c>
      <c r="D221" s="37">
        <v>0</v>
      </c>
      <c r="E221" s="91">
        <v>66</v>
      </c>
      <c r="F221" s="36">
        <v>6</v>
      </c>
      <c r="G221" s="37">
        <v>4</v>
      </c>
      <c r="H221" s="37">
        <v>2</v>
      </c>
      <c r="I221" s="91">
        <v>102</v>
      </c>
      <c r="J221" s="36">
        <v>0</v>
      </c>
      <c r="K221" s="37">
        <v>0</v>
      </c>
      <c r="L221" s="37">
        <v>0</v>
      </c>
      <c r="M221" s="65"/>
      <c r="N221" s="65"/>
      <c r="O221" s="65"/>
      <c r="P221" s="65"/>
      <c r="Q221" s="65"/>
      <c r="R221" s="65"/>
      <c r="S221" s="65"/>
      <c r="T221" s="65"/>
      <c r="U221" s="65"/>
      <c r="V221" s="5"/>
      <c r="W221" s="7"/>
      <c r="X221" s="7"/>
      <c r="Y221" s="7"/>
      <c r="Z221" s="3"/>
      <c r="AA221" s="2"/>
      <c r="AB221" s="1"/>
      <c r="AC221" s="1"/>
      <c r="AD221" s="3"/>
      <c r="AE221" s="2"/>
      <c r="AF221" s="1"/>
      <c r="AG221" s="1"/>
    </row>
    <row r="222" spans="1:33" s="35" customFormat="1" ht="15.75" customHeight="1">
      <c r="A222" s="17">
        <v>32</v>
      </c>
      <c r="B222" s="36">
        <v>3</v>
      </c>
      <c r="C222" s="37">
        <v>2</v>
      </c>
      <c r="D222" s="37">
        <v>1</v>
      </c>
      <c r="E222" s="91">
        <v>67</v>
      </c>
      <c r="F222" s="36">
        <v>6</v>
      </c>
      <c r="G222" s="37">
        <v>3</v>
      </c>
      <c r="H222" s="37">
        <v>3</v>
      </c>
      <c r="I222" s="91">
        <v>103</v>
      </c>
      <c r="J222" s="36">
        <v>0</v>
      </c>
      <c r="K222" s="37">
        <v>0</v>
      </c>
      <c r="L222" s="37">
        <v>0</v>
      </c>
      <c r="M222" s="65"/>
      <c r="N222" s="65"/>
      <c r="O222" s="65"/>
      <c r="P222" s="65"/>
      <c r="Q222" s="65"/>
      <c r="R222" s="65"/>
      <c r="S222" s="65"/>
      <c r="T222" s="65"/>
      <c r="U222" s="65"/>
      <c r="V222" s="5"/>
      <c r="W222" s="7"/>
      <c r="X222" s="7"/>
      <c r="Y222" s="7"/>
      <c r="Z222" s="3"/>
      <c r="AA222" s="2"/>
      <c r="AB222" s="1"/>
      <c r="AC222" s="1"/>
      <c r="AD222" s="3"/>
      <c r="AE222" s="2"/>
      <c r="AF222" s="1"/>
      <c r="AG222" s="1"/>
    </row>
    <row r="223" spans="1:33" s="35" customFormat="1" ht="15.75" customHeight="1">
      <c r="A223" s="17">
        <v>33</v>
      </c>
      <c r="B223" s="36">
        <v>4</v>
      </c>
      <c r="C223" s="37">
        <v>3</v>
      </c>
      <c r="D223" s="37">
        <v>1</v>
      </c>
      <c r="E223" s="91">
        <v>68</v>
      </c>
      <c r="F223" s="36">
        <v>8</v>
      </c>
      <c r="G223" s="37">
        <v>4</v>
      </c>
      <c r="H223" s="37">
        <v>4</v>
      </c>
      <c r="I223" s="96" t="s">
        <v>33</v>
      </c>
      <c r="J223" s="39">
        <v>0</v>
      </c>
      <c r="K223" s="40">
        <v>0</v>
      </c>
      <c r="L223" s="40">
        <v>0</v>
      </c>
      <c r="M223" s="65"/>
      <c r="N223" s="65"/>
      <c r="O223" s="65"/>
      <c r="P223" s="65"/>
      <c r="Q223" s="65"/>
      <c r="R223" s="65"/>
      <c r="S223" s="65"/>
      <c r="T223" s="65"/>
      <c r="U223" s="65"/>
      <c r="V223" s="5"/>
      <c r="W223" s="7"/>
      <c r="X223" s="7"/>
      <c r="Y223" s="7"/>
      <c r="Z223" s="3"/>
      <c r="AA223" s="2"/>
      <c r="AB223" s="1"/>
      <c r="AC223" s="1"/>
      <c r="AD223" s="3"/>
      <c r="AE223" s="2"/>
      <c r="AF223" s="1"/>
      <c r="AG223" s="1"/>
    </row>
    <row r="224" spans="1:33" s="35" customFormat="1" ht="21" customHeight="1" thickBot="1">
      <c r="A224" s="32">
        <v>34</v>
      </c>
      <c r="B224" s="36">
        <v>4</v>
      </c>
      <c r="C224" s="37">
        <v>2</v>
      </c>
      <c r="D224" s="37">
        <v>2</v>
      </c>
      <c r="E224" s="91">
        <v>69</v>
      </c>
      <c r="F224" s="36">
        <v>3</v>
      </c>
      <c r="G224" s="37">
        <v>2</v>
      </c>
      <c r="H224" s="37">
        <v>1</v>
      </c>
      <c r="I224" s="107" t="s">
        <v>5</v>
      </c>
      <c r="J224" s="47">
        <v>343</v>
      </c>
      <c r="K224" s="47">
        <v>165</v>
      </c>
      <c r="L224" s="47">
        <v>178</v>
      </c>
      <c r="M224" s="65"/>
      <c r="N224" s="65"/>
      <c r="O224" s="65"/>
      <c r="P224" s="65"/>
      <c r="Q224" s="65"/>
      <c r="R224" s="65"/>
      <c r="S224" s="65"/>
      <c r="T224" s="65"/>
      <c r="U224" s="65"/>
      <c r="V224" s="5"/>
      <c r="W224" s="7"/>
      <c r="X224" s="7"/>
      <c r="Y224" s="7"/>
      <c r="Z224" s="3"/>
      <c r="AA224" s="2"/>
      <c r="AB224" s="1"/>
      <c r="AC224" s="1"/>
      <c r="AD224" s="3"/>
      <c r="AE224" s="2"/>
      <c r="AF224" s="1"/>
      <c r="AG224" s="1"/>
    </row>
    <row r="225" spans="1:33" s="58" customFormat="1" ht="24" customHeight="1" thickTop="1" thickBot="1">
      <c r="A225" s="53" t="s">
        <v>34</v>
      </c>
      <c r="B225" s="115">
        <v>33</v>
      </c>
      <c r="C225" s="116">
        <v>18</v>
      </c>
      <c r="D225" s="116">
        <v>15</v>
      </c>
      <c r="E225" s="117" t="s">
        <v>36</v>
      </c>
      <c r="F225" s="116">
        <v>204</v>
      </c>
      <c r="G225" s="116">
        <v>100</v>
      </c>
      <c r="H225" s="116">
        <v>104</v>
      </c>
      <c r="I225" s="118" t="s">
        <v>37</v>
      </c>
      <c r="J225" s="116">
        <v>106</v>
      </c>
      <c r="K225" s="116">
        <v>47</v>
      </c>
      <c r="L225" s="116">
        <v>59</v>
      </c>
      <c r="M225" s="65"/>
      <c r="N225" s="65"/>
      <c r="O225" s="65"/>
      <c r="P225" s="65"/>
      <c r="Q225" s="65"/>
      <c r="R225" s="65"/>
      <c r="S225" s="65"/>
      <c r="T225" s="65"/>
      <c r="U225" s="65"/>
      <c r="V225" s="5"/>
      <c r="W225" s="7"/>
      <c r="X225" s="7"/>
      <c r="Y225" s="7"/>
      <c r="Z225" s="3"/>
      <c r="AA225" s="2"/>
      <c r="AB225" s="1"/>
      <c r="AC225" s="1"/>
      <c r="AD225" s="3"/>
      <c r="AE225" s="2"/>
      <c r="AF225" s="1"/>
      <c r="AG225" s="1"/>
    </row>
    <row r="226" spans="1:33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60" t="s">
        <v>56</v>
      </c>
      <c r="L226" s="30"/>
      <c r="M226" s="35"/>
      <c r="N226" s="65"/>
      <c r="O226" s="65"/>
      <c r="P226" s="65"/>
      <c r="Q226" s="65"/>
      <c r="R226" s="65"/>
      <c r="S226" s="65"/>
      <c r="T226" s="65"/>
      <c r="U226" s="65"/>
      <c r="V226" s="5"/>
      <c r="W226" s="7"/>
      <c r="X226" s="7"/>
      <c r="Y226" s="7"/>
      <c r="Z226" s="3"/>
      <c r="AA226" s="2"/>
      <c r="AB226" s="1"/>
      <c r="AC226" s="1"/>
      <c r="AD226" s="3"/>
      <c r="AE226" s="2"/>
      <c r="AF226" s="1"/>
      <c r="AG226" s="1"/>
    </row>
    <row r="227" spans="1:33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  <c r="M227" s="65"/>
      <c r="N227" s="65"/>
      <c r="O227" s="65"/>
      <c r="P227" s="65"/>
      <c r="Q227" s="65"/>
      <c r="R227" s="65"/>
      <c r="S227" s="65"/>
      <c r="T227" s="65"/>
      <c r="U227" s="65"/>
      <c r="V227" s="5"/>
      <c r="W227" s="7"/>
      <c r="X227" s="7"/>
      <c r="Y227" s="7"/>
      <c r="Z227" s="3"/>
      <c r="AA227" s="2"/>
      <c r="AB227" s="1"/>
      <c r="AC227" s="1"/>
      <c r="AD227" s="3"/>
      <c r="AE227" s="2"/>
      <c r="AF227" s="1"/>
      <c r="AG227" s="1"/>
    </row>
    <row r="228" spans="1:33" s="6" customFormat="1" ht="25.5" customHeight="1">
      <c r="A228" s="10" t="s">
        <v>6</v>
      </c>
      <c r="B228" s="44">
        <v>49</v>
      </c>
      <c r="C228" s="44">
        <v>21</v>
      </c>
      <c r="D228" s="44">
        <v>28</v>
      </c>
      <c r="E228" s="98" t="s">
        <v>7</v>
      </c>
      <c r="F228" s="44">
        <v>119</v>
      </c>
      <c r="G228" s="44">
        <v>65</v>
      </c>
      <c r="H228" s="44">
        <v>54</v>
      </c>
      <c r="I228" s="98" t="s">
        <v>8</v>
      </c>
      <c r="J228" s="44">
        <v>121</v>
      </c>
      <c r="K228" s="44">
        <v>63</v>
      </c>
      <c r="L228" s="44">
        <v>58</v>
      </c>
      <c r="M228" s="65"/>
      <c r="N228" s="65"/>
      <c r="O228" s="65"/>
      <c r="P228" s="65"/>
      <c r="Q228" s="65"/>
      <c r="R228" s="65"/>
      <c r="S228" s="65"/>
      <c r="T228" s="65"/>
      <c r="U228" s="65"/>
      <c r="V228" s="5"/>
      <c r="W228" s="7"/>
      <c r="X228" s="7"/>
      <c r="Y228" s="7"/>
      <c r="Z228" s="3"/>
      <c r="AA228" s="2"/>
      <c r="AB228" s="1"/>
      <c r="AC228" s="1"/>
      <c r="AD228" s="3"/>
      <c r="AE228" s="2"/>
      <c r="AF228" s="1"/>
      <c r="AG228" s="1"/>
    </row>
    <row r="229" spans="1:33" s="35" customFormat="1" ht="15.75" customHeight="1">
      <c r="A229" s="17">
        <v>0</v>
      </c>
      <c r="B229" s="36">
        <v>9</v>
      </c>
      <c r="C229" s="37">
        <v>4</v>
      </c>
      <c r="D229" s="37">
        <v>5</v>
      </c>
      <c r="E229" s="91">
        <v>35</v>
      </c>
      <c r="F229" s="36">
        <v>15</v>
      </c>
      <c r="G229" s="37">
        <v>8</v>
      </c>
      <c r="H229" s="37">
        <v>7</v>
      </c>
      <c r="I229" s="91">
        <v>70</v>
      </c>
      <c r="J229" s="36">
        <v>28</v>
      </c>
      <c r="K229" s="37">
        <v>20</v>
      </c>
      <c r="L229" s="37">
        <v>8</v>
      </c>
      <c r="M229" s="65"/>
      <c r="N229" s="65"/>
      <c r="O229" s="65"/>
      <c r="P229" s="65"/>
      <c r="Q229" s="65"/>
      <c r="R229" s="65"/>
      <c r="S229" s="65"/>
      <c r="T229" s="65"/>
      <c r="U229" s="65"/>
      <c r="V229" s="5"/>
      <c r="W229" s="7"/>
      <c r="X229" s="7"/>
      <c r="Y229" s="7"/>
      <c r="Z229" s="3"/>
      <c r="AA229" s="2"/>
      <c r="AB229" s="1"/>
      <c r="AC229" s="1"/>
      <c r="AD229" s="3"/>
      <c r="AE229" s="2"/>
      <c r="AF229" s="1"/>
      <c r="AG229" s="1"/>
    </row>
    <row r="230" spans="1:33" s="35" customFormat="1" ht="15.75" customHeight="1">
      <c r="A230" s="17">
        <v>1</v>
      </c>
      <c r="B230" s="36">
        <v>9</v>
      </c>
      <c r="C230" s="37">
        <v>4</v>
      </c>
      <c r="D230" s="37">
        <v>5</v>
      </c>
      <c r="E230" s="91">
        <v>36</v>
      </c>
      <c r="F230" s="36">
        <v>22</v>
      </c>
      <c r="G230" s="37">
        <v>11</v>
      </c>
      <c r="H230" s="37">
        <v>11</v>
      </c>
      <c r="I230" s="91">
        <v>71</v>
      </c>
      <c r="J230" s="36">
        <v>24</v>
      </c>
      <c r="K230" s="37">
        <v>9</v>
      </c>
      <c r="L230" s="37">
        <v>15</v>
      </c>
      <c r="M230" s="65"/>
      <c r="N230" s="65"/>
      <c r="O230" s="65"/>
      <c r="P230" s="65"/>
      <c r="Q230" s="65"/>
      <c r="R230" s="65"/>
      <c r="S230" s="65"/>
      <c r="T230" s="65"/>
      <c r="U230" s="65"/>
      <c r="V230" s="5"/>
      <c r="W230" s="7"/>
      <c r="X230" s="7"/>
      <c r="Y230" s="7"/>
      <c r="Z230" s="3"/>
      <c r="AA230" s="2"/>
      <c r="AB230" s="1"/>
      <c r="AC230" s="1"/>
      <c r="AD230" s="3"/>
      <c r="AE230" s="2"/>
      <c r="AF230" s="1"/>
      <c r="AG230" s="1"/>
    </row>
    <row r="231" spans="1:33" s="35" customFormat="1" ht="15.75" customHeight="1">
      <c r="A231" s="17">
        <v>2</v>
      </c>
      <c r="B231" s="36">
        <v>10</v>
      </c>
      <c r="C231" s="37">
        <v>5</v>
      </c>
      <c r="D231" s="37">
        <v>5</v>
      </c>
      <c r="E231" s="91">
        <v>37</v>
      </c>
      <c r="F231" s="36">
        <v>30</v>
      </c>
      <c r="G231" s="37">
        <v>17</v>
      </c>
      <c r="H231" s="37">
        <v>13</v>
      </c>
      <c r="I231" s="91">
        <v>72</v>
      </c>
      <c r="J231" s="36">
        <v>24</v>
      </c>
      <c r="K231" s="37">
        <v>13</v>
      </c>
      <c r="L231" s="37">
        <v>11</v>
      </c>
      <c r="M231" s="65"/>
      <c r="N231" s="65"/>
      <c r="O231" s="65"/>
      <c r="P231" s="65"/>
      <c r="Q231" s="65"/>
      <c r="R231" s="65"/>
      <c r="S231" s="65"/>
      <c r="T231" s="65"/>
      <c r="U231" s="65"/>
      <c r="V231" s="5"/>
      <c r="W231" s="7"/>
      <c r="X231" s="7"/>
      <c r="Y231" s="7"/>
      <c r="Z231" s="3"/>
      <c r="AA231" s="2"/>
      <c r="AB231" s="1"/>
      <c r="AC231" s="1"/>
      <c r="AD231" s="3"/>
      <c r="AE231" s="2"/>
      <c r="AF231" s="1"/>
      <c r="AG231" s="1"/>
    </row>
    <row r="232" spans="1:33" s="35" customFormat="1" ht="15.75" customHeight="1">
      <c r="A232" s="17">
        <v>3</v>
      </c>
      <c r="B232" s="36">
        <v>10</v>
      </c>
      <c r="C232" s="37">
        <v>3</v>
      </c>
      <c r="D232" s="37">
        <v>7</v>
      </c>
      <c r="E232" s="91">
        <v>38</v>
      </c>
      <c r="F232" s="36">
        <v>26</v>
      </c>
      <c r="G232" s="37">
        <v>12</v>
      </c>
      <c r="H232" s="37">
        <v>14</v>
      </c>
      <c r="I232" s="91">
        <v>73</v>
      </c>
      <c r="J232" s="36">
        <v>28</v>
      </c>
      <c r="K232" s="37">
        <v>13</v>
      </c>
      <c r="L232" s="37">
        <v>15</v>
      </c>
      <c r="M232" s="65"/>
      <c r="N232" s="65"/>
      <c r="O232" s="65"/>
      <c r="P232" s="65"/>
      <c r="Q232" s="65"/>
      <c r="R232" s="65"/>
      <c r="S232" s="65"/>
      <c r="T232" s="65"/>
      <c r="U232" s="65"/>
      <c r="V232" s="5"/>
      <c r="W232" s="7"/>
      <c r="X232" s="7"/>
      <c r="Y232" s="7"/>
      <c r="Z232" s="3"/>
      <c r="AA232" s="2"/>
      <c r="AB232" s="1"/>
      <c r="AC232" s="1"/>
      <c r="AD232" s="3"/>
      <c r="AE232" s="2"/>
      <c r="AF232" s="1"/>
      <c r="AG232" s="1"/>
    </row>
    <row r="233" spans="1:33" s="35" customFormat="1" ht="18" customHeight="1">
      <c r="A233" s="19">
        <v>4</v>
      </c>
      <c r="B233" s="105">
        <v>11</v>
      </c>
      <c r="C233" s="40">
        <v>5</v>
      </c>
      <c r="D233" s="40">
        <v>6</v>
      </c>
      <c r="E233" s="92">
        <v>39</v>
      </c>
      <c r="F233" s="39">
        <v>26</v>
      </c>
      <c r="G233" s="40">
        <v>17</v>
      </c>
      <c r="H233" s="40">
        <v>9</v>
      </c>
      <c r="I233" s="92">
        <v>74</v>
      </c>
      <c r="J233" s="39">
        <v>17</v>
      </c>
      <c r="K233" s="40">
        <v>8</v>
      </c>
      <c r="L233" s="40">
        <v>9</v>
      </c>
      <c r="M233" s="65"/>
      <c r="N233" s="65"/>
      <c r="O233" s="65"/>
      <c r="P233" s="65"/>
      <c r="Q233" s="65"/>
      <c r="R233" s="65"/>
      <c r="S233" s="65"/>
      <c r="T233" s="65"/>
      <c r="U233" s="65"/>
      <c r="V233" s="5"/>
      <c r="W233" s="7"/>
      <c r="X233" s="7"/>
      <c r="Y233" s="7"/>
      <c r="Z233" s="3"/>
      <c r="AA233" s="2"/>
      <c r="AB233" s="1"/>
      <c r="AC233" s="1"/>
      <c r="AD233" s="3"/>
      <c r="AE233" s="2"/>
      <c r="AF233" s="1"/>
      <c r="AG233" s="1"/>
    </row>
    <row r="234" spans="1:33" s="6" customFormat="1" ht="25.5" customHeight="1">
      <c r="A234" s="10" t="s">
        <v>10</v>
      </c>
      <c r="B234" s="44">
        <v>92</v>
      </c>
      <c r="C234" s="44">
        <v>50</v>
      </c>
      <c r="D234" s="44">
        <v>42</v>
      </c>
      <c r="E234" s="98" t="s">
        <v>11</v>
      </c>
      <c r="F234" s="44">
        <v>128</v>
      </c>
      <c r="G234" s="44">
        <v>57</v>
      </c>
      <c r="H234" s="44">
        <v>71</v>
      </c>
      <c r="I234" s="98" t="s">
        <v>12</v>
      </c>
      <c r="J234" s="44">
        <v>103</v>
      </c>
      <c r="K234" s="44">
        <v>46</v>
      </c>
      <c r="L234" s="44">
        <v>57</v>
      </c>
      <c r="M234" s="65"/>
      <c r="N234" s="65"/>
      <c r="O234" s="65"/>
      <c r="P234" s="65"/>
      <c r="Q234" s="65"/>
      <c r="R234" s="65"/>
      <c r="S234" s="65"/>
      <c r="T234" s="65"/>
      <c r="U234" s="65"/>
      <c r="V234" s="5"/>
      <c r="W234" s="7"/>
      <c r="X234" s="7"/>
      <c r="Y234" s="7"/>
      <c r="Z234" s="3"/>
      <c r="AA234" s="2"/>
      <c r="AB234" s="1"/>
      <c r="AC234" s="1"/>
      <c r="AD234" s="3"/>
      <c r="AE234" s="2"/>
      <c r="AF234" s="1"/>
      <c r="AG234" s="1"/>
    </row>
    <row r="235" spans="1:33" s="35" customFormat="1" ht="15.75" customHeight="1">
      <c r="A235" s="17">
        <v>5</v>
      </c>
      <c r="B235" s="36">
        <v>15</v>
      </c>
      <c r="C235" s="37">
        <v>4</v>
      </c>
      <c r="D235" s="37">
        <v>11</v>
      </c>
      <c r="E235" s="91">
        <v>40</v>
      </c>
      <c r="F235" s="36">
        <v>30</v>
      </c>
      <c r="G235" s="37">
        <v>14</v>
      </c>
      <c r="H235" s="37">
        <v>16</v>
      </c>
      <c r="I235" s="91">
        <v>75</v>
      </c>
      <c r="J235" s="36">
        <v>28</v>
      </c>
      <c r="K235" s="37">
        <v>12</v>
      </c>
      <c r="L235" s="37">
        <v>16</v>
      </c>
      <c r="M235" s="65"/>
      <c r="N235" s="65"/>
      <c r="O235" s="65"/>
      <c r="P235" s="65"/>
      <c r="Q235" s="65"/>
      <c r="R235" s="65"/>
      <c r="S235" s="65"/>
      <c r="T235" s="65"/>
      <c r="U235" s="65"/>
      <c r="V235" s="5"/>
      <c r="W235" s="7"/>
      <c r="X235" s="7"/>
      <c r="Y235" s="7"/>
      <c r="Z235" s="3"/>
      <c r="AA235" s="2"/>
      <c r="AB235" s="1"/>
      <c r="AC235" s="1"/>
      <c r="AD235" s="3"/>
      <c r="AE235" s="2"/>
      <c r="AF235" s="1"/>
      <c r="AG235" s="1"/>
    </row>
    <row r="236" spans="1:33" s="35" customFormat="1" ht="15.75" customHeight="1">
      <c r="A236" s="17">
        <v>6</v>
      </c>
      <c r="B236" s="36">
        <v>22</v>
      </c>
      <c r="C236" s="37">
        <v>14</v>
      </c>
      <c r="D236" s="37">
        <v>8</v>
      </c>
      <c r="E236" s="91">
        <v>41</v>
      </c>
      <c r="F236" s="36">
        <v>23</v>
      </c>
      <c r="G236" s="37">
        <v>12</v>
      </c>
      <c r="H236" s="37">
        <v>11</v>
      </c>
      <c r="I236" s="91">
        <v>76</v>
      </c>
      <c r="J236" s="36">
        <v>22</v>
      </c>
      <c r="K236" s="37">
        <v>11</v>
      </c>
      <c r="L236" s="37">
        <v>11</v>
      </c>
      <c r="M236" s="65"/>
      <c r="N236" s="65"/>
      <c r="O236" s="65"/>
      <c r="P236" s="65"/>
      <c r="Q236" s="65"/>
      <c r="R236" s="65"/>
      <c r="S236" s="65"/>
      <c r="T236" s="65"/>
      <c r="U236" s="65"/>
      <c r="V236" s="5"/>
      <c r="W236" s="7"/>
      <c r="X236" s="7"/>
      <c r="Y236" s="7"/>
      <c r="Z236" s="3"/>
      <c r="AA236" s="2"/>
      <c r="AB236" s="1"/>
      <c r="AC236" s="1"/>
      <c r="AD236" s="3"/>
      <c r="AE236" s="2"/>
      <c r="AF236" s="1"/>
      <c r="AG236" s="1"/>
    </row>
    <row r="237" spans="1:33" s="35" customFormat="1" ht="15.75" customHeight="1">
      <c r="A237" s="17">
        <v>7</v>
      </c>
      <c r="B237" s="36">
        <v>16</v>
      </c>
      <c r="C237" s="37">
        <v>9</v>
      </c>
      <c r="D237" s="37">
        <v>7</v>
      </c>
      <c r="E237" s="91">
        <v>42</v>
      </c>
      <c r="F237" s="36">
        <v>23</v>
      </c>
      <c r="G237" s="37">
        <v>9</v>
      </c>
      <c r="H237" s="37">
        <v>14</v>
      </c>
      <c r="I237" s="91">
        <v>77</v>
      </c>
      <c r="J237" s="36">
        <v>27</v>
      </c>
      <c r="K237" s="37">
        <v>14</v>
      </c>
      <c r="L237" s="37">
        <v>13</v>
      </c>
      <c r="M237" s="65"/>
      <c r="N237" s="65"/>
      <c r="O237" s="65"/>
      <c r="P237" s="65"/>
      <c r="Q237" s="65"/>
      <c r="R237" s="65"/>
      <c r="S237" s="65"/>
      <c r="T237" s="65"/>
      <c r="U237" s="65"/>
      <c r="V237" s="5"/>
      <c r="W237" s="7"/>
      <c r="X237" s="7"/>
      <c r="Y237" s="7"/>
      <c r="Z237" s="3"/>
      <c r="AA237" s="2"/>
      <c r="AB237" s="1"/>
      <c r="AC237" s="1"/>
      <c r="AD237" s="3"/>
      <c r="AE237" s="2"/>
      <c r="AF237" s="1"/>
      <c r="AG237" s="1"/>
    </row>
    <row r="238" spans="1:33" s="35" customFormat="1" ht="15.75" customHeight="1">
      <c r="A238" s="17">
        <v>8</v>
      </c>
      <c r="B238" s="36">
        <v>15</v>
      </c>
      <c r="C238" s="37">
        <v>11</v>
      </c>
      <c r="D238" s="37">
        <v>4</v>
      </c>
      <c r="E238" s="91">
        <v>43</v>
      </c>
      <c r="F238" s="36">
        <v>21</v>
      </c>
      <c r="G238" s="37">
        <v>9</v>
      </c>
      <c r="H238" s="37">
        <v>12</v>
      </c>
      <c r="I238" s="91">
        <v>78</v>
      </c>
      <c r="J238" s="36">
        <v>15</v>
      </c>
      <c r="K238" s="37">
        <v>5</v>
      </c>
      <c r="L238" s="37">
        <v>10</v>
      </c>
      <c r="M238" s="65"/>
      <c r="N238" s="65"/>
      <c r="O238" s="65"/>
      <c r="P238" s="65"/>
      <c r="Q238" s="65"/>
      <c r="R238" s="65"/>
      <c r="S238" s="65"/>
      <c r="T238" s="65"/>
      <c r="U238" s="65"/>
      <c r="V238" s="5"/>
      <c r="W238" s="7"/>
      <c r="X238" s="7"/>
      <c r="Y238" s="7"/>
      <c r="Z238" s="3"/>
      <c r="AA238" s="2"/>
      <c r="AB238" s="1"/>
      <c r="AC238" s="1"/>
      <c r="AD238" s="3"/>
      <c r="AE238" s="2"/>
      <c r="AF238" s="1"/>
      <c r="AG238" s="1"/>
    </row>
    <row r="239" spans="1:33" s="35" customFormat="1" ht="18" customHeight="1">
      <c r="A239" s="19">
        <v>9</v>
      </c>
      <c r="B239" s="39">
        <v>24</v>
      </c>
      <c r="C239" s="40">
        <v>12</v>
      </c>
      <c r="D239" s="40">
        <v>12</v>
      </c>
      <c r="E239" s="92">
        <v>44</v>
      </c>
      <c r="F239" s="39">
        <v>31</v>
      </c>
      <c r="G239" s="40">
        <v>13</v>
      </c>
      <c r="H239" s="40">
        <v>18</v>
      </c>
      <c r="I239" s="92">
        <v>79</v>
      </c>
      <c r="J239" s="39">
        <v>11</v>
      </c>
      <c r="K239" s="40">
        <v>4</v>
      </c>
      <c r="L239" s="40">
        <v>7</v>
      </c>
      <c r="M239" s="65"/>
      <c r="N239" s="65"/>
      <c r="O239" s="65"/>
      <c r="P239" s="65"/>
      <c r="Q239" s="65"/>
      <c r="R239" s="65"/>
      <c r="S239" s="65"/>
      <c r="T239" s="65"/>
      <c r="U239" s="65"/>
      <c r="V239" s="5"/>
      <c r="W239" s="7"/>
      <c r="X239" s="7"/>
      <c r="Y239" s="7"/>
      <c r="Z239" s="3"/>
      <c r="AA239" s="2"/>
      <c r="AB239" s="1"/>
      <c r="AC239" s="1"/>
      <c r="AD239" s="3"/>
      <c r="AE239" s="2"/>
      <c r="AF239" s="1"/>
      <c r="AG239" s="1"/>
    </row>
    <row r="240" spans="1:33" s="6" customFormat="1" ht="25.5" customHeight="1">
      <c r="A240" s="10" t="s">
        <v>19</v>
      </c>
      <c r="B240" s="44">
        <v>84</v>
      </c>
      <c r="C240" s="44">
        <v>40</v>
      </c>
      <c r="D240" s="44">
        <v>44</v>
      </c>
      <c r="E240" s="98" t="s">
        <v>20</v>
      </c>
      <c r="F240" s="44">
        <v>115</v>
      </c>
      <c r="G240" s="44">
        <v>65</v>
      </c>
      <c r="H240" s="44">
        <v>50</v>
      </c>
      <c r="I240" s="98" t="s">
        <v>21</v>
      </c>
      <c r="J240" s="44">
        <v>61</v>
      </c>
      <c r="K240" s="44">
        <v>32</v>
      </c>
      <c r="L240" s="44">
        <v>29</v>
      </c>
      <c r="M240" s="65"/>
      <c r="N240" s="65"/>
      <c r="O240" s="65"/>
      <c r="P240" s="65"/>
      <c r="Q240" s="65"/>
      <c r="R240" s="65"/>
      <c r="S240" s="65"/>
      <c r="T240" s="65"/>
      <c r="U240" s="65"/>
      <c r="V240" s="5"/>
      <c r="W240" s="7"/>
      <c r="X240" s="7"/>
      <c r="Y240" s="7"/>
      <c r="Z240" s="3"/>
      <c r="AA240" s="2"/>
      <c r="AB240" s="1"/>
      <c r="AC240" s="1"/>
      <c r="AD240" s="3"/>
      <c r="AE240" s="2"/>
      <c r="AF240" s="1"/>
      <c r="AG240" s="1"/>
    </row>
    <row r="241" spans="1:33" s="35" customFormat="1" ht="15.75" customHeight="1">
      <c r="A241" s="17">
        <v>10</v>
      </c>
      <c r="B241" s="36">
        <v>19</v>
      </c>
      <c r="C241" s="37">
        <v>9</v>
      </c>
      <c r="D241" s="37">
        <v>10</v>
      </c>
      <c r="E241" s="91">
        <v>45</v>
      </c>
      <c r="F241" s="36">
        <v>20</v>
      </c>
      <c r="G241" s="37">
        <v>11</v>
      </c>
      <c r="H241" s="37">
        <v>9</v>
      </c>
      <c r="I241" s="91">
        <v>80</v>
      </c>
      <c r="J241" s="36">
        <v>13</v>
      </c>
      <c r="K241" s="37">
        <v>8</v>
      </c>
      <c r="L241" s="37">
        <v>5</v>
      </c>
      <c r="M241" s="65"/>
      <c r="N241" s="65"/>
      <c r="O241" s="65"/>
      <c r="P241" s="65"/>
      <c r="Q241" s="65"/>
      <c r="R241" s="65"/>
      <c r="S241" s="65"/>
      <c r="T241" s="65"/>
      <c r="U241" s="65"/>
      <c r="V241" s="5"/>
      <c r="W241" s="7"/>
      <c r="X241" s="7"/>
      <c r="Y241" s="7"/>
      <c r="Z241" s="3"/>
      <c r="AA241" s="2"/>
      <c r="AB241" s="1"/>
      <c r="AC241" s="1"/>
      <c r="AD241" s="3"/>
      <c r="AE241" s="2"/>
      <c r="AF241" s="1"/>
      <c r="AG241" s="1"/>
    </row>
    <row r="242" spans="1:33" s="35" customFormat="1" ht="15.75" customHeight="1">
      <c r="A242" s="17">
        <v>11</v>
      </c>
      <c r="B242" s="36">
        <v>20</v>
      </c>
      <c r="C242" s="37">
        <v>10</v>
      </c>
      <c r="D242" s="37">
        <v>10</v>
      </c>
      <c r="E242" s="91">
        <v>46</v>
      </c>
      <c r="F242" s="36">
        <v>24</v>
      </c>
      <c r="G242" s="37">
        <v>14</v>
      </c>
      <c r="H242" s="37">
        <v>10</v>
      </c>
      <c r="I242" s="91">
        <v>81</v>
      </c>
      <c r="J242" s="36">
        <v>10</v>
      </c>
      <c r="K242" s="37">
        <v>4</v>
      </c>
      <c r="L242" s="37">
        <v>6</v>
      </c>
      <c r="M242" s="65"/>
      <c r="N242" s="65"/>
      <c r="O242" s="65"/>
      <c r="P242" s="65"/>
      <c r="Q242" s="65"/>
      <c r="R242" s="65"/>
      <c r="S242" s="65"/>
      <c r="T242" s="65"/>
      <c r="U242" s="65"/>
      <c r="V242" s="5"/>
      <c r="W242" s="7"/>
      <c r="X242" s="7"/>
      <c r="Y242" s="7"/>
      <c r="Z242" s="3"/>
      <c r="AA242" s="2"/>
      <c r="AB242" s="1"/>
      <c r="AC242" s="1"/>
      <c r="AD242" s="3"/>
      <c r="AE242" s="2"/>
      <c r="AF242" s="1"/>
      <c r="AG242" s="1"/>
    </row>
    <row r="243" spans="1:33" s="35" customFormat="1" ht="15.75" customHeight="1">
      <c r="A243" s="17">
        <v>12</v>
      </c>
      <c r="B243" s="36">
        <v>15</v>
      </c>
      <c r="C243" s="37">
        <v>9</v>
      </c>
      <c r="D243" s="37">
        <v>6</v>
      </c>
      <c r="E243" s="91">
        <v>47</v>
      </c>
      <c r="F243" s="36">
        <v>21</v>
      </c>
      <c r="G243" s="37">
        <v>9</v>
      </c>
      <c r="H243" s="37">
        <v>12</v>
      </c>
      <c r="I243" s="91">
        <v>82</v>
      </c>
      <c r="J243" s="36">
        <v>15</v>
      </c>
      <c r="K243" s="37">
        <v>7</v>
      </c>
      <c r="L243" s="37">
        <v>8</v>
      </c>
      <c r="M243" s="65"/>
      <c r="N243" s="65"/>
      <c r="O243" s="65"/>
      <c r="P243" s="65"/>
      <c r="Q243" s="65"/>
      <c r="R243" s="65"/>
      <c r="S243" s="65"/>
      <c r="T243" s="65"/>
      <c r="U243" s="65"/>
      <c r="V243" s="5"/>
      <c r="W243" s="7"/>
      <c r="X243" s="7"/>
      <c r="Y243" s="7"/>
      <c r="Z243" s="3"/>
      <c r="AA243" s="2"/>
      <c r="AB243" s="1"/>
      <c r="AC243" s="1"/>
      <c r="AD243" s="3"/>
      <c r="AE243" s="2"/>
      <c r="AF243" s="1"/>
      <c r="AG243" s="1"/>
    </row>
    <row r="244" spans="1:33" s="35" customFormat="1" ht="15.75" customHeight="1">
      <c r="A244" s="17">
        <v>13</v>
      </c>
      <c r="B244" s="36">
        <v>17</v>
      </c>
      <c r="C244" s="37">
        <v>7</v>
      </c>
      <c r="D244" s="37">
        <v>10</v>
      </c>
      <c r="E244" s="91">
        <v>48</v>
      </c>
      <c r="F244" s="36">
        <v>26</v>
      </c>
      <c r="G244" s="37">
        <v>16</v>
      </c>
      <c r="H244" s="37">
        <v>10</v>
      </c>
      <c r="I244" s="91">
        <v>83</v>
      </c>
      <c r="J244" s="36">
        <v>11</v>
      </c>
      <c r="K244" s="37">
        <v>6</v>
      </c>
      <c r="L244" s="37">
        <v>5</v>
      </c>
      <c r="M244" s="65"/>
      <c r="N244" s="65"/>
      <c r="O244" s="65"/>
      <c r="P244" s="65"/>
      <c r="Q244" s="65"/>
      <c r="R244" s="65"/>
      <c r="S244" s="65"/>
      <c r="T244" s="65"/>
      <c r="U244" s="65"/>
      <c r="V244" s="5"/>
      <c r="W244" s="7"/>
      <c r="X244" s="7"/>
      <c r="Y244" s="7"/>
      <c r="Z244" s="3"/>
      <c r="AA244" s="2"/>
      <c r="AB244" s="1"/>
      <c r="AC244" s="1"/>
      <c r="AD244" s="3"/>
      <c r="AE244" s="2"/>
      <c r="AF244" s="1"/>
      <c r="AG244" s="1"/>
    </row>
    <row r="245" spans="1:33" s="35" customFormat="1" ht="18" customHeight="1">
      <c r="A245" s="19">
        <v>14</v>
      </c>
      <c r="B245" s="39">
        <v>13</v>
      </c>
      <c r="C245" s="40">
        <v>5</v>
      </c>
      <c r="D245" s="40">
        <v>8</v>
      </c>
      <c r="E245" s="92">
        <v>49</v>
      </c>
      <c r="F245" s="39">
        <v>24</v>
      </c>
      <c r="G245" s="40">
        <v>15</v>
      </c>
      <c r="H245" s="40">
        <v>9</v>
      </c>
      <c r="I245" s="92">
        <v>84</v>
      </c>
      <c r="J245" s="39">
        <v>12</v>
      </c>
      <c r="K245" s="40">
        <v>7</v>
      </c>
      <c r="L245" s="40">
        <v>5</v>
      </c>
      <c r="M245" s="65"/>
      <c r="N245" s="65"/>
      <c r="O245" s="65"/>
      <c r="P245" s="65"/>
      <c r="Q245" s="65"/>
      <c r="R245" s="65"/>
      <c r="S245" s="65"/>
      <c r="T245" s="65"/>
      <c r="U245" s="65"/>
      <c r="V245" s="5"/>
      <c r="W245" s="7"/>
      <c r="X245" s="7"/>
      <c r="Y245" s="7"/>
      <c r="Z245" s="3"/>
      <c r="AA245" s="2"/>
      <c r="AB245" s="1"/>
      <c r="AC245" s="1"/>
      <c r="AD245" s="3"/>
      <c r="AE245" s="2"/>
      <c r="AF245" s="1"/>
      <c r="AG245" s="1"/>
    </row>
    <row r="246" spans="1:33" s="6" customFormat="1" ht="25.5" customHeight="1">
      <c r="A246" s="10" t="s">
        <v>22</v>
      </c>
      <c r="B246" s="44">
        <v>58</v>
      </c>
      <c r="C246" s="44">
        <v>32</v>
      </c>
      <c r="D246" s="44">
        <v>26</v>
      </c>
      <c r="E246" s="98" t="s">
        <v>23</v>
      </c>
      <c r="F246" s="44">
        <v>92</v>
      </c>
      <c r="G246" s="44">
        <v>49</v>
      </c>
      <c r="H246" s="44">
        <v>43</v>
      </c>
      <c r="I246" s="98" t="s">
        <v>24</v>
      </c>
      <c r="J246" s="44">
        <v>38</v>
      </c>
      <c r="K246" s="44">
        <v>19</v>
      </c>
      <c r="L246" s="44">
        <v>19</v>
      </c>
      <c r="M246" s="65"/>
      <c r="N246" s="65"/>
      <c r="O246" s="65"/>
      <c r="P246" s="65"/>
      <c r="Q246" s="65"/>
      <c r="R246" s="65"/>
      <c r="S246" s="65"/>
      <c r="T246" s="65"/>
      <c r="U246" s="65"/>
      <c r="V246" s="5"/>
      <c r="W246" s="7"/>
      <c r="X246" s="7"/>
      <c r="Y246" s="7"/>
      <c r="Z246" s="3"/>
      <c r="AA246" s="2"/>
      <c r="AB246" s="1"/>
      <c r="AC246" s="1"/>
      <c r="AD246" s="3"/>
      <c r="AE246" s="2"/>
      <c r="AF246" s="1"/>
      <c r="AG246" s="1"/>
    </row>
    <row r="247" spans="1:33" s="35" customFormat="1" ht="15.75" customHeight="1">
      <c r="A247" s="17">
        <v>15</v>
      </c>
      <c r="B247" s="36">
        <v>19</v>
      </c>
      <c r="C247" s="37">
        <v>12</v>
      </c>
      <c r="D247" s="37">
        <v>7</v>
      </c>
      <c r="E247" s="91">
        <v>50</v>
      </c>
      <c r="F247" s="36">
        <v>19</v>
      </c>
      <c r="G247" s="37">
        <v>7</v>
      </c>
      <c r="H247" s="37">
        <v>12</v>
      </c>
      <c r="I247" s="91">
        <v>85</v>
      </c>
      <c r="J247" s="36">
        <v>8</v>
      </c>
      <c r="K247" s="37">
        <v>4</v>
      </c>
      <c r="L247" s="37">
        <v>4</v>
      </c>
      <c r="M247" s="65"/>
      <c r="N247" s="65"/>
      <c r="O247" s="65"/>
      <c r="P247" s="65"/>
      <c r="Q247" s="65"/>
      <c r="R247" s="65"/>
      <c r="S247" s="65"/>
      <c r="T247" s="65"/>
      <c r="U247" s="65"/>
      <c r="V247" s="5"/>
      <c r="W247" s="7"/>
      <c r="X247" s="7"/>
      <c r="Y247" s="7"/>
      <c r="Z247" s="3"/>
      <c r="AA247" s="2"/>
      <c r="AB247" s="1"/>
      <c r="AC247" s="1"/>
      <c r="AD247" s="3"/>
      <c r="AE247" s="2"/>
      <c r="AF247" s="1"/>
      <c r="AG247" s="1"/>
    </row>
    <row r="248" spans="1:33" s="35" customFormat="1" ht="15.75" customHeight="1">
      <c r="A248" s="17">
        <v>16</v>
      </c>
      <c r="B248" s="36">
        <v>8</v>
      </c>
      <c r="C248" s="37">
        <v>4</v>
      </c>
      <c r="D248" s="37">
        <v>4</v>
      </c>
      <c r="E248" s="91">
        <v>51</v>
      </c>
      <c r="F248" s="36">
        <v>24</v>
      </c>
      <c r="G248" s="37">
        <v>14</v>
      </c>
      <c r="H248" s="37">
        <v>10</v>
      </c>
      <c r="I248" s="91">
        <v>86</v>
      </c>
      <c r="J248" s="36">
        <v>9</v>
      </c>
      <c r="K248" s="37">
        <v>3</v>
      </c>
      <c r="L248" s="37">
        <v>6</v>
      </c>
      <c r="M248" s="65"/>
      <c r="N248" s="65"/>
      <c r="O248" s="65"/>
      <c r="P248" s="65"/>
      <c r="Q248" s="65"/>
      <c r="R248" s="65"/>
      <c r="S248" s="65"/>
      <c r="T248" s="65"/>
      <c r="U248" s="65"/>
      <c r="V248" s="5"/>
      <c r="W248" s="7"/>
      <c r="X248" s="7"/>
      <c r="Y248" s="7"/>
      <c r="Z248" s="3"/>
      <c r="AA248" s="2"/>
      <c r="AB248" s="1"/>
      <c r="AC248" s="1"/>
      <c r="AD248" s="3"/>
      <c r="AE248" s="2"/>
      <c r="AF248" s="1"/>
      <c r="AG248" s="1"/>
    </row>
    <row r="249" spans="1:33" s="35" customFormat="1" ht="15.75" customHeight="1">
      <c r="A249" s="17">
        <v>17</v>
      </c>
      <c r="B249" s="36">
        <v>11</v>
      </c>
      <c r="C249" s="37">
        <v>6</v>
      </c>
      <c r="D249" s="37">
        <v>5</v>
      </c>
      <c r="E249" s="91">
        <v>52</v>
      </c>
      <c r="F249" s="36">
        <v>20</v>
      </c>
      <c r="G249" s="37">
        <v>9</v>
      </c>
      <c r="H249" s="37">
        <v>11</v>
      </c>
      <c r="I249" s="91">
        <v>87</v>
      </c>
      <c r="J249" s="36">
        <v>5</v>
      </c>
      <c r="K249" s="37">
        <v>5</v>
      </c>
      <c r="L249" s="37">
        <v>0</v>
      </c>
      <c r="M249" s="65"/>
      <c r="N249" s="65"/>
      <c r="O249" s="65"/>
      <c r="P249" s="65"/>
      <c r="Q249" s="65"/>
      <c r="R249" s="65"/>
      <c r="S249" s="65"/>
      <c r="T249" s="65"/>
      <c r="U249" s="65"/>
      <c r="V249" s="5"/>
      <c r="W249" s="7"/>
      <c r="X249" s="7"/>
      <c r="Y249" s="7"/>
      <c r="Z249" s="3"/>
      <c r="AA249" s="2"/>
      <c r="AB249" s="1"/>
      <c r="AC249" s="1"/>
      <c r="AD249" s="3"/>
      <c r="AE249" s="2"/>
      <c r="AF249" s="1"/>
      <c r="AG249" s="1"/>
    </row>
    <row r="250" spans="1:33" s="35" customFormat="1" ht="15.75" customHeight="1">
      <c r="A250" s="17">
        <v>18</v>
      </c>
      <c r="B250" s="36">
        <v>11</v>
      </c>
      <c r="C250" s="37">
        <v>8</v>
      </c>
      <c r="D250" s="37">
        <v>3</v>
      </c>
      <c r="E250" s="91">
        <v>53</v>
      </c>
      <c r="F250" s="36">
        <v>19</v>
      </c>
      <c r="G250" s="37">
        <v>13</v>
      </c>
      <c r="H250" s="37">
        <v>6</v>
      </c>
      <c r="I250" s="91">
        <v>88</v>
      </c>
      <c r="J250" s="36">
        <v>10</v>
      </c>
      <c r="K250" s="37">
        <v>4</v>
      </c>
      <c r="L250" s="37">
        <v>6</v>
      </c>
      <c r="M250" s="65"/>
      <c r="N250" s="65"/>
      <c r="O250" s="65"/>
      <c r="P250" s="65"/>
      <c r="Q250" s="65"/>
      <c r="R250" s="65"/>
      <c r="S250" s="65"/>
      <c r="T250" s="65"/>
      <c r="U250" s="65"/>
      <c r="V250" s="5"/>
      <c r="W250" s="7"/>
      <c r="X250" s="7"/>
      <c r="Y250" s="7"/>
      <c r="Z250" s="3"/>
      <c r="AA250" s="2"/>
      <c r="AB250" s="1"/>
      <c r="AC250" s="1"/>
      <c r="AD250" s="3"/>
      <c r="AE250" s="2"/>
      <c r="AF250" s="1"/>
      <c r="AG250" s="1"/>
    </row>
    <row r="251" spans="1:33" s="35" customFormat="1" ht="18" customHeight="1">
      <c r="A251" s="19">
        <v>19</v>
      </c>
      <c r="B251" s="39">
        <v>9</v>
      </c>
      <c r="C251" s="40">
        <v>2</v>
      </c>
      <c r="D251" s="40">
        <v>7</v>
      </c>
      <c r="E251" s="92">
        <v>54</v>
      </c>
      <c r="F251" s="39">
        <v>10</v>
      </c>
      <c r="G251" s="40">
        <v>6</v>
      </c>
      <c r="H251" s="40">
        <v>4</v>
      </c>
      <c r="I251" s="92">
        <v>89</v>
      </c>
      <c r="J251" s="39">
        <v>6</v>
      </c>
      <c r="K251" s="40">
        <v>3</v>
      </c>
      <c r="L251" s="40">
        <v>3</v>
      </c>
      <c r="M251" s="65"/>
      <c r="N251" s="65"/>
      <c r="O251" s="65"/>
      <c r="P251" s="65"/>
      <c r="Q251" s="65"/>
      <c r="R251" s="65"/>
      <c r="S251" s="65"/>
      <c r="T251" s="65"/>
      <c r="U251" s="65"/>
      <c r="V251" s="5"/>
      <c r="W251" s="7"/>
      <c r="X251" s="7"/>
      <c r="Y251" s="7"/>
      <c r="Z251" s="3"/>
      <c r="AA251" s="2"/>
      <c r="AB251" s="1"/>
      <c r="AC251" s="1"/>
      <c r="AD251" s="3"/>
      <c r="AE251" s="2"/>
      <c r="AF251" s="1"/>
      <c r="AG251" s="1"/>
    </row>
    <row r="252" spans="1:33" s="6" customFormat="1" ht="25.5" customHeight="1">
      <c r="A252" s="10" t="s">
        <v>25</v>
      </c>
      <c r="B252" s="44">
        <v>57</v>
      </c>
      <c r="C252" s="44">
        <v>26</v>
      </c>
      <c r="D252" s="44">
        <v>31</v>
      </c>
      <c r="E252" s="98" t="s">
        <v>26</v>
      </c>
      <c r="F252" s="44">
        <v>97</v>
      </c>
      <c r="G252" s="44">
        <v>49</v>
      </c>
      <c r="H252" s="44">
        <v>48</v>
      </c>
      <c r="I252" s="98" t="s">
        <v>27</v>
      </c>
      <c r="J252" s="44">
        <v>28</v>
      </c>
      <c r="K252" s="44">
        <v>8</v>
      </c>
      <c r="L252" s="44">
        <v>20</v>
      </c>
      <c r="M252" s="65"/>
      <c r="N252" s="65"/>
      <c r="O252" s="65"/>
      <c r="P252" s="65"/>
      <c r="Q252" s="65"/>
      <c r="R252" s="65"/>
      <c r="S252" s="65"/>
      <c r="T252" s="65"/>
      <c r="U252" s="65"/>
      <c r="V252" s="5"/>
      <c r="W252" s="7"/>
      <c r="X252" s="7"/>
      <c r="Y252" s="7"/>
      <c r="Z252" s="3"/>
      <c r="AA252" s="2"/>
      <c r="AB252" s="1"/>
      <c r="AC252" s="1"/>
      <c r="AD252" s="3"/>
      <c r="AE252" s="2"/>
      <c r="AF252" s="1"/>
      <c r="AG252" s="1"/>
    </row>
    <row r="253" spans="1:33" s="35" customFormat="1" ht="15.75" customHeight="1">
      <c r="A253" s="17">
        <v>20</v>
      </c>
      <c r="B253" s="36">
        <v>12</v>
      </c>
      <c r="C253" s="37">
        <v>8</v>
      </c>
      <c r="D253" s="37">
        <v>4</v>
      </c>
      <c r="E253" s="91">
        <v>55</v>
      </c>
      <c r="F253" s="36">
        <v>19</v>
      </c>
      <c r="G253" s="37">
        <v>9</v>
      </c>
      <c r="H253" s="37">
        <v>10</v>
      </c>
      <c r="I253" s="91">
        <v>90</v>
      </c>
      <c r="J253" s="36">
        <v>6</v>
      </c>
      <c r="K253" s="37">
        <v>2</v>
      </c>
      <c r="L253" s="37">
        <v>4</v>
      </c>
      <c r="M253" s="65"/>
      <c r="N253" s="65"/>
      <c r="O253" s="65"/>
      <c r="P253" s="65"/>
      <c r="Q253" s="65"/>
      <c r="R253" s="65"/>
      <c r="S253" s="65"/>
      <c r="T253" s="65"/>
      <c r="U253" s="65"/>
      <c r="V253" s="5"/>
      <c r="W253" s="7"/>
      <c r="X253" s="7"/>
      <c r="Y253" s="7"/>
      <c r="Z253" s="3"/>
      <c r="AA253" s="2"/>
      <c r="AB253" s="1"/>
      <c r="AC253" s="1"/>
      <c r="AD253" s="3"/>
      <c r="AE253" s="2"/>
      <c r="AF253" s="1"/>
      <c r="AG253" s="1"/>
    </row>
    <row r="254" spans="1:33" s="35" customFormat="1" ht="15.75" customHeight="1">
      <c r="A254" s="17">
        <v>21</v>
      </c>
      <c r="B254" s="36">
        <v>16</v>
      </c>
      <c r="C254" s="37">
        <v>7</v>
      </c>
      <c r="D254" s="37">
        <v>9</v>
      </c>
      <c r="E254" s="91">
        <v>56</v>
      </c>
      <c r="F254" s="36">
        <v>22</v>
      </c>
      <c r="G254" s="37">
        <v>12</v>
      </c>
      <c r="H254" s="37">
        <v>10</v>
      </c>
      <c r="I254" s="91">
        <v>91</v>
      </c>
      <c r="J254" s="36">
        <v>6</v>
      </c>
      <c r="K254" s="37">
        <v>3</v>
      </c>
      <c r="L254" s="37">
        <v>3</v>
      </c>
      <c r="M254" s="65"/>
      <c r="N254" s="65"/>
      <c r="O254" s="65"/>
      <c r="P254" s="65"/>
      <c r="Q254" s="65"/>
      <c r="R254" s="65"/>
      <c r="S254" s="65"/>
      <c r="T254" s="65"/>
      <c r="U254" s="65"/>
      <c r="V254" s="5"/>
      <c r="W254" s="7"/>
      <c r="X254" s="7"/>
      <c r="Y254" s="7"/>
      <c r="Z254" s="3"/>
      <c r="AA254" s="2"/>
      <c r="AB254" s="1"/>
      <c r="AC254" s="1"/>
      <c r="AD254" s="3"/>
      <c r="AE254" s="2"/>
      <c r="AF254" s="1"/>
      <c r="AG254" s="1"/>
    </row>
    <row r="255" spans="1:33" s="35" customFormat="1" ht="15.75" customHeight="1">
      <c r="A255" s="17">
        <v>22</v>
      </c>
      <c r="B255" s="36">
        <v>6</v>
      </c>
      <c r="C255" s="37">
        <v>2</v>
      </c>
      <c r="D255" s="37">
        <v>4</v>
      </c>
      <c r="E255" s="91">
        <v>57</v>
      </c>
      <c r="F255" s="36">
        <v>25</v>
      </c>
      <c r="G255" s="37">
        <v>13</v>
      </c>
      <c r="H255" s="37">
        <v>12</v>
      </c>
      <c r="I255" s="91">
        <v>92</v>
      </c>
      <c r="J255" s="36">
        <v>6</v>
      </c>
      <c r="K255" s="37">
        <v>1</v>
      </c>
      <c r="L255" s="37">
        <v>5</v>
      </c>
      <c r="M255" s="65"/>
      <c r="N255" s="65"/>
      <c r="O255" s="65"/>
      <c r="P255" s="65"/>
      <c r="Q255" s="65"/>
      <c r="R255" s="65"/>
      <c r="S255" s="65"/>
      <c r="T255" s="65"/>
      <c r="U255" s="65"/>
      <c r="V255" s="5"/>
      <c r="W255" s="7"/>
      <c r="X255" s="7"/>
      <c r="Y255" s="7"/>
      <c r="Z255" s="3"/>
      <c r="AA255" s="2"/>
      <c r="AB255" s="1"/>
      <c r="AC255" s="1"/>
      <c r="AD255" s="3"/>
      <c r="AE255" s="2"/>
      <c r="AF255" s="1"/>
      <c r="AG255" s="1"/>
    </row>
    <row r="256" spans="1:33" s="35" customFormat="1" ht="15.75" customHeight="1">
      <c r="A256" s="17">
        <v>23</v>
      </c>
      <c r="B256" s="36">
        <v>15</v>
      </c>
      <c r="C256" s="37">
        <v>5</v>
      </c>
      <c r="D256" s="37">
        <v>10</v>
      </c>
      <c r="E256" s="91">
        <v>58</v>
      </c>
      <c r="F256" s="36">
        <v>16</v>
      </c>
      <c r="G256" s="37">
        <v>8</v>
      </c>
      <c r="H256" s="37">
        <v>8</v>
      </c>
      <c r="I256" s="91">
        <v>93</v>
      </c>
      <c r="J256" s="36">
        <v>6</v>
      </c>
      <c r="K256" s="37">
        <v>2</v>
      </c>
      <c r="L256" s="37">
        <v>4</v>
      </c>
      <c r="M256" s="65"/>
      <c r="N256" s="65"/>
      <c r="O256" s="65"/>
      <c r="P256" s="65"/>
      <c r="Q256" s="65"/>
      <c r="R256" s="65"/>
      <c r="S256" s="65"/>
      <c r="T256" s="65"/>
      <c r="U256" s="65"/>
      <c r="V256" s="5"/>
      <c r="W256" s="7"/>
      <c r="X256" s="7"/>
      <c r="Y256" s="7"/>
      <c r="Z256" s="3"/>
      <c r="AA256" s="2"/>
      <c r="AB256" s="1"/>
      <c r="AC256" s="1"/>
      <c r="AD256" s="3"/>
      <c r="AE256" s="2"/>
      <c r="AF256" s="1"/>
      <c r="AG256" s="1"/>
    </row>
    <row r="257" spans="1:33" s="35" customFormat="1" ht="18" customHeight="1">
      <c r="A257" s="19">
        <v>24</v>
      </c>
      <c r="B257" s="39">
        <v>8</v>
      </c>
      <c r="C257" s="40">
        <v>4</v>
      </c>
      <c r="D257" s="40">
        <v>4</v>
      </c>
      <c r="E257" s="92">
        <v>59</v>
      </c>
      <c r="F257" s="39">
        <v>15</v>
      </c>
      <c r="G257" s="40">
        <v>7</v>
      </c>
      <c r="H257" s="40">
        <v>8</v>
      </c>
      <c r="I257" s="92">
        <v>94</v>
      </c>
      <c r="J257" s="39">
        <v>4</v>
      </c>
      <c r="K257" s="40">
        <v>0</v>
      </c>
      <c r="L257" s="40">
        <v>4</v>
      </c>
      <c r="M257" s="65"/>
      <c r="N257" s="65"/>
      <c r="O257" s="65"/>
      <c r="P257" s="65"/>
      <c r="Q257" s="65"/>
      <c r="R257" s="65"/>
      <c r="S257" s="65"/>
      <c r="T257" s="65"/>
      <c r="U257" s="65"/>
      <c r="V257" s="5"/>
      <c r="W257" s="7"/>
      <c r="X257" s="7"/>
      <c r="Y257" s="7"/>
      <c r="Z257" s="3"/>
      <c r="AA257" s="2"/>
      <c r="AB257" s="1"/>
      <c r="AC257" s="1"/>
      <c r="AD257" s="3"/>
      <c r="AE257" s="2"/>
      <c r="AF257" s="1"/>
      <c r="AG257" s="1"/>
    </row>
    <row r="258" spans="1:33" s="6" customFormat="1" ht="25.5" customHeight="1">
      <c r="A258" s="10" t="s">
        <v>28</v>
      </c>
      <c r="B258" s="44">
        <v>70</v>
      </c>
      <c r="C258" s="44">
        <v>40</v>
      </c>
      <c r="D258" s="44">
        <v>30</v>
      </c>
      <c r="E258" s="98" t="s">
        <v>29</v>
      </c>
      <c r="F258" s="44">
        <v>96</v>
      </c>
      <c r="G258" s="44">
        <v>52</v>
      </c>
      <c r="H258" s="44">
        <v>44</v>
      </c>
      <c r="I258" s="93" t="s">
        <v>30</v>
      </c>
      <c r="J258" s="44">
        <v>4</v>
      </c>
      <c r="K258" s="44">
        <v>0</v>
      </c>
      <c r="L258" s="44">
        <v>4</v>
      </c>
      <c r="M258" s="65"/>
      <c r="N258" s="65"/>
      <c r="O258" s="65"/>
      <c r="P258" s="65"/>
      <c r="Q258" s="65"/>
      <c r="R258" s="65"/>
      <c r="S258" s="65"/>
      <c r="T258" s="65"/>
      <c r="U258" s="65"/>
      <c r="V258" s="5"/>
      <c r="W258" s="7"/>
      <c r="X258" s="7"/>
      <c r="Y258" s="7"/>
      <c r="Z258" s="3"/>
      <c r="AA258" s="2"/>
      <c r="AB258" s="1"/>
      <c r="AC258" s="1"/>
      <c r="AD258" s="3"/>
      <c r="AE258" s="2"/>
      <c r="AF258" s="1"/>
      <c r="AG258" s="1"/>
    </row>
    <row r="259" spans="1:33" s="35" customFormat="1" ht="15.75" customHeight="1">
      <c r="A259" s="17">
        <v>25</v>
      </c>
      <c r="B259" s="36">
        <v>16</v>
      </c>
      <c r="C259" s="37">
        <v>9</v>
      </c>
      <c r="D259" s="37">
        <v>7</v>
      </c>
      <c r="E259" s="91">
        <v>60</v>
      </c>
      <c r="F259" s="36">
        <v>22</v>
      </c>
      <c r="G259" s="37">
        <v>10</v>
      </c>
      <c r="H259" s="37">
        <v>12</v>
      </c>
      <c r="I259" s="91">
        <v>95</v>
      </c>
      <c r="J259" s="36">
        <v>0</v>
      </c>
      <c r="K259" s="37">
        <v>0</v>
      </c>
      <c r="L259" s="37">
        <v>0</v>
      </c>
      <c r="M259" s="65"/>
      <c r="N259" s="65"/>
      <c r="O259" s="65"/>
      <c r="P259" s="65"/>
      <c r="Q259" s="65"/>
      <c r="R259" s="65"/>
      <c r="S259" s="65"/>
      <c r="T259" s="65"/>
      <c r="U259" s="65"/>
      <c r="V259" s="5"/>
      <c r="W259" s="7"/>
      <c r="X259" s="7"/>
      <c r="Y259" s="7"/>
      <c r="Z259" s="3"/>
      <c r="AA259" s="2"/>
      <c r="AB259" s="1"/>
      <c r="AC259" s="1"/>
      <c r="AD259" s="3"/>
      <c r="AE259" s="2"/>
      <c r="AF259" s="1"/>
      <c r="AG259" s="1"/>
    </row>
    <row r="260" spans="1:33" s="35" customFormat="1" ht="15.75" customHeight="1">
      <c r="A260" s="17">
        <v>26</v>
      </c>
      <c r="B260" s="36">
        <v>9</v>
      </c>
      <c r="C260" s="37">
        <v>2</v>
      </c>
      <c r="D260" s="37">
        <v>7</v>
      </c>
      <c r="E260" s="91">
        <v>61</v>
      </c>
      <c r="F260" s="36">
        <v>15</v>
      </c>
      <c r="G260" s="37">
        <v>10</v>
      </c>
      <c r="H260" s="37">
        <v>5</v>
      </c>
      <c r="I260" s="91">
        <v>96</v>
      </c>
      <c r="J260" s="36">
        <v>2</v>
      </c>
      <c r="K260" s="37">
        <v>0</v>
      </c>
      <c r="L260" s="37">
        <v>2</v>
      </c>
      <c r="M260" s="65"/>
      <c r="N260" s="65"/>
      <c r="O260" s="65"/>
      <c r="P260" s="65"/>
      <c r="Q260" s="65"/>
      <c r="R260" s="65"/>
      <c r="S260" s="65"/>
      <c r="T260" s="65"/>
      <c r="U260" s="65"/>
      <c r="V260" s="5"/>
      <c r="W260" s="7"/>
      <c r="X260" s="7"/>
      <c r="Y260" s="7"/>
      <c r="Z260" s="3"/>
      <c r="AA260" s="2"/>
      <c r="AB260" s="1"/>
      <c r="AC260" s="1"/>
      <c r="AD260" s="3"/>
      <c r="AE260" s="2"/>
      <c r="AF260" s="1"/>
      <c r="AG260" s="1"/>
    </row>
    <row r="261" spans="1:33" s="35" customFormat="1" ht="15.75" customHeight="1">
      <c r="A261" s="17">
        <v>27</v>
      </c>
      <c r="B261" s="36">
        <v>15</v>
      </c>
      <c r="C261" s="37">
        <v>9</v>
      </c>
      <c r="D261" s="37">
        <v>6</v>
      </c>
      <c r="E261" s="91">
        <v>62</v>
      </c>
      <c r="F261" s="36">
        <v>19</v>
      </c>
      <c r="G261" s="37">
        <v>9</v>
      </c>
      <c r="H261" s="37">
        <v>10</v>
      </c>
      <c r="I261" s="91">
        <v>97</v>
      </c>
      <c r="J261" s="36">
        <v>0</v>
      </c>
      <c r="K261" s="37">
        <v>0</v>
      </c>
      <c r="L261" s="37">
        <v>0</v>
      </c>
      <c r="M261" s="65"/>
      <c r="N261" s="65"/>
      <c r="O261" s="65"/>
      <c r="P261" s="65"/>
      <c r="Q261" s="65"/>
      <c r="R261" s="65"/>
      <c r="S261" s="65"/>
      <c r="T261" s="65"/>
      <c r="U261" s="65"/>
      <c r="V261" s="5"/>
      <c r="W261" s="7"/>
      <c r="X261" s="7"/>
      <c r="Y261" s="7"/>
      <c r="Z261" s="3"/>
      <c r="AA261" s="2"/>
      <c r="AB261" s="1"/>
      <c r="AC261" s="1"/>
      <c r="AD261" s="3"/>
      <c r="AE261" s="2"/>
      <c r="AF261" s="1"/>
      <c r="AG261" s="1"/>
    </row>
    <row r="262" spans="1:33" s="35" customFormat="1" ht="15.75" customHeight="1">
      <c r="A262" s="17">
        <v>28</v>
      </c>
      <c r="B262" s="36">
        <v>17</v>
      </c>
      <c r="C262" s="37">
        <v>11</v>
      </c>
      <c r="D262" s="37">
        <v>6</v>
      </c>
      <c r="E262" s="91">
        <v>63</v>
      </c>
      <c r="F262" s="36">
        <v>22</v>
      </c>
      <c r="G262" s="37">
        <v>14</v>
      </c>
      <c r="H262" s="37">
        <v>8</v>
      </c>
      <c r="I262" s="91">
        <v>98</v>
      </c>
      <c r="J262" s="36">
        <v>1</v>
      </c>
      <c r="K262" s="37">
        <v>0</v>
      </c>
      <c r="L262" s="37">
        <v>1</v>
      </c>
      <c r="M262" s="65"/>
      <c r="N262" s="65"/>
      <c r="O262" s="65"/>
      <c r="P262" s="65"/>
      <c r="Q262" s="65"/>
      <c r="R262" s="65"/>
      <c r="S262" s="65"/>
      <c r="T262" s="65"/>
      <c r="U262" s="65"/>
      <c r="V262" s="5"/>
      <c r="W262" s="7"/>
      <c r="X262" s="7"/>
      <c r="Y262" s="7"/>
      <c r="Z262" s="3"/>
      <c r="AA262" s="2"/>
      <c r="AB262" s="1"/>
      <c r="AC262" s="1"/>
      <c r="AD262" s="3"/>
      <c r="AE262" s="2"/>
      <c r="AF262" s="1"/>
      <c r="AG262" s="1"/>
    </row>
    <row r="263" spans="1:33" s="35" customFormat="1" ht="18" customHeight="1">
      <c r="A263" s="19">
        <v>29</v>
      </c>
      <c r="B263" s="39">
        <v>13</v>
      </c>
      <c r="C263" s="40">
        <v>9</v>
      </c>
      <c r="D263" s="40">
        <v>4</v>
      </c>
      <c r="E263" s="92">
        <v>64</v>
      </c>
      <c r="F263" s="39">
        <v>18</v>
      </c>
      <c r="G263" s="40">
        <v>9</v>
      </c>
      <c r="H263" s="40">
        <v>9</v>
      </c>
      <c r="I263" s="91">
        <v>99</v>
      </c>
      <c r="J263" s="36">
        <v>0</v>
      </c>
      <c r="K263" s="37">
        <v>0</v>
      </c>
      <c r="L263" s="37">
        <v>0</v>
      </c>
      <c r="M263" s="65"/>
      <c r="N263" s="65"/>
      <c r="O263" s="65"/>
      <c r="P263" s="65"/>
      <c r="Q263" s="65"/>
      <c r="R263" s="65"/>
      <c r="S263" s="65"/>
      <c r="T263" s="65"/>
      <c r="U263" s="65"/>
      <c r="V263" s="5"/>
      <c r="W263" s="7"/>
      <c r="X263" s="7"/>
      <c r="Y263" s="7"/>
      <c r="Z263" s="3"/>
      <c r="AA263" s="2"/>
      <c r="AB263" s="1"/>
      <c r="AC263" s="1"/>
      <c r="AD263" s="3"/>
      <c r="AE263" s="2"/>
      <c r="AF263" s="1"/>
      <c r="AG263" s="1"/>
    </row>
    <row r="264" spans="1:33" s="6" customFormat="1" ht="25.5" customHeight="1">
      <c r="A264" s="10" t="s">
        <v>31</v>
      </c>
      <c r="B264" s="44">
        <v>71</v>
      </c>
      <c r="C264" s="44">
        <v>42</v>
      </c>
      <c r="D264" s="44">
        <v>29</v>
      </c>
      <c r="E264" s="98" t="s">
        <v>32</v>
      </c>
      <c r="F264" s="44">
        <v>120</v>
      </c>
      <c r="G264" s="44">
        <v>61</v>
      </c>
      <c r="H264" s="44">
        <v>59</v>
      </c>
      <c r="I264" s="95">
        <v>100</v>
      </c>
      <c r="J264" s="47">
        <v>0</v>
      </c>
      <c r="K264" s="48">
        <v>0</v>
      </c>
      <c r="L264" s="48">
        <v>0</v>
      </c>
      <c r="M264" s="65"/>
      <c r="N264" s="65"/>
      <c r="O264" s="65"/>
      <c r="P264" s="65"/>
      <c r="Q264" s="65"/>
      <c r="R264" s="65"/>
      <c r="S264" s="65"/>
      <c r="T264" s="65"/>
      <c r="U264" s="65"/>
      <c r="V264" s="5"/>
      <c r="W264" s="7"/>
      <c r="X264" s="7"/>
      <c r="Y264" s="7"/>
      <c r="Z264" s="3"/>
      <c r="AA264" s="2"/>
      <c r="AB264" s="1"/>
      <c r="AC264" s="1"/>
      <c r="AD264" s="3"/>
      <c r="AE264" s="2"/>
      <c r="AF264" s="1"/>
      <c r="AG264" s="1"/>
    </row>
    <row r="265" spans="1:33" s="35" customFormat="1" ht="15.75" customHeight="1">
      <c r="A265" s="17">
        <v>30</v>
      </c>
      <c r="B265" s="36">
        <v>15</v>
      </c>
      <c r="C265" s="37">
        <v>8</v>
      </c>
      <c r="D265" s="37">
        <v>7</v>
      </c>
      <c r="E265" s="91">
        <v>65</v>
      </c>
      <c r="F265" s="36">
        <v>26</v>
      </c>
      <c r="G265" s="37">
        <v>11</v>
      </c>
      <c r="H265" s="37">
        <v>15</v>
      </c>
      <c r="I265" s="91">
        <v>101</v>
      </c>
      <c r="J265" s="36">
        <v>0</v>
      </c>
      <c r="K265" s="37">
        <v>0</v>
      </c>
      <c r="L265" s="37">
        <v>0</v>
      </c>
      <c r="M265" s="65"/>
      <c r="N265" s="65"/>
      <c r="O265" s="65"/>
      <c r="P265" s="65"/>
      <c r="Q265" s="65"/>
      <c r="R265" s="65"/>
      <c r="S265" s="65"/>
      <c r="T265" s="65"/>
      <c r="U265" s="65"/>
      <c r="V265" s="5"/>
      <c r="W265" s="7"/>
      <c r="X265" s="7"/>
      <c r="Y265" s="7"/>
      <c r="Z265" s="3"/>
      <c r="AA265" s="2"/>
      <c r="AB265" s="1"/>
      <c r="AC265" s="1"/>
      <c r="AD265" s="3"/>
      <c r="AE265" s="2"/>
      <c r="AF265" s="1"/>
      <c r="AG265" s="1"/>
    </row>
    <row r="266" spans="1:33" s="35" customFormat="1" ht="15.75" customHeight="1">
      <c r="A266" s="17">
        <v>31</v>
      </c>
      <c r="B266" s="36">
        <v>16</v>
      </c>
      <c r="C266" s="37">
        <v>9</v>
      </c>
      <c r="D266" s="37">
        <v>7</v>
      </c>
      <c r="E266" s="91">
        <v>66</v>
      </c>
      <c r="F266" s="36">
        <v>26</v>
      </c>
      <c r="G266" s="37">
        <v>12</v>
      </c>
      <c r="H266" s="37">
        <v>14</v>
      </c>
      <c r="I266" s="91">
        <v>102</v>
      </c>
      <c r="J266" s="36">
        <v>1</v>
      </c>
      <c r="K266" s="37">
        <v>0</v>
      </c>
      <c r="L266" s="37">
        <v>1</v>
      </c>
      <c r="M266" s="65"/>
      <c r="N266" s="65"/>
      <c r="O266" s="65"/>
      <c r="P266" s="65"/>
      <c r="Q266" s="65"/>
      <c r="R266" s="65"/>
      <c r="S266" s="65"/>
      <c r="T266" s="65"/>
      <c r="U266" s="65"/>
      <c r="V266" s="5"/>
      <c r="W266" s="7"/>
      <c r="X266" s="7"/>
      <c r="Y266" s="7"/>
      <c r="Z266" s="3"/>
      <c r="AA266" s="2"/>
      <c r="AB266" s="1"/>
      <c r="AC266" s="1"/>
      <c r="AD266" s="3"/>
      <c r="AE266" s="2"/>
      <c r="AF266" s="1"/>
      <c r="AG266" s="1"/>
    </row>
    <row r="267" spans="1:33" s="35" customFormat="1" ht="15.75" customHeight="1">
      <c r="A267" s="17">
        <v>32</v>
      </c>
      <c r="B267" s="36">
        <v>12</v>
      </c>
      <c r="C267" s="37">
        <v>5</v>
      </c>
      <c r="D267" s="37">
        <v>7</v>
      </c>
      <c r="E267" s="91">
        <v>67</v>
      </c>
      <c r="F267" s="36">
        <v>26</v>
      </c>
      <c r="G267" s="37">
        <v>18</v>
      </c>
      <c r="H267" s="37">
        <v>8</v>
      </c>
      <c r="I267" s="91">
        <v>103</v>
      </c>
      <c r="J267" s="36">
        <v>0</v>
      </c>
      <c r="K267" s="37">
        <v>0</v>
      </c>
      <c r="L267" s="37">
        <v>0</v>
      </c>
      <c r="M267" s="65"/>
      <c r="N267" s="65"/>
      <c r="O267" s="65"/>
      <c r="P267" s="65"/>
      <c r="Q267" s="65"/>
      <c r="R267" s="65"/>
      <c r="S267" s="65"/>
      <c r="T267" s="65"/>
      <c r="U267" s="65"/>
      <c r="V267" s="5"/>
      <c r="W267" s="7"/>
      <c r="X267" s="7"/>
      <c r="Y267" s="7"/>
      <c r="Z267" s="3"/>
      <c r="AA267" s="2"/>
      <c r="AB267" s="1"/>
      <c r="AC267" s="1"/>
      <c r="AD267" s="3"/>
      <c r="AE267" s="2"/>
      <c r="AF267" s="1"/>
      <c r="AG267" s="1"/>
    </row>
    <row r="268" spans="1:33" s="35" customFormat="1" ht="15.75" customHeight="1">
      <c r="A268" s="17">
        <v>33</v>
      </c>
      <c r="B268" s="36">
        <v>15</v>
      </c>
      <c r="C268" s="37">
        <v>10</v>
      </c>
      <c r="D268" s="37">
        <v>5</v>
      </c>
      <c r="E268" s="91">
        <v>68</v>
      </c>
      <c r="F268" s="36">
        <v>19</v>
      </c>
      <c r="G268" s="37">
        <v>11</v>
      </c>
      <c r="H268" s="37">
        <v>8</v>
      </c>
      <c r="I268" s="96" t="s">
        <v>33</v>
      </c>
      <c r="J268" s="39">
        <v>0</v>
      </c>
      <c r="K268" s="40">
        <v>0</v>
      </c>
      <c r="L268" s="40">
        <v>0</v>
      </c>
      <c r="M268" s="65"/>
      <c r="N268" s="65"/>
      <c r="O268" s="65"/>
      <c r="P268" s="65"/>
      <c r="Q268" s="65"/>
      <c r="R268" s="65"/>
      <c r="S268" s="65"/>
      <c r="T268" s="65"/>
      <c r="U268" s="65"/>
      <c r="V268" s="5"/>
      <c r="W268" s="7"/>
      <c r="X268" s="7"/>
      <c r="Y268" s="7"/>
      <c r="Z268" s="3"/>
      <c r="AA268" s="2"/>
      <c r="AB268" s="1"/>
      <c r="AC268" s="1"/>
      <c r="AD268" s="3"/>
      <c r="AE268" s="2"/>
      <c r="AF268" s="1"/>
      <c r="AG268" s="1"/>
    </row>
    <row r="269" spans="1:33" s="35" customFormat="1" ht="21" customHeight="1" thickBot="1">
      <c r="A269" s="32">
        <v>34</v>
      </c>
      <c r="B269" s="36">
        <v>13</v>
      </c>
      <c r="C269" s="37">
        <v>10</v>
      </c>
      <c r="D269" s="37">
        <v>3</v>
      </c>
      <c r="E269" s="91">
        <v>69</v>
      </c>
      <c r="F269" s="36">
        <v>23</v>
      </c>
      <c r="G269" s="37">
        <v>9</v>
      </c>
      <c r="H269" s="37">
        <v>14</v>
      </c>
      <c r="I269" s="107" t="s">
        <v>5</v>
      </c>
      <c r="J269" s="47">
        <v>1603</v>
      </c>
      <c r="K269" s="47">
        <v>817</v>
      </c>
      <c r="L269" s="47">
        <v>786</v>
      </c>
      <c r="M269" s="65"/>
      <c r="N269" s="65"/>
      <c r="O269" s="65"/>
      <c r="P269" s="65"/>
      <c r="Q269" s="65"/>
      <c r="R269" s="65"/>
      <c r="S269" s="65"/>
      <c r="T269" s="65"/>
      <c r="U269" s="65"/>
      <c r="V269" s="5"/>
      <c r="W269" s="7"/>
      <c r="X269" s="7"/>
      <c r="Y269" s="7"/>
      <c r="Z269" s="3"/>
      <c r="AA269" s="2"/>
      <c r="AB269" s="1"/>
      <c r="AC269" s="1"/>
      <c r="AD269" s="3"/>
      <c r="AE269" s="2"/>
      <c r="AF269" s="1"/>
      <c r="AG269" s="1"/>
    </row>
    <row r="270" spans="1:33" s="58" customFormat="1" ht="24" customHeight="1" thickTop="1" thickBot="1">
      <c r="A270" s="53" t="s">
        <v>34</v>
      </c>
      <c r="B270" s="115">
        <v>225</v>
      </c>
      <c r="C270" s="116">
        <v>111</v>
      </c>
      <c r="D270" s="116">
        <v>114</v>
      </c>
      <c r="E270" s="117" t="s">
        <v>36</v>
      </c>
      <c r="F270" s="116">
        <v>903</v>
      </c>
      <c r="G270" s="116">
        <v>477</v>
      </c>
      <c r="H270" s="116">
        <v>426</v>
      </c>
      <c r="I270" s="118" t="s">
        <v>37</v>
      </c>
      <c r="J270" s="116">
        <v>475</v>
      </c>
      <c r="K270" s="116">
        <v>229</v>
      </c>
      <c r="L270" s="116">
        <v>246</v>
      </c>
      <c r="M270" s="65"/>
      <c r="N270" s="65"/>
      <c r="O270" s="65"/>
      <c r="P270" s="65"/>
      <c r="Q270" s="65"/>
      <c r="R270" s="65"/>
      <c r="S270" s="65"/>
      <c r="T270" s="65"/>
      <c r="U270" s="65"/>
      <c r="V270" s="5"/>
      <c r="W270" s="7"/>
      <c r="X270" s="7"/>
      <c r="Y270" s="7"/>
      <c r="Z270" s="3"/>
      <c r="AA270" s="2"/>
      <c r="AB270" s="1"/>
      <c r="AC270" s="1"/>
      <c r="AD270" s="3"/>
      <c r="AE270" s="2"/>
      <c r="AF270" s="1"/>
      <c r="AG270" s="1"/>
    </row>
  </sheetData>
  <mergeCells count="1">
    <mergeCell ref="K1:L1"/>
  </mergeCells>
  <phoneticPr fontId="13"/>
  <pageMargins left="0.70866141732283472" right="0.39370078740157483" top="0.78740157480314965" bottom="0.78740157480314965" header="0.39370078740157483" footer="0.59055118110236227"/>
  <pageSetup paperSize="9" firstPageNumber="21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4">
    <tabColor theme="8" tint="0.79998168889431442"/>
  </sheetPr>
  <dimension ref="A1:T1170"/>
  <sheetViews>
    <sheetView view="pageBreakPreview" zoomScale="70" zoomScaleNormal="70" zoomScaleSheetLayoutView="70" workbookViewId="0">
      <selection activeCell="P19" sqref="P19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13" width="3.69921875" style="65" customWidth="1"/>
    <col min="14" max="20" width="9.3984375" style="65" customWidth="1"/>
    <col min="21" max="233" width="8.796875" style="1"/>
    <col min="234" max="234" width="5.19921875" style="1" customWidth="1"/>
    <col min="235" max="237" width="6.3984375" style="1" customWidth="1"/>
    <col min="238" max="238" width="5.19921875" style="1" customWidth="1"/>
    <col min="239" max="241" width="6.3984375" style="1" customWidth="1"/>
    <col min="242" max="242" width="5.19921875" style="1" customWidth="1"/>
    <col min="243" max="245" width="6.3984375" style="1" customWidth="1"/>
    <col min="246" max="246" width="3.69921875" style="1" customWidth="1"/>
    <col min="247" max="253" width="9.3984375" style="1" customWidth="1"/>
    <col min="254" max="266" width="0" style="1" hidden="1" customWidth="1"/>
    <col min="267" max="267" width="7.69921875" style="1" customWidth="1"/>
    <col min="268" max="268" width="3.69921875" style="1" customWidth="1"/>
    <col min="269" max="269" width="7.69921875" style="1" customWidth="1"/>
    <col min="270" max="270" width="3.69921875" style="1" customWidth="1"/>
    <col min="271" max="271" width="7.69921875" style="1" customWidth="1"/>
    <col min="272" max="272" width="3.69921875" style="1" customWidth="1"/>
    <col min="273" max="489" width="8.796875" style="1"/>
    <col min="490" max="490" width="5.19921875" style="1" customWidth="1"/>
    <col min="491" max="493" width="6.3984375" style="1" customWidth="1"/>
    <col min="494" max="494" width="5.19921875" style="1" customWidth="1"/>
    <col min="495" max="497" width="6.3984375" style="1" customWidth="1"/>
    <col min="498" max="498" width="5.19921875" style="1" customWidth="1"/>
    <col min="499" max="501" width="6.3984375" style="1" customWidth="1"/>
    <col min="502" max="502" width="3.69921875" style="1" customWidth="1"/>
    <col min="503" max="509" width="9.3984375" style="1" customWidth="1"/>
    <col min="510" max="522" width="0" style="1" hidden="1" customWidth="1"/>
    <col min="523" max="523" width="7.69921875" style="1" customWidth="1"/>
    <col min="524" max="524" width="3.69921875" style="1" customWidth="1"/>
    <col min="525" max="525" width="7.69921875" style="1" customWidth="1"/>
    <col min="526" max="526" width="3.69921875" style="1" customWidth="1"/>
    <col min="527" max="527" width="7.69921875" style="1" customWidth="1"/>
    <col min="528" max="528" width="3.69921875" style="1" customWidth="1"/>
    <col min="529" max="745" width="8.796875" style="1"/>
    <col min="746" max="746" width="5.19921875" style="1" customWidth="1"/>
    <col min="747" max="749" width="6.3984375" style="1" customWidth="1"/>
    <col min="750" max="750" width="5.19921875" style="1" customWidth="1"/>
    <col min="751" max="753" width="6.3984375" style="1" customWidth="1"/>
    <col min="754" max="754" width="5.19921875" style="1" customWidth="1"/>
    <col min="755" max="757" width="6.3984375" style="1" customWidth="1"/>
    <col min="758" max="758" width="3.69921875" style="1" customWidth="1"/>
    <col min="759" max="765" width="9.3984375" style="1" customWidth="1"/>
    <col min="766" max="778" width="0" style="1" hidden="1" customWidth="1"/>
    <col min="779" max="779" width="7.69921875" style="1" customWidth="1"/>
    <col min="780" max="780" width="3.69921875" style="1" customWidth="1"/>
    <col min="781" max="781" width="7.69921875" style="1" customWidth="1"/>
    <col min="782" max="782" width="3.69921875" style="1" customWidth="1"/>
    <col min="783" max="783" width="7.69921875" style="1" customWidth="1"/>
    <col min="784" max="784" width="3.69921875" style="1" customWidth="1"/>
    <col min="785" max="1001" width="8.796875" style="1"/>
    <col min="1002" max="1002" width="5.19921875" style="1" customWidth="1"/>
    <col min="1003" max="1005" width="6.3984375" style="1" customWidth="1"/>
    <col min="1006" max="1006" width="5.19921875" style="1" customWidth="1"/>
    <col min="1007" max="1009" width="6.3984375" style="1" customWidth="1"/>
    <col min="1010" max="1010" width="5.19921875" style="1" customWidth="1"/>
    <col min="1011" max="1013" width="6.3984375" style="1" customWidth="1"/>
    <col min="1014" max="1014" width="3.69921875" style="1" customWidth="1"/>
    <col min="1015" max="1021" width="9.3984375" style="1" customWidth="1"/>
    <col min="1022" max="1034" width="0" style="1" hidden="1" customWidth="1"/>
    <col min="1035" max="1035" width="7.69921875" style="1" customWidth="1"/>
    <col min="1036" max="1036" width="3.69921875" style="1" customWidth="1"/>
    <col min="1037" max="1037" width="7.69921875" style="1" customWidth="1"/>
    <col min="1038" max="1038" width="3.69921875" style="1" customWidth="1"/>
    <col min="1039" max="1039" width="7.69921875" style="1" customWidth="1"/>
    <col min="1040" max="1040" width="3.69921875" style="1" customWidth="1"/>
    <col min="1041" max="1257" width="8.796875" style="1"/>
    <col min="1258" max="1258" width="5.19921875" style="1" customWidth="1"/>
    <col min="1259" max="1261" width="6.3984375" style="1" customWidth="1"/>
    <col min="1262" max="1262" width="5.19921875" style="1" customWidth="1"/>
    <col min="1263" max="1265" width="6.3984375" style="1" customWidth="1"/>
    <col min="1266" max="1266" width="5.19921875" style="1" customWidth="1"/>
    <col min="1267" max="1269" width="6.3984375" style="1" customWidth="1"/>
    <col min="1270" max="1270" width="3.69921875" style="1" customWidth="1"/>
    <col min="1271" max="1277" width="9.3984375" style="1" customWidth="1"/>
    <col min="1278" max="1290" width="0" style="1" hidden="1" customWidth="1"/>
    <col min="1291" max="1291" width="7.69921875" style="1" customWidth="1"/>
    <col min="1292" max="1292" width="3.69921875" style="1" customWidth="1"/>
    <col min="1293" max="1293" width="7.69921875" style="1" customWidth="1"/>
    <col min="1294" max="1294" width="3.69921875" style="1" customWidth="1"/>
    <col min="1295" max="1295" width="7.69921875" style="1" customWidth="1"/>
    <col min="1296" max="1296" width="3.69921875" style="1" customWidth="1"/>
    <col min="1297" max="1513" width="8.796875" style="1"/>
    <col min="1514" max="1514" width="5.19921875" style="1" customWidth="1"/>
    <col min="1515" max="1517" width="6.3984375" style="1" customWidth="1"/>
    <col min="1518" max="1518" width="5.19921875" style="1" customWidth="1"/>
    <col min="1519" max="1521" width="6.3984375" style="1" customWidth="1"/>
    <col min="1522" max="1522" width="5.19921875" style="1" customWidth="1"/>
    <col min="1523" max="1525" width="6.3984375" style="1" customWidth="1"/>
    <col min="1526" max="1526" width="3.69921875" style="1" customWidth="1"/>
    <col min="1527" max="1533" width="9.3984375" style="1" customWidth="1"/>
    <col min="1534" max="1546" width="0" style="1" hidden="1" customWidth="1"/>
    <col min="1547" max="1547" width="7.69921875" style="1" customWidth="1"/>
    <col min="1548" max="1548" width="3.69921875" style="1" customWidth="1"/>
    <col min="1549" max="1549" width="7.69921875" style="1" customWidth="1"/>
    <col min="1550" max="1550" width="3.69921875" style="1" customWidth="1"/>
    <col min="1551" max="1551" width="7.69921875" style="1" customWidth="1"/>
    <col min="1552" max="1552" width="3.69921875" style="1" customWidth="1"/>
    <col min="1553" max="1769" width="8.796875" style="1"/>
    <col min="1770" max="1770" width="5.19921875" style="1" customWidth="1"/>
    <col min="1771" max="1773" width="6.3984375" style="1" customWidth="1"/>
    <col min="1774" max="1774" width="5.19921875" style="1" customWidth="1"/>
    <col min="1775" max="1777" width="6.3984375" style="1" customWidth="1"/>
    <col min="1778" max="1778" width="5.19921875" style="1" customWidth="1"/>
    <col min="1779" max="1781" width="6.3984375" style="1" customWidth="1"/>
    <col min="1782" max="1782" width="3.69921875" style="1" customWidth="1"/>
    <col min="1783" max="1789" width="9.3984375" style="1" customWidth="1"/>
    <col min="1790" max="1802" width="0" style="1" hidden="1" customWidth="1"/>
    <col min="1803" max="1803" width="7.69921875" style="1" customWidth="1"/>
    <col min="1804" max="1804" width="3.69921875" style="1" customWidth="1"/>
    <col min="1805" max="1805" width="7.69921875" style="1" customWidth="1"/>
    <col min="1806" max="1806" width="3.69921875" style="1" customWidth="1"/>
    <col min="1807" max="1807" width="7.69921875" style="1" customWidth="1"/>
    <col min="1808" max="1808" width="3.69921875" style="1" customWidth="1"/>
    <col min="1809" max="2025" width="8.796875" style="1"/>
    <col min="2026" max="2026" width="5.19921875" style="1" customWidth="1"/>
    <col min="2027" max="2029" width="6.3984375" style="1" customWidth="1"/>
    <col min="2030" max="2030" width="5.19921875" style="1" customWidth="1"/>
    <col min="2031" max="2033" width="6.3984375" style="1" customWidth="1"/>
    <col min="2034" max="2034" width="5.19921875" style="1" customWidth="1"/>
    <col min="2035" max="2037" width="6.3984375" style="1" customWidth="1"/>
    <col min="2038" max="2038" width="3.69921875" style="1" customWidth="1"/>
    <col min="2039" max="2045" width="9.3984375" style="1" customWidth="1"/>
    <col min="2046" max="2058" width="0" style="1" hidden="1" customWidth="1"/>
    <col min="2059" max="2059" width="7.69921875" style="1" customWidth="1"/>
    <col min="2060" max="2060" width="3.69921875" style="1" customWidth="1"/>
    <col min="2061" max="2061" width="7.69921875" style="1" customWidth="1"/>
    <col min="2062" max="2062" width="3.69921875" style="1" customWidth="1"/>
    <col min="2063" max="2063" width="7.69921875" style="1" customWidth="1"/>
    <col min="2064" max="2064" width="3.69921875" style="1" customWidth="1"/>
    <col min="2065" max="2281" width="8.796875" style="1"/>
    <col min="2282" max="2282" width="5.19921875" style="1" customWidth="1"/>
    <col min="2283" max="2285" width="6.3984375" style="1" customWidth="1"/>
    <col min="2286" max="2286" width="5.19921875" style="1" customWidth="1"/>
    <col min="2287" max="2289" width="6.3984375" style="1" customWidth="1"/>
    <col min="2290" max="2290" width="5.19921875" style="1" customWidth="1"/>
    <col min="2291" max="2293" width="6.3984375" style="1" customWidth="1"/>
    <col min="2294" max="2294" width="3.69921875" style="1" customWidth="1"/>
    <col min="2295" max="2301" width="9.3984375" style="1" customWidth="1"/>
    <col min="2302" max="2314" width="0" style="1" hidden="1" customWidth="1"/>
    <col min="2315" max="2315" width="7.69921875" style="1" customWidth="1"/>
    <col min="2316" max="2316" width="3.69921875" style="1" customWidth="1"/>
    <col min="2317" max="2317" width="7.69921875" style="1" customWidth="1"/>
    <col min="2318" max="2318" width="3.69921875" style="1" customWidth="1"/>
    <col min="2319" max="2319" width="7.69921875" style="1" customWidth="1"/>
    <col min="2320" max="2320" width="3.69921875" style="1" customWidth="1"/>
    <col min="2321" max="2537" width="8.796875" style="1"/>
    <col min="2538" max="2538" width="5.19921875" style="1" customWidth="1"/>
    <col min="2539" max="2541" width="6.3984375" style="1" customWidth="1"/>
    <col min="2542" max="2542" width="5.19921875" style="1" customWidth="1"/>
    <col min="2543" max="2545" width="6.3984375" style="1" customWidth="1"/>
    <col min="2546" max="2546" width="5.19921875" style="1" customWidth="1"/>
    <col min="2547" max="2549" width="6.3984375" style="1" customWidth="1"/>
    <col min="2550" max="2550" width="3.69921875" style="1" customWidth="1"/>
    <col min="2551" max="2557" width="9.3984375" style="1" customWidth="1"/>
    <col min="2558" max="2570" width="0" style="1" hidden="1" customWidth="1"/>
    <col min="2571" max="2571" width="7.69921875" style="1" customWidth="1"/>
    <col min="2572" max="2572" width="3.69921875" style="1" customWidth="1"/>
    <col min="2573" max="2573" width="7.69921875" style="1" customWidth="1"/>
    <col min="2574" max="2574" width="3.69921875" style="1" customWidth="1"/>
    <col min="2575" max="2575" width="7.69921875" style="1" customWidth="1"/>
    <col min="2576" max="2576" width="3.69921875" style="1" customWidth="1"/>
    <col min="2577" max="2793" width="8.796875" style="1"/>
    <col min="2794" max="2794" width="5.19921875" style="1" customWidth="1"/>
    <col min="2795" max="2797" width="6.3984375" style="1" customWidth="1"/>
    <col min="2798" max="2798" width="5.19921875" style="1" customWidth="1"/>
    <col min="2799" max="2801" width="6.3984375" style="1" customWidth="1"/>
    <col min="2802" max="2802" width="5.19921875" style="1" customWidth="1"/>
    <col min="2803" max="2805" width="6.3984375" style="1" customWidth="1"/>
    <col min="2806" max="2806" width="3.69921875" style="1" customWidth="1"/>
    <col min="2807" max="2813" width="9.3984375" style="1" customWidth="1"/>
    <col min="2814" max="2826" width="0" style="1" hidden="1" customWidth="1"/>
    <col min="2827" max="2827" width="7.69921875" style="1" customWidth="1"/>
    <col min="2828" max="2828" width="3.69921875" style="1" customWidth="1"/>
    <col min="2829" max="2829" width="7.69921875" style="1" customWidth="1"/>
    <col min="2830" max="2830" width="3.69921875" style="1" customWidth="1"/>
    <col min="2831" max="2831" width="7.69921875" style="1" customWidth="1"/>
    <col min="2832" max="2832" width="3.69921875" style="1" customWidth="1"/>
    <col min="2833" max="3049" width="8.796875" style="1"/>
    <col min="3050" max="3050" width="5.19921875" style="1" customWidth="1"/>
    <col min="3051" max="3053" width="6.3984375" style="1" customWidth="1"/>
    <col min="3054" max="3054" width="5.19921875" style="1" customWidth="1"/>
    <col min="3055" max="3057" width="6.3984375" style="1" customWidth="1"/>
    <col min="3058" max="3058" width="5.19921875" style="1" customWidth="1"/>
    <col min="3059" max="3061" width="6.3984375" style="1" customWidth="1"/>
    <col min="3062" max="3062" width="3.69921875" style="1" customWidth="1"/>
    <col min="3063" max="3069" width="9.3984375" style="1" customWidth="1"/>
    <col min="3070" max="3082" width="0" style="1" hidden="1" customWidth="1"/>
    <col min="3083" max="3083" width="7.69921875" style="1" customWidth="1"/>
    <col min="3084" max="3084" width="3.69921875" style="1" customWidth="1"/>
    <col min="3085" max="3085" width="7.69921875" style="1" customWidth="1"/>
    <col min="3086" max="3086" width="3.69921875" style="1" customWidth="1"/>
    <col min="3087" max="3087" width="7.69921875" style="1" customWidth="1"/>
    <col min="3088" max="3088" width="3.69921875" style="1" customWidth="1"/>
    <col min="3089" max="3305" width="8.796875" style="1"/>
    <col min="3306" max="3306" width="5.19921875" style="1" customWidth="1"/>
    <col min="3307" max="3309" width="6.3984375" style="1" customWidth="1"/>
    <col min="3310" max="3310" width="5.19921875" style="1" customWidth="1"/>
    <col min="3311" max="3313" width="6.3984375" style="1" customWidth="1"/>
    <col min="3314" max="3314" width="5.19921875" style="1" customWidth="1"/>
    <col min="3315" max="3317" width="6.3984375" style="1" customWidth="1"/>
    <col min="3318" max="3318" width="3.69921875" style="1" customWidth="1"/>
    <col min="3319" max="3325" width="9.3984375" style="1" customWidth="1"/>
    <col min="3326" max="3338" width="0" style="1" hidden="1" customWidth="1"/>
    <col min="3339" max="3339" width="7.69921875" style="1" customWidth="1"/>
    <col min="3340" max="3340" width="3.69921875" style="1" customWidth="1"/>
    <col min="3341" max="3341" width="7.69921875" style="1" customWidth="1"/>
    <col min="3342" max="3342" width="3.69921875" style="1" customWidth="1"/>
    <col min="3343" max="3343" width="7.69921875" style="1" customWidth="1"/>
    <col min="3344" max="3344" width="3.69921875" style="1" customWidth="1"/>
    <col min="3345" max="3561" width="8.796875" style="1"/>
    <col min="3562" max="3562" width="5.19921875" style="1" customWidth="1"/>
    <col min="3563" max="3565" width="6.3984375" style="1" customWidth="1"/>
    <col min="3566" max="3566" width="5.19921875" style="1" customWidth="1"/>
    <col min="3567" max="3569" width="6.3984375" style="1" customWidth="1"/>
    <col min="3570" max="3570" width="5.19921875" style="1" customWidth="1"/>
    <col min="3571" max="3573" width="6.3984375" style="1" customWidth="1"/>
    <col min="3574" max="3574" width="3.69921875" style="1" customWidth="1"/>
    <col min="3575" max="3581" width="9.3984375" style="1" customWidth="1"/>
    <col min="3582" max="3594" width="0" style="1" hidden="1" customWidth="1"/>
    <col min="3595" max="3595" width="7.69921875" style="1" customWidth="1"/>
    <col min="3596" max="3596" width="3.69921875" style="1" customWidth="1"/>
    <col min="3597" max="3597" width="7.69921875" style="1" customWidth="1"/>
    <col min="3598" max="3598" width="3.69921875" style="1" customWidth="1"/>
    <col min="3599" max="3599" width="7.69921875" style="1" customWidth="1"/>
    <col min="3600" max="3600" width="3.69921875" style="1" customWidth="1"/>
    <col min="3601" max="3817" width="8.796875" style="1"/>
    <col min="3818" max="3818" width="5.19921875" style="1" customWidth="1"/>
    <col min="3819" max="3821" width="6.3984375" style="1" customWidth="1"/>
    <col min="3822" max="3822" width="5.19921875" style="1" customWidth="1"/>
    <col min="3823" max="3825" width="6.3984375" style="1" customWidth="1"/>
    <col min="3826" max="3826" width="5.19921875" style="1" customWidth="1"/>
    <col min="3827" max="3829" width="6.3984375" style="1" customWidth="1"/>
    <col min="3830" max="3830" width="3.69921875" style="1" customWidth="1"/>
    <col min="3831" max="3837" width="9.3984375" style="1" customWidth="1"/>
    <col min="3838" max="3850" width="0" style="1" hidden="1" customWidth="1"/>
    <col min="3851" max="3851" width="7.69921875" style="1" customWidth="1"/>
    <col min="3852" max="3852" width="3.69921875" style="1" customWidth="1"/>
    <col min="3853" max="3853" width="7.69921875" style="1" customWidth="1"/>
    <col min="3854" max="3854" width="3.69921875" style="1" customWidth="1"/>
    <col min="3855" max="3855" width="7.69921875" style="1" customWidth="1"/>
    <col min="3856" max="3856" width="3.69921875" style="1" customWidth="1"/>
    <col min="3857" max="4073" width="8.796875" style="1"/>
    <col min="4074" max="4074" width="5.19921875" style="1" customWidth="1"/>
    <col min="4075" max="4077" width="6.3984375" style="1" customWidth="1"/>
    <col min="4078" max="4078" width="5.19921875" style="1" customWidth="1"/>
    <col min="4079" max="4081" width="6.3984375" style="1" customWidth="1"/>
    <col min="4082" max="4082" width="5.19921875" style="1" customWidth="1"/>
    <col min="4083" max="4085" width="6.3984375" style="1" customWidth="1"/>
    <col min="4086" max="4086" width="3.69921875" style="1" customWidth="1"/>
    <col min="4087" max="4093" width="9.3984375" style="1" customWidth="1"/>
    <col min="4094" max="4106" width="0" style="1" hidden="1" customWidth="1"/>
    <col min="4107" max="4107" width="7.69921875" style="1" customWidth="1"/>
    <col min="4108" max="4108" width="3.69921875" style="1" customWidth="1"/>
    <col min="4109" max="4109" width="7.69921875" style="1" customWidth="1"/>
    <col min="4110" max="4110" width="3.69921875" style="1" customWidth="1"/>
    <col min="4111" max="4111" width="7.69921875" style="1" customWidth="1"/>
    <col min="4112" max="4112" width="3.69921875" style="1" customWidth="1"/>
    <col min="4113" max="4329" width="8.796875" style="1"/>
    <col min="4330" max="4330" width="5.19921875" style="1" customWidth="1"/>
    <col min="4331" max="4333" width="6.3984375" style="1" customWidth="1"/>
    <col min="4334" max="4334" width="5.19921875" style="1" customWidth="1"/>
    <col min="4335" max="4337" width="6.3984375" style="1" customWidth="1"/>
    <col min="4338" max="4338" width="5.19921875" style="1" customWidth="1"/>
    <col min="4339" max="4341" width="6.3984375" style="1" customWidth="1"/>
    <col min="4342" max="4342" width="3.69921875" style="1" customWidth="1"/>
    <col min="4343" max="4349" width="9.3984375" style="1" customWidth="1"/>
    <col min="4350" max="4362" width="0" style="1" hidden="1" customWidth="1"/>
    <col min="4363" max="4363" width="7.69921875" style="1" customWidth="1"/>
    <col min="4364" max="4364" width="3.69921875" style="1" customWidth="1"/>
    <col min="4365" max="4365" width="7.69921875" style="1" customWidth="1"/>
    <col min="4366" max="4366" width="3.69921875" style="1" customWidth="1"/>
    <col min="4367" max="4367" width="7.69921875" style="1" customWidth="1"/>
    <col min="4368" max="4368" width="3.69921875" style="1" customWidth="1"/>
    <col min="4369" max="4585" width="8.796875" style="1"/>
    <col min="4586" max="4586" width="5.19921875" style="1" customWidth="1"/>
    <col min="4587" max="4589" width="6.3984375" style="1" customWidth="1"/>
    <col min="4590" max="4590" width="5.19921875" style="1" customWidth="1"/>
    <col min="4591" max="4593" width="6.3984375" style="1" customWidth="1"/>
    <col min="4594" max="4594" width="5.19921875" style="1" customWidth="1"/>
    <col min="4595" max="4597" width="6.3984375" style="1" customWidth="1"/>
    <col min="4598" max="4598" width="3.69921875" style="1" customWidth="1"/>
    <col min="4599" max="4605" width="9.3984375" style="1" customWidth="1"/>
    <col min="4606" max="4618" width="0" style="1" hidden="1" customWidth="1"/>
    <col min="4619" max="4619" width="7.69921875" style="1" customWidth="1"/>
    <col min="4620" max="4620" width="3.69921875" style="1" customWidth="1"/>
    <col min="4621" max="4621" width="7.69921875" style="1" customWidth="1"/>
    <col min="4622" max="4622" width="3.69921875" style="1" customWidth="1"/>
    <col min="4623" max="4623" width="7.69921875" style="1" customWidth="1"/>
    <col min="4624" max="4624" width="3.69921875" style="1" customWidth="1"/>
    <col min="4625" max="4841" width="8.796875" style="1"/>
    <col min="4842" max="4842" width="5.19921875" style="1" customWidth="1"/>
    <col min="4843" max="4845" width="6.3984375" style="1" customWidth="1"/>
    <col min="4846" max="4846" width="5.19921875" style="1" customWidth="1"/>
    <col min="4847" max="4849" width="6.3984375" style="1" customWidth="1"/>
    <col min="4850" max="4850" width="5.19921875" style="1" customWidth="1"/>
    <col min="4851" max="4853" width="6.3984375" style="1" customWidth="1"/>
    <col min="4854" max="4854" width="3.69921875" style="1" customWidth="1"/>
    <col min="4855" max="4861" width="9.3984375" style="1" customWidth="1"/>
    <col min="4862" max="4874" width="0" style="1" hidden="1" customWidth="1"/>
    <col min="4875" max="4875" width="7.69921875" style="1" customWidth="1"/>
    <col min="4876" max="4876" width="3.69921875" style="1" customWidth="1"/>
    <col min="4877" max="4877" width="7.69921875" style="1" customWidth="1"/>
    <col min="4878" max="4878" width="3.69921875" style="1" customWidth="1"/>
    <col min="4879" max="4879" width="7.69921875" style="1" customWidth="1"/>
    <col min="4880" max="4880" width="3.69921875" style="1" customWidth="1"/>
    <col min="4881" max="5097" width="8.796875" style="1"/>
    <col min="5098" max="5098" width="5.19921875" style="1" customWidth="1"/>
    <col min="5099" max="5101" width="6.3984375" style="1" customWidth="1"/>
    <col min="5102" max="5102" width="5.19921875" style="1" customWidth="1"/>
    <col min="5103" max="5105" width="6.3984375" style="1" customWidth="1"/>
    <col min="5106" max="5106" width="5.19921875" style="1" customWidth="1"/>
    <col min="5107" max="5109" width="6.3984375" style="1" customWidth="1"/>
    <col min="5110" max="5110" width="3.69921875" style="1" customWidth="1"/>
    <col min="5111" max="5117" width="9.3984375" style="1" customWidth="1"/>
    <col min="5118" max="5130" width="0" style="1" hidden="1" customWidth="1"/>
    <col min="5131" max="5131" width="7.69921875" style="1" customWidth="1"/>
    <col min="5132" max="5132" width="3.69921875" style="1" customWidth="1"/>
    <col min="5133" max="5133" width="7.69921875" style="1" customWidth="1"/>
    <col min="5134" max="5134" width="3.69921875" style="1" customWidth="1"/>
    <col min="5135" max="5135" width="7.69921875" style="1" customWidth="1"/>
    <col min="5136" max="5136" width="3.69921875" style="1" customWidth="1"/>
    <col min="5137" max="5353" width="8.796875" style="1"/>
    <col min="5354" max="5354" width="5.19921875" style="1" customWidth="1"/>
    <col min="5355" max="5357" width="6.3984375" style="1" customWidth="1"/>
    <col min="5358" max="5358" width="5.19921875" style="1" customWidth="1"/>
    <col min="5359" max="5361" width="6.3984375" style="1" customWidth="1"/>
    <col min="5362" max="5362" width="5.19921875" style="1" customWidth="1"/>
    <col min="5363" max="5365" width="6.3984375" style="1" customWidth="1"/>
    <col min="5366" max="5366" width="3.69921875" style="1" customWidth="1"/>
    <col min="5367" max="5373" width="9.3984375" style="1" customWidth="1"/>
    <col min="5374" max="5386" width="0" style="1" hidden="1" customWidth="1"/>
    <col min="5387" max="5387" width="7.69921875" style="1" customWidth="1"/>
    <col min="5388" max="5388" width="3.69921875" style="1" customWidth="1"/>
    <col min="5389" max="5389" width="7.69921875" style="1" customWidth="1"/>
    <col min="5390" max="5390" width="3.69921875" style="1" customWidth="1"/>
    <col min="5391" max="5391" width="7.69921875" style="1" customWidth="1"/>
    <col min="5392" max="5392" width="3.69921875" style="1" customWidth="1"/>
    <col min="5393" max="5609" width="8.796875" style="1"/>
    <col min="5610" max="5610" width="5.19921875" style="1" customWidth="1"/>
    <col min="5611" max="5613" width="6.3984375" style="1" customWidth="1"/>
    <col min="5614" max="5614" width="5.19921875" style="1" customWidth="1"/>
    <col min="5615" max="5617" width="6.3984375" style="1" customWidth="1"/>
    <col min="5618" max="5618" width="5.19921875" style="1" customWidth="1"/>
    <col min="5619" max="5621" width="6.3984375" style="1" customWidth="1"/>
    <col min="5622" max="5622" width="3.69921875" style="1" customWidth="1"/>
    <col min="5623" max="5629" width="9.3984375" style="1" customWidth="1"/>
    <col min="5630" max="5642" width="0" style="1" hidden="1" customWidth="1"/>
    <col min="5643" max="5643" width="7.69921875" style="1" customWidth="1"/>
    <col min="5644" max="5644" width="3.69921875" style="1" customWidth="1"/>
    <col min="5645" max="5645" width="7.69921875" style="1" customWidth="1"/>
    <col min="5646" max="5646" width="3.69921875" style="1" customWidth="1"/>
    <col min="5647" max="5647" width="7.69921875" style="1" customWidth="1"/>
    <col min="5648" max="5648" width="3.69921875" style="1" customWidth="1"/>
    <col min="5649" max="5865" width="8.796875" style="1"/>
    <col min="5866" max="5866" width="5.19921875" style="1" customWidth="1"/>
    <col min="5867" max="5869" width="6.3984375" style="1" customWidth="1"/>
    <col min="5870" max="5870" width="5.19921875" style="1" customWidth="1"/>
    <col min="5871" max="5873" width="6.3984375" style="1" customWidth="1"/>
    <col min="5874" max="5874" width="5.19921875" style="1" customWidth="1"/>
    <col min="5875" max="5877" width="6.3984375" style="1" customWidth="1"/>
    <col min="5878" max="5878" width="3.69921875" style="1" customWidth="1"/>
    <col min="5879" max="5885" width="9.3984375" style="1" customWidth="1"/>
    <col min="5886" max="5898" width="0" style="1" hidden="1" customWidth="1"/>
    <col min="5899" max="5899" width="7.69921875" style="1" customWidth="1"/>
    <col min="5900" max="5900" width="3.69921875" style="1" customWidth="1"/>
    <col min="5901" max="5901" width="7.69921875" style="1" customWidth="1"/>
    <col min="5902" max="5902" width="3.69921875" style="1" customWidth="1"/>
    <col min="5903" max="5903" width="7.69921875" style="1" customWidth="1"/>
    <col min="5904" max="5904" width="3.69921875" style="1" customWidth="1"/>
    <col min="5905" max="6121" width="8.796875" style="1"/>
    <col min="6122" max="6122" width="5.19921875" style="1" customWidth="1"/>
    <col min="6123" max="6125" width="6.3984375" style="1" customWidth="1"/>
    <col min="6126" max="6126" width="5.19921875" style="1" customWidth="1"/>
    <col min="6127" max="6129" width="6.3984375" style="1" customWidth="1"/>
    <col min="6130" max="6130" width="5.19921875" style="1" customWidth="1"/>
    <col min="6131" max="6133" width="6.3984375" style="1" customWidth="1"/>
    <col min="6134" max="6134" width="3.69921875" style="1" customWidth="1"/>
    <col min="6135" max="6141" width="9.3984375" style="1" customWidth="1"/>
    <col min="6142" max="6154" width="0" style="1" hidden="1" customWidth="1"/>
    <col min="6155" max="6155" width="7.69921875" style="1" customWidth="1"/>
    <col min="6156" max="6156" width="3.69921875" style="1" customWidth="1"/>
    <col min="6157" max="6157" width="7.69921875" style="1" customWidth="1"/>
    <col min="6158" max="6158" width="3.69921875" style="1" customWidth="1"/>
    <col min="6159" max="6159" width="7.69921875" style="1" customWidth="1"/>
    <col min="6160" max="6160" width="3.69921875" style="1" customWidth="1"/>
    <col min="6161" max="6377" width="8.796875" style="1"/>
    <col min="6378" max="6378" width="5.19921875" style="1" customWidth="1"/>
    <col min="6379" max="6381" width="6.3984375" style="1" customWidth="1"/>
    <col min="6382" max="6382" width="5.19921875" style="1" customWidth="1"/>
    <col min="6383" max="6385" width="6.3984375" style="1" customWidth="1"/>
    <col min="6386" max="6386" width="5.19921875" style="1" customWidth="1"/>
    <col min="6387" max="6389" width="6.3984375" style="1" customWidth="1"/>
    <col min="6390" max="6390" width="3.69921875" style="1" customWidth="1"/>
    <col min="6391" max="6397" width="9.3984375" style="1" customWidth="1"/>
    <col min="6398" max="6410" width="0" style="1" hidden="1" customWidth="1"/>
    <col min="6411" max="6411" width="7.69921875" style="1" customWidth="1"/>
    <col min="6412" max="6412" width="3.69921875" style="1" customWidth="1"/>
    <col min="6413" max="6413" width="7.69921875" style="1" customWidth="1"/>
    <col min="6414" max="6414" width="3.69921875" style="1" customWidth="1"/>
    <col min="6415" max="6415" width="7.69921875" style="1" customWidth="1"/>
    <col min="6416" max="6416" width="3.69921875" style="1" customWidth="1"/>
    <col min="6417" max="6633" width="8.796875" style="1"/>
    <col min="6634" max="6634" width="5.19921875" style="1" customWidth="1"/>
    <col min="6635" max="6637" width="6.3984375" style="1" customWidth="1"/>
    <col min="6638" max="6638" width="5.19921875" style="1" customWidth="1"/>
    <col min="6639" max="6641" width="6.3984375" style="1" customWidth="1"/>
    <col min="6642" max="6642" width="5.19921875" style="1" customWidth="1"/>
    <col min="6643" max="6645" width="6.3984375" style="1" customWidth="1"/>
    <col min="6646" max="6646" width="3.69921875" style="1" customWidth="1"/>
    <col min="6647" max="6653" width="9.3984375" style="1" customWidth="1"/>
    <col min="6654" max="6666" width="0" style="1" hidden="1" customWidth="1"/>
    <col min="6667" max="6667" width="7.69921875" style="1" customWidth="1"/>
    <col min="6668" max="6668" width="3.69921875" style="1" customWidth="1"/>
    <col min="6669" max="6669" width="7.69921875" style="1" customWidth="1"/>
    <col min="6670" max="6670" width="3.69921875" style="1" customWidth="1"/>
    <col min="6671" max="6671" width="7.69921875" style="1" customWidth="1"/>
    <col min="6672" max="6672" width="3.69921875" style="1" customWidth="1"/>
    <col min="6673" max="6889" width="8.796875" style="1"/>
    <col min="6890" max="6890" width="5.19921875" style="1" customWidth="1"/>
    <col min="6891" max="6893" width="6.3984375" style="1" customWidth="1"/>
    <col min="6894" max="6894" width="5.19921875" style="1" customWidth="1"/>
    <col min="6895" max="6897" width="6.3984375" style="1" customWidth="1"/>
    <col min="6898" max="6898" width="5.19921875" style="1" customWidth="1"/>
    <col min="6899" max="6901" width="6.3984375" style="1" customWidth="1"/>
    <col min="6902" max="6902" width="3.69921875" style="1" customWidth="1"/>
    <col min="6903" max="6909" width="9.3984375" style="1" customWidth="1"/>
    <col min="6910" max="6922" width="0" style="1" hidden="1" customWidth="1"/>
    <col min="6923" max="6923" width="7.69921875" style="1" customWidth="1"/>
    <col min="6924" max="6924" width="3.69921875" style="1" customWidth="1"/>
    <col min="6925" max="6925" width="7.69921875" style="1" customWidth="1"/>
    <col min="6926" max="6926" width="3.69921875" style="1" customWidth="1"/>
    <col min="6927" max="6927" width="7.69921875" style="1" customWidth="1"/>
    <col min="6928" max="6928" width="3.69921875" style="1" customWidth="1"/>
    <col min="6929" max="7145" width="8.796875" style="1"/>
    <col min="7146" max="7146" width="5.19921875" style="1" customWidth="1"/>
    <col min="7147" max="7149" width="6.3984375" style="1" customWidth="1"/>
    <col min="7150" max="7150" width="5.19921875" style="1" customWidth="1"/>
    <col min="7151" max="7153" width="6.3984375" style="1" customWidth="1"/>
    <col min="7154" max="7154" width="5.19921875" style="1" customWidth="1"/>
    <col min="7155" max="7157" width="6.3984375" style="1" customWidth="1"/>
    <col min="7158" max="7158" width="3.69921875" style="1" customWidth="1"/>
    <col min="7159" max="7165" width="9.3984375" style="1" customWidth="1"/>
    <col min="7166" max="7178" width="0" style="1" hidden="1" customWidth="1"/>
    <col min="7179" max="7179" width="7.69921875" style="1" customWidth="1"/>
    <col min="7180" max="7180" width="3.69921875" style="1" customWidth="1"/>
    <col min="7181" max="7181" width="7.69921875" style="1" customWidth="1"/>
    <col min="7182" max="7182" width="3.69921875" style="1" customWidth="1"/>
    <col min="7183" max="7183" width="7.69921875" style="1" customWidth="1"/>
    <col min="7184" max="7184" width="3.69921875" style="1" customWidth="1"/>
    <col min="7185" max="7401" width="8.796875" style="1"/>
    <col min="7402" max="7402" width="5.19921875" style="1" customWidth="1"/>
    <col min="7403" max="7405" width="6.3984375" style="1" customWidth="1"/>
    <col min="7406" max="7406" width="5.19921875" style="1" customWidth="1"/>
    <col min="7407" max="7409" width="6.3984375" style="1" customWidth="1"/>
    <col min="7410" max="7410" width="5.19921875" style="1" customWidth="1"/>
    <col min="7411" max="7413" width="6.3984375" style="1" customWidth="1"/>
    <col min="7414" max="7414" width="3.69921875" style="1" customWidth="1"/>
    <col min="7415" max="7421" width="9.3984375" style="1" customWidth="1"/>
    <col min="7422" max="7434" width="0" style="1" hidden="1" customWidth="1"/>
    <col min="7435" max="7435" width="7.69921875" style="1" customWidth="1"/>
    <col min="7436" max="7436" width="3.69921875" style="1" customWidth="1"/>
    <col min="7437" max="7437" width="7.69921875" style="1" customWidth="1"/>
    <col min="7438" max="7438" width="3.69921875" style="1" customWidth="1"/>
    <col min="7439" max="7439" width="7.69921875" style="1" customWidth="1"/>
    <col min="7440" max="7440" width="3.69921875" style="1" customWidth="1"/>
    <col min="7441" max="7657" width="8.796875" style="1"/>
    <col min="7658" max="7658" width="5.19921875" style="1" customWidth="1"/>
    <col min="7659" max="7661" width="6.3984375" style="1" customWidth="1"/>
    <col min="7662" max="7662" width="5.19921875" style="1" customWidth="1"/>
    <col min="7663" max="7665" width="6.3984375" style="1" customWidth="1"/>
    <col min="7666" max="7666" width="5.19921875" style="1" customWidth="1"/>
    <col min="7667" max="7669" width="6.3984375" style="1" customWidth="1"/>
    <col min="7670" max="7670" width="3.69921875" style="1" customWidth="1"/>
    <col min="7671" max="7677" width="9.3984375" style="1" customWidth="1"/>
    <col min="7678" max="7690" width="0" style="1" hidden="1" customWidth="1"/>
    <col min="7691" max="7691" width="7.69921875" style="1" customWidth="1"/>
    <col min="7692" max="7692" width="3.69921875" style="1" customWidth="1"/>
    <col min="7693" max="7693" width="7.69921875" style="1" customWidth="1"/>
    <col min="7694" max="7694" width="3.69921875" style="1" customWidth="1"/>
    <col min="7695" max="7695" width="7.69921875" style="1" customWidth="1"/>
    <col min="7696" max="7696" width="3.69921875" style="1" customWidth="1"/>
    <col min="7697" max="7913" width="8.796875" style="1"/>
    <col min="7914" max="7914" width="5.19921875" style="1" customWidth="1"/>
    <col min="7915" max="7917" width="6.3984375" style="1" customWidth="1"/>
    <col min="7918" max="7918" width="5.19921875" style="1" customWidth="1"/>
    <col min="7919" max="7921" width="6.3984375" style="1" customWidth="1"/>
    <col min="7922" max="7922" width="5.19921875" style="1" customWidth="1"/>
    <col min="7923" max="7925" width="6.3984375" style="1" customWidth="1"/>
    <col min="7926" max="7926" width="3.69921875" style="1" customWidth="1"/>
    <col min="7927" max="7933" width="9.3984375" style="1" customWidth="1"/>
    <col min="7934" max="7946" width="0" style="1" hidden="1" customWidth="1"/>
    <col min="7947" max="7947" width="7.69921875" style="1" customWidth="1"/>
    <col min="7948" max="7948" width="3.69921875" style="1" customWidth="1"/>
    <col min="7949" max="7949" width="7.69921875" style="1" customWidth="1"/>
    <col min="7950" max="7950" width="3.69921875" style="1" customWidth="1"/>
    <col min="7951" max="7951" width="7.69921875" style="1" customWidth="1"/>
    <col min="7952" max="7952" width="3.69921875" style="1" customWidth="1"/>
    <col min="7953" max="8169" width="8.796875" style="1"/>
    <col min="8170" max="8170" width="5.19921875" style="1" customWidth="1"/>
    <col min="8171" max="8173" width="6.3984375" style="1" customWidth="1"/>
    <col min="8174" max="8174" width="5.19921875" style="1" customWidth="1"/>
    <col min="8175" max="8177" width="6.3984375" style="1" customWidth="1"/>
    <col min="8178" max="8178" width="5.19921875" style="1" customWidth="1"/>
    <col min="8179" max="8181" width="6.3984375" style="1" customWidth="1"/>
    <col min="8182" max="8182" width="3.69921875" style="1" customWidth="1"/>
    <col min="8183" max="8189" width="9.3984375" style="1" customWidth="1"/>
    <col min="8190" max="8202" width="0" style="1" hidden="1" customWidth="1"/>
    <col min="8203" max="8203" width="7.69921875" style="1" customWidth="1"/>
    <col min="8204" max="8204" width="3.69921875" style="1" customWidth="1"/>
    <col min="8205" max="8205" width="7.69921875" style="1" customWidth="1"/>
    <col min="8206" max="8206" width="3.69921875" style="1" customWidth="1"/>
    <col min="8207" max="8207" width="7.69921875" style="1" customWidth="1"/>
    <col min="8208" max="8208" width="3.69921875" style="1" customWidth="1"/>
    <col min="8209" max="8425" width="8.796875" style="1"/>
    <col min="8426" max="8426" width="5.19921875" style="1" customWidth="1"/>
    <col min="8427" max="8429" width="6.3984375" style="1" customWidth="1"/>
    <col min="8430" max="8430" width="5.19921875" style="1" customWidth="1"/>
    <col min="8431" max="8433" width="6.3984375" style="1" customWidth="1"/>
    <col min="8434" max="8434" width="5.19921875" style="1" customWidth="1"/>
    <col min="8435" max="8437" width="6.3984375" style="1" customWidth="1"/>
    <col min="8438" max="8438" width="3.69921875" style="1" customWidth="1"/>
    <col min="8439" max="8445" width="9.3984375" style="1" customWidth="1"/>
    <col min="8446" max="8458" width="0" style="1" hidden="1" customWidth="1"/>
    <col min="8459" max="8459" width="7.69921875" style="1" customWidth="1"/>
    <col min="8460" max="8460" width="3.69921875" style="1" customWidth="1"/>
    <col min="8461" max="8461" width="7.69921875" style="1" customWidth="1"/>
    <col min="8462" max="8462" width="3.69921875" style="1" customWidth="1"/>
    <col min="8463" max="8463" width="7.69921875" style="1" customWidth="1"/>
    <col min="8464" max="8464" width="3.69921875" style="1" customWidth="1"/>
    <col min="8465" max="8681" width="8.796875" style="1"/>
    <col min="8682" max="8682" width="5.19921875" style="1" customWidth="1"/>
    <col min="8683" max="8685" width="6.3984375" style="1" customWidth="1"/>
    <col min="8686" max="8686" width="5.19921875" style="1" customWidth="1"/>
    <col min="8687" max="8689" width="6.3984375" style="1" customWidth="1"/>
    <col min="8690" max="8690" width="5.19921875" style="1" customWidth="1"/>
    <col min="8691" max="8693" width="6.3984375" style="1" customWidth="1"/>
    <col min="8694" max="8694" width="3.69921875" style="1" customWidth="1"/>
    <col min="8695" max="8701" width="9.3984375" style="1" customWidth="1"/>
    <col min="8702" max="8714" width="0" style="1" hidden="1" customWidth="1"/>
    <col min="8715" max="8715" width="7.69921875" style="1" customWidth="1"/>
    <col min="8716" max="8716" width="3.69921875" style="1" customWidth="1"/>
    <col min="8717" max="8717" width="7.69921875" style="1" customWidth="1"/>
    <col min="8718" max="8718" width="3.69921875" style="1" customWidth="1"/>
    <col min="8719" max="8719" width="7.69921875" style="1" customWidth="1"/>
    <col min="8720" max="8720" width="3.69921875" style="1" customWidth="1"/>
    <col min="8721" max="8937" width="8.796875" style="1"/>
    <col min="8938" max="8938" width="5.19921875" style="1" customWidth="1"/>
    <col min="8939" max="8941" width="6.3984375" style="1" customWidth="1"/>
    <col min="8942" max="8942" width="5.19921875" style="1" customWidth="1"/>
    <col min="8943" max="8945" width="6.3984375" style="1" customWidth="1"/>
    <col min="8946" max="8946" width="5.19921875" style="1" customWidth="1"/>
    <col min="8947" max="8949" width="6.3984375" style="1" customWidth="1"/>
    <col min="8950" max="8950" width="3.69921875" style="1" customWidth="1"/>
    <col min="8951" max="8957" width="9.3984375" style="1" customWidth="1"/>
    <col min="8958" max="8970" width="0" style="1" hidden="1" customWidth="1"/>
    <col min="8971" max="8971" width="7.69921875" style="1" customWidth="1"/>
    <col min="8972" max="8972" width="3.69921875" style="1" customWidth="1"/>
    <col min="8973" max="8973" width="7.69921875" style="1" customWidth="1"/>
    <col min="8974" max="8974" width="3.69921875" style="1" customWidth="1"/>
    <col min="8975" max="8975" width="7.69921875" style="1" customWidth="1"/>
    <col min="8976" max="8976" width="3.69921875" style="1" customWidth="1"/>
    <col min="8977" max="9193" width="8.796875" style="1"/>
    <col min="9194" max="9194" width="5.19921875" style="1" customWidth="1"/>
    <col min="9195" max="9197" width="6.3984375" style="1" customWidth="1"/>
    <col min="9198" max="9198" width="5.19921875" style="1" customWidth="1"/>
    <col min="9199" max="9201" width="6.3984375" style="1" customWidth="1"/>
    <col min="9202" max="9202" width="5.19921875" style="1" customWidth="1"/>
    <col min="9203" max="9205" width="6.3984375" style="1" customWidth="1"/>
    <col min="9206" max="9206" width="3.69921875" style="1" customWidth="1"/>
    <col min="9207" max="9213" width="9.3984375" style="1" customWidth="1"/>
    <col min="9214" max="9226" width="0" style="1" hidden="1" customWidth="1"/>
    <col min="9227" max="9227" width="7.69921875" style="1" customWidth="1"/>
    <col min="9228" max="9228" width="3.69921875" style="1" customWidth="1"/>
    <col min="9229" max="9229" width="7.69921875" style="1" customWidth="1"/>
    <col min="9230" max="9230" width="3.69921875" style="1" customWidth="1"/>
    <col min="9231" max="9231" width="7.69921875" style="1" customWidth="1"/>
    <col min="9232" max="9232" width="3.69921875" style="1" customWidth="1"/>
    <col min="9233" max="9449" width="8.796875" style="1"/>
    <col min="9450" max="9450" width="5.19921875" style="1" customWidth="1"/>
    <col min="9451" max="9453" width="6.3984375" style="1" customWidth="1"/>
    <col min="9454" max="9454" width="5.19921875" style="1" customWidth="1"/>
    <col min="9455" max="9457" width="6.3984375" style="1" customWidth="1"/>
    <col min="9458" max="9458" width="5.19921875" style="1" customWidth="1"/>
    <col min="9459" max="9461" width="6.3984375" style="1" customWidth="1"/>
    <col min="9462" max="9462" width="3.69921875" style="1" customWidth="1"/>
    <col min="9463" max="9469" width="9.3984375" style="1" customWidth="1"/>
    <col min="9470" max="9482" width="0" style="1" hidden="1" customWidth="1"/>
    <col min="9483" max="9483" width="7.69921875" style="1" customWidth="1"/>
    <col min="9484" max="9484" width="3.69921875" style="1" customWidth="1"/>
    <col min="9485" max="9485" width="7.69921875" style="1" customWidth="1"/>
    <col min="9486" max="9486" width="3.69921875" style="1" customWidth="1"/>
    <col min="9487" max="9487" width="7.69921875" style="1" customWidth="1"/>
    <col min="9488" max="9488" width="3.69921875" style="1" customWidth="1"/>
    <col min="9489" max="9705" width="8.796875" style="1"/>
    <col min="9706" max="9706" width="5.19921875" style="1" customWidth="1"/>
    <col min="9707" max="9709" width="6.3984375" style="1" customWidth="1"/>
    <col min="9710" max="9710" width="5.19921875" style="1" customWidth="1"/>
    <col min="9711" max="9713" width="6.3984375" style="1" customWidth="1"/>
    <col min="9714" max="9714" width="5.19921875" style="1" customWidth="1"/>
    <col min="9715" max="9717" width="6.3984375" style="1" customWidth="1"/>
    <col min="9718" max="9718" width="3.69921875" style="1" customWidth="1"/>
    <col min="9719" max="9725" width="9.3984375" style="1" customWidth="1"/>
    <col min="9726" max="9738" width="0" style="1" hidden="1" customWidth="1"/>
    <col min="9739" max="9739" width="7.69921875" style="1" customWidth="1"/>
    <col min="9740" max="9740" width="3.69921875" style="1" customWidth="1"/>
    <col min="9741" max="9741" width="7.69921875" style="1" customWidth="1"/>
    <col min="9742" max="9742" width="3.69921875" style="1" customWidth="1"/>
    <col min="9743" max="9743" width="7.69921875" style="1" customWidth="1"/>
    <col min="9744" max="9744" width="3.69921875" style="1" customWidth="1"/>
    <col min="9745" max="9961" width="8.796875" style="1"/>
    <col min="9962" max="9962" width="5.19921875" style="1" customWidth="1"/>
    <col min="9963" max="9965" width="6.3984375" style="1" customWidth="1"/>
    <col min="9966" max="9966" width="5.19921875" style="1" customWidth="1"/>
    <col min="9967" max="9969" width="6.3984375" style="1" customWidth="1"/>
    <col min="9970" max="9970" width="5.19921875" style="1" customWidth="1"/>
    <col min="9971" max="9973" width="6.3984375" style="1" customWidth="1"/>
    <col min="9974" max="9974" width="3.69921875" style="1" customWidth="1"/>
    <col min="9975" max="9981" width="9.3984375" style="1" customWidth="1"/>
    <col min="9982" max="9994" width="0" style="1" hidden="1" customWidth="1"/>
    <col min="9995" max="9995" width="7.69921875" style="1" customWidth="1"/>
    <col min="9996" max="9996" width="3.69921875" style="1" customWidth="1"/>
    <col min="9997" max="9997" width="7.69921875" style="1" customWidth="1"/>
    <col min="9998" max="9998" width="3.69921875" style="1" customWidth="1"/>
    <col min="9999" max="9999" width="7.69921875" style="1" customWidth="1"/>
    <col min="10000" max="10000" width="3.69921875" style="1" customWidth="1"/>
    <col min="10001" max="10217" width="8.796875" style="1"/>
    <col min="10218" max="10218" width="5.19921875" style="1" customWidth="1"/>
    <col min="10219" max="10221" width="6.3984375" style="1" customWidth="1"/>
    <col min="10222" max="10222" width="5.19921875" style="1" customWidth="1"/>
    <col min="10223" max="10225" width="6.3984375" style="1" customWidth="1"/>
    <col min="10226" max="10226" width="5.19921875" style="1" customWidth="1"/>
    <col min="10227" max="10229" width="6.3984375" style="1" customWidth="1"/>
    <col min="10230" max="10230" width="3.69921875" style="1" customWidth="1"/>
    <col min="10231" max="10237" width="9.3984375" style="1" customWidth="1"/>
    <col min="10238" max="10250" width="0" style="1" hidden="1" customWidth="1"/>
    <col min="10251" max="10251" width="7.69921875" style="1" customWidth="1"/>
    <col min="10252" max="10252" width="3.69921875" style="1" customWidth="1"/>
    <col min="10253" max="10253" width="7.69921875" style="1" customWidth="1"/>
    <col min="10254" max="10254" width="3.69921875" style="1" customWidth="1"/>
    <col min="10255" max="10255" width="7.69921875" style="1" customWidth="1"/>
    <col min="10256" max="10256" width="3.69921875" style="1" customWidth="1"/>
    <col min="10257" max="10473" width="8.796875" style="1"/>
    <col min="10474" max="10474" width="5.19921875" style="1" customWidth="1"/>
    <col min="10475" max="10477" width="6.3984375" style="1" customWidth="1"/>
    <col min="10478" max="10478" width="5.19921875" style="1" customWidth="1"/>
    <col min="10479" max="10481" width="6.3984375" style="1" customWidth="1"/>
    <col min="10482" max="10482" width="5.19921875" style="1" customWidth="1"/>
    <col min="10483" max="10485" width="6.3984375" style="1" customWidth="1"/>
    <col min="10486" max="10486" width="3.69921875" style="1" customWidth="1"/>
    <col min="10487" max="10493" width="9.3984375" style="1" customWidth="1"/>
    <col min="10494" max="10506" width="0" style="1" hidden="1" customWidth="1"/>
    <col min="10507" max="10507" width="7.69921875" style="1" customWidth="1"/>
    <col min="10508" max="10508" width="3.69921875" style="1" customWidth="1"/>
    <col min="10509" max="10509" width="7.69921875" style="1" customWidth="1"/>
    <col min="10510" max="10510" width="3.69921875" style="1" customWidth="1"/>
    <col min="10511" max="10511" width="7.69921875" style="1" customWidth="1"/>
    <col min="10512" max="10512" width="3.69921875" style="1" customWidth="1"/>
    <col min="10513" max="10729" width="8.796875" style="1"/>
    <col min="10730" max="10730" width="5.19921875" style="1" customWidth="1"/>
    <col min="10731" max="10733" width="6.3984375" style="1" customWidth="1"/>
    <col min="10734" max="10734" width="5.19921875" style="1" customWidth="1"/>
    <col min="10735" max="10737" width="6.3984375" style="1" customWidth="1"/>
    <col min="10738" max="10738" width="5.19921875" style="1" customWidth="1"/>
    <col min="10739" max="10741" width="6.3984375" style="1" customWidth="1"/>
    <col min="10742" max="10742" width="3.69921875" style="1" customWidth="1"/>
    <col min="10743" max="10749" width="9.3984375" style="1" customWidth="1"/>
    <col min="10750" max="10762" width="0" style="1" hidden="1" customWidth="1"/>
    <col min="10763" max="10763" width="7.69921875" style="1" customWidth="1"/>
    <col min="10764" max="10764" width="3.69921875" style="1" customWidth="1"/>
    <col min="10765" max="10765" width="7.69921875" style="1" customWidth="1"/>
    <col min="10766" max="10766" width="3.69921875" style="1" customWidth="1"/>
    <col min="10767" max="10767" width="7.69921875" style="1" customWidth="1"/>
    <col min="10768" max="10768" width="3.69921875" style="1" customWidth="1"/>
    <col min="10769" max="10985" width="8.796875" style="1"/>
    <col min="10986" max="10986" width="5.19921875" style="1" customWidth="1"/>
    <col min="10987" max="10989" width="6.3984375" style="1" customWidth="1"/>
    <col min="10990" max="10990" width="5.19921875" style="1" customWidth="1"/>
    <col min="10991" max="10993" width="6.3984375" style="1" customWidth="1"/>
    <col min="10994" max="10994" width="5.19921875" style="1" customWidth="1"/>
    <col min="10995" max="10997" width="6.3984375" style="1" customWidth="1"/>
    <col min="10998" max="10998" width="3.69921875" style="1" customWidth="1"/>
    <col min="10999" max="11005" width="9.3984375" style="1" customWidth="1"/>
    <col min="11006" max="11018" width="0" style="1" hidden="1" customWidth="1"/>
    <col min="11019" max="11019" width="7.69921875" style="1" customWidth="1"/>
    <col min="11020" max="11020" width="3.69921875" style="1" customWidth="1"/>
    <col min="11021" max="11021" width="7.69921875" style="1" customWidth="1"/>
    <col min="11022" max="11022" width="3.69921875" style="1" customWidth="1"/>
    <col min="11023" max="11023" width="7.69921875" style="1" customWidth="1"/>
    <col min="11024" max="11024" width="3.69921875" style="1" customWidth="1"/>
    <col min="11025" max="11241" width="8.796875" style="1"/>
    <col min="11242" max="11242" width="5.19921875" style="1" customWidth="1"/>
    <col min="11243" max="11245" width="6.3984375" style="1" customWidth="1"/>
    <col min="11246" max="11246" width="5.19921875" style="1" customWidth="1"/>
    <col min="11247" max="11249" width="6.3984375" style="1" customWidth="1"/>
    <col min="11250" max="11250" width="5.19921875" style="1" customWidth="1"/>
    <col min="11251" max="11253" width="6.3984375" style="1" customWidth="1"/>
    <col min="11254" max="11254" width="3.69921875" style="1" customWidth="1"/>
    <col min="11255" max="11261" width="9.3984375" style="1" customWidth="1"/>
    <col min="11262" max="11274" width="0" style="1" hidden="1" customWidth="1"/>
    <col min="11275" max="11275" width="7.69921875" style="1" customWidth="1"/>
    <col min="11276" max="11276" width="3.69921875" style="1" customWidth="1"/>
    <col min="11277" max="11277" width="7.69921875" style="1" customWidth="1"/>
    <col min="11278" max="11278" width="3.69921875" style="1" customWidth="1"/>
    <col min="11279" max="11279" width="7.69921875" style="1" customWidth="1"/>
    <col min="11280" max="11280" width="3.69921875" style="1" customWidth="1"/>
    <col min="11281" max="11497" width="8.796875" style="1"/>
    <col min="11498" max="11498" width="5.19921875" style="1" customWidth="1"/>
    <col min="11499" max="11501" width="6.3984375" style="1" customWidth="1"/>
    <col min="11502" max="11502" width="5.19921875" style="1" customWidth="1"/>
    <col min="11503" max="11505" width="6.3984375" style="1" customWidth="1"/>
    <col min="11506" max="11506" width="5.19921875" style="1" customWidth="1"/>
    <col min="11507" max="11509" width="6.3984375" style="1" customWidth="1"/>
    <col min="11510" max="11510" width="3.69921875" style="1" customWidth="1"/>
    <col min="11511" max="11517" width="9.3984375" style="1" customWidth="1"/>
    <col min="11518" max="11530" width="0" style="1" hidden="1" customWidth="1"/>
    <col min="11531" max="11531" width="7.69921875" style="1" customWidth="1"/>
    <col min="11532" max="11532" width="3.69921875" style="1" customWidth="1"/>
    <col min="11533" max="11533" width="7.69921875" style="1" customWidth="1"/>
    <col min="11534" max="11534" width="3.69921875" style="1" customWidth="1"/>
    <col min="11535" max="11535" width="7.69921875" style="1" customWidth="1"/>
    <col min="11536" max="11536" width="3.69921875" style="1" customWidth="1"/>
    <col min="11537" max="11753" width="8.796875" style="1"/>
    <col min="11754" max="11754" width="5.19921875" style="1" customWidth="1"/>
    <col min="11755" max="11757" width="6.3984375" style="1" customWidth="1"/>
    <col min="11758" max="11758" width="5.19921875" style="1" customWidth="1"/>
    <col min="11759" max="11761" width="6.3984375" style="1" customWidth="1"/>
    <col min="11762" max="11762" width="5.19921875" style="1" customWidth="1"/>
    <col min="11763" max="11765" width="6.3984375" style="1" customWidth="1"/>
    <col min="11766" max="11766" width="3.69921875" style="1" customWidth="1"/>
    <col min="11767" max="11773" width="9.3984375" style="1" customWidth="1"/>
    <col min="11774" max="11786" width="0" style="1" hidden="1" customWidth="1"/>
    <col min="11787" max="11787" width="7.69921875" style="1" customWidth="1"/>
    <col min="11788" max="11788" width="3.69921875" style="1" customWidth="1"/>
    <col min="11789" max="11789" width="7.69921875" style="1" customWidth="1"/>
    <col min="11790" max="11790" width="3.69921875" style="1" customWidth="1"/>
    <col min="11791" max="11791" width="7.69921875" style="1" customWidth="1"/>
    <col min="11792" max="11792" width="3.69921875" style="1" customWidth="1"/>
    <col min="11793" max="12009" width="8.796875" style="1"/>
    <col min="12010" max="12010" width="5.19921875" style="1" customWidth="1"/>
    <col min="12011" max="12013" width="6.3984375" style="1" customWidth="1"/>
    <col min="12014" max="12014" width="5.19921875" style="1" customWidth="1"/>
    <col min="12015" max="12017" width="6.3984375" style="1" customWidth="1"/>
    <col min="12018" max="12018" width="5.19921875" style="1" customWidth="1"/>
    <col min="12019" max="12021" width="6.3984375" style="1" customWidth="1"/>
    <col min="12022" max="12022" width="3.69921875" style="1" customWidth="1"/>
    <col min="12023" max="12029" width="9.3984375" style="1" customWidth="1"/>
    <col min="12030" max="12042" width="0" style="1" hidden="1" customWidth="1"/>
    <col min="12043" max="12043" width="7.69921875" style="1" customWidth="1"/>
    <col min="12044" max="12044" width="3.69921875" style="1" customWidth="1"/>
    <col min="12045" max="12045" width="7.69921875" style="1" customWidth="1"/>
    <col min="12046" max="12046" width="3.69921875" style="1" customWidth="1"/>
    <col min="12047" max="12047" width="7.69921875" style="1" customWidth="1"/>
    <col min="12048" max="12048" width="3.69921875" style="1" customWidth="1"/>
    <col min="12049" max="12265" width="8.796875" style="1"/>
    <col min="12266" max="12266" width="5.19921875" style="1" customWidth="1"/>
    <col min="12267" max="12269" width="6.3984375" style="1" customWidth="1"/>
    <col min="12270" max="12270" width="5.19921875" style="1" customWidth="1"/>
    <col min="12271" max="12273" width="6.3984375" style="1" customWidth="1"/>
    <col min="12274" max="12274" width="5.19921875" style="1" customWidth="1"/>
    <col min="12275" max="12277" width="6.3984375" style="1" customWidth="1"/>
    <col min="12278" max="12278" width="3.69921875" style="1" customWidth="1"/>
    <col min="12279" max="12285" width="9.3984375" style="1" customWidth="1"/>
    <col min="12286" max="12298" width="0" style="1" hidden="1" customWidth="1"/>
    <col min="12299" max="12299" width="7.69921875" style="1" customWidth="1"/>
    <col min="12300" max="12300" width="3.69921875" style="1" customWidth="1"/>
    <col min="12301" max="12301" width="7.69921875" style="1" customWidth="1"/>
    <col min="12302" max="12302" width="3.69921875" style="1" customWidth="1"/>
    <col min="12303" max="12303" width="7.69921875" style="1" customWidth="1"/>
    <col min="12304" max="12304" width="3.69921875" style="1" customWidth="1"/>
    <col min="12305" max="12521" width="8.796875" style="1"/>
    <col min="12522" max="12522" width="5.19921875" style="1" customWidth="1"/>
    <col min="12523" max="12525" width="6.3984375" style="1" customWidth="1"/>
    <col min="12526" max="12526" width="5.19921875" style="1" customWidth="1"/>
    <col min="12527" max="12529" width="6.3984375" style="1" customWidth="1"/>
    <col min="12530" max="12530" width="5.19921875" style="1" customWidth="1"/>
    <col min="12531" max="12533" width="6.3984375" style="1" customWidth="1"/>
    <col min="12534" max="12534" width="3.69921875" style="1" customWidth="1"/>
    <col min="12535" max="12541" width="9.3984375" style="1" customWidth="1"/>
    <col min="12542" max="12554" width="0" style="1" hidden="1" customWidth="1"/>
    <col min="12555" max="12555" width="7.69921875" style="1" customWidth="1"/>
    <col min="12556" max="12556" width="3.69921875" style="1" customWidth="1"/>
    <col min="12557" max="12557" width="7.69921875" style="1" customWidth="1"/>
    <col min="12558" max="12558" width="3.69921875" style="1" customWidth="1"/>
    <col min="12559" max="12559" width="7.69921875" style="1" customWidth="1"/>
    <col min="12560" max="12560" width="3.69921875" style="1" customWidth="1"/>
    <col min="12561" max="12777" width="8.796875" style="1"/>
    <col min="12778" max="12778" width="5.19921875" style="1" customWidth="1"/>
    <col min="12779" max="12781" width="6.3984375" style="1" customWidth="1"/>
    <col min="12782" max="12782" width="5.19921875" style="1" customWidth="1"/>
    <col min="12783" max="12785" width="6.3984375" style="1" customWidth="1"/>
    <col min="12786" max="12786" width="5.19921875" style="1" customWidth="1"/>
    <col min="12787" max="12789" width="6.3984375" style="1" customWidth="1"/>
    <col min="12790" max="12790" width="3.69921875" style="1" customWidth="1"/>
    <col min="12791" max="12797" width="9.3984375" style="1" customWidth="1"/>
    <col min="12798" max="12810" width="0" style="1" hidden="1" customWidth="1"/>
    <col min="12811" max="12811" width="7.69921875" style="1" customWidth="1"/>
    <col min="12812" max="12812" width="3.69921875" style="1" customWidth="1"/>
    <col min="12813" max="12813" width="7.69921875" style="1" customWidth="1"/>
    <col min="12814" max="12814" width="3.69921875" style="1" customWidth="1"/>
    <col min="12815" max="12815" width="7.69921875" style="1" customWidth="1"/>
    <col min="12816" max="12816" width="3.69921875" style="1" customWidth="1"/>
    <col min="12817" max="13033" width="8.796875" style="1"/>
    <col min="13034" max="13034" width="5.19921875" style="1" customWidth="1"/>
    <col min="13035" max="13037" width="6.3984375" style="1" customWidth="1"/>
    <col min="13038" max="13038" width="5.19921875" style="1" customWidth="1"/>
    <col min="13039" max="13041" width="6.3984375" style="1" customWidth="1"/>
    <col min="13042" max="13042" width="5.19921875" style="1" customWidth="1"/>
    <col min="13043" max="13045" width="6.3984375" style="1" customWidth="1"/>
    <col min="13046" max="13046" width="3.69921875" style="1" customWidth="1"/>
    <col min="13047" max="13053" width="9.3984375" style="1" customWidth="1"/>
    <col min="13054" max="13066" width="0" style="1" hidden="1" customWidth="1"/>
    <col min="13067" max="13067" width="7.69921875" style="1" customWidth="1"/>
    <col min="13068" max="13068" width="3.69921875" style="1" customWidth="1"/>
    <col min="13069" max="13069" width="7.69921875" style="1" customWidth="1"/>
    <col min="13070" max="13070" width="3.69921875" style="1" customWidth="1"/>
    <col min="13071" max="13071" width="7.69921875" style="1" customWidth="1"/>
    <col min="13072" max="13072" width="3.69921875" style="1" customWidth="1"/>
    <col min="13073" max="13289" width="8.796875" style="1"/>
    <col min="13290" max="13290" width="5.19921875" style="1" customWidth="1"/>
    <col min="13291" max="13293" width="6.3984375" style="1" customWidth="1"/>
    <col min="13294" max="13294" width="5.19921875" style="1" customWidth="1"/>
    <col min="13295" max="13297" width="6.3984375" style="1" customWidth="1"/>
    <col min="13298" max="13298" width="5.19921875" style="1" customWidth="1"/>
    <col min="13299" max="13301" width="6.3984375" style="1" customWidth="1"/>
    <col min="13302" max="13302" width="3.69921875" style="1" customWidth="1"/>
    <col min="13303" max="13309" width="9.3984375" style="1" customWidth="1"/>
    <col min="13310" max="13322" width="0" style="1" hidden="1" customWidth="1"/>
    <col min="13323" max="13323" width="7.69921875" style="1" customWidth="1"/>
    <col min="13324" max="13324" width="3.69921875" style="1" customWidth="1"/>
    <col min="13325" max="13325" width="7.69921875" style="1" customWidth="1"/>
    <col min="13326" max="13326" width="3.69921875" style="1" customWidth="1"/>
    <col min="13327" max="13327" width="7.69921875" style="1" customWidth="1"/>
    <col min="13328" max="13328" width="3.69921875" style="1" customWidth="1"/>
    <col min="13329" max="13545" width="8.796875" style="1"/>
    <col min="13546" max="13546" width="5.19921875" style="1" customWidth="1"/>
    <col min="13547" max="13549" width="6.3984375" style="1" customWidth="1"/>
    <col min="13550" max="13550" width="5.19921875" style="1" customWidth="1"/>
    <col min="13551" max="13553" width="6.3984375" style="1" customWidth="1"/>
    <col min="13554" max="13554" width="5.19921875" style="1" customWidth="1"/>
    <col min="13555" max="13557" width="6.3984375" style="1" customWidth="1"/>
    <col min="13558" max="13558" width="3.69921875" style="1" customWidth="1"/>
    <col min="13559" max="13565" width="9.3984375" style="1" customWidth="1"/>
    <col min="13566" max="13578" width="0" style="1" hidden="1" customWidth="1"/>
    <col min="13579" max="13579" width="7.69921875" style="1" customWidth="1"/>
    <col min="13580" max="13580" width="3.69921875" style="1" customWidth="1"/>
    <col min="13581" max="13581" width="7.69921875" style="1" customWidth="1"/>
    <col min="13582" max="13582" width="3.69921875" style="1" customWidth="1"/>
    <col min="13583" max="13583" width="7.69921875" style="1" customWidth="1"/>
    <col min="13584" max="13584" width="3.69921875" style="1" customWidth="1"/>
    <col min="13585" max="13801" width="8.796875" style="1"/>
    <col min="13802" max="13802" width="5.19921875" style="1" customWidth="1"/>
    <col min="13803" max="13805" width="6.3984375" style="1" customWidth="1"/>
    <col min="13806" max="13806" width="5.19921875" style="1" customWidth="1"/>
    <col min="13807" max="13809" width="6.3984375" style="1" customWidth="1"/>
    <col min="13810" max="13810" width="5.19921875" style="1" customWidth="1"/>
    <col min="13811" max="13813" width="6.3984375" style="1" customWidth="1"/>
    <col min="13814" max="13814" width="3.69921875" style="1" customWidth="1"/>
    <col min="13815" max="13821" width="9.3984375" style="1" customWidth="1"/>
    <col min="13822" max="13834" width="0" style="1" hidden="1" customWidth="1"/>
    <col min="13835" max="13835" width="7.69921875" style="1" customWidth="1"/>
    <col min="13836" max="13836" width="3.69921875" style="1" customWidth="1"/>
    <col min="13837" max="13837" width="7.69921875" style="1" customWidth="1"/>
    <col min="13838" max="13838" width="3.69921875" style="1" customWidth="1"/>
    <col min="13839" max="13839" width="7.69921875" style="1" customWidth="1"/>
    <col min="13840" max="13840" width="3.69921875" style="1" customWidth="1"/>
    <col min="13841" max="14057" width="8.796875" style="1"/>
    <col min="14058" max="14058" width="5.19921875" style="1" customWidth="1"/>
    <col min="14059" max="14061" width="6.3984375" style="1" customWidth="1"/>
    <col min="14062" max="14062" width="5.19921875" style="1" customWidth="1"/>
    <col min="14063" max="14065" width="6.3984375" style="1" customWidth="1"/>
    <col min="14066" max="14066" width="5.19921875" style="1" customWidth="1"/>
    <col min="14067" max="14069" width="6.3984375" style="1" customWidth="1"/>
    <col min="14070" max="14070" width="3.69921875" style="1" customWidth="1"/>
    <col min="14071" max="14077" width="9.3984375" style="1" customWidth="1"/>
    <col min="14078" max="14090" width="0" style="1" hidden="1" customWidth="1"/>
    <col min="14091" max="14091" width="7.69921875" style="1" customWidth="1"/>
    <col min="14092" max="14092" width="3.69921875" style="1" customWidth="1"/>
    <col min="14093" max="14093" width="7.69921875" style="1" customWidth="1"/>
    <col min="14094" max="14094" width="3.69921875" style="1" customWidth="1"/>
    <col min="14095" max="14095" width="7.69921875" style="1" customWidth="1"/>
    <col min="14096" max="14096" width="3.69921875" style="1" customWidth="1"/>
    <col min="14097" max="14313" width="8.796875" style="1"/>
    <col min="14314" max="14314" width="5.19921875" style="1" customWidth="1"/>
    <col min="14315" max="14317" width="6.3984375" style="1" customWidth="1"/>
    <col min="14318" max="14318" width="5.19921875" style="1" customWidth="1"/>
    <col min="14319" max="14321" width="6.3984375" style="1" customWidth="1"/>
    <col min="14322" max="14322" width="5.19921875" style="1" customWidth="1"/>
    <col min="14323" max="14325" width="6.3984375" style="1" customWidth="1"/>
    <col min="14326" max="14326" width="3.69921875" style="1" customWidth="1"/>
    <col min="14327" max="14333" width="9.3984375" style="1" customWidth="1"/>
    <col min="14334" max="14346" width="0" style="1" hidden="1" customWidth="1"/>
    <col min="14347" max="14347" width="7.69921875" style="1" customWidth="1"/>
    <col min="14348" max="14348" width="3.69921875" style="1" customWidth="1"/>
    <col min="14349" max="14349" width="7.69921875" style="1" customWidth="1"/>
    <col min="14350" max="14350" width="3.69921875" style="1" customWidth="1"/>
    <col min="14351" max="14351" width="7.69921875" style="1" customWidth="1"/>
    <col min="14352" max="14352" width="3.69921875" style="1" customWidth="1"/>
    <col min="14353" max="14569" width="8.796875" style="1"/>
    <col min="14570" max="14570" width="5.19921875" style="1" customWidth="1"/>
    <col min="14571" max="14573" width="6.3984375" style="1" customWidth="1"/>
    <col min="14574" max="14574" width="5.19921875" style="1" customWidth="1"/>
    <col min="14575" max="14577" width="6.3984375" style="1" customWidth="1"/>
    <col min="14578" max="14578" width="5.19921875" style="1" customWidth="1"/>
    <col min="14579" max="14581" width="6.3984375" style="1" customWidth="1"/>
    <col min="14582" max="14582" width="3.69921875" style="1" customWidth="1"/>
    <col min="14583" max="14589" width="9.3984375" style="1" customWidth="1"/>
    <col min="14590" max="14602" width="0" style="1" hidden="1" customWidth="1"/>
    <col min="14603" max="14603" width="7.69921875" style="1" customWidth="1"/>
    <col min="14604" max="14604" width="3.69921875" style="1" customWidth="1"/>
    <col min="14605" max="14605" width="7.69921875" style="1" customWidth="1"/>
    <col min="14606" max="14606" width="3.69921875" style="1" customWidth="1"/>
    <col min="14607" max="14607" width="7.69921875" style="1" customWidth="1"/>
    <col min="14608" max="14608" width="3.69921875" style="1" customWidth="1"/>
    <col min="14609" max="14825" width="8.796875" style="1"/>
    <col min="14826" max="14826" width="5.19921875" style="1" customWidth="1"/>
    <col min="14827" max="14829" width="6.3984375" style="1" customWidth="1"/>
    <col min="14830" max="14830" width="5.19921875" style="1" customWidth="1"/>
    <col min="14831" max="14833" width="6.3984375" style="1" customWidth="1"/>
    <col min="14834" max="14834" width="5.19921875" style="1" customWidth="1"/>
    <col min="14835" max="14837" width="6.3984375" style="1" customWidth="1"/>
    <col min="14838" max="14838" width="3.69921875" style="1" customWidth="1"/>
    <col min="14839" max="14845" width="9.3984375" style="1" customWidth="1"/>
    <col min="14846" max="14858" width="0" style="1" hidden="1" customWidth="1"/>
    <col min="14859" max="14859" width="7.69921875" style="1" customWidth="1"/>
    <col min="14860" max="14860" width="3.69921875" style="1" customWidth="1"/>
    <col min="14861" max="14861" width="7.69921875" style="1" customWidth="1"/>
    <col min="14862" max="14862" width="3.69921875" style="1" customWidth="1"/>
    <col min="14863" max="14863" width="7.69921875" style="1" customWidth="1"/>
    <col min="14864" max="14864" width="3.69921875" style="1" customWidth="1"/>
    <col min="14865" max="15081" width="8.796875" style="1"/>
    <col min="15082" max="15082" width="5.19921875" style="1" customWidth="1"/>
    <col min="15083" max="15085" width="6.3984375" style="1" customWidth="1"/>
    <col min="15086" max="15086" width="5.19921875" style="1" customWidth="1"/>
    <col min="15087" max="15089" width="6.3984375" style="1" customWidth="1"/>
    <col min="15090" max="15090" width="5.19921875" style="1" customWidth="1"/>
    <col min="15091" max="15093" width="6.3984375" style="1" customWidth="1"/>
    <col min="15094" max="15094" width="3.69921875" style="1" customWidth="1"/>
    <col min="15095" max="15101" width="9.3984375" style="1" customWidth="1"/>
    <col min="15102" max="15114" width="0" style="1" hidden="1" customWidth="1"/>
    <col min="15115" max="15115" width="7.69921875" style="1" customWidth="1"/>
    <col min="15116" max="15116" width="3.69921875" style="1" customWidth="1"/>
    <col min="15117" max="15117" width="7.69921875" style="1" customWidth="1"/>
    <col min="15118" max="15118" width="3.69921875" style="1" customWidth="1"/>
    <col min="15119" max="15119" width="7.69921875" style="1" customWidth="1"/>
    <col min="15120" max="15120" width="3.69921875" style="1" customWidth="1"/>
    <col min="15121" max="15337" width="8.796875" style="1"/>
    <col min="15338" max="15338" width="5.19921875" style="1" customWidth="1"/>
    <col min="15339" max="15341" width="6.3984375" style="1" customWidth="1"/>
    <col min="15342" max="15342" width="5.19921875" style="1" customWidth="1"/>
    <col min="15343" max="15345" width="6.3984375" style="1" customWidth="1"/>
    <col min="15346" max="15346" width="5.19921875" style="1" customWidth="1"/>
    <col min="15347" max="15349" width="6.3984375" style="1" customWidth="1"/>
    <col min="15350" max="15350" width="3.69921875" style="1" customWidth="1"/>
    <col min="15351" max="15357" width="9.3984375" style="1" customWidth="1"/>
    <col min="15358" max="15370" width="0" style="1" hidden="1" customWidth="1"/>
    <col min="15371" max="15371" width="7.69921875" style="1" customWidth="1"/>
    <col min="15372" max="15372" width="3.69921875" style="1" customWidth="1"/>
    <col min="15373" max="15373" width="7.69921875" style="1" customWidth="1"/>
    <col min="15374" max="15374" width="3.69921875" style="1" customWidth="1"/>
    <col min="15375" max="15375" width="7.69921875" style="1" customWidth="1"/>
    <col min="15376" max="15376" width="3.69921875" style="1" customWidth="1"/>
    <col min="15377" max="15593" width="8.796875" style="1"/>
    <col min="15594" max="15594" width="5.19921875" style="1" customWidth="1"/>
    <col min="15595" max="15597" width="6.3984375" style="1" customWidth="1"/>
    <col min="15598" max="15598" width="5.19921875" style="1" customWidth="1"/>
    <col min="15599" max="15601" width="6.3984375" style="1" customWidth="1"/>
    <col min="15602" max="15602" width="5.19921875" style="1" customWidth="1"/>
    <col min="15603" max="15605" width="6.3984375" style="1" customWidth="1"/>
    <col min="15606" max="15606" width="3.69921875" style="1" customWidth="1"/>
    <col min="15607" max="15613" width="9.3984375" style="1" customWidth="1"/>
    <col min="15614" max="15626" width="0" style="1" hidden="1" customWidth="1"/>
    <col min="15627" max="15627" width="7.69921875" style="1" customWidth="1"/>
    <col min="15628" max="15628" width="3.69921875" style="1" customWidth="1"/>
    <col min="15629" max="15629" width="7.69921875" style="1" customWidth="1"/>
    <col min="15630" max="15630" width="3.69921875" style="1" customWidth="1"/>
    <col min="15631" max="15631" width="7.69921875" style="1" customWidth="1"/>
    <col min="15632" max="15632" width="3.69921875" style="1" customWidth="1"/>
    <col min="15633" max="15849" width="8.796875" style="1"/>
    <col min="15850" max="15850" width="5.19921875" style="1" customWidth="1"/>
    <col min="15851" max="15853" width="6.3984375" style="1" customWidth="1"/>
    <col min="15854" max="15854" width="5.19921875" style="1" customWidth="1"/>
    <col min="15855" max="15857" width="6.3984375" style="1" customWidth="1"/>
    <col min="15858" max="15858" width="5.19921875" style="1" customWidth="1"/>
    <col min="15859" max="15861" width="6.3984375" style="1" customWidth="1"/>
    <col min="15862" max="15862" width="3.69921875" style="1" customWidth="1"/>
    <col min="15863" max="15869" width="9.3984375" style="1" customWidth="1"/>
    <col min="15870" max="15882" width="0" style="1" hidden="1" customWidth="1"/>
    <col min="15883" max="15883" width="7.69921875" style="1" customWidth="1"/>
    <col min="15884" max="15884" width="3.69921875" style="1" customWidth="1"/>
    <col min="15885" max="15885" width="7.69921875" style="1" customWidth="1"/>
    <col min="15886" max="15886" width="3.69921875" style="1" customWidth="1"/>
    <col min="15887" max="15887" width="7.69921875" style="1" customWidth="1"/>
    <col min="15888" max="15888" width="3.69921875" style="1" customWidth="1"/>
    <col min="15889" max="16105" width="8.796875" style="1"/>
    <col min="16106" max="16106" width="5.19921875" style="1" customWidth="1"/>
    <col min="16107" max="16109" width="6.3984375" style="1" customWidth="1"/>
    <col min="16110" max="16110" width="5.19921875" style="1" customWidth="1"/>
    <col min="16111" max="16113" width="6.3984375" style="1" customWidth="1"/>
    <col min="16114" max="16114" width="5.19921875" style="1" customWidth="1"/>
    <col min="16115" max="16117" width="6.3984375" style="1" customWidth="1"/>
    <col min="16118" max="16118" width="3.69921875" style="1" customWidth="1"/>
    <col min="16119" max="16125" width="9.3984375" style="1" customWidth="1"/>
    <col min="16126" max="16138" width="0" style="1" hidden="1" customWidth="1"/>
    <col min="16139" max="16139" width="7.69921875" style="1" customWidth="1"/>
    <col min="16140" max="16140" width="3.69921875" style="1" customWidth="1"/>
    <col min="16141" max="16141" width="7.69921875" style="1" customWidth="1"/>
    <col min="16142" max="16142" width="3.69921875" style="1" customWidth="1"/>
    <col min="16143" max="16143" width="7.69921875" style="1" customWidth="1"/>
    <col min="16144" max="16144" width="3.69921875" style="1" customWidth="1"/>
    <col min="16145" max="16384" width="8.796875" style="1"/>
  </cols>
  <sheetData>
    <row r="1" spans="1:20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8"/>
      <c r="J1" s="29"/>
      <c r="K1" s="216" t="s">
        <v>57</v>
      </c>
      <c r="L1" s="219"/>
      <c r="M1" s="66"/>
      <c r="N1" s="67" t="s">
        <v>58</v>
      </c>
      <c r="O1" s="24"/>
      <c r="P1" s="24"/>
      <c r="Q1" s="66"/>
      <c r="R1" s="66"/>
      <c r="S1" s="66"/>
      <c r="T1" s="90" t="s">
        <v>165</v>
      </c>
    </row>
    <row r="2" spans="1:20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01" t="s">
        <v>1</v>
      </c>
      <c r="J2" s="8" t="s">
        <v>2</v>
      </c>
      <c r="K2" s="8" t="s">
        <v>3</v>
      </c>
      <c r="L2" s="16" t="s">
        <v>4</v>
      </c>
      <c r="M2" s="68"/>
      <c r="N2" s="69" t="s">
        <v>3</v>
      </c>
      <c r="O2" s="69" t="s">
        <v>4</v>
      </c>
      <c r="P2" s="70" t="s">
        <v>5</v>
      </c>
      <c r="Q2" s="61"/>
      <c r="R2" s="61"/>
      <c r="S2" s="61"/>
      <c r="T2" s="61"/>
    </row>
    <row r="3" spans="1:20" s="6" customFormat="1" ht="25.5" customHeight="1" thickBot="1">
      <c r="A3" s="10" t="s">
        <v>6</v>
      </c>
      <c r="B3" s="44">
        <v>236</v>
      </c>
      <c r="C3" s="44">
        <v>126</v>
      </c>
      <c r="D3" s="44">
        <v>110</v>
      </c>
      <c r="E3" s="98" t="s">
        <v>7</v>
      </c>
      <c r="F3" s="44">
        <v>515</v>
      </c>
      <c r="G3" s="44">
        <v>247</v>
      </c>
      <c r="H3" s="44">
        <v>268</v>
      </c>
      <c r="I3" s="98" t="s">
        <v>8</v>
      </c>
      <c r="J3" s="44">
        <v>1135</v>
      </c>
      <c r="K3" s="44">
        <v>573</v>
      </c>
      <c r="L3" s="44">
        <v>562</v>
      </c>
      <c r="M3" s="104"/>
      <c r="N3" s="88">
        <v>51.4790033106813</v>
      </c>
      <c r="O3" s="88">
        <v>54.74848484848485</v>
      </c>
      <c r="P3" s="89">
        <v>53.141878585495334</v>
      </c>
      <c r="Q3" s="63"/>
      <c r="R3" s="63"/>
      <c r="S3" s="63"/>
      <c r="T3" s="63"/>
    </row>
    <row r="4" spans="1:20" s="35" customFormat="1" ht="15.75" customHeight="1">
      <c r="A4" s="17">
        <v>0</v>
      </c>
      <c r="B4" s="36">
        <v>36</v>
      </c>
      <c r="C4" s="37">
        <v>17</v>
      </c>
      <c r="D4" s="37">
        <v>19</v>
      </c>
      <c r="E4" s="91">
        <v>35</v>
      </c>
      <c r="F4" s="36">
        <v>83</v>
      </c>
      <c r="G4" s="37">
        <v>43</v>
      </c>
      <c r="H4" s="37">
        <v>40</v>
      </c>
      <c r="I4" s="91">
        <v>70</v>
      </c>
      <c r="J4" s="36">
        <v>235</v>
      </c>
      <c r="K4" s="37">
        <v>115</v>
      </c>
      <c r="L4" s="37">
        <v>120</v>
      </c>
      <c r="M4" s="62"/>
      <c r="N4" s="62"/>
      <c r="O4" s="62"/>
      <c r="P4" s="62"/>
      <c r="Q4" s="62"/>
      <c r="R4" s="62"/>
      <c r="S4" s="62"/>
      <c r="T4" s="62"/>
    </row>
    <row r="5" spans="1:20" s="35" customFormat="1" ht="15.75" customHeight="1">
      <c r="A5" s="17">
        <v>1</v>
      </c>
      <c r="B5" s="36">
        <v>42</v>
      </c>
      <c r="C5" s="37">
        <v>28</v>
      </c>
      <c r="D5" s="37">
        <v>14</v>
      </c>
      <c r="E5" s="91">
        <v>36</v>
      </c>
      <c r="F5" s="36">
        <v>91</v>
      </c>
      <c r="G5" s="37">
        <v>49</v>
      </c>
      <c r="H5" s="37">
        <v>42</v>
      </c>
      <c r="I5" s="91">
        <v>71</v>
      </c>
      <c r="J5" s="36">
        <v>198</v>
      </c>
      <c r="K5" s="37">
        <v>95</v>
      </c>
      <c r="L5" s="37">
        <v>103</v>
      </c>
      <c r="M5" s="62"/>
      <c r="N5" s="62"/>
      <c r="O5" s="62"/>
      <c r="P5" s="62"/>
      <c r="Q5" s="62"/>
      <c r="R5" s="62"/>
      <c r="S5" s="62"/>
      <c r="T5" s="62"/>
    </row>
    <row r="6" spans="1:20" s="35" customFormat="1" ht="15.75" customHeight="1">
      <c r="A6" s="17">
        <v>2</v>
      </c>
      <c r="B6" s="36">
        <v>44</v>
      </c>
      <c r="C6" s="37">
        <v>20</v>
      </c>
      <c r="D6" s="37">
        <v>24</v>
      </c>
      <c r="E6" s="91">
        <v>37</v>
      </c>
      <c r="F6" s="36">
        <v>107</v>
      </c>
      <c r="G6" s="37">
        <v>47</v>
      </c>
      <c r="H6" s="37">
        <v>60</v>
      </c>
      <c r="I6" s="91">
        <v>72</v>
      </c>
      <c r="J6" s="36">
        <v>260</v>
      </c>
      <c r="K6" s="37">
        <v>131</v>
      </c>
      <c r="L6" s="37">
        <v>129</v>
      </c>
      <c r="M6" s="62"/>
      <c r="N6" s="62"/>
      <c r="O6" s="62"/>
      <c r="P6" s="62"/>
      <c r="Q6" s="62"/>
      <c r="R6" s="62"/>
      <c r="S6" s="62"/>
      <c r="T6" s="62"/>
    </row>
    <row r="7" spans="1:20" s="35" customFormat="1" ht="15.75" customHeight="1">
      <c r="A7" s="17">
        <v>3</v>
      </c>
      <c r="B7" s="36">
        <v>51</v>
      </c>
      <c r="C7" s="37">
        <v>26</v>
      </c>
      <c r="D7" s="37">
        <v>25</v>
      </c>
      <c r="E7" s="91">
        <v>38</v>
      </c>
      <c r="F7" s="36">
        <v>110</v>
      </c>
      <c r="G7" s="37">
        <v>54</v>
      </c>
      <c r="H7" s="37">
        <v>56</v>
      </c>
      <c r="I7" s="91">
        <v>73</v>
      </c>
      <c r="J7" s="36">
        <v>222</v>
      </c>
      <c r="K7" s="37">
        <v>113</v>
      </c>
      <c r="L7" s="37">
        <v>109</v>
      </c>
      <c r="M7" s="62"/>
      <c r="N7" s="62"/>
      <c r="O7" s="62"/>
      <c r="P7" s="62"/>
      <c r="Q7" s="62"/>
      <c r="R7" s="62"/>
      <c r="S7" s="62"/>
      <c r="T7" s="62"/>
    </row>
    <row r="8" spans="1:20" s="35" customFormat="1" ht="18" customHeight="1" thickBot="1">
      <c r="A8" s="19">
        <v>4</v>
      </c>
      <c r="B8" s="105">
        <v>63</v>
      </c>
      <c r="C8" s="106">
        <v>35</v>
      </c>
      <c r="D8" s="106">
        <v>28</v>
      </c>
      <c r="E8" s="92">
        <v>39</v>
      </c>
      <c r="F8" s="39">
        <v>124</v>
      </c>
      <c r="G8" s="40">
        <v>54</v>
      </c>
      <c r="H8" s="40">
        <v>70</v>
      </c>
      <c r="I8" s="92">
        <v>74</v>
      </c>
      <c r="J8" s="39">
        <v>220</v>
      </c>
      <c r="K8" s="40">
        <v>119</v>
      </c>
      <c r="L8" s="40">
        <v>101</v>
      </c>
      <c r="M8" s="62"/>
      <c r="N8" s="72" t="s">
        <v>59</v>
      </c>
      <c r="O8" s="75"/>
      <c r="P8" s="75"/>
      <c r="Q8" s="75"/>
      <c r="R8" s="75"/>
      <c r="S8" s="75"/>
      <c r="T8" s="75"/>
    </row>
    <row r="9" spans="1:20" s="6" customFormat="1" ht="25.5" customHeight="1">
      <c r="A9" s="10" t="s">
        <v>10</v>
      </c>
      <c r="B9" s="44">
        <v>365</v>
      </c>
      <c r="C9" s="44">
        <v>197</v>
      </c>
      <c r="D9" s="44">
        <v>168</v>
      </c>
      <c r="E9" s="98" t="s">
        <v>11</v>
      </c>
      <c r="F9" s="44">
        <v>701</v>
      </c>
      <c r="G9" s="44">
        <v>357</v>
      </c>
      <c r="H9" s="44">
        <v>344</v>
      </c>
      <c r="I9" s="98" t="s">
        <v>12</v>
      </c>
      <c r="J9" s="44">
        <v>1043</v>
      </c>
      <c r="K9" s="44">
        <v>531</v>
      </c>
      <c r="L9" s="44">
        <v>512</v>
      </c>
      <c r="M9" s="104"/>
      <c r="N9" s="78" t="s">
        <v>13</v>
      </c>
      <c r="O9" s="79" t="s">
        <v>3</v>
      </c>
      <c r="P9" s="80"/>
      <c r="Q9" s="79" t="s">
        <v>4</v>
      </c>
      <c r="R9" s="80"/>
      <c r="S9" s="79" t="s">
        <v>5</v>
      </c>
      <c r="T9" s="81"/>
    </row>
    <row r="10" spans="1:20" s="35" customFormat="1" ht="15.75" customHeight="1">
      <c r="A10" s="17">
        <v>5</v>
      </c>
      <c r="B10" s="36">
        <v>53</v>
      </c>
      <c r="C10" s="37">
        <v>34</v>
      </c>
      <c r="D10" s="37">
        <v>19</v>
      </c>
      <c r="E10" s="91">
        <v>40</v>
      </c>
      <c r="F10" s="36">
        <v>141</v>
      </c>
      <c r="G10" s="37">
        <v>76</v>
      </c>
      <c r="H10" s="37">
        <v>65</v>
      </c>
      <c r="I10" s="91">
        <v>75</v>
      </c>
      <c r="J10" s="36">
        <v>255</v>
      </c>
      <c r="K10" s="37">
        <v>132</v>
      </c>
      <c r="L10" s="37">
        <v>123</v>
      </c>
      <c r="M10" s="71"/>
      <c r="N10" s="73"/>
      <c r="O10" s="82" t="s">
        <v>35</v>
      </c>
      <c r="P10" s="73" t="s">
        <v>14</v>
      </c>
      <c r="Q10" s="82" t="s">
        <v>35</v>
      </c>
      <c r="R10" s="73" t="s">
        <v>14</v>
      </c>
      <c r="S10" s="82" t="s">
        <v>35</v>
      </c>
      <c r="T10" s="83" t="s">
        <v>14</v>
      </c>
    </row>
    <row r="11" spans="1:20" s="35" customFormat="1" ht="15.75" customHeight="1">
      <c r="A11" s="17">
        <v>6</v>
      </c>
      <c r="B11" s="36">
        <v>72</v>
      </c>
      <c r="C11" s="37">
        <v>36</v>
      </c>
      <c r="D11" s="37">
        <v>36</v>
      </c>
      <c r="E11" s="91">
        <v>41</v>
      </c>
      <c r="F11" s="36">
        <v>127</v>
      </c>
      <c r="G11" s="37">
        <v>62</v>
      </c>
      <c r="H11" s="37">
        <v>65</v>
      </c>
      <c r="I11" s="91">
        <v>76</v>
      </c>
      <c r="J11" s="36">
        <v>249</v>
      </c>
      <c r="K11" s="37">
        <v>123</v>
      </c>
      <c r="L11" s="37">
        <v>126</v>
      </c>
      <c r="M11" s="71"/>
      <c r="N11" s="73" t="s">
        <v>15</v>
      </c>
      <c r="O11" s="76">
        <v>594</v>
      </c>
      <c r="P11" s="84">
        <v>10.350235232618923</v>
      </c>
      <c r="Q11" s="76">
        <v>554</v>
      </c>
      <c r="R11" s="84">
        <v>9.3265993265993252</v>
      </c>
      <c r="S11" s="76">
        <v>1148</v>
      </c>
      <c r="T11" s="85">
        <v>9.8296086993749459</v>
      </c>
    </row>
    <row r="12" spans="1:20" s="35" customFormat="1" ht="15.75" customHeight="1">
      <c r="A12" s="17">
        <v>7</v>
      </c>
      <c r="B12" s="36">
        <v>70</v>
      </c>
      <c r="C12" s="37">
        <v>36</v>
      </c>
      <c r="D12" s="37">
        <v>34</v>
      </c>
      <c r="E12" s="91">
        <v>42</v>
      </c>
      <c r="F12" s="36">
        <v>125</v>
      </c>
      <c r="G12" s="37">
        <v>60</v>
      </c>
      <c r="H12" s="37">
        <v>65</v>
      </c>
      <c r="I12" s="91">
        <v>77</v>
      </c>
      <c r="J12" s="36">
        <v>220</v>
      </c>
      <c r="K12" s="37">
        <v>116</v>
      </c>
      <c r="L12" s="37">
        <v>104</v>
      </c>
      <c r="M12" s="71"/>
      <c r="N12" s="73" t="s">
        <v>16</v>
      </c>
      <c r="O12" s="76">
        <v>3002</v>
      </c>
      <c r="P12" s="84">
        <v>52.308764593134697</v>
      </c>
      <c r="Q12" s="76">
        <v>2864</v>
      </c>
      <c r="R12" s="84">
        <v>48.215488215488215</v>
      </c>
      <c r="S12" s="76">
        <v>5866</v>
      </c>
      <c r="T12" s="85">
        <v>50.226902988269536</v>
      </c>
    </row>
    <row r="13" spans="1:20" s="35" customFormat="1" ht="15.75" customHeight="1">
      <c r="A13" s="17">
        <v>8</v>
      </c>
      <c r="B13" s="36">
        <v>83</v>
      </c>
      <c r="C13" s="37">
        <v>49</v>
      </c>
      <c r="D13" s="37">
        <v>34</v>
      </c>
      <c r="E13" s="91">
        <v>43</v>
      </c>
      <c r="F13" s="36">
        <v>142</v>
      </c>
      <c r="G13" s="37">
        <v>76</v>
      </c>
      <c r="H13" s="37">
        <v>66</v>
      </c>
      <c r="I13" s="91">
        <v>78</v>
      </c>
      <c r="J13" s="36">
        <v>201</v>
      </c>
      <c r="K13" s="37">
        <v>111</v>
      </c>
      <c r="L13" s="37">
        <v>90</v>
      </c>
      <c r="M13" s="71"/>
      <c r="N13" s="73" t="s">
        <v>17</v>
      </c>
      <c r="O13" s="76">
        <v>2143</v>
      </c>
      <c r="P13" s="84">
        <v>37.341000174246389</v>
      </c>
      <c r="Q13" s="76">
        <v>2522</v>
      </c>
      <c r="R13" s="84">
        <v>42.457912457912457</v>
      </c>
      <c r="S13" s="76">
        <v>4665</v>
      </c>
      <c r="T13" s="85">
        <v>39.943488312355505</v>
      </c>
    </row>
    <row r="14" spans="1:20" s="35" customFormat="1" ht="18" customHeight="1" thickBot="1">
      <c r="A14" s="19">
        <v>9</v>
      </c>
      <c r="B14" s="39">
        <v>87</v>
      </c>
      <c r="C14" s="40">
        <v>42</v>
      </c>
      <c r="D14" s="40">
        <v>45</v>
      </c>
      <c r="E14" s="92">
        <v>44</v>
      </c>
      <c r="F14" s="39">
        <v>166</v>
      </c>
      <c r="G14" s="40">
        <v>83</v>
      </c>
      <c r="H14" s="40">
        <v>83</v>
      </c>
      <c r="I14" s="92">
        <v>79</v>
      </c>
      <c r="J14" s="39">
        <v>118</v>
      </c>
      <c r="K14" s="40">
        <v>49</v>
      </c>
      <c r="L14" s="40">
        <v>69</v>
      </c>
      <c r="M14" s="71"/>
      <c r="N14" s="74" t="s">
        <v>18</v>
      </c>
      <c r="O14" s="77">
        <v>5739</v>
      </c>
      <c r="P14" s="86">
        <v>100</v>
      </c>
      <c r="Q14" s="77">
        <v>5940</v>
      </c>
      <c r="R14" s="86">
        <v>100</v>
      </c>
      <c r="S14" s="77">
        <v>11679</v>
      </c>
      <c r="T14" s="87">
        <v>100</v>
      </c>
    </row>
    <row r="15" spans="1:20" s="6" customFormat="1" ht="25.5" customHeight="1">
      <c r="A15" s="10" t="s">
        <v>19</v>
      </c>
      <c r="B15" s="44">
        <v>547</v>
      </c>
      <c r="C15" s="44">
        <v>271</v>
      </c>
      <c r="D15" s="44">
        <v>276</v>
      </c>
      <c r="E15" s="98" t="s">
        <v>20</v>
      </c>
      <c r="F15" s="44">
        <v>782</v>
      </c>
      <c r="G15" s="44">
        <v>424</v>
      </c>
      <c r="H15" s="44">
        <v>358</v>
      </c>
      <c r="I15" s="98" t="s">
        <v>21</v>
      </c>
      <c r="J15" s="44">
        <v>650</v>
      </c>
      <c r="K15" s="44">
        <v>285</v>
      </c>
      <c r="L15" s="44">
        <v>365</v>
      </c>
      <c r="M15" s="63"/>
      <c r="N15" s="63"/>
      <c r="O15" s="63"/>
      <c r="P15" s="63"/>
      <c r="Q15" s="63"/>
      <c r="R15" s="63"/>
      <c r="S15" s="63"/>
      <c r="T15" s="63"/>
    </row>
    <row r="16" spans="1:20" s="35" customFormat="1" ht="15.75" customHeight="1">
      <c r="A16" s="17">
        <v>10</v>
      </c>
      <c r="B16" s="36">
        <v>100</v>
      </c>
      <c r="C16" s="37">
        <v>50</v>
      </c>
      <c r="D16" s="37">
        <v>50</v>
      </c>
      <c r="E16" s="91">
        <v>45</v>
      </c>
      <c r="F16" s="36">
        <v>155</v>
      </c>
      <c r="G16" s="37">
        <v>83</v>
      </c>
      <c r="H16" s="37">
        <v>72</v>
      </c>
      <c r="I16" s="91">
        <v>80</v>
      </c>
      <c r="J16" s="36">
        <v>133</v>
      </c>
      <c r="K16" s="37">
        <v>65</v>
      </c>
      <c r="L16" s="37">
        <v>68</v>
      </c>
      <c r="M16" s="62"/>
      <c r="N16" s="62"/>
      <c r="O16" s="62"/>
      <c r="P16" s="62"/>
      <c r="Q16" s="62"/>
      <c r="R16" s="62"/>
      <c r="S16" s="62"/>
      <c r="T16" s="62"/>
    </row>
    <row r="17" spans="1:20" s="35" customFormat="1" ht="15.75" customHeight="1">
      <c r="A17" s="17">
        <v>11</v>
      </c>
      <c r="B17" s="36">
        <v>116</v>
      </c>
      <c r="C17" s="37">
        <v>56</v>
      </c>
      <c r="D17" s="37">
        <v>60</v>
      </c>
      <c r="E17" s="91">
        <v>46</v>
      </c>
      <c r="F17" s="36">
        <v>173</v>
      </c>
      <c r="G17" s="37">
        <v>92</v>
      </c>
      <c r="H17" s="37">
        <v>81</v>
      </c>
      <c r="I17" s="91">
        <v>81</v>
      </c>
      <c r="J17" s="36">
        <v>137</v>
      </c>
      <c r="K17" s="37">
        <v>56</v>
      </c>
      <c r="L17" s="37">
        <v>81</v>
      </c>
      <c r="M17" s="62"/>
      <c r="N17" s="62"/>
      <c r="O17" s="62"/>
      <c r="P17" s="62"/>
      <c r="Q17" s="62"/>
      <c r="R17" s="62"/>
      <c r="S17" s="62"/>
      <c r="T17" s="62"/>
    </row>
    <row r="18" spans="1:20" s="35" customFormat="1" ht="15.75" customHeight="1">
      <c r="A18" s="17">
        <v>12</v>
      </c>
      <c r="B18" s="36">
        <v>109</v>
      </c>
      <c r="C18" s="37">
        <v>52</v>
      </c>
      <c r="D18" s="37">
        <v>57</v>
      </c>
      <c r="E18" s="91">
        <v>47</v>
      </c>
      <c r="F18" s="36">
        <v>146</v>
      </c>
      <c r="G18" s="37">
        <v>77</v>
      </c>
      <c r="H18" s="37">
        <v>69</v>
      </c>
      <c r="I18" s="91">
        <v>82</v>
      </c>
      <c r="J18" s="36">
        <v>116</v>
      </c>
      <c r="K18" s="37">
        <v>54</v>
      </c>
      <c r="L18" s="37">
        <v>62</v>
      </c>
      <c r="M18" s="62"/>
      <c r="N18" s="62"/>
      <c r="O18" s="62"/>
      <c r="P18" s="62"/>
      <c r="Q18" s="62"/>
      <c r="R18" s="62"/>
      <c r="S18" s="62"/>
      <c r="T18" s="62"/>
    </row>
    <row r="19" spans="1:20" s="35" customFormat="1" ht="15.75" customHeight="1">
      <c r="A19" s="17">
        <v>13</v>
      </c>
      <c r="B19" s="36">
        <v>124</v>
      </c>
      <c r="C19" s="37">
        <v>64</v>
      </c>
      <c r="D19" s="37">
        <v>60</v>
      </c>
      <c r="E19" s="91">
        <v>48</v>
      </c>
      <c r="F19" s="36">
        <v>140</v>
      </c>
      <c r="G19" s="37">
        <v>76</v>
      </c>
      <c r="H19" s="37">
        <v>64</v>
      </c>
      <c r="I19" s="91">
        <v>83</v>
      </c>
      <c r="J19" s="36">
        <v>126</v>
      </c>
      <c r="K19" s="37">
        <v>52</v>
      </c>
      <c r="L19" s="37">
        <v>74</v>
      </c>
      <c r="M19" s="62"/>
      <c r="N19" s="62"/>
      <c r="O19" s="62"/>
      <c r="P19" s="62"/>
      <c r="Q19" s="62"/>
      <c r="R19" s="62"/>
      <c r="S19" s="62"/>
      <c r="T19" s="62"/>
    </row>
    <row r="20" spans="1:20" s="35" customFormat="1" ht="18" customHeight="1">
      <c r="A20" s="19">
        <v>14</v>
      </c>
      <c r="B20" s="39">
        <v>98</v>
      </c>
      <c r="C20" s="40">
        <v>49</v>
      </c>
      <c r="D20" s="40">
        <v>49</v>
      </c>
      <c r="E20" s="92">
        <v>49</v>
      </c>
      <c r="F20" s="39">
        <v>168</v>
      </c>
      <c r="G20" s="40">
        <v>96</v>
      </c>
      <c r="H20" s="40">
        <v>72</v>
      </c>
      <c r="I20" s="92">
        <v>84</v>
      </c>
      <c r="J20" s="39">
        <v>138</v>
      </c>
      <c r="K20" s="40">
        <v>58</v>
      </c>
      <c r="L20" s="40">
        <v>80</v>
      </c>
      <c r="M20" s="62"/>
      <c r="N20" s="62"/>
      <c r="O20" s="62"/>
      <c r="P20" s="62"/>
      <c r="Q20" s="62"/>
      <c r="R20" s="62"/>
      <c r="S20" s="62"/>
      <c r="T20" s="62"/>
    </row>
    <row r="21" spans="1:20" s="6" customFormat="1" ht="25.5" customHeight="1">
      <c r="A21" s="10" t="s">
        <v>22</v>
      </c>
      <c r="B21" s="44">
        <v>503</v>
      </c>
      <c r="C21" s="44">
        <v>257</v>
      </c>
      <c r="D21" s="44">
        <v>246</v>
      </c>
      <c r="E21" s="98" t="s">
        <v>23</v>
      </c>
      <c r="F21" s="44">
        <v>784</v>
      </c>
      <c r="G21" s="44">
        <v>395</v>
      </c>
      <c r="H21" s="44">
        <v>389</v>
      </c>
      <c r="I21" s="98" t="s">
        <v>24</v>
      </c>
      <c r="J21" s="44">
        <v>454</v>
      </c>
      <c r="K21" s="44">
        <v>178</v>
      </c>
      <c r="L21" s="44">
        <v>276</v>
      </c>
      <c r="M21" s="63"/>
      <c r="N21" s="63"/>
      <c r="O21" s="63"/>
      <c r="P21" s="63"/>
      <c r="Q21" s="63"/>
      <c r="R21" s="63"/>
      <c r="S21" s="63"/>
      <c r="T21" s="63"/>
    </row>
    <row r="22" spans="1:20" s="35" customFormat="1" ht="15.75" customHeight="1">
      <c r="A22" s="17">
        <v>15</v>
      </c>
      <c r="B22" s="36">
        <v>118</v>
      </c>
      <c r="C22" s="37">
        <v>61</v>
      </c>
      <c r="D22" s="37">
        <v>57</v>
      </c>
      <c r="E22" s="91">
        <v>50</v>
      </c>
      <c r="F22" s="36">
        <v>151</v>
      </c>
      <c r="G22" s="37">
        <v>87</v>
      </c>
      <c r="H22" s="37">
        <v>64</v>
      </c>
      <c r="I22" s="91">
        <v>85</v>
      </c>
      <c r="J22" s="36">
        <v>109</v>
      </c>
      <c r="K22" s="37">
        <v>45</v>
      </c>
      <c r="L22" s="37">
        <v>64</v>
      </c>
      <c r="M22" s="62"/>
      <c r="N22" s="62"/>
      <c r="O22" s="62"/>
      <c r="P22" s="62"/>
      <c r="Q22" s="62"/>
      <c r="R22" s="62"/>
      <c r="S22" s="62"/>
      <c r="T22" s="62"/>
    </row>
    <row r="23" spans="1:20" s="35" customFormat="1" ht="15.75" customHeight="1">
      <c r="A23" s="17">
        <v>16</v>
      </c>
      <c r="B23" s="36">
        <v>105</v>
      </c>
      <c r="C23" s="37">
        <v>45</v>
      </c>
      <c r="D23" s="37">
        <v>60</v>
      </c>
      <c r="E23" s="91">
        <v>51</v>
      </c>
      <c r="F23" s="36">
        <v>158</v>
      </c>
      <c r="G23" s="37">
        <v>65</v>
      </c>
      <c r="H23" s="37">
        <v>93</v>
      </c>
      <c r="I23" s="91">
        <v>86</v>
      </c>
      <c r="J23" s="36">
        <v>90</v>
      </c>
      <c r="K23" s="37">
        <v>48</v>
      </c>
      <c r="L23" s="37">
        <v>42</v>
      </c>
      <c r="M23" s="62"/>
      <c r="N23" s="62"/>
      <c r="O23" s="62"/>
      <c r="P23" s="62"/>
      <c r="Q23" s="62"/>
      <c r="R23" s="62"/>
      <c r="S23" s="62"/>
      <c r="T23" s="62"/>
    </row>
    <row r="24" spans="1:20" s="35" customFormat="1" ht="15.75" customHeight="1">
      <c r="A24" s="17">
        <v>17</v>
      </c>
      <c r="B24" s="36">
        <v>94</v>
      </c>
      <c r="C24" s="37">
        <v>50</v>
      </c>
      <c r="D24" s="37">
        <v>44</v>
      </c>
      <c r="E24" s="91">
        <v>52</v>
      </c>
      <c r="F24" s="36">
        <v>153</v>
      </c>
      <c r="G24" s="37">
        <v>83</v>
      </c>
      <c r="H24" s="37">
        <v>70</v>
      </c>
      <c r="I24" s="91">
        <v>87</v>
      </c>
      <c r="J24" s="36">
        <v>91</v>
      </c>
      <c r="K24" s="37">
        <v>32</v>
      </c>
      <c r="L24" s="37">
        <v>59</v>
      </c>
      <c r="M24" s="62"/>
      <c r="N24" s="62"/>
      <c r="O24" s="62"/>
      <c r="P24" s="62"/>
      <c r="Q24" s="62"/>
      <c r="R24" s="62"/>
      <c r="S24" s="62"/>
      <c r="T24" s="62"/>
    </row>
    <row r="25" spans="1:20" s="35" customFormat="1" ht="15.75" customHeight="1">
      <c r="A25" s="17">
        <v>18</v>
      </c>
      <c r="B25" s="36">
        <v>108</v>
      </c>
      <c r="C25" s="37">
        <v>63</v>
      </c>
      <c r="D25" s="37">
        <v>45</v>
      </c>
      <c r="E25" s="91">
        <v>53</v>
      </c>
      <c r="F25" s="36">
        <v>177</v>
      </c>
      <c r="G25" s="37">
        <v>86</v>
      </c>
      <c r="H25" s="37">
        <v>91</v>
      </c>
      <c r="I25" s="91">
        <v>88</v>
      </c>
      <c r="J25" s="36">
        <v>80</v>
      </c>
      <c r="K25" s="37">
        <v>28</v>
      </c>
      <c r="L25" s="37">
        <v>52</v>
      </c>
      <c r="M25" s="62"/>
      <c r="N25" s="62"/>
      <c r="O25" s="62"/>
      <c r="P25" s="62"/>
      <c r="Q25" s="62"/>
      <c r="R25" s="62"/>
      <c r="S25" s="62"/>
      <c r="T25" s="62"/>
    </row>
    <row r="26" spans="1:20" s="35" customFormat="1" ht="18" customHeight="1">
      <c r="A26" s="19">
        <v>19</v>
      </c>
      <c r="B26" s="39">
        <v>78</v>
      </c>
      <c r="C26" s="40">
        <v>38</v>
      </c>
      <c r="D26" s="40">
        <v>40</v>
      </c>
      <c r="E26" s="92">
        <v>54</v>
      </c>
      <c r="F26" s="39">
        <v>145</v>
      </c>
      <c r="G26" s="40">
        <v>74</v>
      </c>
      <c r="H26" s="40">
        <v>71</v>
      </c>
      <c r="I26" s="92">
        <v>89</v>
      </c>
      <c r="J26" s="39">
        <v>84</v>
      </c>
      <c r="K26" s="40">
        <v>25</v>
      </c>
      <c r="L26" s="40">
        <v>59</v>
      </c>
      <c r="M26" s="62"/>
      <c r="N26" s="62"/>
      <c r="O26" s="62"/>
      <c r="P26" s="62"/>
      <c r="Q26" s="62"/>
      <c r="R26" s="62"/>
      <c r="S26" s="62"/>
      <c r="T26" s="62"/>
    </row>
    <row r="27" spans="1:20" s="6" customFormat="1" ht="25.5" customHeight="1">
      <c r="A27" s="10" t="s">
        <v>25</v>
      </c>
      <c r="B27" s="44">
        <v>409</v>
      </c>
      <c r="C27" s="44">
        <v>229</v>
      </c>
      <c r="D27" s="44">
        <v>180</v>
      </c>
      <c r="E27" s="98" t="s">
        <v>26</v>
      </c>
      <c r="F27" s="44">
        <v>689</v>
      </c>
      <c r="G27" s="44">
        <v>336</v>
      </c>
      <c r="H27" s="44">
        <v>353</v>
      </c>
      <c r="I27" s="98" t="s">
        <v>27</v>
      </c>
      <c r="J27" s="44">
        <v>284</v>
      </c>
      <c r="K27" s="44">
        <v>73</v>
      </c>
      <c r="L27" s="44">
        <v>211</v>
      </c>
      <c r="M27" s="63"/>
      <c r="N27" s="63"/>
      <c r="O27" s="63"/>
      <c r="P27" s="63"/>
      <c r="Q27" s="63"/>
      <c r="R27" s="63"/>
      <c r="S27" s="63"/>
      <c r="T27" s="63"/>
    </row>
    <row r="28" spans="1:20" s="35" customFormat="1" ht="15.75" customHeight="1">
      <c r="A28" s="17">
        <v>20</v>
      </c>
      <c r="B28" s="36">
        <v>95</v>
      </c>
      <c r="C28" s="37">
        <v>52</v>
      </c>
      <c r="D28" s="37">
        <v>43</v>
      </c>
      <c r="E28" s="91">
        <v>55</v>
      </c>
      <c r="F28" s="36">
        <v>160</v>
      </c>
      <c r="G28" s="37">
        <v>88</v>
      </c>
      <c r="H28" s="37">
        <v>72</v>
      </c>
      <c r="I28" s="91">
        <v>90</v>
      </c>
      <c r="J28" s="36">
        <v>73</v>
      </c>
      <c r="K28" s="37">
        <v>24</v>
      </c>
      <c r="L28" s="37">
        <v>49</v>
      </c>
      <c r="M28" s="62"/>
      <c r="N28" s="62"/>
      <c r="O28" s="62"/>
      <c r="P28" s="62"/>
      <c r="Q28" s="62"/>
      <c r="R28" s="62"/>
      <c r="S28" s="62"/>
      <c r="T28" s="62"/>
    </row>
    <row r="29" spans="1:20" s="35" customFormat="1" ht="15.75" customHeight="1">
      <c r="A29" s="17">
        <v>21</v>
      </c>
      <c r="B29" s="36">
        <v>70</v>
      </c>
      <c r="C29" s="37">
        <v>42</v>
      </c>
      <c r="D29" s="37">
        <v>28</v>
      </c>
      <c r="E29" s="91">
        <v>56</v>
      </c>
      <c r="F29" s="36">
        <v>133</v>
      </c>
      <c r="G29" s="37">
        <v>69</v>
      </c>
      <c r="H29" s="37">
        <v>64</v>
      </c>
      <c r="I29" s="91">
        <v>91</v>
      </c>
      <c r="J29" s="36">
        <v>75</v>
      </c>
      <c r="K29" s="37">
        <v>22</v>
      </c>
      <c r="L29" s="37">
        <v>53</v>
      </c>
      <c r="M29" s="62"/>
      <c r="N29" s="62"/>
      <c r="O29" s="62"/>
      <c r="P29" s="62"/>
      <c r="Q29" s="62"/>
      <c r="R29" s="62"/>
      <c r="S29" s="62"/>
      <c r="T29" s="62"/>
    </row>
    <row r="30" spans="1:20" s="35" customFormat="1" ht="15.75" customHeight="1">
      <c r="A30" s="17">
        <v>22</v>
      </c>
      <c r="B30" s="36">
        <v>79</v>
      </c>
      <c r="C30" s="37">
        <v>44</v>
      </c>
      <c r="D30" s="37">
        <v>35</v>
      </c>
      <c r="E30" s="91">
        <v>57</v>
      </c>
      <c r="F30" s="36">
        <v>142</v>
      </c>
      <c r="G30" s="37">
        <v>66</v>
      </c>
      <c r="H30" s="37">
        <v>76</v>
      </c>
      <c r="I30" s="91">
        <v>92</v>
      </c>
      <c r="J30" s="36">
        <v>49</v>
      </c>
      <c r="K30" s="37">
        <v>16</v>
      </c>
      <c r="L30" s="37">
        <v>33</v>
      </c>
      <c r="M30" s="62"/>
      <c r="N30" s="62"/>
      <c r="O30" s="62"/>
      <c r="P30" s="62"/>
      <c r="Q30" s="62"/>
      <c r="R30" s="62"/>
      <c r="S30" s="62"/>
      <c r="T30" s="62"/>
    </row>
    <row r="31" spans="1:20" s="35" customFormat="1" ht="15.75" customHeight="1">
      <c r="A31" s="17">
        <v>23</v>
      </c>
      <c r="B31" s="36">
        <v>88</v>
      </c>
      <c r="C31" s="37">
        <v>45</v>
      </c>
      <c r="D31" s="37">
        <v>43</v>
      </c>
      <c r="E31" s="91">
        <v>58</v>
      </c>
      <c r="F31" s="36">
        <v>146</v>
      </c>
      <c r="G31" s="37">
        <v>64</v>
      </c>
      <c r="H31" s="37">
        <v>82</v>
      </c>
      <c r="I31" s="91">
        <v>93</v>
      </c>
      <c r="J31" s="36">
        <v>43</v>
      </c>
      <c r="K31" s="37">
        <v>5</v>
      </c>
      <c r="L31" s="37">
        <v>38</v>
      </c>
      <c r="M31" s="62"/>
      <c r="N31" s="62"/>
      <c r="O31" s="62"/>
      <c r="P31" s="62"/>
      <c r="Q31" s="62"/>
      <c r="R31" s="62"/>
      <c r="S31" s="62"/>
      <c r="T31" s="62"/>
    </row>
    <row r="32" spans="1:20" s="35" customFormat="1" ht="18" customHeight="1">
      <c r="A32" s="19">
        <v>24</v>
      </c>
      <c r="B32" s="39">
        <v>77</v>
      </c>
      <c r="C32" s="40">
        <v>46</v>
      </c>
      <c r="D32" s="40">
        <v>31</v>
      </c>
      <c r="E32" s="92">
        <v>59</v>
      </c>
      <c r="F32" s="39">
        <v>108</v>
      </c>
      <c r="G32" s="40">
        <v>49</v>
      </c>
      <c r="H32" s="40">
        <v>59</v>
      </c>
      <c r="I32" s="92">
        <v>94</v>
      </c>
      <c r="J32" s="39">
        <v>44</v>
      </c>
      <c r="K32" s="40">
        <v>6</v>
      </c>
      <c r="L32" s="40">
        <v>38</v>
      </c>
      <c r="M32" s="62"/>
      <c r="N32" s="62"/>
      <c r="O32" s="62"/>
      <c r="P32" s="62"/>
      <c r="Q32" s="62"/>
      <c r="R32" s="62"/>
      <c r="S32" s="62"/>
      <c r="T32" s="62"/>
    </row>
    <row r="33" spans="1:20" s="6" customFormat="1" ht="25.5" customHeight="1">
      <c r="A33" s="10" t="s">
        <v>28</v>
      </c>
      <c r="B33" s="44">
        <v>322</v>
      </c>
      <c r="C33" s="44">
        <v>165</v>
      </c>
      <c r="D33" s="44">
        <v>157</v>
      </c>
      <c r="E33" s="98" t="s">
        <v>29</v>
      </c>
      <c r="F33" s="44">
        <v>802</v>
      </c>
      <c r="G33" s="44">
        <v>398</v>
      </c>
      <c r="H33" s="44">
        <v>404</v>
      </c>
      <c r="I33" s="93" t="s">
        <v>30</v>
      </c>
      <c r="J33" s="44">
        <v>131</v>
      </c>
      <c r="K33" s="44">
        <v>28</v>
      </c>
      <c r="L33" s="44">
        <v>103</v>
      </c>
      <c r="M33" s="63"/>
      <c r="N33" s="63"/>
      <c r="O33" s="63"/>
      <c r="P33" s="63"/>
      <c r="Q33" s="63"/>
      <c r="R33" s="63"/>
      <c r="S33" s="63"/>
      <c r="T33" s="63"/>
    </row>
    <row r="34" spans="1:20" s="35" customFormat="1" ht="15.75" customHeight="1">
      <c r="A34" s="17">
        <v>25</v>
      </c>
      <c r="B34" s="36">
        <v>65</v>
      </c>
      <c r="C34" s="37">
        <v>35</v>
      </c>
      <c r="D34" s="37">
        <v>30</v>
      </c>
      <c r="E34" s="91">
        <v>60</v>
      </c>
      <c r="F34" s="36">
        <v>161</v>
      </c>
      <c r="G34" s="37">
        <v>79</v>
      </c>
      <c r="H34" s="37">
        <v>82</v>
      </c>
      <c r="I34" s="91">
        <v>95</v>
      </c>
      <c r="J34" s="36">
        <v>38</v>
      </c>
      <c r="K34" s="37">
        <v>7</v>
      </c>
      <c r="L34" s="37">
        <v>31</v>
      </c>
      <c r="M34" s="62"/>
      <c r="N34" s="62"/>
      <c r="O34" s="62"/>
      <c r="P34" s="62"/>
      <c r="Q34" s="62"/>
      <c r="R34" s="62"/>
      <c r="S34" s="62"/>
      <c r="T34" s="62"/>
    </row>
    <row r="35" spans="1:20" s="35" customFormat="1" ht="15.75" customHeight="1">
      <c r="A35" s="17">
        <v>26</v>
      </c>
      <c r="B35" s="36">
        <v>67</v>
      </c>
      <c r="C35" s="37">
        <v>35</v>
      </c>
      <c r="D35" s="37">
        <v>32</v>
      </c>
      <c r="E35" s="91">
        <v>61</v>
      </c>
      <c r="F35" s="36">
        <v>154</v>
      </c>
      <c r="G35" s="37">
        <v>71</v>
      </c>
      <c r="H35" s="37">
        <v>83</v>
      </c>
      <c r="I35" s="91">
        <v>96</v>
      </c>
      <c r="J35" s="36">
        <v>29</v>
      </c>
      <c r="K35" s="37">
        <v>9</v>
      </c>
      <c r="L35" s="37">
        <v>20</v>
      </c>
      <c r="M35" s="62"/>
      <c r="N35" s="62"/>
      <c r="O35" s="62"/>
      <c r="P35" s="62"/>
      <c r="Q35" s="62"/>
      <c r="R35" s="62"/>
      <c r="S35" s="62"/>
      <c r="T35" s="62"/>
    </row>
    <row r="36" spans="1:20" s="35" customFormat="1" ht="15.75" customHeight="1">
      <c r="A36" s="17">
        <v>27</v>
      </c>
      <c r="B36" s="36">
        <v>52</v>
      </c>
      <c r="C36" s="37">
        <v>28</v>
      </c>
      <c r="D36" s="37">
        <v>24</v>
      </c>
      <c r="E36" s="91">
        <v>62</v>
      </c>
      <c r="F36" s="36">
        <v>147</v>
      </c>
      <c r="G36" s="37">
        <v>76</v>
      </c>
      <c r="H36" s="37">
        <v>71</v>
      </c>
      <c r="I36" s="91">
        <v>97</v>
      </c>
      <c r="J36" s="36">
        <v>32</v>
      </c>
      <c r="K36" s="37">
        <v>8</v>
      </c>
      <c r="L36" s="37">
        <v>24</v>
      </c>
      <c r="M36" s="62"/>
      <c r="N36" s="62"/>
      <c r="O36" s="62"/>
      <c r="P36" s="62"/>
      <c r="Q36" s="62"/>
      <c r="R36" s="62"/>
      <c r="S36" s="62"/>
      <c r="T36" s="62"/>
    </row>
    <row r="37" spans="1:20" s="35" customFormat="1" ht="15.75" customHeight="1">
      <c r="A37" s="17">
        <v>28</v>
      </c>
      <c r="B37" s="36">
        <v>65</v>
      </c>
      <c r="C37" s="37">
        <v>32</v>
      </c>
      <c r="D37" s="37">
        <v>33</v>
      </c>
      <c r="E37" s="91">
        <v>63</v>
      </c>
      <c r="F37" s="36">
        <v>165</v>
      </c>
      <c r="G37" s="37">
        <v>78</v>
      </c>
      <c r="H37" s="37">
        <v>87</v>
      </c>
      <c r="I37" s="91">
        <v>98</v>
      </c>
      <c r="J37" s="36">
        <v>13</v>
      </c>
      <c r="K37" s="37">
        <v>1</v>
      </c>
      <c r="L37" s="37">
        <v>12</v>
      </c>
      <c r="M37" s="62"/>
      <c r="N37" s="62"/>
      <c r="O37" s="62"/>
      <c r="P37" s="62"/>
      <c r="Q37" s="62"/>
      <c r="R37" s="62"/>
      <c r="S37" s="62"/>
      <c r="T37" s="62"/>
    </row>
    <row r="38" spans="1:20" s="35" customFormat="1" ht="18" customHeight="1">
      <c r="A38" s="19">
        <v>29</v>
      </c>
      <c r="B38" s="39">
        <v>73</v>
      </c>
      <c r="C38" s="40">
        <v>35</v>
      </c>
      <c r="D38" s="40">
        <v>38</v>
      </c>
      <c r="E38" s="92">
        <v>64</v>
      </c>
      <c r="F38" s="39">
        <v>175</v>
      </c>
      <c r="G38" s="40">
        <v>94</v>
      </c>
      <c r="H38" s="40">
        <v>81</v>
      </c>
      <c r="I38" s="91">
        <v>99</v>
      </c>
      <c r="J38" s="36">
        <v>10</v>
      </c>
      <c r="K38" s="37">
        <v>1</v>
      </c>
      <c r="L38" s="37">
        <v>9</v>
      </c>
      <c r="M38" s="62"/>
      <c r="N38" s="62"/>
      <c r="O38" s="62"/>
      <c r="P38" s="62"/>
      <c r="Q38" s="62"/>
      <c r="R38" s="62"/>
      <c r="S38" s="62"/>
      <c r="T38" s="62"/>
    </row>
    <row r="39" spans="1:20" s="6" customFormat="1" ht="25.5" customHeight="1">
      <c r="A39" s="10" t="s">
        <v>31</v>
      </c>
      <c r="B39" s="44">
        <v>359</v>
      </c>
      <c r="C39" s="44">
        <v>194</v>
      </c>
      <c r="D39" s="44">
        <v>165</v>
      </c>
      <c r="E39" s="98" t="s">
        <v>32</v>
      </c>
      <c r="F39" s="44">
        <v>968</v>
      </c>
      <c r="G39" s="44">
        <v>475</v>
      </c>
      <c r="H39" s="44">
        <v>493</v>
      </c>
      <c r="I39" s="95">
        <v>100</v>
      </c>
      <c r="J39" s="47">
        <v>6</v>
      </c>
      <c r="K39" s="48">
        <v>0</v>
      </c>
      <c r="L39" s="48">
        <v>6</v>
      </c>
      <c r="M39" s="63"/>
      <c r="N39" s="63"/>
      <c r="O39" s="63"/>
      <c r="P39" s="63"/>
      <c r="Q39" s="63"/>
      <c r="R39" s="63"/>
      <c r="S39" s="63"/>
      <c r="T39" s="63"/>
    </row>
    <row r="40" spans="1:20" s="35" customFormat="1" ht="15.75" customHeight="1">
      <c r="A40" s="17">
        <v>30</v>
      </c>
      <c r="B40" s="36">
        <v>69</v>
      </c>
      <c r="C40" s="37">
        <v>35</v>
      </c>
      <c r="D40" s="37">
        <v>34</v>
      </c>
      <c r="E40" s="91">
        <v>65</v>
      </c>
      <c r="F40" s="36">
        <v>183</v>
      </c>
      <c r="G40" s="37">
        <v>89</v>
      </c>
      <c r="H40" s="37">
        <v>94</v>
      </c>
      <c r="I40" s="91">
        <v>101</v>
      </c>
      <c r="J40" s="36">
        <v>2</v>
      </c>
      <c r="K40" s="37">
        <v>1</v>
      </c>
      <c r="L40" s="37">
        <v>1</v>
      </c>
      <c r="M40" s="62"/>
      <c r="N40" s="62"/>
      <c r="O40" s="62"/>
      <c r="P40" s="62"/>
      <c r="Q40" s="62"/>
      <c r="R40" s="62"/>
      <c r="S40" s="62"/>
      <c r="T40" s="62"/>
    </row>
    <row r="41" spans="1:20" s="35" customFormat="1" ht="15.75" customHeight="1">
      <c r="A41" s="17">
        <v>31</v>
      </c>
      <c r="B41" s="36">
        <v>67</v>
      </c>
      <c r="C41" s="37">
        <v>41</v>
      </c>
      <c r="D41" s="37">
        <v>26</v>
      </c>
      <c r="E41" s="91">
        <v>66</v>
      </c>
      <c r="F41" s="36">
        <v>180</v>
      </c>
      <c r="G41" s="37">
        <v>92</v>
      </c>
      <c r="H41" s="37">
        <v>88</v>
      </c>
      <c r="I41" s="91">
        <v>102</v>
      </c>
      <c r="J41" s="36">
        <v>1</v>
      </c>
      <c r="K41" s="37">
        <v>1</v>
      </c>
      <c r="L41" s="37">
        <v>0</v>
      </c>
      <c r="M41" s="62"/>
      <c r="N41" s="62"/>
      <c r="O41" s="62"/>
      <c r="P41" s="62"/>
      <c r="Q41" s="62"/>
      <c r="R41" s="62"/>
      <c r="S41" s="62"/>
      <c r="T41" s="62"/>
    </row>
    <row r="42" spans="1:20" s="35" customFormat="1" ht="15.75" customHeight="1">
      <c r="A42" s="17">
        <v>32</v>
      </c>
      <c r="B42" s="36">
        <v>57</v>
      </c>
      <c r="C42" s="37">
        <v>30</v>
      </c>
      <c r="D42" s="37">
        <v>27</v>
      </c>
      <c r="E42" s="91">
        <v>67</v>
      </c>
      <c r="F42" s="36">
        <v>204</v>
      </c>
      <c r="G42" s="37">
        <v>105</v>
      </c>
      <c r="H42" s="37">
        <v>99</v>
      </c>
      <c r="I42" s="91">
        <v>103</v>
      </c>
      <c r="J42" s="36">
        <v>0</v>
      </c>
      <c r="K42" s="37">
        <v>0</v>
      </c>
      <c r="L42" s="37">
        <v>0</v>
      </c>
      <c r="M42" s="62"/>
      <c r="N42" s="62"/>
      <c r="O42" s="62"/>
      <c r="P42" s="62"/>
      <c r="Q42" s="62"/>
      <c r="R42" s="62"/>
      <c r="S42" s="62"/>
      <c r="T42" s="62"/>
    </row>
    <row r="43" spans="1:20" s="35" customFormat="1" ht="15.75" customHeight="1">
      <c r="A43" s="17">
        <v>33</v>
      </c>
      <c r="B43" s="36">
        <v>79</v>
      </c>
      <c r="C43" s="37">
        <v>38</v>
      </c>
      <c r="D43" s="37">
        <v>41</v>
      </c>
      <c r="E43" s="91">
        <v>68</v>
      </c>
      <c r="F43" s="36">
        <v>177</v>
      </c>
      <c r="G43" s="37">
        <v>84</v>
      </c>
      <c r="H43" s="37">
        <v>93</v>
      </c>
      <c r="I43" s="96" t="s">
        <v>33</v>
      </c>
      <c r="J43" s="39">
        <v>0</v>
      </c>
      <c r="K43" s="40">
        <v>0</v>
      </c>
      <c r="L43" s="40">
        <v>0</v>
      </c>
      <c r="M43" s="62"/>
      <c r="N43" s="62"/>
      <c r="O43" s="62"/>
      <c r="P43" s="62"/>
      <c r="Q43" s="62"/>
      <c r="R43" s="62"/>
      <c r="S43" s="62"/>
      <c r="T43" s="62"/>
    </row>
    <row r="44" spans="1:20" s="35" customFormat="1" ht="21" customHeight="1" thickBot="1">
      <c r="A44" s="32">
        <v>34</v>
      </c>
      <c r="B44" s="36">
        <v>87</v>
      </c>
      <c r="C44" s="37">
        <v>50</v>
      </c>
      <c r="D44" s="37">
        <v>37</v>
      </c>
      <c r="E44" s="91">
        <v>69</v>
      </c>
      <c r="F44" s="36">
        <v>224</v>
      </c>
      <c r="G44" s="37">
        <v>105</v>
      </c>
      <c r="H44" s="37">
        <v>119</v>
      </c>
      <c r="I44" s="107" t="s">
        <v>5</v>
      </c>
      <c r="J44" s="47">
        <v>11679</v>
      </c>
      <c r="K44" s="47">
        <v>5739</v>
      </c>
      <c r="L44" s="47">
        <v>5940</v>
      </c>
      <c r="M44" s="62"/>
      <c r="N44" s="62"/>
      <c r="O44" s="62"/>
      <c r="P44" s="62"/>
      <c r="Q44" s="62"/>
      <c r="R44" s="62"/>
      <c r="S44" s="62"/>
      <c r="T44" s="62"/>
    </row>
    <row r="45" spans="1:20" s="57" customFormat="1" ht="24" customHeight="1" thickTop="1" thickBot="1">
      <c r="A45" s="53" t="s">
        <v>34</v>
      </c>
      <c r="B45" s="115">
        <v>1148</v>
      </c>
      <c r="C45" s="116">
        <v>594</v>
      </c>
      <c r="D45" s="116">
        <v>554</v>
      </c>
      <c r="E45" s="117" t="s">
        <v>36</v>
      </c>
      <c r="F45" s="116">
        <v>5866</v>
      </c>
      <c r="G45" s="116">
        <v>3002</v>
      </c>
      <c r="H45" s="116">
        <v>2864</v>
      </c>
      <c r="I45" s="118" t="s">
        <v>37</v>
      </c>
      <c r="J45" s="116">
        <v>4665</v>
      </c>
      <c r="K45" s="116">
        <v>2143</v>
      </c>
      <c r="L45" s="116">
        <v>2522</v>
      </c>
      <c r="M45" s="64"/>
      <c r="N45" s="64"/>
      <c r="O45" s="64"/>
      <c r="P45" s="64"/>
      <c r="Q45" s="64"/>
      <c r="R45" s="64"/>
      <c r="S45" s="64"/>
      <c r="T45" s="64"/>
    </row>
    <row r="46" spans="1:20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60</v>
      </c>
      <c r="L46" s="30"/>
      <c r="M46" s="35"/>
      <c r="N46" s="65"/>
      <c r="O46" s="65"/>
      <c r="P46" s="65"/>
      <c r="Q46" s="65"/>
      <c r="R46" s="65"/>
      <c r="S46" s="65"/>
      <c r="T46" s="65"/>
    </row>
    <row r="47" spans="1:20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  <c r="M47" s="65"/>
      <c r="N47" s="65"/>
      <c r="O47" s="65"/>
      <c r="P47" s="65"/>
      <c r="Q47" s="65"/>
      <c r="R47" s="65"/>
      <c r="S47" s="65"/>
      <c r="T47" s="65"/>
    </row>
    <row r="48" spans="1:20" s="6" customFormat="1" ht="25.5" customHeight="1">
      <c r="A48" s="10" t="s">
        <v>6</v>
      </c>
      <c r="B48" s="44">
        <v>86</v>
      </c>
      <c r="C48" s="44">
        <v>42</v>
      </c>
      <c r="D48" s="44">
        <v>44</v>
      </c>
      <c r="E48" s="98" t="s">
        <v>7</v>
      </c>
      <c r="F48" s="44">
        <v>148</v>
      </c>
      <c r="G48" s="44">
        <v>74</v>
      </c>
      <c r="H48" s="44">
        <v>74</v>
      </c>
      <c r="I48" s="98" t="s">
        <v>8</v>
      </c>
      <c r="J48" s="44">
        <v>298</v>
      </c>
      <c r="K48" s="44">
        <v>139</v>
      </c>
      <c r="L48" s="44">
        <v>159</v>
      </c>
      <c r="M48" s="65"/>
      <c r="N48" s="65"/>
      <c r="O48" s="65"/>
      <c r="P48" s="65"/>
      <c r="Q48" s="65"/>
      <c r="R48" s="65"/>
      <c r="S48" s="65"/>
      <c r="T48" s="65"/>
    </row>
    <row r="49" spans="1:20" s="35" customFormat="1" ht="15.75" customHeight="1">
      <c r="A49" s="17">
        <v>0</v>
      </c>
      <c r="B49" s="36">
        <v>11</v>
      </c>
      <c r="C49" s="37">
        <v>4</v>
      </c>
      <c r="D49" s="37">
        <v>7</v>
      </c>
      <c r="E49" s="91">
        <v>35</v>
      </c>
      <c r="F49" s="36">
        <v>29</v>
      </c>
      <c r="G49" s="37">
        <v>17</v>
      </c>
      <c r="H49" s="37">
        <v>12</v>
      </c>
      <c r="I49" s="91">
        <v>70</v>
      </c>
      <c r="J49" s="36">
        <v>65</v>
      </c>
      <c r="K49" s="37">
        <v>34</v>
      </c>
      <c r="L49" s="37">
        <v>31</v>
      </c>
      <c r="M49" s="65"/>
      <c r="N49" s="65"/>
      <c r="O49" s="65"/>
      <c r="P49" s="65"/>
      <c r="Q49" s="65"/>
      <c r="R49" s="65"/>
      <c r="S49" s="65"/>
      <c r="T49" s="65"/>
    </row>
    <row r="50" spans="1:20" s="35" customFormat="1" ht="15.75" customHeight="1">
      <c r="A50" s="17">
        <v>1</v>
      </c>
      <c r="B50" s="36">
        <v>18</v>
      </c>
      <c r="C50" s="37">
        <v>12</v>
      </c>
      <c r="D50" s="37">
        <v>6</v>
      </c>
      <c r="E50" s="91">
        <v>36</v>
      </c>
      <c r="F50" s="36">
        <v>29</v>
      </c>
      <c r="G50" s="37">
        <v>16</v>
      </c>
      <c r="H50" s="37">
        <v>13</v>
      </c>
      <c r="I50" s="91">
        <v>71</v>
      </c>
      <c r="J50" s="36">
        <v>52</v>
      </c>
      <c r="K50" s="37">
        <v>22</v>
      </c>
      <c r="L50" s="37">
        <v>30</v>
      </c>
      <c r="M50" s="65"/>
      <c r="N50" s="65"/>
      <c r="O50" s="65"/>
      <c r="P50" s="65"/>
      <c r="Q50" s="65"/>
      <c r="R50" s="65"/>
      <c r="S50" s="65"/>
      <c r="T50" s="65"/>
    </row>
    <row r="51" spans="1:20" s="35" customFormat="1" ht="15.75" customHeight="1">
      <c r="A51" s="17">
        <v>2</v>
      </c>
      <c r="B51" s="36">
        <v>18</v>
      </c>
      <c r="C51" s="37">
        <v>5</v>
      </c>
      <c r="D51" s="37">
        <v>13</v>
      </c>
      <c r="E51" s="91">
        <v>37</v>
      </c>
      <c r="F51" s="36">
        <v>24</v>
      </c>
      <c r="G51" s="37">
        <v>11</v>
      </c>
      <c r="H51" s="37">
        <v>13</v>
      </c>
      <c r="I51" s="91">
        <v>72</v>
      </c>
      <c r="J51" s="36">
        <v>55</v>
      </c>
      <c r="K51" s="37">
        <v>22</v>
      </c>
      <c r="L51" s="37">
        <v>33</v>
      </c>
      <c r="M51" s="65"/>
      <c r="N51" s="65"/>
      <c r="O51" s="65"/>
      <c r="P51" s="65"/>
      <c r="Q51" s="65"/>
      <c r="R51" s="65"/>
      <c r="S51" s="65"/>
      <c r="T51" s="65"/>
    </row>
    <row r="52" spans="1:20" s="35" customFormat="1" ht="15.75" customHeight="1">
      <c r="A52" s="17">
        <v>3</v>
      </c>
      <c r="B52" s="36">
        <v>19</v>
      </c>
      <c r="C52" s="37">
        <v>8</v>
      </c>
      <c r="D52" s="37">
        <v>11</v>
      </c>
      <c r="E52" s="91">
        <v>38</v>
      </c>
      <c r="F52" s="36">
        <v>29</v>
      </c>
      <c r="G52" s="37">
        <v>14</v>
      </c>
      <c r="H52" s="37">
        <v>15</v>
      </c>
      <c r="I52" s="91">
        <v>73</v>
      </c>
      <c r="J52" s="36">
        <v>60</v>
      </c>
      <c r="K52" s="37">
        <v>28</v>
      </c>
      <c r="L52" s="37">
        <v>32</v>
      </c>
      <c r="M52" s="65"/>
      <c r="N52" s="65"/>
      <c r="O52" s="65"/>
      <c r="P52" s="65"/>
      <c r="Q52" s="65"/>
      <c r="R52" s="65"/>
      <c r="S52" s="65"/>
      <c r="T52" s="65"/>
    </row>
    <row r="53" spans="1:20" s="35" customFormat="1" ht="18" customHeight="1">
      <c r="A53" s="19">
        <v>4</v>
      </c>
      <c r="B53" s="105">
        <v>20</v>
      </c>
      <c r="C53" s="40">
        <v>13</v>
      </c>
      <c r="D53" s="40">
        <v>7</v>
      </c>
      <c r="E53" s="92">
        <v>39</v>
      </c>
      <c r="F53" s="39">
        <v>37</v>
      </c>
      <c r="G53" s="40">
        <v>16</v>
      </c>
      <c r="H53" s="40">
        <v>21</v>
      </c>
      <c r="I53" s="92">
        <v>74</v>
      </c>
      <c r="J53" s="39">
        <v>66</v>
      </c>
      <c r="K53" s="40">
        <v>33</v>
      </c>
      <c r="L53" s="40">
        <v>33</v>
      </c>
      <c r="M53" s="65"/>
      <c r="N53" s="65"/>
      <c r="O53" s="65"/>
      <c r="P53" s="65"/>
      <c r="Q53" s="65"/>
      <c r="R53" s="65"/>
      <c r="S53" s="65"/>
      <c r="T53" s="65"/>
    </row>
    <row r="54" spans="1:20" s="6" customFormat="1" ht="25.5" customHeight="1">
      <c r="A54" s="10" t="s">
        <v>10</v>
      </c>
      <c r="B54" s="44">
        <v>117</v>
      </c>
      <c r="C54" s="44">
        <v>63</v>
      </c>
      <c r="D54" s="44">
        <v>54</v>
      </c>
      <c r="E54" s="98" t="s">
        <v>11</v>
      </c>
      <c r="F54" s="44">
        <v>218</v>
      </c>
      <c r="G54" s="44">
        <v>112</v>
      </c>
      <c r="H54" s="44">
        <v>106</v>
      </c>
      <c r="I54" s="98" t="s">
        <v>12</v>
      </c>
      <c r="J54" s="44">
        <v>329</v>
      </c>
      <c r="K54" s="44">
        <v>171</v>
      </c>
      <c r="L54" s="44">
        <v>158</v>
      </c>
      <c r="M54" s="65"/>
      <c r="N54" s="65"/>
      <c r="O54" s="65"/>
      <c r="P54" s="65"/>
      <c r="Q54" s="65"/>
      <c r="R54" s="65"/>
      <c r="S54" s="65"/>
      <c r="T54" s="65"/>
    </row>
    <row r="55" spans="1:20" s="35" customFormat="1" ht="15.75" customHeight="1">
      <c r="A55" s="17">
        <v>5</v>
      </c>
      <c r="B55" s="36">
        <v>13</v>
      </c>
      <c r="C55" s="37">
        <v>9</v>
      </c>
      <c r="D55" s="37">
        <v>4</v>
      </c>
      <c r="E55" s="91">
        <v>40</v>
      </c>
      <c r="F55" s="36">
        <v>44</v>
      </c>
      <c r="G55" s="37">
        <v>21</v>
      </c>
      <c r="H55" s="37">
        <v>23</v>
      </c>
      <c r="I55" s="91">
        <v>75</v>
      </c>
      <c r="J55" s="36">
        <v>74</v>
      </c>
      <c r="K55" s="37">
        <v>39</v>
      </c>
      <c r="L55" s="37">
        <v>35</v>
      </c>
      <c r="M55" s="65"/>
      <c r="N55" s="65"/>
      <c r="O55" s="65"/>
      <c r="P55" s="65"/>
      <c r="Q55" s="65"/>
      <c r="R55" s="65"/>
      <c r="S55" s="65"/>
      <c r="T55" s="65"/>
    </row>
    <row r="56" spans="1:20" s="35" customFormat="1" ht="15.75" customHeight="1">
      <c r="A56" s="17">
        <v>6</v>
      </c>
      <c r="B56" s="36">
        <v>31</v>
      </c>
      <c r="C56" s="37">
        <v>13</v>
      </c>
      <c r="D56" s="37">
        <v>18</v>
      </c>
      <c r="E56" s="91">
        <v>41</v>
      </c>
      <c r="F56" s="36">
        <v>39</v>
      </c>
      <c r="G56" s="37">
        <v>22</v>
      </c>
      <c r="H56" s="37">
        <v>17</v>
      </c>
      <c r="I56" s="91">
        <v>76</v>
      </c>
      <c r="J56" s="36">
        <v>76</v>
      </c>
      <c r="K56" s="37">
        <v>37</v>
      </c>
      <c r="L56" s="37">
        <v>39</v>
      </c>
      <c r="M56" s="65"/>
      <c r="N56" s="65"/>
      <c r="O56" s="65"/>
      <c r="P56" s="65"/>
      <c r="Q56" s="65"/>
      <c r="R56" s="65"/>
      <c r="S56" s="65"/>
      <c r="T56" s="65"/>
    </row>
    <row r="57" spans="1:20" s="35" customFormat="1" ht="15.75" customHeight="1">
      <c r="A57" s="17">
        <v>7</v>
      </c>
      <c r="B57" s="36">
        <v>24</v>
      </c>
      <c r="C57" s="37">
        <v>12</v>
      </c>
      <c r="D57" s="37">
        <v>12</v>
      </c>
      <c r="E57" s="91">
        <v>42</v>
      </c>
      <c r="F57" s="36">
        <v>36</v>
      </c>
      <c r="G57" s="37">
        <v>19</v>
      </c>
      <c r="H57" s="37">
        <v>17</v>
      </c>
      <c r="I57" s="91">
        <v>77</v>
      </c>
      <c r="J57" s="36">
        <v>81</v>
      </c>
      <c r="K57" s="37">
        <v>42</v>
      </c>
      <c r="L57" s="37">
        <v>39</v>
      </c>
      <c r="M57" s="65"/>
      <c r="N57" s="65"/>
      <c r="O57" s="65"/>
      <c r="P57" s="65"/>
      <c r="Q57" s="65"/>
      <c r="R57" s="65"/>
      <c r="S57" s="65"/>
      <c r="T57" s="65"/>
    </row>
    <row r="58" spans="1:20" s="35" customFormat="1" ht="15.75" customHeight="1">
      <c r="A58" s="17">
        <v>8</v>
      </c>
      <c r="B58" s="36">
        <v>24</v>
      </c>
      <c r="C58" s="37">
        <v>13</v>
      </c>
      <c r="D58" s="37">
        <v>11</v>
      </c>
      <c r="E58" s="91">
        <v>43</v>
      </c>
      <c r="F58" s="36">
        <v>45</v>
      </c>
      <c r="G58" s="37">
        <v>21</v>
      </c>
      <c r="H58" s="37">
        <v>24</v>
      </c>
      <c r="I58" s="91">
        <v>78</v>
      </c>
      <c r="J58" s="36">
        <v>55</v>
      </c>
      <c r="K58" s="37">
        <v>31</v>
      </c>
      <c r="L58" s="37">
        <v>24</v>
      </c>
      <c r="M58" s="65"/>
      <c r="N58" s="65"/>
      <c r="O58" s="65"/>
      <c r="P58" s="65"/>
      <c r="Q58" s="65"/>
      <c r="R58" s="65"/>
      <c r="S58" s="65"/>
      <c r="T58" s="65"/>
    </row>
    <row r="59" spans="1:20" s="35" customFormat="1" ht="18" customHeight="1">
      <c r="A59" s="19">
        <v>9</v>
      </c>
      <c r="B59" s="39">
        <v>25</v>
      </c>
      <c r="C59" s="40">
        <v>16</v>
      </c>
      <c r="D59" s="40">
        <v>9</v>
      </c>
      <c r="E59" s="92">
        <v>44</v>
      </c>
      <c r="F59" s="39">
        <v>54</v>
      </c>
      <c r="G59" s="40">
        <v>29</v>
      </c>
      <c r="H59" s="40">
        <v>25</v>
      </c>
      <c r="I59" s="92">
        <v>79</v>
      </c>
      <c r="J59" s="39">
        <v>43</v>
      </c>
      <c r="K59" s="40">
        <v>22</v>
      </c>
      <c r="L59" s="40">
        <v>21</v>
      </c>
      <c r="M59" s="65"/>
      <c r="N59" s="65"/>
      <c r="O59" s="65"/>
      <c r="P59" s="65"/>
      <c r="Q59" s="65"/>
      <c r="R59" s="65"/>
      <c r="S59" s="65"/>
      <c r="T59" s="65"/>
    </row>
    <row r="60" spans="1:20" s="6" customFormat="1" ht="25.5" customHeight="1">
      <c r="A60" s="10" t="s">
        <v>19</v>
      </c>
      <c r="B60" s="44">
        <v>169</v>
      </c>
      <c r="C60" s="44">
        <v>82</v>
      </c>
      <c r="D60" s="44">
        <v>87</v>
      </c>
      <c r="E60" s="98" t="s">
        <v>20</v>
      </c>
      <c r="F60" s="44">
        <v>243</v>
      </c>
      <c r="G60" s="44">
        <v>129</v>
      </c>
      <c r="H60" s="44">
        <v>114</v>
      </c>
      <c r="I60" s="98" t="s">
        <v>21</v>
      </c>
      <c r="J60" s="44">
        <v>187</v>
      </c>
      <c r="K60" s="44">
        <v>89</v>
      </c>
      <c r="L60" s="44">
        <v>98</v>
      </c>
      <c r="M60" s="65"/>
      <c r="N60" s="65"/>
      <c r="O60" s="65"/>
      <c r="P60" s="65"/>
      <c r="Q60" s="65"/>
      <c r="R60" s="65"/>
      <c r="S60" s="65"/>
      <c r="T60" s="65"/>
    </row>
    <row r="61" spans="1:20" s="35" customFormat="1" ht="15.75" customHeight="1">
      <c r="A61" s="17">
        <v>10</v>
      </c>
      <c r="B61" s="36">
        <v>37</v>
      </c>
      <c r="C61" s="37">
        <v>19</v>
      </c>
      <c r="D61" s="37">
        <v>18</v>
      </c>
      <c r="E61" s="91">
        <v>45</v>
      </c>
      <c r="F61" s="36">
        <v>50</v>
      </c>
      <c r="G61" s="37">
        <v>22</v>
      </c>
      <c r="H61" s="37">
        <v>28</v>
      </c>
      <c r="I61" s="91">
        <v>80</v>
      </c>
      <c r="J61" s="36">
        <v>46</v>
      </c>
      <c r="K61" s="37">
        <v>27</v>
      </c>
      <c r="L61" s="37">
        <v>19</v>
      </c>
      <c r="M61" s="65"/>
      <c r="N61" s="65"/>
      <c r="O61" s="65"/>
      <c r="P61" s="65"/>
      <c r="Q61" s="65"/>
      <c r="R61" s="65"/>
      <c r="S61" s="65"/>
      <c r="T61" s="65"/>
    </row>
    <row r="62" spans="1:20" s="35" customFormat="1" ht="15.75" customHeight="1">
      <c r="A62" s="17">
        <v>11</v>
      </c>
      <c r="B62" s="36">
        <v>35</v>
      </c>
      <c r="C62" s="37">
        <v>18</v>
      </c>
      <c r="D62" s="37">
        <v>17</v>
      </c>
      <c r="E62" s="91">
        <v>46</v>
      </c>
      <c r="F62" s="36">
        <v>57</v>
      </c>
      <c r="G62" s="37">
        <v>33</v>
      </c>
      <c r="H62" s="37">
        <v>24</v>
      </c>
      <c r="I62" s="91">
        <v>81</v>
      </c>
      <c r="J62" s="36">
        <v>43</v>
      </c>
      <c r="K62" s="37">
        <v>16</v>
      </c>
      <c r="L62" s="37">
        <v>27</v>
      </c>
      <c r="M62" s="65"/>
      <c r="N62" s="65"/>
      <c r="O62" s="65"/>
      <c r="P62" s="65"/>
      <c r="Q62" s="65"/>
      <c r="R62" s="65"/>
      <c r="S62" s="65"/>
      <c r="T62" s="65"/>
    </row>
    <row r="63" spans="1:20" s="35" customFormat="1" ht="15.75" customHeight="1">
      <c r="A63" s="17">
        <v>12</v>
      </c>
      <c r="B63" s="36">
        <v>32</v>
      </c>
      <c r="C63" s="37">
        <v>15</v>
      </c>
      <c r="D63" s="37">
        <v>17</v>
      </c>
      <c r="E63" s="91">
        <v>47</v>
      </c>
      <c r="F63" s="36">
        <v>41</v>
      </c>
      <c r="G63" s="37">
        <v>20</v>
      </c>
      <c r="H63" s="37">
        <v>21</v>
      </c>
      <c r="I63" s="91">
        <v>82</v>
      </c>
      <c r="J63" s="36">
        <v>31</v>
      </c>
      <c r="K63" s="37">
        <v>13</v>
      </c>
      <c r="L63" s="37">
        <v>18</v>
      </c>
      <c r="M63" s="65"/>
      <c r="N63" s="65"/>
      <c r="O63" s="65"/>
      <c r="P63" s="65"/>
      <c r="Q63" s="65"/>
      <c r="R63" s="65"/>
      <c r="S63" s="65"/>
      <c r="T63" s="65"/>
    </row>
    <row r="64" spans="1:20" s="35" customFormat="1" ht="15.75" customHeight="1">
      <c r="A64" s="17">
        <v>13</v>
      </c>
      <c r="B64" s="36">
        <v>37</v>
      </c>
      <c r="C64" s="37">
        <v>16</v>
      </c>
      <c r="D64" s="37">
        <v>21</v>
      </c>
      <c r="E64" s="91">
        <v>48</v>
      </c>
      <c r="F64" s="36">
        <v>43</v>
      </c>
      <c r="G64" s="37">
        <v>22</v>
      </c>
      <c r="H64" s="37">
        <v>21</v>
      </c>
      <c r="I64" s="91">
        <v>83</v>
      </c>
      <c r="J64" s="36">
        <v>34</v>
      </c>
      <c r="K64" s="37">
        <v>15</v>
      </c>
      <c r="L64" s="37">
        <v>19</v>
      </c>
      <c r="M64" s="65"/>
      <c r="N64" s="65"/>
      <c r="O64" s="65"/>
      <c r="P64" s="65"/>
      <c r="Q64" s="65"/>
      <c r="R64" s="65"/>
      <c r="S64" s="65"/>
      <c r="T64" s="65"/>
    </row>
    <row r="65" spans="1:20" s="35" customFormat="1" ht="18" customHeight="1">
      <c r="A65" s="19">
        <v>14</v>
      </c>
      <c r="B65" s="39">
        <v>28</v>
      </c>
      <c r="C65" s="40">
        <v>14</v>
      </c>
      <c r="D65" s="40">
        <v>14</v>
      </c>
      <c r="E65" s="92">
        <v>49</v>
      </c>
      <c r="F65" s="39">
        <v>52</v>
      </c>
      <c r="G65" s="40">
        <v>32</v>
      </c>
      <c r="H65" s="40">
        <v>20</v>
      </c>
      <c r="I65" s="92">
        <v>84</v>
      </c>
      <c r="J65" s="39">
        <v>33</v>
      </c>
      <c r="K65" s="40">
        <v>18</v>
      </c>
      <c r="L65" s="40">
        <v>15</v>
      </c>
      <c r="M65" s="65"/>
      <c r="N65" s="65"/>
      <c r="O65" s="65"/>
      <c r="P65" s="65"/>
      <c r="Q65" s="65"/>
      <c r="R65" s="65"/>
      <c r="S65" s="65"/>
      <c r="T65" s="65"/>
    </row>
    <row r="66" spans="1:20" s="6" customFormat="1" ht="25.5" customHeight="1">
      <c r="A66" s="10" t="s">
        <v>22</v>
      </c>
      <c r="B66" s="44">
        <v>143</v>
      </c>
      <c r="C66" s="44">
        <v>68</v>
      </c>
      <c r="D66" s="44">
        <v>75</v>
      </c>
      <c r="E66" s="98" t="s">
        <v>23</v>
      </c>
      <c r="F66" s="44">
        <v>236</v>
      </c>
      <c r="G66" s="44">
        <v>117</v>
      </c>
      <c r="H66" s="44">
        <v>119</v>
      </c>
      <c r="I66" s="98" t="s">
        <v>24</v>
      </c>
      <c r="J66" s="44">
        <v>124</v>
      </c>
      <c r="K66" s="44">
        <v>50</v>
      </c>
      <c r="L66" s="44">
        <v>74</v>
      </c>
      <c r="M66" s="65"/>
      <c r="N66" s="65"/>
      <c r="O66" s="65"/>
      <c r="P66" s="65"/>
      <c r="Q66" s="65"/>
      <c r="R66" s="65"/>
      <c r="S66" s="65"/>
      <c r="T66" s="65"/>
    </row>
    <row r="67" spans="1:20" s="35" customFormat="1" ht="15.75" customHeight="1">
      <c r="A67" s="17">
        <v>15</v>
      </c>
      <c r="B67" s="36">
        <v>42</v>
      </c>
      <c r="C67" s="37">
        <v>22</v>
      </c>
      <c r="D67" s="37">
        <v>20</v>
      </c>
      <c r="E67" s="91">
        <v>50</v>
      </c>
      <c r="F67" s="36">
        <v>48</v>
      </c>
      <c r="G67" s="37">
        <v>32</v>
      </c>
      <c r="H67" s="37">
        <v>16</v>
      </c>
      <c r="I67" s="91">
        <v>85</v>
      </c>
      <c r="J67" s="36">
        <v>24</v>
      </c>
      <c r="K67" s="37">
        <v>15</v>
      </c>
      <c r="L67" s="37">
        <v>9</v>
      </c>
      <c r="M67" s="65"/>
      <c r="N67" s="65"/>
      <c r="O67" s="65"/>
      <c r="P67" s="65"/>
      <c r="Q67" s="65"/>
      <c r="R67" s="65"/>
      <c r="S67" s="65"/>
      <c r="T67" s="65"/>
    </row>
    <row r="68" spans="1:20" s="35" customFormat="1" ht="15.75" customHeight="1">
      <c r="A68" s="17">
        <v>16</v>
      </c>
      <c r="B68" s="36">
        <v>27</v>
      </c>
      <c r="C68" s="37">
        <v>10</v>
      </c>
      <c r="D68" s="37">
        <v>17</v>
      </c>
      <c r="E68" s="91">
        <v>51</v>
      </c>
      <c r="F68" s="36">
        <v>45</v>
      </c>
      <c r="G68" s="37">
        <v>19</v>
      </c>
      <c r="H68" s="37">
        <v>26</v>
      </c>
      <c r="I68" s="91">
        <v>86</v>
      </c>
      <c r="J68" s="36">
        <v>31</v>
      </c>
      <c r="K68" s="37">
        <v>13</v>
      </c>
      <c r="L68" s="37">
        <v>18</v>
      </c>
      <c r="M68" s="65"/>
      <c r="N68" s="65"/>
      <c r="O68" s="65"/>
      <c r="P68" s="65"/>
      <c r="Q68" s="65"/>
      <c r="R68" s="65"/>
      <c r="S68" s="65"/>
      <c r="T68" s="65"/>
    </row>
    <row r="69" spans="1:20" s="35" customFormat="1" ht="15.75" customHeight="1">
      <c r="A69" s="17">
        <v>17</v>
      </c>
      <c r="B69" s="36">
        <v>26</v>
      </c>
      <c r="C69" s="37">
        <v>9</v>
      </c>
      <c r="D69" s="37">
        <v>17</v>
      </c>
      <c r="E69" s="91">
        <v>52</v>
      </c>
      <c r="F69" s="36">
        <v>37</v>
      </c>
      <c r="G69" s="37">
        <v>19</v>
      </c>
      <c r="H69" s="37">
        <v>18</v>
      </c>
      <c r="I69" s="91">
        <v>87</v>
      </c>
      <c r="J69" s="36">
        <v>23</v>
      </c>
      <c r="K69" s="37">
        <v>8</v>
      </c>
      <c r="L69" s="37">
        <v>15</v>
      </c>
      <c r="M69" s="65"/>
      <c r="N69" s="65"/>
      <c r="O69" s="65"/>
      <c r="P69" s="65"/>
      <c r="Q69" s="65"/>
      <c r="R69" s="65"/>
      <c r="S69" s="65"/>
      <c r="T69" s="65"/>
    </row>
    <row r="70" spans="1:20" s="35" customFormat="1" ht="15.75" customHeight="1">
      <c r="A70" s="17">
        <v>18</v>
      </c>
      <c r="B70" s="36">
        <v>30</v>
      </c>
      <c r="C70" s="37">
        <v>17</v>
      </c>
      <c r="D70" s="37">
        <v>13</v>
      </c>
      <c r="E70" s="91">
        <v>53</v>
      </c>
      <c r="F70" s="36">
        <v>50</v>
      </c>
      <c r="G70" s="37">
        <v>20</v>
      </c>
      <c r="H70" s="37">
        <v>30</v>
      </c>
      <c r="I70" s="91">
        <v>88</v>
      </c>
      <c r="J70" s="36">
        <v>24</v>
      </c>
      <c r="K70" s="37">
        <v>7</v>
      </c>
      <c r="L70" s="37">
        <v>17</v>
      </c>
      <c r="M70" s="65"/>
      <c r="N70" s="65"/>
      <c r="O70" s="65"/>
      <c r="P70" s="65"/>
      <c r="Q70" s="65"/>
      <c r="R70" s="65"/>
      <c r="S70" s="65"/>
      <c r="T70" s="65"/>
    </row>
    <row r="71" spans="1:20" s="35" customFormat="1" ht="18" customHeight="1">
      <c r="A71" s="19">
        <v>19</v>
      </c>
      <c r="B71" s="39">
        <v>18</v>
      </c>
      <c r="C71" s="40">
        <v>10</v>
      </c>
      <c r="D71" s="40">
        <v>8</v>
      </c>
      <c r="E71" s="92">
        <v>54</v>
      </c>
      <c r="F71" s="39">
        <v>56</v>
      </c>
      <c r="G71" s="40">
        <v>27</v>
      </c>
      <c r="H71" s="40">
        <v>29</v>
      </c>
      <c r="I71" s="92">
        <v>89</v>
      </c>
      <c r="J71" s="39">
        <v>22</v>
      </c>
      <c r="K71" s="40">
        <v>7</v>
      </c>
      <c r="L71" s="40">
        <v>15</v>
      </c>
      <c r="M71" s="65"/>
      <c r="N71" s="65"/>
      <c r="O71" s="65"/>
      <c r="P71" s="65"/>
      <c r="Q71" s="65"/>
      <c r="R71" s="65"/>
      <c r="S71" s="65"/>
      <c r="T71" s="65"/>
    </row>
    <row r="72" spans="1:20" s="6" customFormat="1" ht="25.5" customHeight="1">
      <c r="A72" s="10" t="s">
        <v>25</v>
      </c>
      <c r="B72" s="44">
        <v>122</v>
      </c>
      <c r="C72" s="44">
        <v>73</v>
      </c>
      <c r="D72" s="44">
        <v>49</v>
      </c>
      <c r="E72" s="98" t="s">
        <v>26</v>
      </c>
      <c r="F72" s="44">
        <v>201</v>
      </c>
      <c r="G72" s="44">
        <v>92</v>
      </c>
      <c r="H72" s="44">
        <v>109</v>
      </c>
      <c r="I72" s="98" t="s">
        <v>27</v>
      </c>
      <c r="J72" s="44">
        <v>61</v>
      </c>
      <c r="K72" s="44">
        <v>14</v>
      </c>
      <c r="L72" s="44">
        <v>47</v>
      </c>
      <c r="M72" s="65"/>
      <c r="N72" s="65"/>
      <c r="O72" s="65"/>
      <c r="P72" s="65"/>
      <c r="Q72" s="65"/>
      <c r="R72" s="65"/>
      <c r="S72" s="65"/>
      <c r="T72" s="65"/>
    </row>
    <row r="73" spans="1:20" s="35" customFormat="1" ht="15.75" customHeight="1">
      <c r="A73" s="17">
        <v>20</v>
      </c>
      <c r="B73" s="36">
        <v>35</v>
      </c>
      <c r="C73" s="37">
        <v>20</v>
      </c>
      <c r="D73" s="37">
        <v>15</v>
      </c>
      <c r="E73" s="91">
        <v>55</v>
      </c>
      <c r="F73" s="36">
        <v>46</v>
      </c>
      <c r="G73" s="37">
        <v>25</v>
      </c>
      <c r="H73" s="37">
        <v>21</v>
      </c>
      <c r="I73" s="91">
        <v>90</v>
      </c>
      <c r="J73" s="36">
        <v>16</v>
      </c>
      <c r="K73" s="37">
        <v>4</v>
      </c>
      <c r="L73" s="37">
        <v>12</v>
      </c>
      <c r="M73" s="65"/>
      <c r="N73" s="65"/>
      <c r="O73" s="65"/>
      <c r="P73" s="65"/>
      <c r="Q73" s="65"/>
      <c r="R73" s="65"/>
      <c r="S73" s="65"/>
      <c r="T73" s="65"/>
    </row>
    <row r="74" spans="1:20" s="35" customFormat="1" ht="15.75" customHeight="1">
      <c r="A74" s="17">
        <v>21</v>
      </c>
      <c r="B74" s="36">
        <v>19</v>
      </c>
      <c r="C74" s="37">
        <v>13</v>
      </c>
      <c r="D74" s="37">
        <v>6</v>
      </c>
      <c r="E74" s="91">
        <v>56</v>
      </c>
      <c r="F74" s="36">
        <v>38</v>
      </c>
      <c r="G74" s="37">
        <v>20</v>
      </c>
      <c r="H74" s="37">
        <v>18</v>
      </c>
      <c r="I74" s="91">
        <v>91</v>
      </c>
      <c r="J74" s="36">
        <v>16</v>
      </c>
      <c r="K74" s="37">
        <v>5</v>
      </c>
      <c r="L74" s="37">
        <v>11</v>
      </c>
      <c r="M74" s="65"/>
      <c r="N74" s="65"/>
      <c r="O74" s="65"/>
      <c r="P74" s="65"/>
      <c r="Q74" s="65"/>
      <c r="R74" s="65"/>
      <c r="S74" s="65"/>
      <c r="T74" s="65"/>
    </row>
    <row r="75" spans="1:20" s="35" customFormat="1" ht="15.75" customHeight="1">
      <c r="A75" s="17">
        <v>22</v>
      </c>
      <c r="B75" s="36">
        <v>20</v>
      </c>
      <c r="C75" s="37">
        <v>13</v>
      </c>
      <c r="D75" s="37">
        <v>7</v>
      </c>
      <c r="E75" s="91">
        <v>57</v>
      </c>
      <c r="F75" s="36">
        <v>41</v>
      </c>
      <c r="G75" s="37">
        <v>16</v>
      </c>
      <c r="H75" s="37">
        <v>25</v>
      </c>
      <c r="I75" s="91">
        <v>92</v>
      </c>
      <c r="J75" s="36">
        <v>11</v>
      </c>
      <c r="K75" s="37">
        <v>2</v>
      </c>
      <c r="L75" s="37">
        <v>9</v>
      </c>
      <c r="M75" s="65"/>
      <c r="N75" s="65"/>
      <c r="O75" s="65"/>
      <c r="P75" s="65"/>
      <c r="Q75" s="65"/>
      <c r="R75" s="65"/>
      <c r="S75" s="65"/>
      <c r="T75" s="65"/>
    </row>
    <row r="76" spans="1:20" s="35" customFormat="1" ht="15.75" customHeight="1">
      <c r="A76" s="17">
        <v>23</v>
      </c>
      <c r="B76" s="36">
        <v>25</v>
      </c>
      <c r="C76" s="37">
        <v>13</v>
      </c>
      <c r="D76" s="37">
        <v>12</v>
      </c>
      <c r="E76" s="91">
        <v>58</v>
      </c>
      <c r="F76" s="36">
        <v>44</v>
      </c>
      <c r="G76" s="37">
        <v>19</v>
      </c>
      <c r="H76" s="37">
        <v>25</v>
      </c>
      <c r="I76" s="91">
        <v>93</v>
      </c>
      <c r="J76" s="36">
        <v>6</v>
      </c>
      <c r="K76" s="37">
        <v>0</v>
      </c>
      <c r="L76" s="37">
        <v>6</v>
      </c>
      <c r="M76" s="65"/>
      <c r="N76" s="65"/>
      <c r="O76" s="65"/>
      <c r="P76" s="65"/>
      <c r="Q76" s="65"/>
      <c r="R76" s="65"/>
      <c r="S76" s="65"/>
      <c r="T76" s="65"/>
    </row>
    <row r="77" spans="1:20" s="35" customFormat="1" ht="18" customHeight="1">
      <c r="A77" s="19">
        <v>24</v>
      </c>
      <c r="B77" s="39">
        <v>23</v>
      </c>
      <c r="C77" s="40">
        <v>14</v>
      </c>
      <c r="D77" s="40">
        <v>9</v>
      </c>
      <c r="E77" s="92">
        <v>59</v>
      </c>
      <c r="F77" s="39">
        <v>32</v>
      </c>
      <c r="G77" s="40">
        <v>12</v>
      </c>
      <c r="H77" s="40">
        <v>20</v>
      </c>
      <c r="I77" s="92">
        <v>94</v>
      </c>
      <c r="J77" s="39">
        <v>12</v>
      </c>
      <c r="K77" s="40">
        <v>3</v>
      </c>
      <c r="L77" s="40">
        <v>9</v>
      </c>
      <c r="M77" s="65"/>
      <c r="N77" s="65"/>
      <c r="O77" s="65"/>
      <c r="P77" s="65"/>
      <c r="Q77" s="65"/>
      <c r="R77" s="65"/>
      <c r="S77" s="65"/>
      <c r="T77" s="65"/>
    </row>
    <row r="78" spans="1:20" s="6" customFormat="1" ht="25.5" customHeight="1">
      <c r="A78" s="10" t="s">
        <v>28</v>
      </c>
      <c r="B78" s="44">
        <v>123</v>
      </c>
      <c r="C78" s="44">
        <v>65</v>
      </c>
      <c r="D78" s="44">
        <v>58</v>
      </c>
      <c r="E78" s="98" t="s">
        <v>29</v>
      </c>
      <c r="F78" s="44">
        <v>214</v>
      </c>
      <c r="G78" s="44">
        <v>107</v>
      </c>
      <c r="H78" s="44">
        <v>107</v>
      </c>
      <c r="I78" s="93" t="s">
        <v>30</v>
      </c>
      <c r="J78" s="44">
        <v>22</v>
      </c>
      <c r="K78" s="44">
        <v>3</v>
      </c>
      <c r="L78" s="44">
        <v>19</v>
      </c>
      <c r="M78" s="65"/>
      <c r="N78" s="65"/>
      <c r="O78" s="65"/>
      <c r="P78" s="65"/>
      <c r="Q78" s="65"/>
      <c r="R78" s="65"/>
      <c r="S78" s="65"/>
      <c r="T78" s="65"/>
    </row>
    <row r="79" spans="1:20" s="35" customFormat="1" ht="15.75" customHeight="1">
      <c r="A79" s="17">
        <v>25</v>
      </c>
      <c r="B79" s="36">
        <v>20</v>
      </c>
      <c r="C79" s="37">
        <v>12</v>
      </c>
      <c r="D79" s="37">
        <v>8</v>
      </c>
      <c r="E79" s="91">
        <v>60</v>
      </c>
      <c r="F79" s="36">
        <v>45</v>
      </c>
      <c r="G79" s="37">
        <v>26</v>
      </c>
      <c r="H79" s="37">
        <v>19</v>
      </c>
      <c r="I79" s="91">
        <v>95</v>
      </c>
      <c r="J79" s="36">
        <v>8</v>
      </c>
      <c r="K79" s="37">
        <v>2</v>
      </c>
      <c r="L79" s="37">
        <v>6</v>
      </c>
      <c r="M79" s="65"/>
      <c r="N79" s="65"/>
      <c r="O79" s="65"/>
      <c r="P79" s="65"/>
      <c r="Q79" s="65"/>
      <c r="R79" s="65"/>
      <c r="S79" s="65"/>
      <c r="T79" s="65"/>
    </row>
    <row r="80" spans="1:20" s="35" customFormat="1" ht="15.75" customHeight="1">
      <c r="A80" s="17">
        <v>26</v>
      </c>
      <c r="B80" s="36">
        <v>27</v>
      </c>
      <c r="C80" s="37">
        <v>16</v>
      </c>
      <c r="D80" s="37">
        <v>11</v>
      </c>
      <c r="E80" s="91">
        <v>61</v>
      </c>
      <c r="F80" s="36">
        <v>43</v>
      </c>
      <c r="G80" s="37">
        <v>15</v>
      </c>
      <c r="H80" s="37">
        <v>28</v>
      </c>
      <c r="I80" s="91">
        <v>96</v>
      </c>
      <c r="J80" s="36">
        <v>5</v>
      </c>
      <c r="K80" s="37">
        <v>1</v>
      </c>
      <c r="L80" s="37">
        <v>4</v>
      </c>
      <c r="M80" s="65"/>
      <c r="N80" s="65"/>
      <c r="O80" s="65"/>
      <c r="P80" s="65"/>
      <c r="Q80" s="65"/>
      <c r="R80" s="65"/>
      <c r="S80" s="65"/>
      <c r="T80" s="65"/>
    </row>
    <row r="81" spans="1:20" s="35" customFormat="1" ht="15.75" customHeight="1">
      <c r="A81" s="17">
        <v>27</v>
      </c>
      <c r="B81" s="36">
        <v>19</v>
      </c>
      <c r="C81" s="37">
        <v>11</v>
      </c>
      <c r="D81" s="37">
        <v>8</v>
      </c>
      <c r="E81" s="91">
        <v>62</v>
      </c>
      <c r="F81" s="36">
        <v>36</v>
      </c>
      <c r="G81" s="37">
        <v>15</v>
      </c>
      <c r="H81" s="37">
        <v>21</v>
      </c>
      <c r="I81" s="91">
        <v>97</v>
      </c>
      <c r="J81" s="36">
        <v>7</v>
      </c>
      <c r="K81" s="37">
        <v>0</v>
      </c>
      <c r="L81" s="37">
        <v>7</v>
      </c>
      <c r="M81" s="65"/>
      <c r="N81" s="65"/>
      <c r="O81" s="65"/>
      <c r="P81" s="65"/>
      <c r="Q81" s="65"/>
      <c r="R81" s="65"/>
      <c r="S81" s="65"/>
      <c r="T81" s="65"/>
    </row>
    <row r="82" spans="1:20" s="35" customFormat="1" ht="15.75" customHeight="1">
      <c r="A82" s="17">
        <v>28</v>
      </c>
      <c r="B82" s="36">
        <v>28</v>
      </c>
      <c r="C82" s="37">
        <v>13</v>
      </c>
      <c r="D82" s="37">
        <v>15</v>
      </c>
      <c r="E82" s="91">
        <v>63</v>
      </c>
      <c r="F82" s="36">
        <v>40</v>
      </c>
      <c r="G82" s="37">
        <v>24</v>
      </c>
      <c r="H82" s="37">
        <v>16</v>
      </c>
      <c r="I82" s="91">
        <v>98</v>
      </c>
      <c r="J82" s="36">
        <v>1</v>
      </c>
      <c r="K82" s="37">
        <v>0</v>
      </c>
      <c r="L82" s="37">
        <v>1</v>
      </c>
      <c r="M82" s="65"/>
      <c r="N82" s="65"/>
      <c r="O82" s="65"/>
      <c r="P82" s="65"/>
      <c r="Q82" s="65"/>
      <c r="R82" s="65"/>
      <c r="S82" s="65"/>
      <c r="T82" s="65"/>
    </row>
    <row r="83" spans="1:20" s="35" customFormat="1" ht="18" customHeight="1">
      <c r="A83" s="19">
        <v>29</v>
      </c>
      <c r="B83" s="39">
        <v>29</v>
      </c>
      <c r="C83" s="40">
        <v>13</v>
      </c>
      <c r="D83" s="40">
        <v>16</v>
      </c>
      <c r="E83" s="92">
        <v>64</v>
      </c>
      <c r="F83" s="39">
        <v>50</v>
      </c>
      <c r="G83" s="40">
        <v>27</v>
      </c>
      <c r="H83" s="40">
        <v>23</v>
      </c>
      <c r="I83" s="91">
        <v>99</v>
      </c>
      <c r="J83" s="36">
        <v>1</v>
      </c>
      <c r="K83" s="37">
        <v>0</v>
      </c>
      <c r="L83" s="37">
        <v>1</v>
      </c>
      <c r="M83" s="65"/>
      <c r="N83" s="65"/>
      <c r="O83" s="65"/>
      <c r="P83" s="65"/>
      <c r="Q83" s="65"/>
      <c r="R83" s="65"/>
      <c r="S83" s="65"/>
      <c r="T83" s="65"/>
    </row>
    <row r="84" spans="1:20" s="6" customFormat="1" ht="25.5" customHeight="1">
      <c r="A84" s="10" t="s">
        <v>31</v>
      </c>
      <c r="B84" s="44">
        <v>125</v>
      </c>
      <c r="C84" s="44">
        <v>67</v>
      </c>
      <c r="D84" s="44">
        <v>58</v>
      </c>
      <c r="E84" s="98" t="s">
        <v>32</v>
      </c>
      <c r="F84" s="44">
        <v>255</v>
      </c>
      <c r="G84" s="44">
        <v>135</v>
      </c>
      <c r="H84" s="44">
        <v>120</v>
      </c>
      <c r="I84" s="95">
        <v>100</v>
      </c>
      <c r="J84" s="47">
        <v>0</v>
      </c>
      <c r="K84" s="48">
        <v>0</v>
      </c>
      <c r="L84" s="48">
        <v>0</v>
      </c>
      <c r="M84" s="65"/>
      <c r="N84" s="65"/>
      <c r="O84" s="65"/>
      <c r="P84" s="65"/>
      <c r="Q84" s="65"/>
      <c r="R84" s="65"/>
      <c r="S84" s="65"/>
      <c r="T84" s="65"/>
    </row>
    <row r="85" spans="1:20" s="35" customFormat="1" ht="15.75" customHeight="1">
      <c r="A85" s="17">
        <v>30</v>
      </c>
      <c r="B85" s="36">
        <v>27</v>
      </c>
      <c r="C85" s="37">
        <v>15</v>
      </c>
      <c r="D85" s="37">
        <v>12</v>
      </c>
      <c r="E85" s="91">
        <v>65</v>
      </c>
      <c r="F85" s="36">
        <v>45</v>
      </c>
      <c r="G85" s="37">
        <v>22</v>
      </c>
      <c r="H85" s="37">
        <v>23</v>
      </c>
      <c r="I85" s="91">
        <v>101</v>
      </c>
      <c r="J85" s="36">
        <v>0</v>
      </c>
      <c r="K85" s="37">
        <v>0</v>
      </c>
      <c r="L85" s="37">
        <v>0</v>
      </c>
      <c r="M85" s="65"/>
      <c r="N85" s="65"/>
      <c r="O85" s="65"/>
      <c r="P85" s="65"/>
      <c r="Q85" s="65"/>
      <c r="R85" s="65"/>
      <c r="S85" s="65"/>
      <c r="T85" s="65"/>
    </row>
    <row r="86" spans="1:20" s="35" customFormat="1" ht="15.75" customHeight="1">
      <c r="A86" s="17">
        <v>31</v>
      </c>
      <c r="B86" s="36">
        <v>22</v>
      </c>
      <c r="C86" s="37">
        <v>13</v>
      </c>
      <c r="D86" s="37">
        <v>9</v>
      </c>
      <c r="E86" s="91">
        <v>66</v>
      </c>
      <c r="F86" s="36">
        <v>46</v>
      </c>
      <c r="G86" s="37">
        <v>27</v>
      </c>
      <c r="H86" s="37">
        <v>19</v>
      </c>
      <c r="I86" s="91">
        <v>102</v>
      </c>
      <c r="J86" s="36">
        <v>0</v>
      </c>
      <c r="K86" s="37">
        <v>0</v>
      </c>
      <c r="L86" s="37">
        <v>0</v>
      </c>
      <c r="M86" s="65"/>
      <c r="N86" s="65"/>
      <c r="O86" s="65"/>
      <c r="P86" s="65"/>
      <c r="Q86" s="65"/>
      <c r="R86" s="65"/>
      <c r="S86" s="65"/>
      <c r="T86" s="65"/>
    </row>
    <row r="87" spans="1:20" s="35" customFormat="1" ht="15.75" customHeight="1">
      <c r="A87" s="17">
        <v>32</v>
      </c>
      <c r="B87" s="36">
        <v>22</v>
      </c>
      <c r="C87" s="37">
        <v>12</v>
      </c>
      <c r="D87" s="37">
        <v>10</v>
      </c>
      <c r="E87" s="91">
        <v>67</v>
      </c>
      <c r="F87" s="36">
        <v>56</v>
      </c>
      <c r="G87" s="37">
        <v>37</v>
      </c>
      <c r="H87" s="37">
        <v>19</v>
      </c>
      <c r="I87" s="91">
        <v>103</v>
      </c>
      <c r="J87" s="36">
        <v>0</v>
      </c>
      <c r="K87" s="37">
        <v>0</v>
      </c>
      <c r="L87" s="37">
        <v>0</v>
      </c>
      <c r="M87" s="65"/>
      <c r="N87" s="65"/>
      <c r="O87" s="65"/>
      <c r="P87" s="65"/>
      <c r="Q87" s="65"/>
      <c r="R87" s="65"/>
      <c r="S87" s="65"/>
      <c r="T87" s="65"/>
    </row>
    <row r="88" spans="1:20" s="35" customFormat="1" ht="15.75" customHeight="1">
      <c r="A88" s="17">
        <v>33</v>
      </c>
      <c r="B88" s="36">
        <v>26</v>
      </c>
      <c r="C88" s="37">
        <v>13</v>
      </c>
      <c r="D88" s="37">
        <v>13</v>
      </c>
      <c r="E88" s="91">
        <v>68</v>
      </c>
      <c r="F88" s="36">
        <v>51</v>
      </c>
      <c r="G88" s="37">
        <v>27</v>
      </c>
      <c r="H88" s="37">
        <v>24</v>
      </c>
      <c r="I88" s="96" t="s">
        <v>33</v>
      </c>
      <c r="J88" s="39">
        <v>0</v>
      </c>
      <c r="K88" s="40">
        <v>0</v>
      </c>
      <c r="L88" s="40">
        <v>0</v>
      </c>
      <c r="M88" s="65"/>
      <c r="N88" s="65"/>
      <c r="O88" s="65"/>
      <c r="P88" s="65"/>
      <c r="Q88" s="65"/>
      <c r="R88" s="65"/>
      <c r="S88" s="65"/>
      <c r="T88" s="65"/>
    </row>
    <row r="89" spans="1:20" s="35" customFormat="1" ht="21" customHeight="1" thickBot="1">
      <c r="A89" s="32">
        <v>34</v>
      </c>
      <c r="B89" s="36">
        <v>28</v>
      </c>
      <c r="C89" s="37">
        <v>14</v>
      </c>
      <c r="D89" s="37">
        <v>14</v>
      </c>
      <c r="E89" s="91">
        <v>69</v>
      </c>
      <c r="F89" s="36">
        <v>57</v>
      </c>
      <c r="G89" s="37">
        <v>22</v>
      </c>
      <c r="H89" s="37">
        <v>35</v>
      </c>
      <c r="I89" s="107" t="s">
        <v>5</v>
      </c>
      <c r="J89" s="47">
        <v>3421</v>
      </c>
      <c r="K89" s="47">
        <v>1692</v>
      </c>
      <c r="L89" s="47">
        <v>1729</v>
      </c>
      <c r="M89" s="65"/>
      <c r="N89" s="65"/>
      <c r="O89" s="65"/>
      <c r="P89" s="65"/>
      <c r="Q89" s="65"/>
      <c r="R89" s="65"/>
      <c r="S89" s="65"/>
      <c r="T89" s="65"/>
    </row>
    <row r="90" spans="1:20" s="58" customFormat="1" ht="24" customHeight="1" thickTop="1" thickBot="1">
      <c r="A90" s="53" t="s">
        <v>34</v>
      </c>
      <c r="B90" s="115">
        <v>372</v>
      </c>
      <c r="C90" s="116">
        <v>187</v>
      </c>
      <c r="D90" s="116">
        <v>185</v>
      </c>
      <c r="E90" s="117" t="s">
        <v>36</v>
      </c>
      <c r="F90" s="116">
        <v>1773</v>
      </c>
      <c r="G90" s="116">
        <v>904</v>
      </c>
      <c r="H90" s="116">
        <v>869</v>
      </c>
      <c r="I90" s="118" t="s">
        <v>37</v>
      </c>
      <c r="J90" s="116">
        <v>1276</v>
      </c>
      <c r="K90" s="116">
        <v>601</v>
      </c>
      <c r="L90" s="116">
        <v>675</v>
      </c>
      <c r="M90" s="65"/>
      <c r="N90" s="65"/>
      <c r="O90" s="65"/>
      <c r="P90" s="65"/>
      <c r="Q90" s="65"/>
      <c r="R90" s="65"/>
      <c r="S90" s="65"/>
      <c r="T90" s="65"/>
    </row>
    <row r="91" spans="1:20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60" t="s">
        <v>61</v>
      </c>
      <c r="L91" s="30"/>
      <c r="M91" s="35"/>
      <c r="N91" s="65"/>
      <c r="O91" s="65"/>
      <c r="P91" s="65"/>
      <c r="Q91" s="65"/>
      <c r="R91" s="65"/>
      <c r="S91" s="65"/>
      <c r="T91" s="65"/>
    </row>
    <row r="92" spans="1:20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  <c r="M92" s="65"/>
      <c r="N92" s="65"/>
      <c r="O92" s="65"/>
      <c r="P92" s="65"/>
      <c r="Q92" s="65"/>
      <c r="R92" s="65"/>
      <c r="S92" s="65"/>
      <c r="T92" s="65"/>
    </row>
    <row r="93" spans="1:20" s="6" customFormat="1" ht="25.5" customHeight="1">
      <c r="A93" s="10" t="s">
        <v>6</v>
      </c>
      <c r="B93" s="44">
        <v>12</v>
      </c>
      <c r="C93" s="44">
        <v>8</v>
      </c>
      <c r="D93" s="44">
        <v>4</v>
      </c>
      <c r="E93" s="98" t="s">
        <v>7</v>
      </c>
      <c r="F93" s="44">
        <v>18</v>
      </c>
      <c r="G93" s="44">
        <v>7</v>
      </c>
      <c r="H93" s="44">
        <v>11</v>
      </c>
      <c r="I93" s="98" t="s">
        <v>8</v>
      </c>
      <c r="J93" s="44">
        <v>47</v>
      </c>
      <c r="K93" s="44">
        <v>29</v>
      </c>
      <c r="L93" s="44">
        <v>18</v>
      </c>
      <c r="M93" s="65"/>
      <c r="N93" s="65"/>
      <c r="O93" s="65"/>
      <c r="P93" s="65"/>
      <c r="Q93" s="65"/>
      <c r="R93" s="65"/>
      <c r="S93" s="65"/>
      <c r="T93" s="65"/>
    </row>
    <row r="94" spans="1:20" s="35" customFormat="1" ht="15.75" customHeight="1">
      <c r="A94" s="17">
        <v>0</v>
      </c>
      <c r="B94" s="36">
        <v>2</v>
      </c>
      <c r="C94" s="37">
        <v>0</v>
      </c>
      <c r="D94" s="37">
        <v>2</v>
      </c>
      <c r="E94" s="91">
        <v>35</v>
      </c>
      <c r="F94" s="36">
        <v>2</v>
      </c>
      <c r="G94" s="37">
        <v>1</v>
      </c>
      <c r="H94" s="37">
        <v>1</v>
      </c>
      <c r="I94" s="91">
        <v>70</v>
      </c>
      <c r="J94" s="36">
        <v>14</v>
      </c>
      <c r="K94" s="37">
        <v>7</v>
      </c>
      <c r="L94" s="37">
        <v>7</v>
      </c>
      <c r="M94" s="65"/>
      <c r="N94" s="65"/>
      <c r="O94" s="65"/>
      <c r="P94" s="65"/>
      <c r="Q94" s="65"/>
      <c r="R94" s="65"/>
      <c r="S94" s="65"/>
      <c r="T94" s="65"/>
    </row>
    <row r="95" spans="1:20" s="35" customFormat="1" ht="15.75" customHeight="1">
      <c r="A95" s="17">
        <v>1</v>
      </c>
      <c r="B95" s="36">
        <v>2</v>
      </c>
      <c r="C95" s="37">
        <v>1</v>
      </c>
      <c r="D95" s="37">
        <v>1</v>
      </c>
      <c r="E95" s="91">
        <v>36</v>
      </c>
      <c r="F95" s="36">
        <v>1</v>
      </c>
      <c r="G95" s="37">
        <v>0</v>
      </c>
      <c r="H95" s="37">
        <v>1</v>
      </c>
      <c r="I95" s="91">
        <v>71</v>
      </c>
      <c r="J95" s="36">
        <v>9</v>
      </c>
      <c r="K95" s="37">
        <v>5</v>
      </c>
      <c r="L95" s="37">
        <v>4</v>
      </c>
      <c r="M95" s="65"/>
      <c r="N95" s="65"/>
      <c r="O95" s="65"/>
      <c r="P95" s="65"/>
      <c r="Q95" s="65"/>
      <c r="R95" s="65"/>
      <c r="S95" s="65"/>
      <c r="T95" s="65"/>
    </row>
    <row r="96" spans="1:20" s="35" customFormat="1" ht="15.75" customHeight="1">
      <c r="A96" s="17">
        <v>2</v>
      </c>
      <c r="B96" s="36">
        <v>2</v>
      </c>
      <c r="C96" s="37">
        <v>2</v>
      </c>
      <c r="D96" s="37">
        <v>0</v>
      </c>
      <c r="E96" s="91">
        <v>37</v>
      </c>
      <c r="F96" s="36">
        <v>5</v>
      </c>
      <c r="G96" s="37">
        <v>1</v>
      </c>
      <c r="H96" s="37">
        <v>4</v>
      </c>
      <c r="I96" s="91">
        <v>72</v>
      </c>
      <c r="J96" s="36">
        <v>9</v>
      </c>
      <c r="K96" s="37">
        <v>6</v>
      </c>
      <c r="L96" s="37">
        <v>3</v>
      </c>
      <c r="M96" s="65"/>
      <c r="N96" s="65"/>
      <c r="O96" s="65"/>
      <c r="P96" s="65"/>
      <c r="Q96" s="65"/>
      <c r="R96" s="65"/>
      <c r="S96" s="65"/>
      <c r="T96" s="65"/>
    </row>
    <row r="97" spans="1:20" s="35" customFormat="1" ht="15.75" customHeight="1">
      <c r="A97" s="17">
        <v>3</v>
      </c>
      <c r="B97" s="36">
        <v>4</v>
      </c>
      <c r="C97" s="37">
        <v>3</v>
      </c>
      <c r="D97" s="37">
        <v>1</v>
      </c>
      <c r="E97" s="91">
        <v>38</v>
      </c>
      <c r="F97" s="36">
        <v>6</v>
      </c>
      <c r="G97" s="37">
        <v>3</v>
      </c>
      <c r="H97" s="37">
        <v>3</v>
      </c>
      <c r="I97" s="91">
        <v>73</v>
      </c>
      <c r="J97" s="36">
        <v>7</v>
      </c>
      <c r="K97" s="37">
        <v>3</v>
      </c>
      <c r="L97" s="37">
        <v>4</v>
      </c>
      <c r="M97" s="65"/>
      <c r="N97" s="65"/>
      <c r="O97" s="65"/>
      <c r="P97" s="65"/>
      <c r="Q97" s="65"/>
      <c r="R97" s="65"/>
      <c r="S97" s="65"/>
      <c r="T97" s="65"/>
    </row>
    <row r="98" spans="1:20" s="35" customFormat="1" ht="18" customHeight="1">
      <c r="A98" s="19">
        <v>4</v>
      </c>
      <c r="B98" s="105">
        <v>2</v>
      </c>
      <c r="C98" s="40">
        <v>2</v>
      </c>
      <c r="D98" s="40">
        <v>0</v>
      </c>
      <c r="E98" s="92">
        <v>39</v>
      </c>
      <c r="F98" s="39">
        <v>4</v>
      </c>
      <c r="G98" s="40">
        <v>2</v>
      </c>
      <c r="H98" s="40">
        <v>2</v>
      </c>
      <c r="I98" s="92">
        <v>74</v>
      </c>
      <c r="J98" s="39">
        <v>8</v>
      </c>
      <c r="K98" s="40">
        <v>8</v>
      </c>
      <c r="L98" s="40">
        <v>0</v>
      </c>
      <c r="M98" s="65"/>
      <c r="N98" s="65"/>
      <c r="O98" s="65"/>
      <c r="P98" s="65"/>
      <c r="Q98" s="65"/>
      <c r="R98" s="65"/>
      <c r="S98" s="65"/>
      <c r="T98" s="65"/>
    </row>
    <row r="99" spans="1:20" s="6" customFormat="1" ht="25.5" customHeight="1">
      <c r="A99" s="10" t="s">
        <v>10</v>
      </c>
      <c r="B99" s="44">
        <v>16</v>
      </c>
      <c r="C99" s="44">
        <v>7</v>
      </c>
      <c r="D99" s="44">
        <v>9</v>
      </c>
      <c r="E99" s="98" t="s">
        <v>11</v>
      </c>
      <c r="F99" s="44">
        <v>27</v>
      </c>
      <c r="G99" s="44">
        <v>15</v>
      </c>
      <c r="H99" s="44">
        <v>12</v>
      </c>
      <c r="I99" s="98" t="s">
        <v>12</v>
      </c>
      <c r="J99" s="44">
        <v>39</v>
      </c>
      <c r="K99" s="44">
        <v>19</v>
      </c>
      <c r="L99" s="44">
        <v>20</v>
      </c>
      <c r="M99" s="65"/>
      <c r="N99" s="65"/>
      <c r="O99" s="65"/>
      <c r="P99" s="65"/>
      <c r="Q99" s="65"/>
      <c r="R99" s="65"/>
      <c r="S99" s="65"/>
      <c r="T99" s="65"/>
    </row>
    <row r="100" spans="1:20" s="35" customFormat="1" ht="15.75" customHeight="1">
      <c r="A100" s="17">
        <v>5</v>
      </c>
      <c r="B100" s="36">
        <v>3</v>
      </c>
      <c r="C100" s="37">
        <v>3</v>
      </c>
      <c r="D100" s="37">
        <v>0</v>
      </c>
      <c r="E100" s="91">
        <v>40</v>
      </c>
      <c r="F100" s="36">
        <v>7</v>
      </c>
      <c r="G100" s="37">
        <v>5</v>
      </c>
      <c r="H100" s="37">
        <v>2</v>
      </c>
      <c r="I100" s="91">
        <v>75</v>
      </c>
      <c r="J100" s="36">
        <v>11</v>
      </c>
      <c r="K100" s="37">
        <v>8</v>
      </c>
      <c r="L100" s="37">
        <v>3</v>
      </c>
      <c r="M100" s="65"/>
      <c r="N100" s="65"/>
      <c r="O100" s="65"/>
      <c r="P100" s="65"/>
      <c r="Q100" s="65"/>
      <c r="R100" s="65"/>
      <c r="S100" s="65"/>
      <c r="T100" s="65"/>
    </row>
    <row r="101" spans="1:20" s="35" customFormat="1" ht="15.75" customHeight="1">
      <c r="A101" s="17">
        <v>6</v>
      </c>
      <c r="B101" s="36">
        <v>3</v>
      </c>
      <c r="C101" s="37">
        <v>2</v>
      </c>
      <c r="D101" s="37">
        <v>1</v>
      </c>
      <c r="E101" s="91">
        <v>41</v>
      </c>
      <c r="F101" s="36">
        <v>5</v>
      </c>
      <c r="G101" s="37">
        <v>3</v>
      </c>
      <c r="H101" s="37">
        <v>2</v>
      </c>
      <c r="I101" s="91">
        <v>76</v>
      </c>
      <c r="J101" s="36">
        <v>9</v>
      </c>
      <c r="K101" s="37">
        <v>1</v>
      </c>
      <c r="L101" s="37">
        <v>8</v>
      </c>
      <c r="M101" s="65"/>
      <c r="N101" s="65"/>
      <c r="O101" s="65"/>
      <c r="P101" s="65"/>
      <c r="Q101" s="65"/>
      <c r="R101" s="65"/>
      <c r="S101" s="65"/>
      <c r="T101" s="65"/>
    </row>
    <row r="102" spans="1:20" s="35" customFormat="1" ht="15.75" customHeight="1">
      <c r="A102" s="17">
        <v>7</v>
      </c>
      <c r="B102" s="36">
        <v>2</v>
      </c>
      <c r="C102" s="37">
        <v>0</v>
      </c>
      <c r="D102" s="37">
        <v>2</v>
      </c>
      <c r="E102" s="91">
        <v>42</v>
      </c>
      <c r="F102" s="36">
        <v>5</v>
      </c>
      <c r="G102" s="37">
        <v>1</v>
      </c>
      <c r="H102" s="37">
        <v>4</v>
      </c>
      <c r="I102" s="91">
        <v>77</v>
      </c>
      <c r="J102" s="36">
        <v>5</v>
      </c>
      <c r="K102" s="37">
        <v>4</v>
      </c>
      <c r="L102" s="37">
        <v>1</v>
      </c>
      <c r="M102" s="65"/>
      <c r="N102" s="65"/>
      <c r="O102" s="65"/>
      <c r="P102" s="65"/>
      <c r="Q102" s="65"/>
      <c r="R102" s="65"/>
      <c r="S102" s="65"/>
      <c r="T102" s="65"/>
    </row>
    <row r="103" spans="1:20" s="35" customFormat="1" ht="15.75" customHeight="1">
      <c r="A103" s="17">
        <v>8</v>
      </c>
      <c r="B103" s="36">
        <v>3</v>
      </c>
      <c r="C103" s="37">
        <v>2</v>
      </c>
      <c r="D103" s="37">
        <v>1</v>
      </c>
      <c r="E103" s="91">
        <v>43</v>
      </c>
      <c r="F103" s="36">
        <v>5</v>
      </c>
      <c r="G103" s="37">
        <v>4</v>
      </c>
      <c r="H103" s="37">
        <v>1</v>
      </c>
      <c r="I103" s="91">
        <v>78</v>
      </c>
      <c r="J103" s="36">
        <v>8</v>
      </c>
      <c r="K103" s="37">
        <v>4</v>
      </c>
      <c r="L103" s="37">
        <v>4</v>
      </c>
      <c r="M103" s="65"/>
      <c r="N103" s="65"/>
      <c r="O103" s="65"/>
      <c r="P103" s="65"/>
      <c r="Q103" s="65"/>
      <c r="R103" s="65"/>
      <c r="S103" s="65"/>
      <c r="T103" s="65"/>
    </row>
    <row r="104" spans="1:20" s="35" customFormat="1" ht="18" customHeight="1">
      <c r="A104" s="19">
        <v>9</v>
      </c>
      <c r="B104" s="39">
        <v>5</v>
      </c>
      <c r="C104" s="40">
        <v>0</v>
      </c>
      <c r="D104" s="40">
        <v>5</v>
      </c>
      <c r="E104" s="92">
        <v>44</v>
      </c>
      <c r="F104" s="39">
        <v>5</v>
      </c>
      <c r="G104" s="40">
        <v>2</v>
      </c>
      <c r="H104" s="40">
        <v>3</v>
      </c>
      <c r="I104" s="92">
        <v>79</v>
      </c>
      <c r="J104" s="39">
        <v>6</v>
      </c>
      <c r="K104" s="40">
        <v>2</v>
      </c>
      <c r="L104" s="40">
        <v>4</v>
      </c>
      <c r="M104" s="65"/>
      <c r="N104" s="65"/>
      <c r="O104" s="65"/>
      <c r="P104" s="65"/>
      <c r="Q104" s="65"/>
      <c r="R104" s="65"/>
      <c r="S104" s="65"/>
      <c r="T104" s="65"/>
    </row>
    <row r="105" spans="1:20" s="6" customFormat="1" ht="25.5" customHeight="1">
      <c r="A105" s="10" t="s">
        <v>19</v>
      </c>
      <c r="B105" s="44">
        <v>19</v>
      </c>
      <c r="C105" s="44">
        <v>6</v>
      </c>
      <c r="D105" s="44">
        <v>13</v>
      </c>
      <c r="E105" s="98" t="s">
        <v>20</v>
      </c>
      <c r="F105" s="44">
        <v>17</v>
      </c>
      <c r="G105" s="44">
        <v>9</v>
      </c>
      <c r="H105" s="44">
        <v>8</v>
      </c>
      <c r="I105" s="98" t="s">
        <v>21</v>
      </c>
      <c r="J105" s="44">
        <v>23</v>
      </c>
      <c r="K105" s="44">
        <v>7</v>
      </c>
      <c r="L105" s="44">
        <v>16</v>
      </c>
      <c r="M105" s="65"/>
      <c r="N105" s="65"/>
      <c r="O105" s="65"/>
      <c r="P105" s="65"/>
      <c r="Q105" s="65"/>
      <c r="R105" s="65"/>
      <c r="S105" s="65"/>
      <c r="T105" s="65"/>
    </row>
    <row r="106" spans="1:20" s="35" customFormat="1" ht="15.75" customHeight="1">
      <c r="A106" s="17">
        <v>10</v>
      </c>
      <c r="B106" s="36">
        <v>4</v>
      </c>
      <c r="C106" s="37">
        <v>1</v>
      </c>
      <c r="D106" s="37">
        <v>3</v>
      </c>
      <c r="E106" s="91">
        <v>45</v>
      </c>
      <c r="F106" s="36">
        <v>3</v>
      </c>
      <c r="G106" s="37">
        <v>3</v>
      </c>
      <c r="H106" s="37">
        <v>0</v>
      </c>
      <c r="I106" s="91">
        <v>80</v>
      </c>
      <c r="J106" s="36">
        <v>5</v>
      </c>
      <c r="K106" s="37">
        <v>2</v>
      </c>
      <c r="L106" s="37">
        <v>3</v>
      </c>
      <c r="M106" s="65"/>
      <c r="N106" s="65"/>
      <c r="O106" s="65"/>
      <c r="P106" s="65"/>
      <c r="Q106" s="65"/>
      <c r="R106" s="65"/>
      <c r="S106" s="65"/>
      <c r="T106" s="65"/>
    </row>
    <row r="107" spans="1:20" s="35" customFormat="1" ht="15.75" customHeight="1">
      <c r="A107" s="17">
        <v>11</v>
      </c>
      <c r="B107" s="36">
        <v>4</v>
      </c>
      <c r="C107" s="37">
        <v>3</v>
      </c>
      <c r="D107" s="37">
        <v>1</v>
      </c>
      <c r="E107" s="91">
        <v>46</v>
      </c>
      <c r="F107" s="36">
        <v>4</v>
      </c>
      <c r="G107" s="37">
        <v>1</v>
      </c>
      <c r="H107" s="37">
        <v>3</v>
      </c>
      <c r="I107" s="91">
        <v>81</v>
      </c>
      <c r="J107" s="36">
        <v>4</v>
      </c>
      <c r="K107" s="37">
        <v>1</v>
      </c>
      <c r="L107" s="37">
        <v>3</v>
      </c>
      <c r="M107" s="65"/>
      <c r="N107" s="65"/>
      <c r="O107" s="65"/>
      <c r="P107" s="65"/>
      <c r="Q107" s="65"/>
      <c r="R107" s="65"/>
      <c r="S107" s="65"/>
      <c r="T107" s="65"/>
    </row>
    <row r="108" spans="1:20" s="35" customFormat="1" ht="15.75" customHeight="1">
      <c r="A108" s="17">
        <v>12</v>
      </c>
      <c r="B108" s="36">
        <v>0</v>
      </c>
      <c r="C108" s="37">
        <v>0</v>
      </c>
      <c r="D108" s="37">
        <v>0</v>
      </c>
      <c r="E108" s="91">
        <v>47</v>
      </c>
      <c r="F108" s="36">
        <v>3</v>
      </c>
      <c r="G108" s="37">
        <v>0</v>
      </c>
      <c r="H108" s="37">
        <v>3</v>
      </c>
      <c r="I108" s="91">
        <v>82</v>
      </c>
      <c r="J108" s="36">
        <v>4</v>
      </c>
      <c r="K108" s="37">
        <v>1</v>
      </c>
      <c r="L108" s="37">
        <v>3</v>
      </c>
      <c r="M108" s="65"/>
      <c r="N108" s="65"/>
      <c r="O108" s="65"/>
      <c r="P108" s="65"/>
      <c r="Q108" s="65"/>
      <c r="R108" s="65"/>
      <c r="S108" s="65"/>
      <c r="T108" s="65"/>
    </row>
    <row r="109" spans="1:20" s="35" customFormat="1" ht="15.75" customHeight="1">
      <c r="A109" s="17">
        <v>13</v>
      </c>
      <c r="B109" s="36">
        <v>5</v>
      </c>
      <c r="C109" s="37">
        <v>1</v>
      </c>
      <c r="D109" s="37">
        <v>4</v>
      </c>
      <c r="E109" s="91">
        <v>48</v>
      </c>
      <c r="F109" s="36">
        <v>2</v>
      </c>
      <c r="G109" s="37">
        <v>1</v>
      </c>
      <c r="H109" s="37">
        <v>1</v>
      </c>
      <c r="I109" s="91">
        <v>83</v>
      </c>
      <c r="J109" s="36">
        <v>7</v>
      </c>
      <c r="K109" s="37">
        <v>2</v>
      </c>
      <c r="L109" s="37">
        <v>5</v>
      </c>
      <c r="M109" s="65"/>
      <c r="N109" s="65"/>
      <c r="O109" s="65"/>
      <c r="P109" s="65"/>
      <c r="Q109" s="65"/>
      <c r="R109" s="65"/>
      <c r="S109" s="65"/>
      <c r="T109" s="65"/>
    </row>
    <row r="110" spans="1:20" s="35" customFormat="1" ht="18" customHeight="1">
      <c r="A110" s="19">
        <v>14</v>
      </c>
      <c r="B110" s="39">
        <v>6</v>
      </c>
      <c r="C110" s="40">
        <v>1</v>
      </c>
      <c r="D110" s="40">
        <v>5</v>
      </c>
      <c r="E110" s="92">
        <v>49</v>
      </c>
      <c r="F110" s="39">
        <v>5</v>
      </c>
      <c r="G110" s="40">
        <v>4</v>
      </c>
      <c r="H110" s="40">
        <v>1</v>
      </c>
      <c r="I110" s="92">
        <v>84</v>
      </c>
      <c r="J110" s="39">
        <v>3</v>
      </c>
      <c r="K110" s="40">
        <v>1</v>
      </c>
      <c r="L110" s="40">
        <v>2</v>
      </c>
      <c r="M110" s="65"/>
      <c r="N110" s="65"/>
      <c r="O110" s="65"/>
      <c r="P110" s="65"/>
      <c r="Q110" s="65"/>
      <c r="R110" s="65"/>
      <c r="S110" s="65"/>
      <c r="T110" s="65"/>
    </row>
    <row r="111" spans="1:20" s="6" customFormat="1" ht="25.5" customHeight="1">
      <c r="A111" s="10" t="s">
        <v>22</v>
      </c>
      <c r="B111" s="44">
        <v>10</v>
      </c>
      <c r="C111" s="44">
        <v>5</v>
      </c>
      <c r="D111" s="44">
        <v>5</v>
      </c>
      <c r="E111" s="98" t="s">
        <v>23</v>
      </c>
      <c r="F111" s="44">
        <v>27</v>
      </c>
      <c r="G111" s="44">
        <v>13</v>
      </c>
      <c r="H111" s="44">
        <v>14</v>
      </c>
      <c r="I111" s="98" t="s">
        <v>24</v>
      </c>
      <c r="J111" s="44">
        <v>25</v>
      </c>
      <c r="K111" s="44">
        <v>11</v>
      </c>
      <c r="L111" s="44">
        <v>14</v>
      </c>
      <c r="M111" s="65"/>
      <c r="N111" s="65"/>
      <c r="O111" s="65"/>
      <c r="P111" s="65"/>
      <c r="Q111" s="65"/>
      <c r="R111" s="65"/>
      <c r="S111" s="65"/>
      <c r="T111" s="65"/>
    </row>
    <row r="112" spans="1:20" s="35" customFormat="1" ht="15.75" customHeight="1">
      <c r="A112" s="17">
        <v>15</v>
      </c>
      <c r="B112" s="36">
        <v>5</v>
      </c>
      <c r="C112" s="37">
        <v>2</v>
      </c>
      <c r="D112" s="37">
        <v>3</v>
      </c>
      <c r="E112" s="91">
        <v>50</v>
      </c>
      <c r="F112" s="36">
        <v>4</v>
      </c>
      <c r="G112" s="37">
        <v>1</v>
      </c>
      <c r="H112" s="37">
        <v>3</v>
      </c>
      <c r="I112" s="91">
        <v>85</v>
      </c>
      <c r="J112" s="36">
        <v>10</v>
      </c>
      <c r="K112" s="37">
        <v>5</v>
      </c>
      <c r="L112" s="37">
        <v>5</v>
      </c>
      <c r="M112" s="65"/>
      <c r="N112" s="65"/>
      <c r="O112" s="65"/>
      <c r="P112" s="65"/>
      <c r="Q112" s="65"/>
      <c r="R112" s="65"/>
      <c r="S112" s="65"/>
      <c r="T112" s="65"/>
    </row>
    <row r="113" spans="1:20" s="35" customFormat="1" ht="15.75" customHeight="1">
      <c r="A113" s="17">
        <v>16</v>
      </c>
      <c r="B113" s="36">
        <v>0</v>
      </c>
      <c r="C113" s="37">
        <v>0</v>
      </c>
      <c r="D113" s="37">
        <v>0</v>
      </c>
      <c r="E113" s="91">
        <v>51</v>
      </c>
      <c r="F113" s="36">
        <v>5</v>
      </c>
      <c r="G113" s="37">
        <v>2</v>
      </c>
      <c r="H113" s="37">
        <v>3</v>
      </c>
      <c r="I113" s="91">
        <v>86</v>
      </c>
      <c r="J113" s="36">
        <v>4</v>
      </c>
      <c r="K113" s="37">
        <v>1</v>
      </c>
      <c r="L113" s="37">
        <v>3</v>
      </c>
      <c r="M113" s="65"/>
      <c r="N113" s="65"/>
      <c r="O113" s="65"/>
      <c r="P113" s="65"/>
      <c r="Q113" s="65"/>
      <c r="R113" s="65"/>
      <c r="S113" s="65"/>
      <c r="T113" s="65"/>
    </row>
    <row r="114" spans="1:20" s="35" customFormat="1" ht="15.75" customHeight="1">
      <c r="A114" s="17">
        <v>17</v>
      </c>
      <c r="B114" s="36">
        <v>2</v>
      </c>
      <c r="C114" s="37">
        <v>2</v>
      </c>
      <c r="D114" s="37">
        <v>0</v>
      </c>
      <c r="E114" s="91">
        <v>52</v>
      </c>
      <c r="F114" s="36">
        <v>5</v>
      </c>
      <c r="G114" s="37">
        <v>4</v>
      </c>
      <c r="H114" s="37">
        <v>1</v>
      </c>
      <c r="I114" s="91">
        <v>87</v>
      </c>
      <c r="J114" s="36">
        <v>2</v>
      </c>
      <c r="K114" s="37">
        <v>1</v>
      </c>
      <c r="L114" s="37">
        <v>1</v>
      </c>
      <c r="M114" s="65"/>
      <c r="N114" s="65"/>
      <c r="O114" s="65"/>
      <c r="P114" s="65"/>
      <c r="Q114" s="65"/>
      <c r="R114" s="65"/>
      <c r="S114" s="65"/>
      <c r="T114" s="65"/>
    </row>
    <row r="115" spans="1:20" s="35" customFormat="1" ht="15.75" customHeight="1">
      <c r="A115" s="17">
        <v>18</v>
      </c>
      <c r="B115" s="36">
        <v>2</v>
      </c>
      <c r="C115" s="37">
        <v>1</v>
      </c>
      <c r="D115" s="37">
        <v>1</v>
      </c>
      <c r="E115" s="91">
        <v>53</v>
      </c>
      <c r="F115" s="36">
        <v>9</v>
      </c>
      <c r="G115" s="37">
        <v>4</v>
      </c>
      <c r="H115" s="37">
        <v>5</v>
      </c>
      <c r="I115" s="91">
        <v>88</v>
      </c>
      <c r="J115" s="36">
        <v>5</v>
      </c>
      <c r="K115" s="37">
        <v>3</v>
      </c>
      <c r="L115" s="37">
        <v>2</v>
      </c>
      <c r="M115" s="65"/>
      <c r="N115" s="65"/>
      <c r="O115" s="65"/>
      <c r="P115" s="65"/>
      <c r="Q115" s="65"/>
      <c r="R115" s="65"/>
      <c r="S115" s="65"/>
      <c r="T115" s="65"/>
    </row>
    <row r="116" spans="1:20" s="35" customFormat="1" ht="18" customHeight="1">
      <c r="A116" s="19">
        <v>19</v>
      </c>
      <c r="B116" s="39">
        <v>1</v>
      </c>
      <c r="C116" s="40">
        <v>0</v>
      </c>
      <c r="D116" s="40">
        <v>1</v>
      </c>
      <c r="E116" s="92">
        <v>54</v>
      </c>
      <c r="F116" s="39">
        <v>4</v>
      </c>
      <c r="G116" s="40">
        <v>2</v>
      </c>
      <c r="H116" s="40">
        <v>2</v>
      </c>
      <c r="I116" s="92">
        <v>89</v>
      </c>
      <c r="J116" s="39">
        <v>4</v>
      </c>
      <c r="K116" s="40">
        <v>1</v>
      </c>
      <c r="L116" s="40">
        <v>3</v>
      </c>
      <c r="M116" s="65"/>
      <c r="N116" s="65"/>
      <c r="O116" s="65"/>
      <c r="P116" s="65"/>
      <c r="Q116" s="65"/>
      <c r="R116" s="65"/>
      <c r="S116" s="65"/>
      <c r="T116" s="65"/>
    </row>
    <row r="117" spans="1:20" s="6" customFormat="1" ht="25.5" customHeight="1">
      <c r="A117" s="10" t="s">
        <v>25</v>
      </c>
      <c r="B117" s="44">
        <v>17</v>
      </c>
      <c r="C117" s="44">
        <v>10</v>
      </c>
      <c r="D117" s="44">
        <v>7</v>
      </c>
      <c r="E117" s="98" t="s">
        <v>26</v>
      </c>
      <c r="F117" s="44">
        <v>28</v>
      </c>
      <c r="G117" s="44">
        <v>15</v>
      </c>
      <c r="H117" s="44">
        <v>13</v>
      </c>
      <c r="I117" s="98" t="s">
        <v>27</v>
      </c>
      <c r="J117" s="44">
        <v>14</v>
      </c>
      <c r="K117" s="44">
        <v>3</v>
      </c>
      <c r="L117" s="44">
        <v>11</v>
      </c>
      <c r="M117" s="65"/>
      <c r="N117" s="65"/>
      <c r="O117" s="65"/>
      <c r="P117" s="65"/>
      <c r="Q117" s="65"/>
      <c r="R117" s="65"/>
      <c r="S117" s="65"/>
      <c r="T117" s="65"/>
    </row>
    <row r="118" spans="1:20" s="35" customFormat="1" ht="15.75" customHeight="1">
      <c r="A118" s="17">
        <v>20</v>
      </c>
      <c r="B118" s="36">
        <v>5</v>
      </c>
      <c r="C118" s="37">
        <v>4</v>
      </c>
      <c r="D118" s="37">
        <v>1</v>
      </c>
      <c r="E118" s="91">
        <v>55</v>
      </c>
      <c r="F118" s="36">
        <v>8</v>
      </c>
      <c r="G118" s="37">
        <v>5</v>
      </c>
      <c r="H118" s="37">
        <v>3</v>
      </c>
      <c r="I118" s="91">
        <v>90</v>
      </c>
      <c r="J118" s="36">
        <v>4</v>
      </c>
      <c r="K118" s="37">
        <v>3</v>
      </c>
      <c r="L118" s="37">
        <v>1</v>
      </c>
      <c r="M118" s="65"/>
      <c r="N118" s="65"/>
      <c r="O118" s="65"/>
      <c r="P118" s="65"/>
      <c r="Q118" s="65"/>
      <c r="R118" s="65"/>
      <c r="S118" s="65"/>
      <c r="T118" s="65"/>
    </row>
    <row r="119" spans="1:20" s="35" customFormat="1" ht="15.75" customHeight="1">
      <c r="A119" s="17">
        <v>21</v>
      </c>
      <c r="B119" s="36">
        <v>1</v>
      </c>
      <c r="C119" s="37">
        <v>1</v>
      </c>
      <c r="D119" s="37">
        <v>0</v>
      </c>
      <c r="E119" s="91">
        <v>56</v>
      </c>
      <c r="F119" s="36">
        <v>5</v>
      </c>
      <c r="G119" s="37">
        <v>3</v>
      </c>
      <c r="H119" s="37">
        <v>2</v>
      </c>
      <c r="I119" s="91">
        <v>91</v>
      </c>
      <c r="J119" s="36">
        <v>6</v>
      </c>
      <c r="K119" s="37">
        <v>0</v>
      </c>
      <c r="L119" s="37">
        <v>6</v>
      </c>
      <c r="M119" s="65"/>
      <c r="N119" s="65"/>
      <c r="O119" s="65"/>
      <c r="P119" s="65"/>
      <c r="Q119" s="65"/>
      <c r="R119" s="65"/>
      <c r="S119" s="65"/>
      <c r="T119" s="65"/>
    </row>
    <row r="120" spans="1:20" s="35" customFormat="1" ht="15.75" customHeight="1">
      <c r="A120" s="17">
        <v>22</v>
      </c>
      <c r="B120" s="36">
        <v>1</v>
      </c>
      <c r="C120" s="37">
        <v>1</v>
      </c>
      <c r="D120" s="37">
        <v>0</v>
      </c>
      <c r="E120" s="91">
        <v>57</v>
      </c>
      <c r="F120" s="36">
        <v>8</v>
      </c>
      <c r="G120" s="37">
        <v>4</v>
      </c>
      <c r="H120" s="37">
        <v>4</v>
      </c>
      <c r="I120" s="91">
        <v>92</v>
      </c>
      <c r="J120" s="36">
        <v>2</v>
      </c>
      <c r="K120" s="37">
        <v>0</v>
      </c>
      <c r="L120" s="37">
        <v>2</v>
      </c>
      <c r="M120" s="65"/>
      <c r="N120" s="65"/>
      <c r="O120" s="65"/>
      <c r="P120" s="65"/>
      <c r="Q120" s="65"/>
      <c r="R120" s="65"/>
      <c r="S120" s="65"/>
      <c r="T120" s="65"/>
    </row>
    <row r="121" spans="1:20" s="35" customFormat="1" ht="15.75" customHeight="1">
      <c r="A121" s="17">
        <v>23</v>
      </c>
      <c r="B121" s="36">
        <v>6</v>
      </c>
      <c r="C121" s="37">
        <v>2</v>
      </c>
      <c r="D121" s="37">
        <v>4</v>
      </c>
      <c r="E121" s="91">
        <v>58</v>
      </c>
      <c r="F121" s="36">
        <v>5</v>
      </c>
      <c r="G121" s="37">
        <v>2</v>
      </c>
      <c r="H121" s="37">
        <v>3</v>
      </c>
      <c r="I121" s="91">
        <v>93</v>
      </c>
      <c r="J121" s="36">
        <v>1</v>
      </c>
      <c r="K121" s="37">
        <v>0</v>
      </c>
      <c r="L121" s="37">
        <v>1</v>
      </c>
      <c r="M121" s="65"/>
      <c r="N121" s="65"/>
      <c r="O121" s="65"/>
      <c r="P121" s="65"/>
      <c r="Q121" s="65"/>
      <c r="R121" s="65"/>
      <c r="S121" s="65"/>
      <c r="T121" s="65"/>
    </row>
    <row r="122" spans="1:20" s="35" customFormat="1" ht="18" customHeight="1">
      <c r="A122" s="19">
        <v>24</v>
      </c>
      <c r="B122" s="39">
        <v>4</v>
      </c>
      <c r="C122" s="40">
        <v>2</v>
      </c>
      <c r="D122" s="40">
        <v>2</v>
      </c>
      <c r="E122" s="92">
        <v>59</v>
      </c>
      <c r="F122" s="39">
        <v>2</v>
      </c>
      <c r="G122" s="40">
        <v>1</v>
      </c>
      <c r="H122" s="40">
        <v>1</v>
      </c>
      <c r="I122" s="92">
        <v>94</v>
      </c>
      <c r="J122" s="39">
        <v>1</v>
      </c>
      <c r="K122" s="40">
        <v>0</v>
      </c>
      <c r="L122" s="40">
        <v>1</v>
      </c>
      <c r="M122" s="65"/>
      <c r="N122" s="65"/>
      <c r="O122" s="65"/>
      <c r="P122" s="65"/>
      <c r="Q122" s="65"/>
      <c r="R122" s="65"/>
      <c r="S122" s="65"/>
      <c r="T122" s="65"/>
    </row>
    <row r="123" spans="1:20" s="6" customFormat="1" ht="25.5" customHeight="1">
      <c r="A123" s="10" t="s">
        <v>28</v>
      </c>
      <c r="B123" s="44">
        <v>14</v>
      </c>
      <c r="C123" s="44">
        <v>7</v>
      </c>
      <c r="D123" s="44">
        <v>7</v>
      </c>
      <c r="E123" s="98" t="s">
        <v>29</v>
      </c>
      <c r="F123" s="44">
        <v>43</v>
      </c>
      <c r="G123" s="44">
        <v>19</v>
      </c>
      <c r="H123" s="44">
        <v>24</v>
      </c>
      <c r="I123" s="93" t="s">
        <v>30</v>
      </c>
      <c r="J123" s="44">
        <v>4</v>
      </c>
      <c r="K123" s="44">
        <v>2</v>
      </c>
      <c r="L123" s="44">
        <v>2</v>
      </c>
      <c r="M123" s="65"/>
      <c r="N123" s="65"/>
      <c r="O123" s="65"/>
      <c r="P123" s="65"/>
      <c r="Q123" s="65"/>
      <c r="R123" s="65"/>
      <c r="S123" s="65"/>
      <c r="T123" s="65"/>
    </row>
    <row r="124" spans="1:20" s="35" customFormat="1" ht="15.75" customHeight="1">
      <c r="A124" s="17">
        <v>25</v>
      </c>
      <c r="B124" s="36">
        <v>3</v>
      </c>
      <c r="C124" s="37">
        <v>1</v>
      </c>
      <c r="D124" s="37">
        <v>2</v>
      </c>
      <c r="E124" s="91">
        <v>60</v>
      </c>
      <c r="F124" s="36">
        <v>10</v>
      </c>
      <c r="G124" s="37">
        <v>4</v>
      </c>
      <c r="H124" s="37">
        <v>6</v>
      </c>
      <c r="I124" s="91">
        <v>95</v>
      </c>
      <c r="J124" s="36">
        <v>1</v>
      </c>
      <c r="K124" s="37">
        <v>1</v>
      </c>
      <c r="L124" s="37">
        <v>0</v>
      </c>
      <c r="M124" s="65"/>
      <c r="N124" s="65"/>
      <c r="O124" s="65"/>
      <c r="P124" s="65"/>
      <c r="Q124" s="65"/>
      <c r="R124" s="65"/>
      <c r="S124" s="65"/>
      <c r="T124" s="65"/>
    </row>
    <row r="125" spans="1:20" s="35" customFormat="1" ht="15.75" customHeight="1">
      <c r="A125" s="17">
        <v>26</v>
      </c>
      <c r="B125" s="36">
        <v>3</v>
      </c>
      <c r="C125" s="37">
        <v>2</v>
      </c>
      <c r="D125" s="37">
        <v>1</v>
      </c>
      <c r="E125" s="91">
        <v>61</v>
      </c>
      <c r="F125" s="36">
        <v>7</v>
      </c>
      <c r="G125" s="37">
        <v>3</v>
      </c>
      <c r="H125" s="37">
        <v>4</v>
      </c>
      <c r="I125" s="91">
        <v>96</v>
      </c>
      <c r="J125" s="36">
        <v>1</v>
      </c>
      <c r="K125" s="37">
        <v>1</v>
      </c>
      <c r="L125" s="37">
        <v>0</v>
      </c>
      <c r="M125" s="65"/>
      <c r="N125" s="65"/>
      <c r="O125" s="65"/>
      <c r="P125" s="65"/>
      <c r="Q125" s="65"/>
      <c r="R125" s="65"/>
      <c r="S125" s="65"/>
      <c r="T125" s="65"/>
    </row>
    <row r="126" spans="1:20" s="35" customFormat="1" ht="15.75" customHeight="1">
      <c r="A126" s="17">
        <v>27</v>
      </c>
      <c r="B126" s="36">
        <v>0</v>
      </c>
      <c r="C126" s="37">
        <v>0</v>
      </c>
      <c r="D126" s="37">
        <v>0</v>
      </c>
      <c r="E126" s="91">
        <v>62</v>
      </c>
      <c r="F126" s="36">
        <v>8</v>
      </c>
      <c r="G126" s="37">
        <v>3</v>
      </c>
      <c r="H126" s="37">
        <v>5</v>
      </c>
      <c r="I126" s="91">
        <v>97</v>
      </c>
      <c r="J126" s="36">
        <v>1</v>
      </c>
      <c r="K126" s="37">
        <v>0</v>
      </c>
      <c r="L126" s="37">
        <v>1</v>
      </c>
      <c r="M126" s="65"/>
      <c r="N126" s="65"/>
      <c r="O126" s="65"/>
      <c r="P126" s="65"/>
      <c r="Q126" s="65"/>
      <c r="R126" s="65"/>
      <c r="S126" s="65"/>
      <c r="T126" s="65"/>
    </row>
    <row r="127" spans="1:20" s="35" customFormat="1" ht="15.75" customHeight="1">
      <c r="A127" s="17">
        <v>28</v>
      </c>
      <c r="B127" s="36">
        <v>3</v>
      </c>
      <c r="C127" s="37">
        <v>2</v>
      </c>
      <c r="D127" s="37">
        <v>1</v>
      </c>
      <c r="E127" s="91">
        <v>63</v>
      </c>
      <c r="F127" s="36">
        <v>12</v>
      </c>
      <c r="G127" s="37">
        <v>5</v>
      </c>
      <c r="H127" s="37">
        <v>7</v>
      </c>
      <c r="I127" s="91">
        <v>98</v>
      </c>
      <c r="J127" s="36">
        <v>1</v>
      </c>
      <c r="K127" s="37">
        <v>0</v>
      </c>
      <c r="L127" s="37">
        <v>1</v>
      </c>
      <c r="M127" s="65"/>
      <c r="N127" s="65"/>
      <c r="O127" s="65"/>
      <c r="P127" s="65"/>
      <c r="Q127" s="65"/>
      <c r="R127" s="65"/>
      <c r="S127" s="65"/>
      <c r="T127" s="65"/>
    </row>
    <row r="128" spans="1:20" s="35" customFormat="1" ht="18" customHeight="1">
      <c r="A128" s="19">
        <v>29</v>
      </c>
      <c r="B128" s="39">
        <v>5</v>
      </c>
      <c r="C128" s="40">
        <v>2</v>
      </c>
      <c r="D128" s="40">
        <v>3</v>
      </c>
      <c r="E128" s="92">
        <v>64</v>
      </c>
      <c r="F128" s="39">
        <v>6</v>
      </c>
      <c r="G128" s="40">
        <v>4</v>
      </c>
      <c r="H128" s="40">
        <v>2</v>
      </c>
      <c r="I128" s="91">
        <v>99</v>
      </c>
      <c r="J128" s="36">
        <v>0</v>
      </c>
      <c r="K128" s="37">
        <v>0</v>
      </c>
      <c r="L128" s="37">
        <v>0</v>
      </c>
      <c r="M128" s="65"/>
      <c r="N128" s="65"/>
      <c r="O128" s="65"/>
      <c r="P128" s="65"/>
      <c r="Q128" s="65"/>
      <c r="R128" s="65"/>
      <c r="S128" s="65"/>
      <c r="T128" s="65"/>
    </row>
    <row r="129" spans="1:20" s="6" customFormat="1" ht="25.5" customHeight="1">
      <c r="A129" s="10" t="s">
        <v>31</v>
      </c>
      <c r="B129" s="44">
        <v>18</v>
      </c>
      <c r="C129" s="44">
        <v>8</v>
      </c>
      <c r="D129" s="44">
        <v>10</v>
      </c>
      <c r="E129" s="98" t="s">
        <v>32</v>
      </c>
      <c r="F129" s="44">
        <v>44</v>
      </c>
      <c r="G129" s="44">
        <v>25</v>
      </c>
      <c r="H129" s="44">
        <v>19</v>
      </c>
      <c r="I129" s="95">
        <v>100</v>
      </c>
      <c r="J129" s="47">
        <v>0</v>
      </c>
      <c r="K129" s="48">
        <v>0</v>
      </c>
      <c r="L129" s="48">
        <v>0</v>
      </c>
      <c r="M129" s="65"/>
      <c r="N129" s="65"/>
      <c r="O129" s="65"/>
      <c r="P129" s="65"/>
      <c r="Q129" s="65"/>
      <c r="R129" s="65"/>
      <c r="S129" s="65"/>
      <c r="T129" s="65"/>
    </row>
    <row r="130" spans="1:20" s="35" customFormat="1" ht="15.75" customHeight="1">
      <c r="A130" s="17">
        <v>30</v>
      </c>
      <c r="B130" s="36">
        <v>5</v>
      </c>
      <c r="C130" s="37">
        <v>2</v>
      </c>
      <c r="D130" s="37">
        <v>3</v>
      </c>
      <c r="E130" s="91">
        <v>65</v>
      </c>
      <c r="F130" s="36">
        <v>11</v>
      </c>
      <c r="G130" s="37">
        <v>5</v>
      </c>
      <c r="H130" s="37">
        <v>6</v>
      </c>
      <c r="I130" s="91">
        <v>101</v>
      </c>
      <c r="J130" s="36">
        <v>0</v>
      </c>
      <c r="K130" s="37">
        <v>0</v>
      </c>
      <c r="L130" s="37">
        <v>0</v>
      </c>
      <c r="M130" s="65"/>
      <c r="N130" s="65"/>
      <c r="O130" s="65"/>
      <c r="P130" s="65"/>
      <c r="Q130" s="65"/>
      <c r="R130" s="65"/>
      <c r="S130" s="65"/>
      <c r="T130" s="65"/>
    </row>
    <row r="131" spans="1:20" s="35" customFormat="1" ht="15.75" customHeight="1">
      <c r="A131" s="17">
        <v>31</v>
      </c>
      <c r="B131" s="36">
        <v>2</v>
      </c>
      <c r="C131" s="37">
        <v>2</v>
      </c>
      <c r="D131" s="37">
        <v>0</v>
      </c>
      <c r="E131" s="91">
        <v>66</v>
      </c>
      <c r="F131" s="36">
        <v>12</v>
      </c>
      <c r="G131" s="37">
        <v>7</v>
      </c>
      <c r="H131" s="37">
        <v>5</v>
      </c>
      <c r="I131" s="91">
        <v>102</v>
      </c>
      <c r="J131" s="36">
        <v>0</v>
      </c>
      <c r="K131" s="37">
        <v>0</v>
      </c>
      <c r="L131" s="37">
        <v>0</v>
      </c>
      <c r="M131" s="65"/>
      <c r="N131" s="65"/>
      <c r="O131" s="65"/>
      <c r="P131" s="65"/>
      <c r="Q131" s="65"/>
      <c r="R131" s="65"/>
      <c r="S131" s="65"/>
      <c r="T131" s="65"/>
    </row>
    <row r="132" spans="1:20" s="35" customFormat="1" ht="15.75" customHeight="1">
      <c r="A132" s="17">
        <v>32</v>
      </c>
      <c r="B132" s="36">
        <v>3</v>
      </c>
      <c r="C132" s="37">
        <v>2</v>
      </c>
      <c r="D132" s="37">
        <v>1</v>
      </c>
      <c r="E132" s="91">
        <v>67</v>
      </c>
      <c r="F132" s="36">
        <v>9</v>
      </c>
      <c r="G132" s="37">
        <v>6</v>
      </c>
      <c r="H132" s="37">
        <v>3</v>
      </c>
      <c r="I132" s="91">
        <v>103</v>
      </c>
      <c r="J132" s="36">
        <v>0</v>
      </c>
      <c r="K132" s="37">
        <v>0</v>
      </c>
      <c r="L132" s="37">
        <v>0</v>
      </c>
      <c r="M132" s="65"/>
      <c r="N132" s="65"/>
      <c r="O132" s="65"/>
      <c r="P132" s="65"/>
      <c r="Q132" s="65"/>
      <c r="R132" s="65"/>
      <c r="S132" s="65"/>
      <c r="T132" s="65"/>
    </row>
    <row r="133" spans="1:20" s="35" customFormat="1" ht="15.75" customHeight="1">
      <c r="A133" s="17">
        <v>33</v>
      </c>
      <c r="B133" s="36">
        <v>4</v>
      </c>
      <c r="C133" s="37">
        <v>0</v>
      </c>
      <c r="D133" s="37">
        <v>4</v>
      </c>
      <c r="E133" s="91">
        <v>68</v>
      </c>
      <c r="F133" s="36">
        <v>6</v>
      </c>
      <c r="G133" s="37">
        <v>4</v>
      </c>
      <c r="H133" s="37">
        <v>2</v>
      </c>
      <c r="I133" s="96" t="s">
        <v>33</v>
      </c>
      <c r="J133" s="39">
        <v>0</v>
      </c>
      <c r="K133" s="40">
        <v>0</v>
      </c>
      <c r="L133" s="40">
        <v>0</v>
      </c>
      <c r="M133" s="65"/>
      <c r="N133" s="65"/>
      <c r="O133" s="65"/>
      <c r="P133" s="65"/>
      <c r="Q133" s="65"/>
      <c r="R133" s="65"/>
      <c r="S133" s="65"/>
      <c r="T133" s="65"/>
    </row>
    <row r="134" spans="1:20" s="35" customFormat="1" ht="21" customHeight="1" thickBot="1">
      <c r="A134" s="32">
        <v>34</v>
      </c>
      <c r="B134" s="36">
        <v>4</v>
      </c>
      <c r="C134" s="37">
        <v>2</v>
      </c>
      <c r="D134" s="37">
        <v>2</v>
      </c>
      <c r="E134" s="91">
        <v>69</v>
      </c>
      <c r="F134" s="36">
        <v>6</v>
      </c>
      <c r="G134" s="37">
        <v>3</v>
      </c>
      <c r="H134" s="37">
        <v>3</v>
      </c>
      <c r="I134" s="107" t="s">
        <v>5</v>
      </c>
      <c r="J134" s="47">
        <v>462</v>
      </c>
      <c r="K134" s="47">
        <v>225</v>
      </c>
      <c r="L134" s="47">
        <v>237</v>
      </c>
      <c r="M134" s="65"/>
      <c r="N134" s="65"/>
      <c r="O134" s="65"/>
      <c r="P134" s="65"/>
      <c r="Q134" s="65"/>
      <c r="R134" s="65"/>
      <c r="S134" s="65"/>
      <c r="T134" s="65"/>
    </row>
    <row r="135" spans="1:20" s="58" customFormat="1" ht="24" customHeight="1" thickTop="1" thickBot="1">
      <c r="A135" s="53" t="s">
        <v>34</v>
      </c>
      <c r="B135" s="115">
        <v>47</v>
      </c>
      <c r="C135" s="116">
        <v>21</v>
      </c>
      <c r="D135" s="116">
        <v>26</v>
      </c>
      <c r="E135" s="117" t="s">
        <v>36</v>
      </c>
      <c r="F135" s="116">
        <v>219</v>
      </c>
      <c r="G135" s="116">
        <v>108</v>
      </c>
      <c r="H135" s="116">
        <v>111</v>
      </c>
      <c r="I135" s="118" t="s">
        <v>37</v>
      </c>
      <c r="J135" s="116">
        <v>196</v>
      </c>
      <c r="K135" s="116">
        <v>96</v>
      </c>
      <c r="L135" s="116">
        <v>100</v>
      </c>
      <c r="M135" s="65"/>
      <c r="N135" s="65"/>
      <c r="O135" s="65"/>
      <c r="P135" s="65"/>
      <c r="Q135" s="65"/>
      <c r="R135" s="65"/>
      <c r="S135" s="65"/>
      <c r="T135" s="65"/>
    </row>
    <row r="136" spans="1:20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60" t="s">
        <v>62</v>
      </c>
      <c r="L136" s="30"/>
      <c r="M136" s="35"/>
      <c r="N136" s="65"/>
      <c r="O136" s="65"/>
      <c r="P136" s="65"/>
      <c r="Q136" s="65"/>
      <c r="R136" s="65"/>
      <c r="S136" s="65"/>
      <c r="T136" s="65"/>
    </row>
    <row r="137" spans="1:20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  <c r="M137" s="65"/>
      <c r="N137" s="65"/>
      <c r="O137" s="65"/>
      <c r="P137" s="65"/>
      <c r="Q137" s="65"/>
      <c r="R137" s="65"/>
      <c r="S137" s="65"/>
      <c r="T137" s="65"/>
    </row>
    <row r="138" spans="1:20" s="6" customFormat="1" ht="25.5" customHeight="1">
      <c r="A138" s="10" t="s">
        <v>6</v>
      </c>
      <c r="B138" s="44">
        <v>9</v>
      </c>
      <c r="C138" s="44">
        <v>6</v>
      </c>
      <c r="D138" s="44">
        <v>3</v>
      </c>
      <c r="E138" s="98" t="s">
        <v>7</v>
      </c>
      <c r="F138" s="44">
        <v>28</v>
      </c>
      <c r="G138" s="44">
        <v>15</v>
      </c>
      <c r="H138" s="44">
        <v>13</v>
      </c>
      <c r="I138" s="98" t="s">
        <v>8</v>
      </c>
      <c r="J138" s="44">
        <v>140</v>
      </c>
      <c r="K138" s="44">
        <v>72</v>
      </c>
      <c r="L138" s="44">
        <v>68</v>
      </c>
      <c r="M138" s="65"/>
      <c r="N138" s="65"/>
      <c r="O138" s="65"/>
      <c r="P138" s="65"/>
      <c r="Q138" s="65"/>
      <c r="R138" s="65"/>
      <c r="S138" s="65"/>
      <c r="T138" s="65"/>
    </row>
    <row r="139" spans="1:20" s="35" customFormat="1" ht="15.75" customHeight="1">
      <c r="A139" s="17">
        <v>0</v>
      </c>
      <c r="B139" s="36">
        <v>3</v>
      </c>
      <c r="C139" s="37">
        <v>2</v>
      </c>
      <c r="D139" s="37">
        <v>1</v>
      </c>
      <c r="E139" s="91">
        <v>35</v>
      </c>
      <c r="F139" s="36">
        <v>2</v>
      </c>
      <c r="G139" s="37">
        <v>0</v>
      </c>
      <c r="H139" s="37">
        <v>2</v>
      </c>
      <c r="I139" s="91">
        <v>70</v>
      </c>
      <c r="J139" s="36">
        <v>24</v>
      </c>
      <c r="K139" s="37">
        <v>13</v>
      </c>
      <c r="L139" s="37">
        <v>11</v>
      </c>
      <c r="M139" s="65"/>
      <c r="N139" s="65"/>
      <c r="O139" s="65"/>
      <c r="P139" s="65"/>
      <c r="Q139" s="65"/>
      <c r="R139" s="65"/>
      <c r="S139" s="65"/>
      <c r="T139" s="65"/>
    </row>
    <row r="140" spans="1:20" s="35" customFormat="1" ht="15.75" customHeight="1">
      <c r="A140" s="17">
        <v>1</v>
      </c>
      <c r="B140" s="36">
        <v>2</v>
      </c>
      <c r="C140" s="37">
        <v>0</v>
      </c>
      <c r="D140" s="37">
        <v>2</v>
      </c>
      <c r="E140" s="91">
        <v>36</v>
      </c>
      <c r="F140" s="36">
        <v>5</v>
      </c>
      <c r="G140" s="37">
        <v>4</v>
      </c>
      <c r="H140" s="37">
        <v>1</v>
      </c>
      <c r="I140" s="91">
        <v>71</v>
      </c>
      <c r="J140" s="36">
        <v>28</v>
      </c>
      <c r="K140" s="37">
        <v>11</v>
      </c>
      <c r="L140" s="37">
        <v>17</v>
      </c>
      <c r="M140" s="65"/>
      <c r="N140" s="65"/>
      <c r="O140" s="65"/>
      <c r="P140" s="65"/>
      <c r="Q140" s="65"/>
      <c r="R140" s="65"/>
      <c r="S140" s="65"/>
      <c r="T140" s="65"/>
    </row>
    <row r="141" spans="1:20" s="35" customFormat="1" ht="15.75" customHeight="1">
      <c r="A141" s="17">
        <v>2</v>
      </c>
      <c r="B141" s="36">
        <v>1</v>
      </c>
      <c r="C141" s="37">
        <v>1</v>
      </c>
      <c r="D141" s="37">
        <v>0</v>
      </c>
      <c r="E141" s="91">
        <v>37</v>
      </c>
      <c r="F141" s="36">
        <v>4</v>
      </c>
      <c r="G141" s="37">
        <v>2</v>
      </c>
      <c r="H141" s="37">
        <v>2</v>
      </c>
      <c r="I141" s="91">
        <v>72</v>
      </c>
      <c r="J141" s="36">
        <v>29</v>
      </c>
      <c r="K141" s="37">
        <v>16</v>
      </c>
      <c r="L141" s="37">
        <v>13</v>
      </c>
      <c r="M141" s="65"/>
      <c r="N141" s="65"/>
      <c r="O141" s="65"/>
      <c r="P141" s="65"/>
      <c r="Q141" s="65"/>
      <c r="R141" s="65"/>
      <c r="S141" s="65"/>
      <c r="T141" s="65"/>
    </row>
    <row r="142" spans="1:20" s="35" customFormat="1" ht="15.75" customHeight="1">
      <c r="A142" s="17">
        <v>3</v>
      </c>
      <c r="B142" s="36">
        <v>2</v>
      </c>
      <c r="C142" s="37">
        <v>2</v>
      </c>
      <c r="D142" s="37">
        <v>0</v>
      </c>
      <c r="E142" s="91">
        <v>38</v>
      </c>
      <c r="F142" s="36">
        <v>4</v>
      </c>
      <c r="G142" s="37">
        <v>2</v>
      </c>
      <c r="H142" s="37">
        <v>2</v>
      </c>
      <c r="I142" s="91">
        <v>73</v>
      </c>
      <c r="J142" s="36">
        <v>31</v>
      </c>
      <c r="K142" s="37">
        <v>17</v>
      </c>
      <c r="L142" s="37">
        <v>14</v>
      </c>
      <c r="M142" s="65"/>
      <c r="N142" s="65"/>
      <c r="O142" s="65"/>
      <c r="P142" s="65"/>
      <c r="Q142" s="65"/>
      <c r="R142" s="65"/>
      <c r="S142" s="65"/>
      <c r="T142" s="65"/>
    </row>
    <row r="143" spans="1:20" s="35" customFormat="1" ht="18" customHeight="1">
      <c r="A143" s="19">
        <v>4</v>
      </c>
      <c r="B143" s="105">
        <v>1</v>
      </c>
      <c r="C143" s="40">
        <v>1</v>
      </c>
      <c r="D143" s="40">
        <v>0</v>
      </c>
      <c r="E143" s="92">
        <v>39</v>
      </c>
      <c r="F143" s="39">
        <v>13</v>
      </c>
      <c r="G143" s="40">
        <v>7</v>
      </c>
      <c r="H143" s="40">
        <v>6</v>
      </c>
      <c r="I143" s="92">
        <v>74</v>
      </c>
      <c r="J143" s="39">
        <v>28</v>
      </c>
      <c r="K143" s="40">
        <v>15</v>
      </c>
      <c r="L143" s="40">
        <v>13</v>
      </c>
      <c r="M143" s="65"/>
      <c r="N143" s="65"/>
      <c r="O143" s="65"/>
      <c r="P143" s="65"/>
      <c r="Q143" s="65"/>
      <c r="R143" s="65"/>
      <c r="S143" s="65"/>
      <c r="T143" s="65"/>
    </row>
    <row r="144" spans="1:20" s="6" customFormat="1" ht="25.5" customHeight="1">
      <c r="A144" s="10" t="s">
        <v>10</v>
      </c>
      <c r="B144" s="44">
        <v>24</v>
      </c>
      <c r="C144" s="44">
        <v>15</v>
      </c>
      <c r="D144" s="44">
        <v>9</v>
      </c>
      <c r="E144" s="98" t="s">
        <v>11</v>
      </c>
      <c r="F144" s="44">
        <v>51</v>
      </c>
      <c r="G144" s="44">
        <v>25</v>
      </c>
      <c r="H144" s="44">
        <v>26</v>
      </c>
      <c r="I144" s="98" t="s">
        <v>12</v>
      </c>
      <c r="J144" s="44">
        <v>124</v>
      </c>
      <c r="K144" s="44">
        <v>68</v>
      </c>
      <c r="L144" s="44">
        <v>56</v>
      </c>
      <c r="M144" s="65"/>
      <c r="N144" s="65"/>
      <c r="O144" s="65"/>
      <c r="P144" s="65"/>
      <c r="Q144" s="65"/>
      <c r="R144" s="65"/>
      <c r="S144" s="65"/>
      <c r="T144" s="65"/>
    </row>
    <row r="145" spans="1:20" s="35" customFormat="1" ht="15.75" customHeight="1">
      <c r="A145" s="17">
        <v>5</v>
      </c>
      <c r="B145" s="36">
        <v>5</v>
      </c>
      <c r="C145" s="37">
        <v>4</v>
      </c>
      <c r="D145" s="37">
        <v>1</v>
      </c>
      <c r="E145" s="91">
        <v>40</v>
      </c>
      <c r="F145" s="36">
        <v>9</v>
      </c>
      <c r="G145" s="37">
        <v>5</v>
      </c>
      <c r="H145" s="37">
        <v>4</v>
      </c>
      <c r="I145" s="91">
        <v>75</v>
      </c>
      <c r="J145" s="36">
        <v>36</v>
      </c>
      <c r="K145" s="37">
        <v>18</v>
      </c>
      <c r="L145" s="37">
        <v>18</v>
      </c>
      <c r="M145" s="65"/>
      <c r="N145" s="65"/>
      <c r="O145" s="65"/>
      <c r="P145" s="65"/>
      <c r="Q145" s="65"/>
      <c r="R145" s="65"/>
      <c r="S145" s="65"/>
      <c r="T145" s="65"/>
    </row>
    <row r="146" spans="1:20" s="35" customFormat="1" ht="15.75" customHeight="1">
      <c r="A146" s="17">
        <v>6</v>
      </c>
      <c r="B146" s="36">
        <v>0</v>
      </c>
      <c r="C146" s="37">
        <v>0</v>
      </c>
      <c r="D146" s="37">
        <v>0</v>
      </c>
      <c r="E146" s="91">
        <v>41</v>
      </c>
      <c r="F146" s="36">
        <v>15</v>
      </c>
      <c r="G146" s="37">
        <v>6</v>
      </c>
      <c r="H146" s="37">
        <v>9</v>
      </c>
      <c r="I146" s="91">
        <v>76</v>
      </c>
      <c r="J146" s="36">
        <v>35</v>
      </c>
      <c r="K146" s="37">
        <v>21</v>
      </c>
      <c r="L146" s="37">
        <v>14</v>
      </c>
      <c r="M146" s="65"/>
      <c r="N146" s="65"/>
      <c r="O146" s="65"/>
      <c r="P146" s="65"/>
      <c r="Q146" s="65"/>
      <c r="R146" s="65"/>
      <c r="S146" s="65"/>
      <c r="T146" s="65"/>
    </row>
    <row r="147" spans="1:20" s="35" customFormat="1" ht="15.75" customHeight="1">
      <c r="A147" s="17">
        <v>7</v>
      </c>
      <c r="B147" s="36">
        <v>5</v>
      </c>
      <c r="C147" s="37">
        <v>2</v>
      </c>
      <c r="D147" s="37">
        <v>3</v>
      </c>
      <c r="E147" s="91">
        <v>42</v>
      </c>
      <c r="F147" s="36">
        <v>9</v>
      </c>
      <c r="G147" s="37">
        <v>5</v>
      </c>
      <c r="H147" s="37">
        <v>4</v>
      </c>
      <c r="I147" s="91">
        <v>77</v>
      </c>
      <c r="J147" s="36">
        <v>21</v>
      </c>
      <c r="K147" s="37">
        <v>10</v>
      </c>
      <c r="L147" s="37">
        <v>11</v>
      </c>
      <c r="M147" s="65"/>
      <c r="N147" s="65"/>
      <c r="O147" s="65"/>
      <c r="P147" s="65"/>
      <c r="Q147" s="65"/>
      <c r="R147" s="65"/>
      <c r="S147" s="65"/>
      <c r="T147" s="65"/>
    </row>
    <row r="148" spans="1:20" s="35" customFormat="1" ht="15.75" customHeight="1">
      <c r="A148" s="17">
        <v>8</v>
      </c>
      <c r="B148" s="36">
        <v>10</v>
      </c>
      <c r="C148" s="37">
        <v>5</v>
      </c>
      <c r="D148" s="37">
        <v>5</v>
      </c>
      <c r="E148" s="91">
        <v>43</v>
      </c>
      <c r="F148" s="36">
        <v>12</v>
      </c>
      <c r="G148" s="37">
        <v>6</v>
      </c>
      <c r="H148" s="37">
        <v>6</v>
      </c>
      <c r="I148" s="91">
        <v>78</v>
      </c>
      <c r="J148" s="36">
        <v>27</v>
      </c>
      <c r="K148" s="37">
        <v>16</v>
      </c>
      <c r="L148" s="37">
        <v>11</v>
      </c>
      <c r="M148" s="65"/>
      <c r="N148" s="65"/>
      <c r="O148" s="65"/>
      <c r="P148" s="65"/>
      <c r="Q148" s="65"/>
      <c r="R148" s="65"/>
      <c r="S148" s="65"/>
      <c r="T148" s="65"/>
    </row>
    <row r="149" spans="1:20" s="35" customFormat="1" ht="18" customHeight="1">
      <c r="A149" s="19">
        <v>9</v>
      </c>
      <c r="B149" s="39">
        <v>4</v>
      </c>
      <c r="C149" s="40">
        <v>4</v>
      </c>
      <c r="D149" s="40">
        <v>0</v>
      </c>
      <c r="E149" s="92">
        <v>44</v>
      </c>
      <c r="F149" s="39">
        <v>6</v>
      </c>
      <c r="G149" s="40">
        <v>3</v>
      </c>
      <c r="H149" s="40">
        <v>3</v>
      </c>
      <c r="I149" s="92">
        <v>79</v>
      </c>
      <c r="J149" s="39">
        <v>5</v>
      </c>
      <c r="K149" s="40">
        <v>3</v>
      </c>
      <c r="L149" s="40">
        <v>2</v>
      </c>
      <c r="M149" s="65"/>
      <c r="N149" s="65"/>
      <c r="O149" s="65"/>
      <c r="P149" s="65"/>
      <c r="Q149" s="65"/>
      <c r="R149" s="65"/>
      <c r="S149" s="65"/>
      <c r="T149" s="65"/>
    </row>
    <row r="150" spans="1:20" s="6" customFormat="1" ht="25.5" customHeight="1">
      <c r="A150" s="10" t="s">
        <v>19</v>
      </c>
      <c r="B150" s="44">
        <v>26</v>
      </c>
      <c r="C150" s="44">
        <v>17</v>
      </c>
      <c r="D150" s="44">
        <v>9</v>
      </c>
      <c r="E150" s="98" t="s">
        <v>20</v>
      </c>
      <c r="F150" s="44">
        <v>56</v>
      </c>
      <c r="G150" s="44">
        <v>31</v>
      </c>
      <c r="H150" s="44">
        <v>25</v>
      </c>
      <c r="I150" s="98" t="s">
        <v>21</v>
      </c>
      <c r="J150" s="44">
        <v>57</v>
      </c>
      <c r="K150" s="44">
        <v>29</v>
      </c>
      <c r="L150" s="44">
        <v>28</v>
      </c>
      <c r="M150" s="65"/>
      <c r="N150" s="65"/>
      <c r="O150" s="65"/>
      <c r="P150" s="65"/>
      <c r="Q150" s="65"/>
      <c r="R150" s="65"/>
      <c r="S150" s="65"/>
      <c r="T150" s="65"/>
    </row>
    <row r="151" spans="1:20" s="35" customFormat="1" ht="15.75" customHeight="1">
      <c r="A151" s="17">
        <v>10</v>
      </c>
      <c r="B151" s="36">
        <v>3</v>
      </c>
      <c r="C151" s="37">
        <v>2</v>
      </c>
      <c r="D151" s="37">
        <v>1</v>
      </c>
      <c r="E151" s="91">
        <v>45</v>
      </c>
      <c r="F151" s="36">
        <v>10</v>
      </c>
      <c r="G151" s="37">
        <v>7</v>
      </c>
      <c r="H151" s="37">
        <v>3</v>
      </c>
      <c r="I151" s="91">
        <v>80</v>
      </c>
      <c r="J151" s="36">
        <v>10</v>
      </c>
      <c r="K151" s="37">
        <v>8</v>
      </c>
      <c r="L151" s="37">
        <v>2</v>
      </c>
      <c r="M151" s="65"/>
      <c r="N151" s="65"/>
      <c r="O151" s="65"/>
      <c r="P151" s="65"/>
      <c r="Q151" s="65"/>
      <c r="R151" s="65"/>
      <c r="S151" s="65"/>
      <c r="T151" s="65"/>
    </row>
    <row r="152" spans="1:20" s="35" customFormat="1" ht="15.75" customHeight="1">
      <c r="A152" s="17">
        <v>11</v>
      </c>
      <c r="B152" s="36">
        <v>8</v>
      </c>
      <c r="C152" s="37">
        <v>5</v>
      </c>
      <c r="D152" s="37">
        <v>3</v>
      </c>
      <c r="E152" s="91">
        <v>46</v>
      </c>
      <c r="F152" s="36">
        <v>14</v>
      </c>
      <c r="G152" s="37">
        <v>7</v>
      </c>
      <c r="H152" s="37">
        <v>7</v>
      </c>
      <c r="I152" s="91">
        <v>81</v>
      </c>
      <c r="J152" s="36">
        <v>10</v>
      </c>
      <c r="K152" s="37">
        <v>4</v>
      </c>
      <c r="L152" s="37">
        <v>6</v>
      </c>
      <c r="M152" s="65"/>
      <c r="N152" s="65"/>
      <c r="O152" s="65"/>
      <c r="P152" s="65"/>
      <c r="Q152" s="65"/>
      <c r="R152" s="65"/>
      <c r="S152" s="65"/>
      <c r="T152" s="65"/>
    </row>
    <row r="153" spans="1:20" s="35" customFormat="1" ht="15.75" customHeight="1">
      <c r="A153" s="17">
        <v>12</v>
      </c>
      <c r="B153" s="36">
        <v>5</v>
      </c>
      <c r="C153" s="37">
        <v>3</v>
      </c>
      <c r="D153" s="37">
        <v>2</v>
      </c>
      <c r="E153" s="91">
        <v>47</v>
      </c>
      <c r="F153" s="36">
        <v>14</v>
      </c>
      <c r="G153" s="37">
        <v>9</v>
      </c>
      <c r="H153" s="37">
        <v>5</v>
      </c>
      <c r="I153" s="91">
        <v>82</v>
      </c>
      <c r="J153" s="36">
        <v>11</v>
      </c>
      <c r="K153" s="37">
        <v>7</v>
      </c>
      <c r="L153" s="37">
        <v>4</v>
      </c>
      <c r="M153" s="65"/>
      <c r="N153" s="65"/>
      <c r="O153" s="65"/>
      <c r="P153" s="65"/>
      <c r="Q153" s="65"/>
      <c r="R153" s="65"/>
      <c r="S153" s="65"/>
      <c r="T153" s="65"/>
    </row>
    <row r="154" spans="1:20" s="35" customFormat="1" ht="15.75" customHeight="1">
      <c r="A154" s="17">
        <v>13</v>
      </c>
      <c r="B154" s="36">
        <v>5</v>
      </c>
      <c r="C154" s="37">
        <v>4</v>
      </c>
      <c r="D154" s="37">
        <v>1</v>
      </c>
      <c r="E154" s="91">
        <v>48</v>
      </c>
      <c r="F154" s="36">
        <v>8</v>
      </c>
      <c r="G154" s="37">
        <v>3</v>
      </c>
      <c r="H154" s="37">
        <v>5</v>
      </c>
      <c r="I154" s="91">
        <v>83</v>
      </c>
      <c r="J154" s="36">
        <v>16</v>
      </c>
      <c r="K154" s="37">
        <v>6</v>
      </c>
      <c r="L154" s="37">
        <v>10</v>
      </c>
      <c r="M154" s="65"/>
      <c r="N154" s="65"/>
      <c r="O154" s="65"/>
      <c r="P154" s="65"/>
      <c r="Q154" s="65"/>
      <c r="R154" s="65"/>
      <c r="S154" s="65"/>
      <c r="T154" s="65"/>
    </row>
    <row r="155" spans="1:20" s="35" customFormat="1" ht="18" customHeight="1">
      <c r="A155" s="19">
        <v>14</v>
      </c>
      <c r="B155" s="39">
        <v>5</v>
      </c>
      <c r="C155" s="40">
        <v>3</v>
      </c>
      <c r="D155" s="40">
        <v>2</v>
      </c>
      <c r="E155" s="92">
        <v>49</v>
      </c>
      <c r="F155" s="39">
        <v>10</v>
      </c>
      <c r="G155" s="40">
        <v>5</v>
      </c>
      <c r="H155" s="40">
        <v>5</v>
      </c>
      <c r="I155" s="92">
        <v>84</v>
      </c>
      <c r="J155" s="39">
        <v>10</v>
      </c>
      <c r="K155" s="40">
        <v>4</v>
      </c>
      <c r="L155" s="40">
        <v>6</v>
      </c>
      <c r="M155" s="65"/>
      <c r="N155" s="65"/>
      <c r="O155" s="65"/>
      <c r="P155" s="65"/>
      <c r="Q155" s="65"/>
      <c r="R155" s="65"/>
      <c r="S155" s="65"/>
      <c r="T155" s="65"/>
    </row>
    <row r="156" spans="1:20" s="6" customFormat="1" ht="25.5" customHeight="1">
      <c r="A156" s="10" t="s">
        <v>22</v>
      </c>
      <c r="B156" s="44">
        <v>31</v>
      </c>
      <c r="C156" s="44">
        <v>19</v>
      </c>
      <c r="D156" s="44">
        <v>12</v>
      </c>
      <c r="E156" s="98" t="s">
        <v>23</v>
      </c>
      <c r="F156" s="44">
        <v>71</v>
      </c>
      <c r="G156" s="44">
        <v>34</v>
      </c>
      <c r="H156" s="44">
        <v>37</v>
      </c>
      <c r="I156" s="98" t="s">
        <v>24</v>
      </c>
      <c r="J156" s="44">
        <v>49</v>
      </c>
      <c r="K156" s="44">
        <v>19</v>
      </c>
      <c r="L156" s="44">
        <v>30</v>
      </c>
      <c r="M156" s="65"/>
      <c r="N156" s="65"/>
      <c r="O156" s="65"/>
      <c r="P156" s="65"/>
      <c r="Q156" s="65"/>
      <c r="R156" s="65"/>
      <c r="S156" s="65"/>
      <c r="T156" s="65"/>
    </row>
    <row r="157" spans="1:20" s="35" customFormat="1" ht="15.75" customHeight="1">
      <c r="A157" s="17">
        <v>15</v>
      </c>
      <c r="B157" s="36">
        <v>6</v>
      </c>
      <c r="C157" s="37">
        <v>2</v>
      </c>
      <c r="D157" s="37">
        <v>4</v>
      </c>
      <c r="E157" s="91">
        <v>50</v>
      </c>
      <c r="F157" s="36">
        <v>14</v>
      </c>
      <c r="G157" s="37">
        <v>9</v>
      </c>
      <c r="H157" s="37">
        <v>5</v>
      </c>
      <c r="I157" s="91">
        <v>85</v>
      </c>
      <c r="J157" s="36">
        <v>10</v>
      </c>
      <c r="K157" s="37">
        <v>3</v>
      </c>
      <c r="L157" s="37">
        <v>7</v>
      </c>
      <c r="M157" s="65"/>
      <c r="N157" s="65"/>
      <c r="O157" s="65"/>
      <c r="P157" s="65"/>
      <c r="Q157" s="65"/>
      <c r="R157" s="65"/>
      <c r="S157" s="65"/>
      <c r="T157" s="65"/>
    </row>
    <row r="158" spans="1:20" s="35" customFormat="1" ht="15.75" customHeight="1">
      <c r="A158" s="17">
        <v>16</v>
      </c>
      <c r="B158" s="36">
        <v>11</v>
      </c>
      <c r="C158" s="37">
        <v>7</v>
      </c>
      <c r="D158" s="37">
        <v>4</v>
      </c>
      <c r="E158" s="91">
        <v>51</v>
      </c>
      <c r="F158" s="36">
        <v>16</v>
      </c>
      <c r="G158" s="37">
        <v>5</v>
      </c>
      <c r="H158" s="37">
        <v>11</v>
      </c>
      <c r="I158" s="91">
        <v>86</v>
      </c>
      <c r="J158" s="36">
        <v>10</v>
      </c>
      <c r="K158" s="37">
        <v>5</v>
      </c>
      <c r="L158" s="37">
        <v>5</v>
      </c>
      <c r="M158" s="65"/>
      <c r="N158" s="65"/>
      <c r="O158" s="65"/>
      <c r="P158" s="65"/>
      <c r="Q158" s="65"/>
      <c r="R158" s="65"/>
      <c r="S158" s="65"/>
      <c r="T158" s="65"/>
    </row>
    <row r="159" spans="1:20" s="35" customFormat="1" ht="15.75" customHeight="1">
      <c r="A159" s="17">
        <v>17</v>
      </c>
      <c r="B159" s="36">
        <v>7</v>
      </c>
      <c r="C159" s="37">
        <v>5</v>
      </c>
      <c r="D159" s="37">
        <v>2</v>
      </c>
      <c r="E159" s="91">
        <v>52</v>
      </c>
      <c r="F159" s="36">
        <v>11</v>
      </c>
      <c r="G159" s="37">
        <v>7</v>
      </c>
      <c r="H159" s="37">
        <v>4</v>
      </c>
      <c r="I159" s="91">
        <v>87</v>
      </c>
      <c r="J159" s="36">
        <v>11</v>
      </c>
      <c r="K159" s="37">
        <v>4</v>
      </c>
      <c r="L159" s="37">
        <v>7</v>
      </c>
      <c r="M159" s="65"/>
      <c r="N159" s="65"/>
      <c r="O159" s="65"/>
      <c r="P159" s="65"/>
      <c r="Q159" s="65"/>
      <c r="R159" s="65"/>
      <c r="S159" s="65"/>
      <c r="T159" s="65"/>
    </row>
    <row r="160" spans="1:20" s="35" customFormat="1" ht="15.75" customHeight="1">
      <c r="A160" s="17">
        <v>18</v>
      </c>
      <c r="B160" s="36">
        <v>4</v>
      </c>
      <c r="C160" s="37">
        <v>3</v>
      </c>
      <c r="D160" s="37">
        <v>1</v>
      </c>
      <c r="E160" s="91">
        <v>53</v>
      </c>
      <c r="F160" s="36">
        <v>20</v>
      </c>
      <c r="G160" s="37">
        <v>7</v>
      </c>
      <c r="H160" s="37">
        <v>13</v>
      </c>
      <c r="I160" s="91">
        <v>88</v>
      </c>
      <c r="J160" s="36">
        <v>5</v>
      </c>
      <c r="K160" s="37">
        <v>1</v>
      </c>
      <c r="L160" s="37">
        <v>4</v>
      </c>
      <c r="M160" s="65"/>
      <c r="N160" s="65"/>
      <c r="O160" s="65"/>
      <c r="P160" s="65"/>
      <c r="Q160" s="65"/>
      <c r="R160" s="65"/>
      <c r="S160" s="65"/>
      <c r="T160" s="65"/>
    </row>
    <row r="161" spans="1:20" s="35" customFormat="1" ht="18" customHeight="1">
      <c r="A161" s="19">
        <v>19</v>
      </c>
      <c r="B161" s="39">
        <v>3</v>
      </c>
      <c r="C161" s="40">
        <v>2</v>
      </c>
      <c r="D161" s="40">
        <v>1</v>
      </c>
      <c r="E161" s="92">
        <v>54</v>
      </c>
      <c r="F161" s="39">
        <v>10</v>
      </c>
      <c r="G161" s="40">
        <v>6</v>
      </c>
      <c r="H161" s="40">
        <v>4</v>
      </c>
      <c r="I161" s="92">
        <v>89</v>
      </c>
      <c r="J161" s="39">
        <v>13</v>
      </c>
      <c r="K161" s="40">
        <v>6</v>
      </c>
      <c r="L161" s="40">
        <v>7</v>
      </c>
      <c r="M161" s="65"/>
      <c r="N161" s="65"/>
      <c r="O161" s="65"/>
      <c r="P161" s="65"/>
      <c r="Q161" s="65"/>
      <c r="R161" s="65"/>
      <c r="S161" s="65"/>
      <c r="T161" s="65"/>
    </row>
    <row r="162" spans="1:20" s="6" customFormat="1" ht="25.5" customHeight="1">
      <c r="A162" s="10" t="s">
        <v>25</v>
      </c>
      <c r="B162" s="44">
        <v>24</v>
      </c>
      <c r="C162" s="44">
        <v>15</v>
      </c>
      <c r="D162" s="44">
        <v>9</v>
      </c>
      <c r="E162" s="98" t="s">
        <v>26</v>
      </c>
      <c r="F162" s="44">
        <v>59</v>
      </c>
      <c r="G162" s="44">
        <v>28</v>
      </c>
      <c r="H162" s="44">
        <v>31</v>
      </c>
      <c r="I162" s="98" t="s">
        <v>27</v>
      </c>
      <c r="J162" s="44">
        <v>39</v>
      </c>
      <c r="K162" s="44">
        <v>10</v>
      </c>
      <c r="L162" s="44">
        <v>29</v>
      </c>
      <c r="M162" s="65"/>
      <c r="N162" s="65"/>
      <c r="O162" s="65"/>
      <c r="P162" s="65"/>
      <c r="Q162" s="65"/>
      <c r="R162" s="65"/>
      <c r="S162" s="65"/>
      <c r="T162" s="65"/>
    </row>
    <row r="163" spans="1:20" s="35" customFormat="1" ht="15.75" customHeight="1">
      <c r="A163" s="17">
        <v>20</v>
      </c>
      <c r="B163" s="36">
        <v>9</v>
      </c>
      <c r="C163" s="37">
        <v>6</v>
      </c>
      <c r="D163" s="37">
        <v>3</v>
      </c>
      <c r="E163" s="91">
        <v>55</v>
      </c>
      <c r="F163" s="36">
        <v>13</v>
      </c>
      <c r="G163" s="37">
        <v>7</v>
      </c>
      <c r="H163" s="37">
        <v>6</v>
      </c>
      <c r="I163" s="91">
        <v>90</v>
      </c>
      <c r="J163" s="36">
        <v>9</v>
      </c>
      <c r="K163" s="37">
        <v>1</v>
      </c>
      <c r="L163" s="37">
        <v>8</v>
      </c>
      <c r="M163" s="65"/>
      <c r="N163" s="65"/>
      <c r="O163" s="65"/>
      <c r="P163" s="65"/>
      <c r="Q163" s="65"/>
      <c r="R163" s="65"/>
      <c r="S163" s="65"/>
      <c r="T163" s="65"/>
    </row>
    <row r="164" spans="1:20" s="35" customFormat="1" ht="15.75" customHeight="1">
      <c r="A164" s="17">
        <v>21</v>
      </c>
      <c r="B164" s="36">
        <v>1</v>
      </c>
      <c r="C164" s="37">
        <v>1</v>
      </c>
      <c r="D164" s="37">
        <v>0</v>
      </c>
      <c r="E164" s="91">
        <v>56</v>
      </c>
      <c r="F164" s="36">
        <v>17</v>
      </c>
      <c r="G164" s="37">
        <v>9</v>
      </c>
      <c r="H164" s="37">
        <v>8</v>
      </c>
      <c r="I164" s="91">
        <v>91</v>
      </c>
      <c r="J164" s="36">
        <v>12</v>
      </c>
      <c r="K164" s="37">
        <v>4</v>
      </c>
      <c r="L164" s="37">
        <v>8</v>
      </c>
      <c r="M164" s="65"/>
      <c r="N164" s="65"/>
      <c r="O164" s="65"/>
      <c r="P164" s="65"/>
      <c r="Q164" s="65"/>
      <c r="R164" s="65"/>
      <c r="S164" s="65"/>
      <c r="T164" s="65"/>
    </row>
    <row r="165" spans="1:20" s="35" customFormat="1" ht="15.75" customHeight="1">
      <c r="A165" s="17">
        <v>22</v>
      </c>
      <c r="B165" s="36">
        <v>5</v>
      </c>
      <c r="C165" s="37">
        <v>2</v>
      </c>
      <c r="D165" s="37">
        <v>3</v>
      </c>
      <c r="E165" s="91">
        <v>57</v>
      </c>
      <c r="F165" s="36">
        <v>8</v>
      </c>
      <c r="G165" s="37">
        <v>4</v>
      </c>
      <c r="H165" s="37">
        <v>4</v>
      </c>
      <c r="I165" s="91">
        <v>92</v>
      </c>
      <c r="J165" s="36">
        <v>9</v>
      </c>
      <c r="K165" s="37">
        <v>4</v>
      </c>
      <c r="L165" s="37">
        <v>5</v>
      </c>
      <c r="M165" s="65"/>
      <c r="N165" s="65"/>
      <c r="O165" s="65"/>
      <c r="P165" s="65"/>
      <c r="Q165" s="65"/>
      <c r="R165" s="65"/>
      <c r="S165" s="65"/>
      <c r="T165" s="65"/>
    </row>
    <row r="166" spans="1:20" s="35" customFormat="1" ht="15.75" customHeight="1">
      <c r="A166" s="17">
        <v>23</v>
      </c>
      <c r="B166" s="36">
        <v>4</v>
      </c>
      <c r="C166" s="37">
        <v>3</v>
      </c>
      <c r="D166" s="37">
        <v>1</v>
      </c>
      <c r="E166" s="91">
        <v>58</v>
      </c>
      <c r="F166" s="36">
        <v>13</v>
      </c>
      <c r="G166" s="37">
        <v>5</v>
      </c>
      <c r="H166" s="37">
        <v>8</v>
      </c>
      <c r="I166" s="91">
        <v>93</v>
      </c>
      <c r="J166" s="36">
        <v>7</v>
      </c>
      <c r="K166" s="37">
        <v>1</v>
      </c>
      <c r="L166" s="37">
        <v>6</v>
      </c>
      <c r="M166" s="65"/>
      <c r="N166" s="65"/>
      <c r="O166" s="65"/>
      <c r="P166" s="65"/>
      <c r="Q166" s="65"/>
      <c r="R166" s="65"/>
      <c r="S166" s="65"/>
      <c r="T166" s="65"/>
    </row>
    <row r="167" spans="1:20" s="35" customFormat="1" ht="18" customHeight="1">
      <c r="A167" s="19">
        <v>24</v>
      </c>
      <c r="B167" s="39">
        <v>5</v>
      </c>
      <c r="C167" s="40">
        <v>3</v>
      </c>
      <c r="D167" s="40">
        <v>2</v>
      </c>
      <c r="E167" s="92">
        <v>59</v>
      </c>
      <c r="F167" s="39">
        <v>8</v>
      </c>
      <c r="G167" s="40">
        <v>3</v>
      </c>
      <c r="H167" s="40">
        <v>5</v>
      </c>
      <c r="I167" s="92">
        <v>94</v>
      </c>
      <c r="J167" s="39">
        <v>2</v>
      </c>
      <c r="K167" s="40">
        <v>0</v>
      </c>
      <c r="L167" s="40">
        <v>2</v>
      </c>
      <c r="M167" s="65"/>
      <c r="N167" s="65"/>
      <c r="O167" s="65"/>
      <c r="P167" s="65"/>
      <c r="Q167" s="65"/>
      <c r="R167" s="65"/>
      <c r="S167" s="65"/>
      <c r="T167" s="65"/>
    </row>
    <row r="168" spans="1:20" s="6" customFormat="1" ht="25.5" customHeight="1">
      <c r="A168" s="10" t="s">
        <v>28</v>
      </c>
      <c r="B168" s="44">
        <v>37</v>
      </c>
      <c r="C168" s="44">
        <v>18</v>
      </c>
      <c r="D168" s="44">
        <v>19</v>
      </c>
      <c r="E168" s="98" t="s">
        <v>29</v>
      </c>
      <c r="F168" s="44">
        <v>98</v>
      </c>
      <c r="G168" s="44">
        <v>48</v>
      </c>
      <c r="H168" s="44">
        <v>50</v>
      </c>
      <c r="I168" s="93" t="s">
        <v>30</v>
      </c>
      <c r="J168" s="44">
        <v>19</v>
      </c>
      <c r="K168" s="44">
        <v>1</v>
      </c>
      <c r="L168" s="44">
        <v>18</v>
      </c>
      <c r="M168" s="65"/>
      <c r="N168" s="65"/>
      <c r="O168" s="65"/>
      <c r="P168" s="65"/>
      <c r="Q168" s="65"/>
      <c r="R168" s="65"/>
      <c r="S168" s="65"/>
      <c r="T168" s="65"/>
    </row>
    <row r="169" spans="1:20" s="35" customFormat="1" ht="15.75" customHeight="1">
      <c r="A169" s="17">
        <v>25</v>
      </c>
      <c r="B169" s="36">
        <v>8</v>
      </c>
      <c r="C169" s="37">
        <v>5</v>
      </c>
      <c r="D169" s="37">
        <v>3</v>
      </c>
      <c r="E169" s="91">
        <v>60</v>
      </c>
      <c r="F169" s="36">
        <v>21</v>
      </c>
      <c r="G169" s="37">
        <v>10</v>
      </c>
      <c r="H169" s="37">
        <v>11</v>
      </c>
      <c r="I169" s="91">
        <v>95</v>
      </c>
      <c r="J169" s="36">
        <v>7</v>
      </c>
      <c r="K169" s="37">
        <v>0</v>
      </c>
      <c r="L169" s="37">
        <v>7</v>
      </c>
      <c r="M169" s="65"/>
      <c r="N169" s="65"/>
      <c r="O169" s="65"/>
      <c r="P169" s="65"/>
      <c r="Q169" s="65"/>
      <c r="R169" s="65"/>
      <c r="S169" s="65"/>
      <c r="T169" s="65"/>
    </row>
    <row r="170" spans="1:20" s="35" customFormat="1" ht="15.75" customHeight="1">
      <c r="A170" s="17">
        <v>26</v>
      </c>
      <c r="B170" s="36">
        <v>4</v>
      </c>
      <c r="C170" s="37">
        <v>2</v>
      </c>
      <c r="D170" s="37">
        <v>2</v>
      </c>
      <c r="E170" s="91">
        <v>61</v>
      </c>
      <c r="F170" s="36">
        <v>17</v>
      </c>
      <c r="G170" s="37">
        <v>8</v>
      </c>
      <c r="H170" s="37">
        <v>9</v>
      </c>
      <c r="I170" s="91">
        <v>96</v>
      </c>
      <c r="J170" s="36">
        <v>4</v>
      </c>
      <c r="K170" s="37">
        <v>0</v>
      </c>
      <c r="L170" s="37">
        <v>4</v>
      </c>
      <c r="M170" s="65"/>
      <c r="N170" s="65"/>
      <c r="O170" s="65"/>
      <c r="P170" s="65"/>
      <c r="Q170" s="65"/>
      <c r="R170" s="65"/>
      <c r="S170" s="65"/>
      <c r="T170" s="65"/>
    </row>
    <row r="171" spans="1:20" s="35" customFormat="1" ht="15.75" customHeight="1">
      <c r="A171" s="17">
        <v>27</v>
      </c>
      <c r="B171" s="36">
        <v>12</v>
      </c>
      <c r="C171" s="37">
        <v>5</v>
      </c>
      <c r="D171" s="37">
        <v>7</v>
      </c>
      <c r="E171" s="91">
        <v>62</v>
      </c>
      <c r="F171" s="36">
        <v>17</v>
      </c>
      <c r="G171" s="37">
        <v>11</v>
      </c>
      <c r="H171" s="37">
        <v>6</v>
      </c>
      <c r="I171" s="91">
        <v>97</v>
      </c>
      <c r="J171" s="36">
        <v>4</v>
      </c>
      <c r="K171" s="37">
        <v>1</v>
      </c>
      <c r="L171" s="37">
        <v>3</v>
      </c>
      <c r="M171" s="65"/>
      <c r="N171" s="65"/>
      <c r="O171" s="65"/>
      <c r="P171" s="65"/>
      <c r="Q171" s="65"/>
      <c r="R171" s="65"/>
      <c r="S171" s="65"/>
      <c r="T171" s="65"/>
    </row>
    <row r="172" spans="1:20" s="35" customFormat="1" ht="15.75" customHeight="1">
      <c r="A172" s="17">
        <v>28</v>
      </c>
      <c r="B172" s="36">
        <v>5</v>
      </c>
      <c r="C172" s="37">
        <v>1</v>
      </c>
      <c r="D172" s="37">
        <v>4</v>
      </c>
      <c r="E172" s="91">
        <v>63</v>
      </c>
      <c r="F172" s="36">
        <v>25</v>
      </c>
      <c r="G172" s="37">
        <v>12</v>
      </c>
      <c r="H172" s="37">
        <v>13</v>
      </c>
      <c r="I172" s="91">
        <v>98</v>
      </c>
      <c r="J172" s="36">
        <v>0</v>
      </c>
      <c r="K172" s="37">
        <v>0</v>
      </c>
      <c r="L172" s="37">
        <v>0</v>
      </c>
      <c r="M172" s="65"/>
      <c r="N172" s="65"/>
      <c r="O172" s="65"/>
      <c r="P172" s="65"/>
      <c r="Q172" s="65"/>
      <c r="R172" s="65"/>
      <c r="S172" s="65"/>
      <c r="T172" s="65"/>
    </row>
    <row r="173" spans="1:20" s="35" customFormat="1" ht="18" customHeight="1">
      <c r="A173" s="19">
        <v>29</v>
      </c>
      <c r="B173" s="39">
        <v>8</v>
      </c>
      <c r="C173" s="40">
        <v>5</v>
      </c>
      <c r="D173" s="40">
        <v>3</v>
      </c>
      <c r="E173" s="92">
        <v>64</v>
      </c>
      <c r="F173" s="39">
        <v>18</v>
      </c>
      <c r="G173" s="40">
        <v>7</v>
      </c>
      <c r="H173" s="40">
        <v>11</v>
      </c>
      <c r="I173" s="91">
        <v>99</v>
      </c>
      <c r="J173" s="36">
        <v>2</v>
      </c>
      <c r="K173" s="37">
        <v>0</v>
      </c>
      <c r="L173" s="37">
        <v>2</v>
      </c>
      <c r="M173" s="65"/>
      <c r="N173" s="65"/>
      <c r="O173" s="65"/>
      <c r="P173" s="65"/>
      <c r="Q173" s="65"/>
      <c r="R173" s="65"/>
      <c r="S173" s="65"/>
      <c r="T173" s="65"/>
    </row>
    <row r="174" spans="1:20" s="6" customFormat="1" ht="25.5" customHeight="1">
      <c r="A174" s="10" t="s">
        <v>31</v>
      </c>
      <c r="B174" s="44">
        <v>38</v>
      </c>
      <c r="C174" s="44">
        <v>22</v>
      </c>
      <c r="D174" s="44">
        <v>16</v>
      </c>
      <c r="E174" s="98" t="s">
        <v>32</v>
      </c>
      <c r="F174" s="44">
        <v>110</v>
      </c>
      <c r="G174" s="44">
        <v>57</v>
      </c>
      <c r="H174" s="44">
        <v>53</v>
      </c>
      <c r="I174" s="95">
        <v>100</v>
      </c>
      <c r="J174" s="47">
        <v>2</v>
      </c>
      <c r="K174" s="48">
        <v>0</v>
      </c>
      <c r="L174" s="48">
        <v>2</v>
      </c>
      <c r="M174" s="65"/>
      <c r="N174" s="65"/>
      <c r="O174" s="65"/>
      <c r="P174" s="65"/>
      <c r="Q174" s="65"/>
      <c r="R174" s="65"/>
      <c r="S174" s="65"/>
      <c r="T174" s="65"/>
    </row>
    <row r="175" spans="1:20" s="35" customFormat="1" ht="15.75" customHeight="1">
      <c r="A175" s="17">
        <v>30</v>
      </c>
      <c r="B175" s="36">
        <v>8</v>
      </c>
      <c r="C175" s="37">
        <v>4</v>
      </c>
      <c r="D175" s="37">
        <v>4</v>
      </c>
      <c r="E175" s="91">
        <v>65</v>
      </c>
      <c r="F175" s="36">
        <v>21</v>
      </c>
      <c r="G175" s="37">
        <v>13</v>
      </c>
      <c r="H175" s="37">
        <v>8</v>
      </c>
      <c r="I175" s="91">
        <v>101</v>
      </c>
      <c r="J175" s="36">
        <v>0</v>
      </c>
      <c r="K175" s="37">
        <v>0</v>
      </c>
      <c r="L175" s="37">
        <v>0</v>
      </c>
      <c r="M175" s="65"/>
      <c r="N175" s="65"/>
      <c r="O175" s="65"/>
      <c r="P175" s="65"/>
      <c r="Q175" s="65"/>
      <c r="R175" s="65"/>
      <c r="S175" s="65"/>
      <c r="T175" s="65"/>
    </row>
    <row r="176" spans="1:20" s="35" customFormat="1" ht="15.75" customHeight="1">
      <c r="A176" s="17">
        <v>31</v>
      </c>
      <c r="B176" s="36">
        <v>7</v>
      </c>
      <c r="C176" s="37">
        <v>4</v>
      </c>
      <c r="D176" s="37">
        <v>3</v>
      </c>
      <c r="E176" s="91">
        <v>66</v>
      </c>
      <c r="F176" s="36">
        <v>20</v>
      </c>
      <c r="G176" s="37">
        <v>11</v>
      </c>
      <c r="H176" s="37">
        <v>9</v>
      </c>
      <c r="I176" s="91">
        <v>102</v>
      </c>
      <c r="J176" s="36">
        <v>0</v>
      </c>
      <c r="K176" s="37">
        <v>0</v>
      </c>
      <c r="L176" s="37">
        <v>0</v>
      </c>
      <c r="M176" s="65"/>
      <c r="N176" s="65"/>
      <c r="O176" s="65"/>
      <c r="P176" s="65"/>
      <c r="Q176" s="65"/>
      <c r="R176" s="65"/>
      <c r="S176" s="65"/>
      <c r="T176" s="65"/>
    </row>
    <row r="177" spans="1:20" s="35" customFormat="1" ht="15.75" customHeight="1">
      <c r="A177" s="17">
        <v>32</v>
      </c>
      <c r="B177" s="36">
        <v>6</v>
      </c>
      <c r="C177" s="37">
        <v>4</v>
      </c>
      <c r="D177" s="37">
        <v>2</v>
      </c>
      <c r="E177" s="91">
        <v>67</v>
      </c>
      <c r="F177" s="36">
        <v>26</v>
      </c>
      <c r="G177" s="37">
        <v>9</v>
      </c>
      <c r="H177" s="37">
        <v>17</v>
      </c>
      <c r="I177" s="91">
        <v>103</v>
      </c>
      <c r="J177" s="36">
        <v>0</v>
      </c>
      <c r="K177" s="37">
        <v>0</v>
      </c>
      <c r="L177" s="37">
        <v>0</v>
      </c>
      <c r="M177" s="65"/>
      <c r="N177" s="65"/>
      <c r="O177" s="65"/>
      <c r="P177" s="65"/>
      <c r="Q177" s="65"/>
      <c r="R177" s="65"/>
      <c r="S177" s="65"/>
      <c r="T177" s="65"/>
    </row>
    <row r="178" spans="1:20" s="35" customFormat="1" ht="15.75" customHeight="1">
      <c r="A178" s="17">
        <v>33</v>
      </c>
      <c r="B178" s="36">
        <v>10</v>
      </c>
      <c r="C178" s="37">
        <v>5</v>
      </c>
      <c r="D178" s="37">
        <v>5</v>
      </c>
      <c r="E178" s="91">
        <v>68</v>
      </c>
      <c r="F178" s="36">
        <v>17</v>
      </c>
      <c r="G178" s="37">
        <v>8</v>
      </c>
      <c r="H178" s="37">
        <v>9</v>
      </c>
      <c r="I178" s="96" t="s">
        <v>33</v>
      </c>
      <c r="J178" s="39">
        <v>0</v>
      </c>
      <c r="K178" s="40">
        <v>0</v>
      </c>
      <c r="L178" s="40">
        <v>0</v>
      </c>
      <c r="M178" s="65"/>
      <c r="N178" s="65"/>
      <c r="O178" s="65"/>
      <c r="P178" s="65"/>
      <c r="Q178" s="65"/>
      <c r="R178" s="65"/>
      <c r="S178" s="65"/>
      <c r="T178" s="65"/>
    </row>
    <row r="179" spans="1:20" s="35" customFormat="1" ht="21" customHeight="1" thickBot="1">
      <c r="A179" s="32">
        <v>34</v>
      </c>
      <c r="B179" s="36">
        <v>7</v>
      </c>
      <c r="C179" s="37">
        <v>5</v>
      </c>
      <c r="D179" s="37">
        <v>2</v>
      </c>
      <c r="E179" s="91">
        <v>69</v>
      </c>
      <c r="F179" s="36">
        <v>26</v>
      </c>
      <c r="G179" s="37">
        <v>16</v>
      </c>
      <c r="H179" s="37">
        <v>10</v>
      </c>
      <c r="I179" s="107" t="s">
        <v>5</v>
      </c>
      <c r="J179" s="47">
        <v>1090</v>
      </c>
      <c r="K179" s="47">
        <v>549</v>
      </c>
      <c r="L179" s="47">
        <v>541</v>
      </c>
      <c r="M179" s="65"/>
      <c r="N179" s="65"/>
      <c r="O179" s="65"/>
      <c r="P179" s="65"/>
      <c r="Q179" s="65"/>
      <c r="R179" s="65"/>
      <c r="S179" s="65"/>
      <c r="T179" s="65"/>
    </row>
    <row r="180" spans="1:20" s="58" customFormat="1" ht="24" customHeight="1" thickTop="1" thickBot="1">
      <c r="A180" s="53" t="s">
        <v>34</v>
      </c>
      <c r="B180" s="115">
        <v>59</v>
      </c>
      <c r="C180" s="116">
        <v>38</v>
      </c>
      <c r="D180" s="116">
        <v>21</v>
      </c>
      <c r="E180" s="117" t="s">
        <v>36</v>
      </c>
      <c r="F180" s="116">
        <v>493</v>
      </c>
      <c r="G180" s="116">
        <v>255</v>
      </c>
      <c r="H180" s="116">
        <v>238</v>
      </c>
      <c r="I180" s="118" t="s">
        <v>37</v>
      </c>
      <c r="J180" s="116">
        <v>538</v>
      </c>
      <c r="K180" s="116">
        <v>256</v>
      </c>
      <c r="L180" s="116">
        <v>282</v>
      </c>
      <c r="M180" s="65"/>
      <c r="N180" s="65"/>
      <c r="O180" s="65"/>
      <c r="P180" s="65"/>
      <c r="Q180" s="65"/>
      <c r="R180" s="65"/>
      <c r="S180" s="65"/>
      <c r="T180" s="65"/>
    </row>
    <row r="181" spans="1:20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60" t="s">
        <v>63</v>
      </c>
      <c r="L181" s="30"/>
      <c r="M181" s="35"/>
      <c r="N181" s="65"/>
      <c r="O181" s="65"/>
      <c r="P181" s="65"/>
      <c r="Q181" s="65"/>
      <c r="R181" s="65"/>
      <c r="S181" s="65"/>
      <c r="T181" s="65"/>
    </row>
    <row r="182" spans="1:20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  <c r="M182" s="65"/>
      <c r="N182" s="65"/>
      <c r="O182" s="65"/>
      <c r="P182" s="65"/>
      <c r="Q182" s="65"/>
      <c r="R182" s="65"/>
      <c r="S182" s="65"/>
      <c r="T182" s="65"/>
    </row>
    <row r="183" spans="1:20" s="6" customFormat="1" ht="25.5" customHeight="1">
      <c r="A183" s="10" t="s">
        <v>6</v>
      </c>
      <c r="B183" s="44">
        <v>40</v>
      </c>
      <c r="C183" s="44">
        <v>23</v>
      </c>
      <c r="D183" s="44">
        <v>17</v>
      </c>
      <c r="E183" s="98" t="s">
        <v>7</v>
      </c>
      <c r="F183" s="44">
        <v>99</v>
      </c>
      <c r="G183" s="44">
        <v>48</v>
      </c>
      <c r="H183" s="44">
        <v>51</v>
      </c>
      <c r="I183" s="98" t="s">
        <v>8</v>
      </c>
      <c r="J183" s="44">
        <v>186</v>
      </c>
      <c r="K183" s="44">
        <v>97</v>
      </c>
      <c r="L183" s="44">
        <v>89</v>
      </c>
      <c r="M183" s="65"/>
      <c r="N183" s="65"/>
      <c r="O183" s="65"/>
      <c r="P183" s="65"/>
      <c r="Q183" s="65"/>
      <c r="R183" s="65"/>
      <c r="S183" s="65"/>
      <c r="T183" s="65"/>
    </row>
    <row r="184" spans="1:20" s="35" customFormat="1" ht="15.75" customHeight="1">
      <c r="A184" s="17">
        <v>0</v>
      </c>
      <c r="B184" s="36">
        <v>8</v>
      </c>
      <c r="C184" s="37">
        <v>5</v>
      </c>
      <c r="D184" s="37">
        <v>3</v>
      </c>
      <c r="E184" s="91">
        <v>35</v>
      </c>
      <c r="F184" s="36">
        <v>18</v>
      </c>
      <c r="G184" s="37">
        <v>10</v>
      </c>
      <c r="H184" s="37">
        <v>8</v>
      </c>
      <c r="I184" s="91">
        <v>70</v>
      </c>
      <c r="J184" s="36">
        <v>32</v>
      </c>
      <c r="K184" s="37">
        <v>17</v>
      </c>
      <c r="L184" s="37">
        <v>15</v>
      </c>
      <c r="M184" s="65"/>
      <c r="N184" s="65"/>
      <c r="O184" s="65"/>
      <c r="P184" s="65"/>
      <c r="Q184" s="65"/>
      <c r="R184" s="65"/>
      <c r="S184" s="65"/>
      <c r="T184" s="65"/>
    </row>
    <row r="185" spans="1:20" s="35" customFormat="1" ht="15.75" customHeight="1">
      <c r="A185" s="17">
        <v>1</v>
      </c>
      <c r="B185" s="36">
        <v>7</v>
      </c>
      <c r="C185" s="37">
        <v>6</v>
      </c>
      <c r="D185" s="37">
        <v>1</v>
      </c>
      <c r="E185" s="91">
        <v>36</v>
      </c>
      <c r="F185" s="36">
        <v>18</v>
      </c>
      <c r="G185" s="37">
        <v>10</v>
      </c>
      <c r="H185" s="37">
        <v>8</v>
      </c>
      <c r="I185" s="91">
        <v>71</v>
      </c>
      <c r="J185" s="36">
        <v>30</v>
      </c>
      <c r="K185" s="37">
        <v>16</v>
      </c>
      <c r="L185" s="37">
        <v>14</v>
      </c>
      <c r="M185" s="65"/>
      <c r="N185" s="65"/>
      <c r="O185" s="65"/>
      <c r="P185" s="65"/>
      <c r="Q185" s="65"/>
      <c r="R185" s="65"/>
      <c r="S185" s="65"/>
      <c r="T185" s="65"/>
    </row>
    <row r="186" spans="1:20" s="35" customFormat="1" ht="15.75" customHeight="1">
      <c r="A186" s="17">
        <v>2</v>
      </c>
      <c r="B186" s="36">
        <v>5</v>
      </c>
      <c r="C186" s="37">
        <v>3</v>
      </c>
      <c r="D186" s="37">
        <v>2</v>
      </c>
      <c r="E186" s="91">
        <v>37</v>
      </c>
      <c r="F186" s="36">
        <v>29</v>
      </c>
      <c r="G186" s="37">
        <v>10</v>
      </c>
      <c r="H186" s="37">
        <v>19</v>
      </c>
      <c r="I186" s="91">
        <v>72</v>
      </c>
      <c r="J186" s="36">
        <v>46</v>
      </c>
      <c r="K186" s="37">
        <v>23</v>
      </c>
      <c r="L186" s="37">
        <v>23</v>
      </c>
      <c r="M186" s="65"/>
      <c r="N186" s="65"/>
      <c r="O186" s="65"/>
      <c r="P186" s="65"/>
      <c r="Q186" s="65"/>
      <c r="R186" s="65"/>
      <c r="S186" s="65"/>
      <c r="T186" s="65"/>
    </row>
    <row r="187" spans="1:20" s="35" customFormat="1" ht="15.75" customHeight="1">
      <c r="A187" s="17">
        <v>3</v>
      </c>
      <c r="B187" s="36">
        <v>8</v>
      </c>
      <c r="C187" s="37">
        <v>4</v>
      </c>
      <c r="D187" s="37">
        <v>4</v>
      </c>
      <c r="E187" s="91">
        <v>38</v>
      </c>
      <c r="F187" s="36">
        <v>18</v>
      </c>
      <c r="G187" s="37">
        <v>12</v>
      </c>
      <c r="H187" s="37">
        <v>6</v>
      </c>
      <c r="I187" s="91">
        <v>73</v>
      </c>
      <c r="J187" s="36">
        <v>37</v>
      </c>
      <c r="K187" s="37">
        <v>20</v>
      </c>
      <c r="L187" s="37">
        <v>17</v>
      </c>
      <c r="M187" s="65"/>
      <c r="N187" s="65"/>
      <c r="O187" s="65"/>
      <c r="P187" s="65"/>
      <c r="Q187" s="65"/>
      <c r="R187" s="65"/>
      <c r="S187" s="65"/>
      <c r="T187" s="65"/>
    </row>
    <row r="188" spans="1:20" s="35" customFormat="1" ht="18" customHeight="1">
      <c r="A188" s="19">
        <v>4</v>
      </c>
      <c r="B188" s="105">
        <v>12</v>
      </c>
      <c r="C188" s="40">
        <v>5</v>
      </c>
      <c r="D188" s="40">
        <v>7</v>
      </c>
      <c r="E188" s="92">
        <v>39</v>
      </c>
      <c r="F188" s="39">
        <v>16</v>
      </c>
      <c r="G188" s="40">
        <v>6</v>
      </c>
      <c r="H188" s="40">
        <v>10</v>
      </c>
      <c r="I188" s="92">
        <v>74</v>
      </c>
      <c r="J188" s="39">
        <v>41</v>
      </c>
      <c r="K188" s="40">
        <v>21</v>
      </c>
      <c r="L188" s="40">
        <v>20</v>
      </c>
      <c r="M188" s="65"/>
      <c r="N188" s="65"/>
      <c r="O188" s="65"/>
      <c r="P188" s="65"/>
      <c r="Q188" s="65"/>
      <c r="R188" s="65"/>
      <c r="S188" s="65"/>
      <c r="T188" s="65"/>
    </row>
    <row r="189" spans="1:20" s="6" customFormat="1" ht="25.5" customHeight="1">
      <c r="A189" s="10" t="s">
        <v>10</v>
      </c>
      <c r="B189" s="44">
        <v>53</v>
      </c>
      <c r="C189" s="44">
        <v>31</v>
      </c>
      <c r="D189" s="44">
        <v>22</v>
      </c>
      <c r="E189" s="98" t="s">
        <v>11</v>
      </c>
      <c r="F189" s="44">
        <v>104</v>
      </c>
      <c r="G189" s="44">
        <v>52</v>
      </c>
      <c r="H189" s="44">
        <v>52</v>
      </c>
      <c r="I189" s="98" t="s">
        <v>12</v>
      </c>
      <c r="J189" s="44">
        <v>170</v>
      </c>
      <c r="K189" s="44">
        <v>79</v>
      </c>
      <c r="L189" s="44">
        <v>91</v>
      </c>
      <c r="M189" s="65"/>
      <c r="N189" s="65"/>
      <c r="O189" s="65"/>
      <c r="P189" s="65"/>
      <c r="Q189" s="65"/>
      <c r="R189" s="65"/>
      <c r="S189" s="65"/>
      <c r="T189" s="65"/>
    </row>
    <row r="190" spans="1:20" s="35" customFormat="1" ht="15.75" customHeight="1">
      <c r="A190" s="17">
        <v>5</v>
      </c>
      <c r="B190" s="36">
        <v>11</v>
      </c>
      <c r="C190" s="37">
        <v>7</v>
      </c>
      <c r="D190" s="37">
        <v>4</v>
      </c>
      <c r="E190" s="91">
        <v>40</v>
      </c>
      <c r="F190" s="36">
        <v>22</v>
      </c>
      <c r="G190" s="37">
        <v>14</v>
      </c>
      <c r="H190" s="37">
        <v>8</v>
      </c>
      <c r="I190" s="91">
        <v>75</v>
      </c>
      <c r="J190" s="36">
        <v>37</v>
      </c>
      <c r="K190" s="37">
        <v>14</v>
      </c>
      <c r="L190" s="37">
        <v>23</v>
      </c>
      <c r="M190" s="65"/>
      <c r="N190" s="65"/>
      <c r="O190" s="65"/>
      <c r="P190" s="65"/>
      <c r="Q190" s="65"/>
      <c r="R190" s="65"/>
      <c r="S190" s="65"/>
      <c r="T190" s="65"/>
    </row>
    <row r="191" spans="1:20" s="35" customFormat="1" ht="15.75" customHeight="1">
      <c r="A191" s="17">
        <v>6</v>
      </c>
      <c r="B191" s="36">
        <v>9</v>
      </c>
      <c r="C191" s="37">
        <v>5</v>
      </c>
      <c r="D191" s="37">
        <v>4</v>
      </c>
      <c r="E191" s="91">
        <v>41</v>
      </c>
      <c r="F191" s="36">
        <v>13</v>
      </c>
      <c r="G191" s="37">
        <v>3</v>
      </c>
      <c r="H191" s="37">
        <v>10</v>
      </c>
      <c r="I191" s="91">
        <v>76</v>
      </c>
      <c r="J191" s="36">
        <v>34</v>
      </c>
      <c r="K191" s="37">
        <v>14</v>
      </c>
      <c r="L191" s="37">
        <v>20</v>
      </c>
      <c r="M191" s="65"/>
      <c r="N191" s="65"/>
      <c r="O191" s="65"/>
      <c r="P191" s="65"/>
      <c r="Q191" s="65"/>
      <c r="R191" s="65"/>
      <c r="S191" s="65"/>
      <c r="T191" s="65"/>
    </row>
    <row r="192" spans="1:20" s="35" customFormat="1" ht="15.75" customHeight="1">
      <c r="A192" s="17">
        <v>7</v>
      </c>
      <c r="B192" s="36">
        <v>10</v>
      </c>
      <c r="C192" s="37">
        <v>5</v>
      </c>
      <c r="D192" s="37">
        <v>5</v>
      </c>
      <c r="E192" s="91">
        <v>42</v>
      </c>
      <c r="F192" s="36">
        <v>19</v>
      </c>
      <c r="G192" s="37">
        <v>10</v>
      </c>
      <c r="H192" s="37">
        <v>9</v>
      </c>
      <c r="I192" s="91">
        <v>77</v>
      </c>
      <c r="J192" s="36">
        <v>43</v>
      </c>
      <c r="K192" s="37">
        <v>22</v>
      </c>
      <c r="L192" s="37">
        <v>21</v>
      </c>
      <c r="M192" s="65"/>
      <c r="N192" s="65"/>
      <c r="O192" s="65"/>
      <c r="P192" s="65"/>
      <c r="Q192" s="65"/>
      <c r="R192" s="65"/>
      <c r="S192" s="65"/>
      <c r="T192" s="65"/>
    </row>
    <row r="193" spans="1:20" s="35" customFormat="1" ht="15.75" customHeight="1">
      <c r="A193" s="17">
        <v>8</v>
      </c>
      <c r="B193" s="36">
        <v>14</v>
      </c>
      <c r="C193" s="37">
        <v>10</v>
      </c>
      <c r="D193" s="37">
        <v>4</v>
      </c>
      <c r="E193" s="91">
        <v>43</v>
      </c>
      <c r="F193" s="36">
        <v>20</v>
      </c>
      <c r="G193" s="37">
        <v>9</v>
      </c>
      <c r="H193" s="37">
        <v>11</v>
      </c>
      <c r="I193" s="91">
        <v>78</v>
      </c>
      <c r="J193" s="36">
        <v>32</v>
      </c>
      <c r="K193" s="37">
        <v>19</v>
      </c>
      <c r="L193" s="37">
        <v>13</v>
      </c>
      <c r="M193" s="65"/>
      <c r="N193" s="65"/>
      <c r="O193" s="65"/>
      <c r="P193" s="65"/>
      <c r="Q193" s="65"/>
      <c r="R193" s="65"/>
      <c r="S193" s="65"/>
      <c r="T193" s="65"/>
    </row>
    <row r="194" spans="1:20" s="35" customFormat="1" ht="18" customHeight="1">
      <c r="A194" s="19">
        <v>9</v>
      </c>
      <c r="B194" s="39">
        <v>9</v>
      </c>
      <c r="C194" s="40">
        <v>4</v>
      </c>
      <c r="D194" s="40">
        <v>5</v>
      </c>
      <c r="E194" s="92">
        <v>44</v>
      </c>
      <c r="F194" s="39">
        <v>30</v>
      </c>
      <c r="G194" s="40">
        <v>16</v>
      </c>
      <c r="H194" s="40">
        <v>14</v>
      </c>
      <c r="I194" s="92">
        <v>79</v>
      </c>
      <c r="J194" s="39">
        <v>24</v>
      </c>
      <c r="K194" s="40">
        <v>10</v>
      </c>
      <c r="L194" s="40">
        <v>14</v>
      </c>
      <c r="M194" s="65"/>
      <c r="N194" s="65"/>
      <c r="O194" s="65"/>
      <c r="P194" s="65"/>
      <c r="Q194" s="65"/>
      <c r="R194" s="65"/>
      <c r="S194" s="65"/>
      <c r="T194" s="65"/>
    </row>
    <row r="195" spans="1:20" s="6" customFormat="1" ht="25.5" customHeight="1">
      <c r="A195" s="10" t="s">
        <v>19</v>
      </c>
      <c r="B195" s="44">
        <v>69</v>
      </c>
      <c r="C195" s="44">
        <v>35</v>
      </c>
      <c r="D195" s="44">
        <v>34</v>
      </c>
      <c r="E195" s="98" t="s">
        <v>20</v>
      </c>
      <c r="F195" s="44">
        <v>129</v>
      </c>
      <c r="G195" s="44">
        <v>66</v>
      </c>
      <c r="H195" s="44">
        <v>63</v>
      </c>
      <c r="I195" s="98" t="s">
        <v>21</v>
      </c>
      <c r="J195" s="44">
        <v>114</v>
      </c>
      <c r="K195" s="44">
        <v>54</v>
      </c>
      <c r="L195" s="44">
        <v>60</v>
      </c>
      <c r="M195" s="65"/>
      <c r="N195" s="65"/>
      <c r="O195" s="65"/>
      <c r="P195" s="65"/>
      <c r="Q195" s="65"/>
      <c r="R195" s="65"/>
      <c r="S195" s="65"/>
      <c r="T195" s="65"/>
    </row>
    <row r="196" spans="1:20" s="35" customFormat="1" ht="15.75" customHeight="1">
      <c r="A196" s="17">
        <v>10</v>
      </c>
      <c r="B196" s="36">
        <v>13</v>
      </c>
      <c r="C196" s="37">
        <v>6</v>
      </c>
      <c r="D196" s="37">
        <v>7</v>
      </c>
      <c r="E196" s="91">
        <v>45</v>
      </c>
      <c r="F196" s="36">
        <v>31</v>
      </c>
      <c r="G196" s="37">
        <v>18</v>
      </c>
      <c r="H196" s="37">
        <v>13</v>
      </c>
      <c r="I196" s="91">
        <v>80</v>
      </c>
      <c r="J196" s="36">
        <v>26</v>
      </c>
      <c r="K196" s="37">
        <v>13</v>
      </c>
      <c r="L196" s="37">
        <v>13</v>
      </c>
      <c r="M196" s="65"/>
      <c r="N196" s="65"/>
      <c r="O196" s="65"/>
      <c r="P196" s="65"/>
      <c r="Q196" s="65"/>
      <c r="R196" s="65"/>
      <c r="S196" s="65"/>
      <c r="T196" s="65"/>
    </row>
    <row r="197" spans="1:20" s="35" customFormat="1" ht="15.75" customHeight="1">
      <c r="A197" s="17">
        <v>11</v>
      </c>
      <c r="B197" s="36">
        <v>12</v>
      </c>
      <c r="C197" s="37">
        <v>4</v>
      </c>
      <c r="D197" s="37">
        <v>8</v>
      </c>
      <c r="E197" s="91">
        <v>46</v>
      </c>
      <c r="F197" s="36">
        <v>24</v>
      </c>
      <c r="G197" s="37">
        <v>10</v>
      </c>
      <c r="H197" s="37">
        <v>14</v>
      </c>
      <c r="I197" s="91">
        <v>81</v>
      </c>
      <c r="J197" s="36">
        <v>22</v>
      </c>
      <c r="K197" s="37">
        <v>7</v>
      </c>
      <c r="L197" s="37">
        <v>15</v>
      </c>
      <c r="M197" s="65"/>
      <c r="N197" s="65"/>
      <c r="O197" s="65"/>
      <c r="P197" s="65"/>
      <c r="Q197" s="65"/>
      <c r="R197" s="65"/>
      <c r="S197" s="65"/>
      <c r="T197" s="65"/>
    </row>
    <row r="198" spans="1:20" s="35" customFormat="1" ht="15.75" customHeight="1">
      <c r="A198" s="17">
        <v>12</v>
      </c>
      <c r="B198" s="36">
        <v>17</v>
      </c>
      <c r="C198" s="37">
        <v>13</v>
      </c>
      <c r="D198" s="37">
        <v>4</v>
      </c>
      <c r="E198" s="91">
        <v>47</v>
      </c>
      <c r="F198" s="36">
        <v>18</v>
      </c>
      <c r="G198" s="37">
        <v>9</v>
      </c>
      <c r="H198" s="37">
        <v>9</v>
      </c>
      <c r="I198" s="91">
        <v>82</v>
      </c>
      <c r="J198" s="36">
        <v>25</v>
      </c>
      <c r="K198" s="37">
        <v>13</v>
      </c>
      <c r="L198" s="37">
        <v>12</v>
      </c>
      <c r="M198" s="65"/>
      <c r="N198" s="65"/>
      <c r="O198" s="65"/>
      <c r="P198" s="65"/>
      <c r="Q198" s="65"/>
      <c r="R198" s="65"/>
      <c r="S198" s="65"/>
      <c r="T198" s="65"/>
    </row>
    <row r="199" spans="1:20" s="35" customFormat="1" ht="15.75" customHeight="1">
      <c r="A199" s="17">
        <v>13</v>
      </c>
      <c r="B199" s="36">
        <v>16</v>
      </c>
      <c r="C199" s="37">
        <v>8</v>
      </c>
      <c r="D199" s="37">
        <v>8</v>
      </c>
      <c r="E199" s="91">
        <v>48</v>
      </c>
      <c r="F199" s="36">
        <v>27</v>
      </c>
      <c r="G199" s="37">
        <v>12</v>
      </c>
      <c r="H199" s="37">
        <v>15</v>
      </c>
      <c r="I199" s="91">
        <v>83</v>
      </c>
      <c r="J199" s="36">
        <v>23</v>
      </c>
      <c r="K199" s="37">
        <v>10</v>
      </c>
      <c r="L199" s="37">
        <v>13</v>
      </c>
      <c r="M199" s="65"/>
      <c r="N199" s="65"/>
      <c r="O199" s="65"/>
      <c r="P199" s="65"/>
      <c r="Q199" s="65"/>
      <c r="R199" s="65"/>
      <c r="S199" s="65"/>
      <c r="T199" s="65"/>
    </row>
    <row r="200" spans="1:20" s="35" customFormat="1" ht="18" customHeight="1">
      <c r="A200" s="19">
        <v>14</v>
      </c>
      <c r="B200" s="39">
        <v>11</v>
      </c>
      <c r="C200" s="40">
        <v>4</v>
      </c>
      <c r="D200" s="40">
        <v>7</v>
      </c>
      <c r="E200" s="92">
        <v>49</v>
      </c>
      <c r="F200" s="39">
        <v>29</v>
      </c>
      <c r="G200" s="40">
        <v>17</v>
      </c>
      <c r="H200" s="40">
        <v>12</v>
      </c>
      <c r="I200" s="92">
        <v>84</v>
      </c>
      <c r="J200" s="39">
        <v>18</v>
      </c>
      <c r="K200" s="40">
        <v>11</v>
      </c>
      <c r="L200" s="40">
        <v>7</v>
      </c>
      <c r="M200" s="65"/>
      <c r="N200" s="65"/>
      <c r="O200" s="65"/>
      <c r="P200" s="65"/>
      <c r="Q200" s="65"/>
      <c r="R200" s="65"/>
      <c r="S200" s="65"/>
      <c r="T200" s="65"/>
    </row>
    <row r="201" spans="1:20" s="6" customFormat="1" ht="25.5" customHeight="1">
      <c r="A201" s="10" t="s">
        <v>22</v>
      </c>
      <c r="B201" s="44">
        <v>94</v>
      </c>
      <c r="C201" s="44">
        <v>47</v>
      </c>
      <c r="D201" s="44">
        <v>47</v>
      </c>
      <c r="E201" s="98" t="s">
        <v>23</v>
      </c>
      <c r="F201" s="44">
        <v>148</v>
      </c>
      <c r="G201" s="44">
        <v>76</v>
      </c>
      <c r="H201" s="44">
        <v>72</v>
      </c>
      <c r="I201" s="98" t="s">
        <v>24</v>
      </c>
      <c r="J201" s="44">
        <v>62</v>
      </c>
      <c r="K201" s="44">
        <v>30</v>
      </c>
      <c r="L201" s="44">
        <v>32</v>
      </c>
      <c r="M201" s="65"/>
      <c r="N201" s="65"/>
      <c r="O201" s="65"/>
      <c r="P201" s="65"/>
      <c r="Q201" s="65"/>
      <c r="R201" s="65"/>
      <c r="S201" s="65"/>
      <c r="T201" s="65"/>
    </row>
    <row r="202" spans="1:20" s="35" customFormat="1" ht="15.75" customHeight="1">
      <c r="A202" s="17">
        <v>15</v>
      </c>
      <c r="B202" s="36">
        <v>19</v>
      </c>
      <c r="C202" s="37">
        <v>11</v>
      </c>
      <c r="D202" s="37">
        <v>8</v>
      </c>
      <c r="E202" s="91">
        <v>50</v>
      </c>
      <c r="F202" s="36">
        <v>22</v>
      </c>
      <c r="G202" s="37">
        <v>11</v>
      </c>
      <c r="H202" s="37">
        <v>11</v>
      </c>
      <c r="I202" s="91">
        <v>85</v>
      </c>
      <c r="J202" s="36">
        <v>12</v>
      </c>
      <c r="K202" s="37">
        <v>7</v>
      </c>
      <c r="L202" s="37">
        <v>5</v>
      </c>
      <c r="M202" s="65"/>
      <c r="N202" s="65"/>
      <c r="O202" s="65"/>
      <c r="P202" s="65"/>
      <c r="Q202" s="65"/>
      <c r="R202" s="65"/>
      <c r="S202" s="65"/>
      <c r="T202" s="65"/>
    </row>
    <row r="203" spans="1:20" s="35" customFormat="1" ht="15.75" customHeight="1">
      <c r="A203" s="17">
        <v>16</v>
      </c>
      <c r="B203" s="36">
        <v>14</v>
      </c>
      <c r="C203" s="37">
        <v>7</v>
      </c>
      <c r="D203" s="37">
        <v>7</v>
      </c>
      <c r="E203" s="91">
        <v>51</v>
      </c>
      <c r="F203" s="36">
        <v>37</v>
      </c>
      <c r="G203" s="37">
        <v>16</v>
      </c>
      <c r="H203" s="37">
        <v>21</v>
      </c>
      <c r="I203" s="91">
        <v>86</v>
      </c>
      <c r="J203" s="36">
        <v>16</v>
      </c>
      <c r="K203" s="37">
        <v>14</v>
      </c>
      <c r="L203" s="37">
        <v>2</v>
      </c>
      <c r="M203" s="65"/>
      <c r="N203" s="65"/>
      <c r="O203" s="65"/>
      <c r="P203" s="65"/>
      <c r="Q203" s="65"/>
      <c r="R203" s="65"/>
      <c r="S203" s="65"/>
      <c r="T203" s="65"/>
    </row>
    <row r="204" spans="1:20" s="35" customFormat="1" ht="15.75" customHeight="1">
      <c r="A204" s="17">
        <v>17</v>
      </c>
      <c r="B204" s="36">
        <v>20</v>
      </c>
      <c r="C204" s="37">
        <v>12</v>
      </c>
      <c r="D204" s="37">
        <v>8</v>
      </c>
      <c r="E204" s="91">
        <v>52</v>
      </c>
      <c r="F204" s="36">
        <v>37</v>
      </c>
      <c r="G204" s="37">
        <v>19</v>
      </c>
      <c r="H204" s="37">
        <v>18</v>
      </c>
      <c r="I204" s="91">
        <v>87</v>
      </c>
      <c r="J204" s="36">
        <v>15</v>
      </c>
      <c r="K204" s="37">
        <v>2</v>
      </c>
      <c r="L204" s="37">
        <v>13</v>
      </c>
      <c r="M204" s="65"/>
      <c r="N204" s="65"/>
      <c r="O204" s="65"/>
      <c r="P204" s="65"/>
      <c r="Q204" s="65"/>
      <c r="R204" s="65"/>
      <c r="S204" s="65"/>
      <c r="T204" s="65"/>
    </row>
    <row r="205" spans="1:20" s="35" customFormat="1" ht="15.75" customHeight="1">
      <c r="A205" s="17">
        <v>18</v>
      </c>
      <c r="B205" s="36">
        <v>25</v>
      </c>
      <c r="C205" s="37">
        <v>11</v>
      </c>
      <c r="D205" s="37">
        <v>14</v>
      </c>
      <c r="E205" s="91">
        <v>53</v>
      </c>
      <c r="F205" s="36">
        <v>29</v>
      </c>
      <c r="G205" s="37">
        <v>19</v>
      </c>
      <c r="H205" s="37">
        <v>10</v>
      </c>
      <c r="I205" s="91">
        <v>88</v>
      </c>
      <c r="J205" s="36">
        <v>8</v>
      </c>
      <c r="K205" s="37">
        <v>3</v>
      </c>
      <c r="L205" s="37">
        <v>5</v>
      </c>
      <c r="M205" s="65"/>
      <c r="N205" s="65"/>
      <c r="O205" s="65"/>
      <c r="P205" s="65"/>
      <c r="Q205" s="65"/>
      <c r="R205" s="65"/>
      <c r="S205" s="65"/>
      <c r="T205" s="65"/>
    </row>
    <row r="206" spans="1:20" s="35" customFormat="1" ht="18" customHeight="1">
      <c r="A206" s="19">
        <v>19</v>
      </c>
      <c r="B206" s="39">
        <v>16</v>
      </c>
      <c r="C206" s="40">
        <v>6</v>
      </c>
      <c r="D206" s="40">
        <v>10</v>
      </c>
      <c r="E206" s="92">
        <v>54</v>
      </c>
      <c r="F206" s="39">
        <v>23</v>
      </c>
      <c r="G206" s="40">
        <v>11</v>
      </c>
      <c r="H206" s="40">
        <v>12</v>
      </c>
      <c r="I206" s="92">
        <v>89</v>
      </c>
      <c r="J206" s="39">
        <v>11</v>
      </c>
      <c r="K206" s="40">
        <v>4</v>
      </c>
      <c r="L206" s="40">
        <v>7</v>
      </c>
      <c r="M206" s="65"/>
      <c r="N206" s="65"/>
      <c r="O206" s="65"/>
      <c r="P206" s="65"/>
      <c r="Q206" s="65"/>
      <c r="R206" s="65"/>
      <c r="S206" s="65"/>
      <c r="T206" s="65"/>
    </row>
    <row r="207" spans="1:20" s="6" customFormat="1" ht="25.5" customHeight="1">
      <c r="A207" s="10" t="s">
        <v>25</v>
      </c>
      <c r="B207" s="44">
        <v>92</v>
      </c>
      <c r="C207" s="44">
        <v>49</v>
      </c>
      <c r="D207" s="44">
        <v>43</v>
      </c>
      <c r="E207" s="98" t="s">
        <v>26</v>
      </c>
      <c r="F207" s="44">
        <v>141</v>
      </c>
      <c r="G207" s="44">
        <v>72</v>
      </c>
      <c r="H207" s="44">
        <v>69</v>
      </c>
      <c r="I207" s="98" t="s">
        <v>27</v>
      </c>
      <c r="J207" s="44">
        <v>42</v>
      </c>
      <c r="K207" s="44">
        <v>11</v>
      </c>
      <c r="L207" s="44">
        <v>31</v>
      </c>
      <c r="M207" s="65"/>
      <c r="N207" s="65"/>
      <c r="O207" s="65"/>
      <c r="P207" s="65"/>
      <c r="Q207" s="65"/>
      <c r="R207" s="65"/>
      <c r="S207" s="65"/>
      <c r="T207" s="65"/>
    </row>
    <row r="208" spans="1:20" s="35" customFormat="1" ht="15.75" customHeight="1">
      <c r="A208" s="17">
        <v>20</v>
      </c>
      <c r="B208" s="36">
        <v>22</v>
      </c>
      <c r="C208" s="37">
        <v>10</v>
      </c>
      <c r="D208" s="37">
        <v>12</v>
      </c>
      <c r="E208" s="91">
        <v>55</v>
      </c>
      <c r="F208" s="36">
        <v>36</v>
      </c>
      <c r="G208" s="37">
        <v>21</v>
      </c>
      <c r="H208" s="37">
        <v>15</v>
      </c>
      <c r="I208" s="91">
        <v>90</v>
      </c>
      <c r="J208" s="36">
        <v>12</v>
      </c>
      <c r="K208" s="37">
        <v>3</v>
      </c>
      <c r="L208" s="37">
        <v>9</v>
      </c>
      <c r="M208" s="65"/>
      <c r="N208" s="65"/>
      <c r="O208" s="65"/>
      <c r="P208" s="65"/>
      <c r="Q208" s="65"/>
      <c r="R208" s="65"/>
      <c r="S208" s="65"/>
      <c r="T208" s="65"/>
    </row>
    <row r="209" spans="1:20" s="35" customFormat="1" ht="15.75" customHeight="1">
      <c r="A209" s="17">
        <v>21</v>
      </c>
      <c r="B209" s="36">
        <v>18</v>
      </c>
      <c r="C209" s="37">
        <v>11</v>
      </c>
      <c r="D209" s="37">
        <v>7</v>
      </c>
      <c r="E209" s="91">
        <v>56</v>
      </c>
      <c r="F209" s="36">
        <v>31</v>
      </c>
      <c r="G209" s="37">
        <v>15</v>
      </c>
      <c r="H209" s="37">
        <v>16</v>
      </c>
      <c r="I209" s="91">
        <v>91</v>
      </c>
      <c r="J209" s="36">
        <v>10</v>
      </c>
      <c r="K209" s="37">
        <v>3</v>
      </c>
      <c r="L209" s="37">
        <v>7</v>
      </c>
      <c r="M209" s="65"/>
      <c r="N209" s="65"/>
      <c r="O209" s="65"/>
      <c r="P209" s="65"/>
      <c r="Q209" s="65"/>
      <c r="R209" s="65"/>
      <c r="S209" s="65"/>
      <c r="T209" s="65"/>
    </row>
    <row r="210" spans="1:20" s="35" customFormat="1" ht="15.75" customHeight="1">
      <c r="A210" s="17">
        <v>22</v>
      </c>
      <c r="B210" s="36">
        <v>18</v>
      </c>
      <c r="C210" s="37">
        <v>8</v>
      </c>
      <c r="D210" s="37">
        <v>10</v>
      </c>
      <c r="E210" s="91">
        <v>57</v>
      </c>
      <c r="F210" s="36">
        <v>24</v>
      </c>
      <c r="G210" s="37">
        <v>12</v>
      </c>
      <c r="H210" s="37">
        <v>12</v>
      </c>
      <c r="I210" s="91">
        <v>92</v>
      </c>
      <c r="J210" s="36">
        <v>8</v>
      </c>
      <c r="K210" s="37">
        <v>4</v>
      </c>
      <c r="L210" s="37">
        <v>4</v>
      </c>
      <c r="M210" s="65"/>
      <c r="N210" s="65"/>
      <c r="O210" s="65"/>
      <c r="P210" s="65"/>
      <c r="Q210" s="65"/>
      <c r="R210" s="65"/>
      <c r="S210" s="65"/>
      <c r="T210" s="65"/>
    </row>
    <row r="211" spans="1:20" s="35" customFormat="1" ht="15.75" customHeight="1">
      <c r="A211" s="17">
        <v>23</v>
      </c>
      <c r="B211" s="36">
        <v>17</v>
      </c>
      <c r="C211" s="37">
        <v>8</v>
      </c>
      <c r="D211" s="37">
        <v>9</v>
      </c>
      <c r="E211" s="91">
        <v>58</v>
      </c>
      <c r="F211" s="36">
        <v>29</v>
      </c>
      <c r="G211" s="37">
        <v>15</v>
      </c>
      <c r="H211" s="37">
        <v>14</v>
      </c>
      <c r="I211" s="91">
        <v>93</v>
      </c>
      <c r="J211" s="36">
        <v>6</v>
      </c>
      <c r="K211" s="37">
        <v>1</v>
      </c>
      <c r="L211" s="37">
        <v>5</v>
      </c>
      <c r="M211" s="65"/>
      <c r="N211" s="65"/>
      <c r="O211" s="65"/>
      <c r="P211" s="65"/>
      <c r="Q211" s="65"/>
      <c r="R211" s="65"/>
      <c r="S211" s="65"/>
      <c r="T211" s="65"/>
    </row>
    <row r="212" spans="1:20" s="35" customFormat="1" ht="18" customHeight="1">
      <c r="A212" s="19">
        <v>24</v>
      </c>
      <c r="B212" s="39">
        <v>17</v>
      </c>
      <c r="C212" s="40">
        <v>12</v>
      </c>
      <c r="D212" s="40">
        <v>5</v>
      </c>
      <c r="E212" s="92">
        <v>59</v>
      </c>
      <c r="F212" s="39">
        <v>21</v>
      </c>
      <c r="G212" s="40">
        <v>9</v>
      </c>
      <c r="H212" s="40">
        <v>12</v>
      </c>
      <c r="I212" s="92">
        <v>94</v>
      </c>
      <c r="J212" s="39">
        <v>6</v>
      </c>
      <c r="K212" s="40">
        <v>0</v>
      </c>
      <c r="L212" s="40">
        <v>6</v>
      </c>
      <c r="M212" s="65"/>
      <c r="N212" s="65"/>
      <c r="O212" s="65"/>
      <c r="P212" s="65"/>
      <c r="Q212" s="65"/>
      <c r="R212" s="65"/>
      <c r="S212" s="65"/>
      <c r="T212" s="65"/>
    </row>
    <row r="213" spans="1:20" s="6" customFormat="1" ht="25.5" customHeight="1">
      <c r="A213" s="10" t="s">
        <v>28</v>
      </c>
      <c r="B213" s="44">
        <v>50</v>
      </c>
      <c r="C213" s="44">
        <v>29</v>
      </c>
      <c r="D213" s="44">
        <v>21</v>
      </c>
      <c r="E213" s="98" t="s">
        <v>29</v>
      </c>
      <c r="F213" s="44">
        <v>133</v>
      </c>
      <c r="G213" s="44">
        <v>66</v>
      </c>
      <c r="H213" s="44">
        <v>67</v>
      </c>
      <c r="I213" s="93" t="s">
        <v>30</v>
      </c>
      <c r="J213" s="44">
        <v>13</v>
      </c>
      <c r="K213" s="44">
        <v>4</v>
      </c>
      <c r="L213" s="44">
        <v>9</v>
      </c>
      <c r="M213" s="65"/>
      <c r="N213" s="65"/>
      <c r="O213" s="65"/>
      <c r="P213" s="65"/>
      <c r="Q213" s="65"/>
      <c r="R213" s="65"/>
      <c r="S213" s="65"/>
      <c r="T213" s="65"/>
    </row>
    <row r="214" spans="1:20" s="35" customFormat="1" ht="15.75" customHeight="1">
      <c r="A214" s="17">
        <v>25</v>
      </c>
      <c r="B214" s="36">
        <v>11</v>
      </c>
      <c r="C214" s="37">
        <v>8</v>
      </c>
      <c r="D214" s="37">
        <v>3</v>
      </c>
      <c r="E214" s="91">
        <v>60</v>
      </c>
      <c r="F214" s="36">
        <v>26</v>
      </c>
      <c r="G214" s="37">
        <v>17</v>
      </c>
      <c r="H214" s="37">
        <v>9</v>
      </c>
      <c r="I214" s="91">
        <v>95</v>
      </c>
      <c r="J214" s="36">
        <v>6</v>
      </c>
      <c r="K214" s="37">
        <v>1</v>
      </c>
      <c r="L214" s="37">
        <v>5</v>
      </c>
      <c r="M214" s="65"/>
      <c r="N214" s="65"/>
      <c r="O214" s="65"/>
      <c r="P214" s="65"/>
      <c r="Q214" s="65"/>
      <c r="R214" s="65"/>
      <c r="S214" s="65"/>
      <c r="T214" s="65"/>
    </row>
    <row r="215" spans="1:20" s="35" customFormat="1" ht="15.75" customHeight="1">
      <c r="A215" s="17">
        <v>26</v>
      </c>
      <c r="B215" s="36">
        <v>12</v>
      </c>
      <c r="C215" s="37">
        <v>7</v>
      </c>
      <c r="D215" s="37">
        <v>5</v>
      </c>
      <c r="E215" s="91">
        <v>61</v>
      </c>
      <c r="F215" s="36">
        <v>22</v>
      </c>
      <c r="G215" s="37">
        <v>15</v>
      </c>
      <c r="H215" s="37">
        <v>7</v>
      </c>
      <c r="I215" s="91">
        <v>96</v>
      </c>
      <c r="J215" s="36">
        <v>2</v>
      </c>
      <c r="K215" s="37">
        <v>1</v>
      </c>
      <c r="L215" s="37">
        <v>1</v>
      </c>
      <c r="M215" s="65"/>
      <c r="N215" s="65"/>
      <c r="O215" s="65"/>
      <c r="P215" s="65"/>
      <c r="Q215" s="65"/>
      <c r="R215" s="65"/>
      <c r="S215" s="65"/>
      <c r="T215" s="65"/>
    </row>
    <row r="216" spans="1:20" s="35" customFormat="1" ht="15.75" customHeight="1">
      <c r="A216" s="17">
        <v>27</v>
      </c>
      <c r="B216" s="36">
        <v>7</v>
      </c>
      <c r="C216" s="37">
        <v>5</v>
      </c>
      <c r="D216" s="37">
        <v>2</v>
      </c>
      <c r="E216" s="91">
        <v>62</v>
      </c>
      <c r="F216" s="36">
        <v>23</v>
      </c>
      <c r="G216" s="37">
        <v>13</v>
      </c>
      <c r="H216" s="37">
        <v>10</v>
      </c>
      <c r="I216" s="91">
        <v>97</v>
      </c>
      <c r="J216" s="36">
        <v>3</v>
      </c>
      <c r="K216" s="37">
        <v>1</v>
      </c>
      <c r="L216" s="37">
        <v>2</v>
      </c>
      <c r="M216" s="65"/>
      <c r="N216" s="65"/>
      <c r="O216" s="65"/>
      <c r="P216" s="65"/>
      <c r="Q216" s="65"/>
      <c r="R216" s="65"/>
      <c r="S216" s="65"/>
      <c r="T216" s="65"/>
    </row>
    <row r="217" spans="1:20" s="35" customFormat="1" ht="15.75" customHeight="1">
      <c r="A217" s="17">
        <v>28</v>
      </c>
      <c r="B217" s="36">
        <v>8</v>
      </c>
      <c r="C217" s="37">
        <v>5</v>
      </c>
      <c r="D217" s="37">
        <v>3</v>
      </c>
      <c r="E217" s="91">
        <v>63</v>
      </c>
      <c r="F217" s="36">
        <v>29</v>
      </c>
      <c r="G217" s="37">
        <v>7</v>
      </c>
      <c r="H217" s="37">
        <v>22</v>
      </c>
      <c r="I217" s="91">
        <v>98</v>
      </c>
      <c r="J217" s="36">
        <v>0</v>
      </c>
      <c r="K217" s="37">
        <v>0</v>
      </c>
      <c r="L217" s="37">
        <v>0</v>
      </c>
      <c r="M217" s="65"/>
      <c r="N217" s="65"/>
      <c r="O217" s="65"/>
      <c r="P217" s="65"/>
      <c r="Q217" s="65"/>
      <c r="R217" s="65"/>
      <c r="S217" s="65"/>
      <c r="T217" s="65"/>
    </row>
    <row r="218" spans="1:20" s="35" customFormat="1" ht="18" customHeight="1">
      <c r="A218" s="19">
        <v>29</v>
      </c>
      <c r="B218" s="39">
        <v>12</v>
      </c>
      <c r="C218" s="40">
        <v>4</v>
      </c>
      <c r="D218" s="40">
        <v>8</v>
      </c>
      <c r="E218" s="92">
        <v>64</v>
      </c>
      <c r="F218" s="39">
        <v>33</v>
      </c>
      <c r="G218" s="40">
        <v>14</v>
      </c>
      <c r="H218" s="40">
        <v>19</v>
      </c>
      <c r="I218" s="91">
        <v>99</v>
      </c>
      <c r="J218" s="36">
        <v>0</v>
      </c>
      <c r="K218" s="37">
        <v>0</v>
      </c>
      <c r="L218" s="37">
        <v>0</v>
      </c>
      <c r="M218" s="65"/>
      <c r="N218" s="65"/>
      <c r="O218" s="65"/>
      <c r="P218" s="65"/>
      <c r="Q218" s="65"/>
      <c r="R218" s="65"/>
      <c r="S218" s="65"/>
      <c r="T218" s="65"/>
    </row>
    <row r="219" spans="1:20" s="6" customFormat="1" ht="25.5" customHeight="1">
      <c r="A219" s="10" t="s">
        <v>31</v>
      </c>
      <c r="B219" s="44">
        <v>63</v>
      </c>
      <c r="C219" s="44">
        <v>33</v>
      </c>
      <c r="D219" s="44">
        <v>30</v>
      </c>
      <c r="E219" s="98" t="s">
        <v>32</v>
      </c>
      <c r="F219" s="44">
        <v>150</v>
      </c>
      <c r="G219" s="44">
        <v>67</v>
      </c>
      <c r="H219" s="44">
        <v>83</v>
      </c>
      <c r="I219" s="95">
        <v>100</v>
      </c>
      <c r="J219" s="47">
        <v>0</v>
      </c>
      <c r="K219" s="48">
        <v>0</v>
      </c>
      <c r="L219" s="48">
        <v>0</v>
      </c>
      <c r="M219" s="65"/>
      <c r="N219" s="65"/>
      <c r="O219" s="65"/>
      <c r="P219" s="65"/>
      <c r="Q219" s="65"/>
      <c r="R219" s="65"/>
      <c r="S219" s="65"/>
      <c r="T219" s="65"/>
    </row>
    <row r="220" spans="1:20" s="35" customFormat="1" ht="15.75" customHeight="1">
      <c r="A220" s="17">
        <v>30</v>
      </c>
      <c r="B220" s="36">
        <v>10</v>
      </c>
      <c r="C220" s="37">
        <v>4</v>
      </c>
      <c r="D220" s="37">
        <v>6</v>
      </c>
      <c r="E220" s="91">
        <v>65</v>
      </c>
      <c r="F220" s="36">
        <v>31</v>
      </c>
      <c r="G220" s="37">
        <v>15</v>
      </c>
      <c r="H220" s="37">
        <v>16</v>
      </c>
      <c r="I220" s="91">
        <v>101</v>
      </c>
      <c r="J220" s="36">
        <v>2</v>
      </c>
      <c r="K220" s="37">
        <v>1</v>
      </c>
      <c r="L220" s="37">
        <v>1</v>
      </c>
      <c r="M220" s="65"/>
      <c r="N220" s="65"/>
      <c r="O220" s="65"/>
      <c r="P220" s="65"/>
      <c r="Q220" s="65"/>
      <c r="R220" s="65"/>
      <c r="S220" s="65"/>
      <c r="T220" s="65"/>
    </row>
    <row r="221" spans="1:20" s="35" customFormat="1" ht="15.75" customHeight="1">
      <c r="A221" s="17">
        <v>31</v>
      </c>
      <c r="B221" s="36">
        <v>14</v>
      </c>
      <c r="C221" s="37">
        <v>10</v>
      </c>
      <c r="D221" s="37">
        <v>4</v>
      </c>
      <c r="E221" s="91">
        <v>66</v>
      </c>
      <c r="F221" s="36">
        <v>30</v>
      </c>
      <c r="G221" s="37">
        <v>11</v>
      </c>
      <c r="H221" s="37">
        <v>19</v>
      </c>
      <c r="I221" s="91">
        <v>102</v>
      </c>
      <c r="J221" s="36">
        <v>0</v>
      </c>
      <c r="K221" s="37">
        <v>0</v>
      </c>
      <c r="L221" s="37">
        <v>0</v>
      </c>
      <c r="M221" s="65"/>
      <c r="N221" s="65"/>
      <c r="O221" s="65"/>
      <c r="P221" s="65"/>
      <c r="Q221" s="65"/>
      <c r="R221" s="65"/>
      <c r="S221" s="65"/>
      <c r="T221" s="65"/>
    </row>
    <row r="222" spans="1:20" s="35" customFormat="1" ht="15.75" customHeight="1">
      <c r="A222" s="17">
        <v>32</v>
      </c>
      <c r="B222" s="36">
        <v>8</v>
      </c>
      <c r="C222" s="37">
        <v>4</v>
      </c>
      <c r="D222" s="37">
        <v>4</v>
      </c>
      <c r="E222" s="91">
        <v>67</v>
      </c>
      <c r="F222" s="36">
        <v>26</v>
      </c>
      <c r="G222" s="37">
        <v>14</v>
      </c>
      <c r="H222" s="37">
        <v>12</v>
      </c>
      <c r="I222" s="91">
        <v>103</v>
      </c>
      <c r="J222" s="36">
        <v>0</v>
      </c>
      <c r="K222" s="37">
        <v>0</v>
      </c>
      <c r="L222" s="37">
        <v>0</v>
      </c>
      <c r="M222" s="65"/>
      <c r="N222" s="65"/>
      <c r="O222" s="65"/>
      <c r="P222" s="65"/>
      <c r="Q222" s="65"/>
      <c r="R222" s="65"/>
      <c r="S222" s="65"/>
      <c r="T222" s="65"/>
    </row>
    <row r="223" spans="1:20" s="35" customFormat="1" ht="15.75" customHeight="1">
      <c r="A223" s="17">
        <v>33</v>
      </c>
      <c r="B223" s="36">
        <v>16</v>
      </c>
      <c r="C223" s="37">
        <v>9</v>
      </c>
      <c r="D223" s="37">
        <v>7</v>
      </c>
      <c r="E223" s="91">
        <v>68</v>
      </c>
      <c r="F223" s="36">
        <v>29</v>
      </c>
      <c r="G223" s="37">
        <v>13</v>
      </c>
      <c r="H223" s="37">
        <v>16</v>
      </c>
      <c r="I223" s="96" t="s">
        <v>33</v>
      </c>
      <c r="J223" s="39">
        <v>0</v>
      </c>
      <c r="K223" s="40">
        <v>0</v>
      </c>
      <c r="L223" s="40">
        <v>0</v>
      </c>
      <c r="M223" s="65"/>
      <c r="N223" s="65"/>
      <c r="O223" s="65"/>
      <c r="P223" s="65"/>
      <c r="Q223" s="65"/>
      <c r="R223" s="65"/>
      <c r="S223" s="65"/>
      <c r="T223" s="65"/>
    </row>
    <row r="224" spans="1:20" s="35" customFormat="1" ht="21" customHeight="1" thickBot="1">
      <c r="A224" s="32">
        <v>34</v>
      </c>
      <c r="B224" s="36">
        <v>15</v>
      </c>
      <c r="C224" s="37">
        <v>6</v>
      </c>
      <c r="D224" s="37">
        <v>9</v>
      </c>
      <c r="E224" s="91">
        <v>69</v>
      </c>
      <c r="F224" s="36">
        <v>34</v>
      </c>
      <c r="G224" s="37">
        <v>14</v>
      </c>
      <c r="H224" s="37">
        <v>20</v>
      </c>
      <c r="I224" s="107" t="s">
        <v>5</v>
      </c>
      <c r="J224" s="47">
        <v>1952</v>
      </c>
      <c r="K224" s="47">
        <v>969</v>
      </c>
      <c r="L224" s="47">
        <v>983</v>
      </c>
      <c r="M224" s="65"/>
      <c r="N224" s="65"/>
      <c r="O224" s="65"/>
      <c r="P224" s="65"/>
      <c r="Q224" s="65"/>
      <c r="R224" s="65"/>
      <c r="S224" s="65"/>
      <c r="T224" s="65"/>
    </row>
    <row r="225" spans="1:20" s="58" customFormat="1" ht="24" customHeight="1" thickTop="1" thickBot="1">
      <c r="A225" s="53" t="s">
        <v>34</v>
      </c>
      <c r="B225" s="115">
        <v>162</v>
      </c>
      <c r="C225" s="116">
        <v>89</v>
      </c>
      <c r="D225" s="116">
        <v>73</v>
      </c>
      <c r="E225" s="117" t="s">
        <v>36</v>
      </c>
      <c r="F225" s="116">
        <v>1053</v>
      </c>
      <c r="G225" s="116">
        <v>538</v>
      </c>
      <c r="H225" s="116">
        <v>515</v>
      </c>
      <c r="I225" s="118" t="s">
        <v>37</v>
      </c>
      <c r="J225" s="116">
        <v>737</v>
      </c>
      <c r="K225" s="116">
        <v>342</v>
      </c>
      <c r="L225" s="116">
        <v>395</v>
      </c>
      <c r="M225" s="65"/>
      <c r="N225" s="65"/>
      <c r="O225" s="65"/>
      <c r="P225" s="65"/>
      <c r="Q225" s="65"/>
      <c r="R225" s="65"/>
      <c r="S225" s="65"/>
      <c r="T225" s="65"/>
    </row>
    <row r="226" spans="1:20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60" t="s">
        <v>64</v>
      </c>
      <c r="L226" s="30"/>
      <c r="M226" s="35"/>
      <c r="N226" s="65"/>
      <c r="O226" s="65"/>
      <c r="P226" s="65"/>
      <c r="Q226" s="65"/>
      <c r="R226" s="65"/>
      <c r="S226" s="65"/>
      <c r="T226" s="65"/>
    </row>
    <row r="227" spans="1:20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  <c r="M227" s="65"/>
      <c r="N227" s="65"/>
      <c r="O227" s="65"/>
      <c r="P227" s="65"/>
      <c r="Q227" s="65"/>
      <c r="R227" s="65"/>
      <c r="S227" s="65"/>
      <c r="T227" s="65"/>
    </row>
    <row r="228" spans="1:20" s="6" customFormat="1" ht="25.5" customHeight="1">
      <c r="A228" s="10" t="s">
        <v>6</v>
      </c>
      <c r="B228" s="44">
        <v>2</v>
      </c>
      <c r="C228" s="44">
        <v>0</v>
      </c>
      <c r="D228" s="44">
        <v>2</v>
      </c>
      <c r="E228" s="98" t="s">
        <v>7</v>
      </c>
      <c r="F228" s="44">
        <v>7</v>
      </c>
      <c r="G228" s="44">
        <v>4</v>
      </c>
      <c r="H228" s="44">
        <v>3</v>
      </c>
      <c r="I228" s="98" t="s">
        <v>8</v>
      </c>
      <c r="J228" s="44">
        <v>26</v>
      </c>
      <c r="K228" s="44">
        <v>14</v>
      </c>
      <c r="L228" s="44">
        <v>12</v>
      </c>
      <c r="M228" s="65"/>
      <c r="N228" s="65"/>
      <c r="O228" s="65"/>
      <c r="P228" s="65"/>
      <c r="Q228" s="65"/>
      <c r="R228" s="65"/>
      <c r="S228" s="65"/>
      <c r="T228" s="65"/>
    </row>
    <row r="229" spans="1:20" s="35" customFormat="1" ht="15.75" customHeight="1">
      <c r="A229" s="17">
        <v>0</v>
      </c>
      <c r="B229" s="36">
        <v>1</v>
      </c>
      <c r="C229" s="37">
        <v>0</v>
      </c>
      <c r="D229" s="37">
        <v>1</v>
      </c>
      <c r="E229" s="91">
        <v>35</v>
      </c>
      <c r="F229" s="36">
        <v>0</v>
      </c>
      <c r="G229" s="37">
        <v>0</v>
      </c>
      <c r="H229" s="37">
        <v>0</v>
      </c>
      <c r="I229" s="91">
        <v>70</v>
      </c>
      <c r="J229" s="36">
        <v>4</v>
      </c>
      <c r="K229" s="37">
        <v>0</v>
      </c>
      <c r="L229" s="37">
        <v>4</v>
      </c>
      <c r="M229" s="65"/>
      <c r="N229" s="65"/>
      <c r="O229" s="65"/>
      <c r="P229" s="65"/>
      <c r="Q229" s="65"/>
      <c r="R229" s="65"/>
      <c r="S229" s="65"/>
      <c r="T229" s="65"/>
    </row>
    <row r="230" spans="1:20" s="35" customFormat="1" ht="15.75" customHeight="1">
      <c r="A230" s="17">
        <v>1</v>
      </c>
      <c r="B230" s="36">
        <v>0</v>
      </c>
      <c r="C230" s="37">
        <v>0</v>
      </c>
      <c r="D230" s="37">
        <v>0</v>
      </c>
      <c r="E230" s="91">
        <v>36</v>
      </c>
      <c r="F230" s="36">
        <v>1</v>
      </c>
      <c r="G230" s="37">
        <v>0</v>
      </c>
      <c r="H230" s="37">
        <v>1</v>
      </c>
      <c r="I230" s="91">
        <v>71</v>
      </c>
      <c r="J230" s="36">
        <v>6</v>
      </c>
      <c r="K230" s="37">
        <v>4</v>
      </c>
      <c r="L230" s="37">
        <v>2</v>
      </c>
      <c r="M230" s="65"/>
      <c r="N230" s="65"/>
      <c r="O230" s="65"/>
      <c r="P230" s="65"/>
      <c r="Q230" s="65"/>
      <c r="R230" s="65"/>
      <c r="S230" s="65"/>
      <c r="T230" s="65"/>
    </row>
    <row r="231" spans="1:20" s="35" customFormat="1" ht="15.75" customHeight="1">
      <c r="A231" s="17">
        <v>2</v>
      </c>
      <c r="B231" s="36">
        <v>0</v>
      </c>
      <c r="C231" s="37">
        <v>0</v>
      </c>
      <c r="D231" s="37">
        <v>0</v>
      </c>
      <c r="E231" s="91">
        <v>37</v>
      </c>
      <c r="F231" s="36">
        <v>2</v>
      </c>
      <c r="G231" s="37">
        <v>1</v>
      </c>
      <c r="H231" s="37">
        <v>1</v>
      </c>
      <c r="I231" s="91">
        <v>72</v>
      </c>
      <c r="J231" s="36">
        <v>13</v>
      </c>
      <c r="K231" s="37">
        <v>7</v>
      </c>
      <c r="L231" s="37">
        <v>6</v>
      </c>
      <c r="M231" s="65"/>
      <c r="N231" s="65"/>
      <c r="O231" s="65"/>
      <c r="P231" s="65"/>
      <c r="Q231" s="65"/>
      <c r="R231" s="65"/>
      <c r="S231" s="65"/>
      <c r="T231" s="65"/>
    </row>
    <row r="232" spans="1:20" s="35" customFormat="1" ht="15.75" customHeight="1">
      <c r="A232" s="17">
        <v>3</v>
      </c>
      <c r="B232" s="36">
        <v>1</v>
      </c>
      <c r="C232" s="37">
        <v>0</v>
      </c>
      <c r="D232" s="37">
        <v>1</v>
      </c>
      <c r="E232" s="91">
        <v>38</v>
      </c>
      <c r="F232" s="36">
        <v>3</v>
      </c>
      <c r="G232" s="37">
        <v>3</v>
      </c>
      <c r="H232" s="37">
        <v>0</v>
      </c>
      <c r="I232" s="91">
        <v>73</v>
      </c>
      <c r="J232" s="36">
        <v>2</v>
      </c>
      <c r="K232" s="37">
        <v>2</v>
      </c>
      <c r="L232" s="37">
        <v>0</v>
      </c>
      <c r="M232" s="65"/>
      <c r="N232" s="65"/>
      <c r="O232" s="65"/>
      <c r="P232" s="65"/>
      <c r="Q232" s="65"/>
      <c r="R232" s="65"/>
      <c r="S232" s="65"/>
      <c r="T232" s="65"/>
    </row>
    <row r="233" spans="1:20" s="35" customFormat="1" ht="18" customHeight="1">
      <c r="A233" s="19">
        <v>4</v>
      </c>
      <c r="B233" s="105">
        <v>0</v>
      </c>
      <c r="C233" s="40">
        <v>0</v>
      </c>
      <c r="D233" s="40">
        <v>0</v>
      </c>
      <c r="E233" s="92">
        <v>39</v>
      </c>
      <c r="F233" s="39">
        <v>1</v>
      </c>
      <c r="G233" s="40">
        <v>0</v>
      </c>
      <c r="H233" s="40">
        <v>1</v>
      </c>
      <c r="I233" s="92">
        <v>74</v>
      </c>
      <c r="J233" s="39">
        <v>1</v>
      </c>
      <c r="K233" s="40">
        <v>1</v>
      </c>
      <c r="L233" s="40">
        <v>0</v>
      </c>
      <c r="M233" s="65"/>
      <c r="N233" s="65"/>
      <c r="O233" s="65"/>
      <c r="P233" s="65"/>
      <c r="Q233" s="65"/>
      <c r="R233" s="65"/>
      <c r="S233" s="65"/>
      <c r="T233" s="65"/>
    </row>
    <row r="234" spans="1:20" s="6" customFormat="1" ht="25.5" customHeight="1">
      <c r="A234" s="10" t="s">
        <v>10</v>
      </c>
      <c r="B234" s="44">
        <v>0</v>
      </c>
      <c r="C234" s="44">
        <v>0</v>
      </c>
      <c r="D234" s="44">
        <v>0</v>
      </c>
      <c r="E234" s="98" t="s">
        <v>11</v>
      </c>
      <c r="F234" s="44">
        <v>10</v>
      </c>
      <c r="G234" s="44">
        <v>3</v>
      </c>
      <c r="H234" s="44">
        <v>7</v>
      </c>
      <c r="I234" s="98" t="s">
        <v>12</v>
      </c>
      <c r="J234" s="44">
        <v>16</v>
      </c>
      <c r="K234" s="44">
        <v>7</v>
      </c>
      <c r="L234" s="44">
        <v>9</v>
      </c>
      <c r="M234" s="65"/>
      <c r="N234" s="65"/>
      <c r="O234" s="65"/>
      <c r="P234" s="65"/>
      <c r="Q234" s="65"/>
      <c r="R234" s="65"/>
      <c r="S234" s="65"/>
      <c r="T234" s="65"/>
    </row>
    <row r="235" spans="1:20" s="35" customFormat="1" ht="15.75" customHeight="1">
      <c r="A235" s="17">
        <v>5</v>
      </c>
      <c r="B235" s="36">
        <v>0</v>
      </c>
      <c r="C235" s="37">
        <v>0</v>
      </c>
      <c r="D235" s="37">
        <v>0</v>
      </c>
      <c r="E235" s="91">
        <v>40</v>
      </c>
      <c r="F235" s="36">
        <v>2</v>
      </c>
      <c r="G235" s="37">
        <v>1</v>
      </c>
      <c r="H235" s="37">
        <v>1</v>
      </c>
      <c r="I235" s="91">
        <v>75</v>
      </c>
      <c r="J235" s="36">
        <v>3</v>
      </c>
      <c r="K235" s="37">
        <v>1</v>
      </c>
      <c r="L235" s="37">
        <v>2</v>
      </c>
      <c r="M235" s="65"/>
      <c r="N235" s="65"/>
      <c r="O235" s="65"/>
      <c r="P235" s="65"/>
      <c r="Q235" s="65"/>
      <c r="R235" s="65"/>
      <c r="S235" s="65"/>
      <c r="T235" s="65"/>
    </row>
    <row r="236" spans="1:20" s="35" customFormat="1" ht="15.75" customHeight="1">
      <c r="A236" s="17">
        <v>6</v>
      </c>
      <c r="B236" s="36">
        <v>0</v>
      </c>
      <c r="C236" s="37">
        <v>0</v>
      </c>
      <c r="D236" s="37">
        <v>0</v>
      </c>
      <c r="E236" s="91">
        <v>41</v>
      </c>
      <c r="F236" s="36">
        <v>3</v>
      </c>
      <c r="G236" s="37">
        <v>1</v>
      </c>
      <c r="H236" s="37">
        <v>2</v>
      </c>
      <c r="I236" s="91">
        <v>76</v>
      </c>
      <c r="J236" s="36">
        <v>6</v>
      </c>
      <c r="K236" s="37">
        <v>4</v>
      </c>
      <c r="L236" s="37">
        <v>2</v>
      </c>
      <c r="M236" s="65"/>
      <c r="N236" s="65"/>
      <c r="O236" s="65"/>
      <c r="P236" s="65"/>
      <c r="Q236" s="65"/>
      <c r="R236" s="65"/>
      <c r="S236" s="65"/>
      <c r="T236" s="65"/>
    </row>
    <row r="237" spans="1:20" s="35" customFormat="1" ht="15.75" customHeight="1">
      <c r="A237" s="17">
        <v>7</v>
      </c>
      <c r="B237" s="36">
        <v>0</v>
      </c>
      <c r="C237" s="37">
        <v>0</v>
      </c>
      <c r="D237" s="37">
        <v>0</v>
      </c>
      <c r="E237" s="91">
        <v>42</v>
      </c>
      <c r="F237" s="36">
        <v>0</v>
      </c>
      <c r="G237" s="37">
        <v>0</v>
      </c>
      <c r="H237" s="37">
        <v>0</v>
      </c>
      <c r="I237" s="91">
        <v>77</v>
      </c>
      <c r="J237" s="36">
        <v>4</v>
      </c>
      <c r="K237" s="37">
        <v>2</v>
      </c>
      <c r="L237" s="37">
        <v>2</v>
      </c>
      <c r="M237" s="65"/>
      <c r="N237" s="65"/>
      <c r="O237" s="65"/>
      <c r="P237" s="65"/>
      <c r="Q237" s="65"/>
      <c r="R237" s="65"/>
      <c r="S237" s="65"/>
      <c r="T237" s="65"/>
    </row>
    <row r="238" spans="1:20" s="35" customFormat="1" ht="15.75" customHeight="1">
      <c r="A238" s="17">
        <v>8</v>
      </c>
      <c r="B238" s="36">
        <v>0</v>
      </c>
      <c r="C238" s="37">
        <v>0</v>
      </c>
      <c r="D238" s="37">
        <v>0</v>
      </c>
      <c r="E238" s="91">
        <v>43</v>
      </c>
      <c r="F238" s="36">
        <v>0</v>
      </c>
      <c r="G238" s="37">
        <v>0</v>
      </c>
      <c r="H238" s="37">
        <v>0</v>
      </c>
      <c r="I238" s="91">
        <v>78</v>
      </c>
      <c r="J238" s="36">
        <v>2</v>
      </c>
      <c r="K238" s="37">
        <v>0</v>
      </c>
      <c r="L238" s="37">
        <v>2</v>
      </c>
      <c r="M238" s="65"/>
      <c r="N238" s="65"/>
      <c r="O238" s="65"/>
      <c r="P238" s="65"/>
      <c r="Q238" s="65"/>
      <c r="R238" s="65"/>
      <c r="S238" s="65"/>
      <c r="T238" s="65"/>
    </row>
    <row r="239" spans="1:20" s="35" customFormat="1" ht="18" customHeight="1">
      <c r="A239" s="19">
        <v>9</v>
      </c>
      <c r="B239" s="39">
        <v>0</v>
      </c>
      <c r="C239" s="40">
        <v>0</v>
      </c>
      <c r="D239" s="40">
        <v>0</v>
      </c>
      <c r="E239" s="92">
        <v>44</v>
      </c>
      <c r="F239" s="39">
        <v>5</v>
      </c>
      <c r="G239" s="40">
        <v>1</v>
      </c>
      <c r="H239" s="40">
        <v>4</v>
      </c>
      <c r="I239" s="92">
        <v>79</v>
      </c>
      <c r="J239" s="39">
        <v>1</v>
      </c>
      <c r="K239" s="40">
        <v>0</v>
      </c>
      <c r="L239" s="40">
        <v>1</v>
      </c>
      <c r="M239" s="65"/>
      <c r="N239" s="65"/>
      <c r="O239" s="65"/>
      <c r="P239" s="65"/>
      <c r="Q239" s="65"/>
      <c r="R239" s="65"/>
      <c r="S239" s="65"/>
      <c r="T239" s="65"/>
    </row>
    <row r="240" spans="1:20" s="6" customFormat="1" ht="25.5" customHeight="1">
      <c r="A240" s="10" t="s">
        <v>19</v>
      </c>
      <c r="B240" s="44">
        <v>8</v>
      </c>
      <c r="C240" s="44">
        <v>2</v>
      </c>
      <c r="D240" s="44">
        <v>6</v>
      </c>
      <c r="E240" s="98" t="s">
        <v>20</v>
      </c>
      <c r="F240" s="44">
        <v>12</v>
      </c>
      <c r="G240" s="44">
        <v>7</v>
      </c>
      <c r="H240" s="44">
        <v>5</v>
      </c>
      <c r="I240" s="98" t="s">
        <v>21</v>
      </c>
      <c r="J240" s="44">
        <v>9</v>
      </c>
      <c r="K240" s="44">
        <v>4</v>
      </c>
      <c r="L240" s="44">
        <v>5</v>
      </c>
      <c r="M240" s="65"/>
      <c r="N240" s="65"/>
      <c r="O240" s="65"/>
      <c r="P240" s="65"/>
      <c r="Q240" s="65"/>
      <c r="R240" s="65"/>
      <c r="S240" s="65"/>
      <c r="T240" s="65"/>
    </row>
    <row r="241" spans="1:20" s="35" customFormat="1" ht="15.75" customHeight="1">
      <c r="A241" s="17">
        <v>10</v>
      </c>
      <c r="B241" s="36">
        <v>1</v>
      </c>
      <c r="C241" s="37">
        <v>0</v>
      </c>
      <c r="D241" s="37">
        <v>1</v>
      </c>
      <c r="E241" s="91">
        <v>45</v>
      </c>
      <c r="F241" s="36">
        <v>3</v>
      </c>
      <c r="G241" s="37">
        <v>2</v>
      </c>
      <c r="H241" s="37">
        <v>1</v>
      </c>
      <c r="I241" s="91">
        <v>80</v>
      </c>
      <c r="J241" s="36">
        <v>3</v>
      </c>
      <c r="K241" s="37">
        <v>2</v>
      </c>
      <c r="L241" s="37">
        <v>1</v>
      </c>
      <c r="M241" s="65"/>
      <c r="N241" s="65"/>
      <c r="O241" s="65"/>
      <c r="P241" s="65"/>
      <c r="Q241" s="65"/>
      <c r="R241" s="65"/>
      <c r="S241" s="65"/>
      <c r="T241" s="65"/>
    </row>
    <row r="242" spans="1:20" s="35" customFormat="1" ht="15.75" customHeight="1">
      <c r="A242" s="17">
        <v>11</v>
      </c>
      <c r="B242" s="36">
        <v>1</v>
      </c>
      <c r="C242" s="37">
        <v>1</v>
      </c>
      <c r="D242" s="37">
        <v>0</v>
      </c>
      <c r="E242" s="91">
        <v>46</v>
      </c>
      <c r="F242" s="36">
        <v>2</v>
      </c>
      <c r="G242" s="37">
        <v>1</v>
      </c>
      <c r="H242" s="37">
        <v>1</v>
      </c>
      <c r="I242" s="91">
        <v>81</v>
      </c>
      <c r="J242" s="36">
        <v>3</v>
      </c>
      <c r="K242" s="37">
        <v>1</v>
      </c>
      <c r="L242" s="37">
        <v>2</v>
      </c>
      <c r="M242" s="65"/>
      <c r="N242" s="65"/>
      <c r="O242" s="65"/>
      <c r="P242" s="65"/>
      <c r="Q242" s="65"/>
      <c r="R242" s="65"/>
      <c r="S242" s="65"/>
      <c r="T242" s="65"/>
    </row>
    <row r="243" spans="1:20" s="35" customFormat="1" ht="15.75" customHeight="1">
      <c r="A243" s="17">
        <v>12</v>
      </c>
      <c r="B243" s="36">
        <v>2</v>
      </c>
      <c r="C243" s="37">
        <v>1</v>
      </c>
      <c r="D243" s="37">
        <v>1</v>
      </c>
      <c r="E243" s="91">
        <v>47</v>
      </c>
      <c r="F243" s="36">
        <v>4</v>
      </c>
      <c r="G243" s="37">
        <v>1</v>
      </c>
      <c r="H243" s="37">
        <v>3</v>
      </c>
      <c r="I243" s="91">
        <v>82</v>
      </c>
      <c r="J243" s="36">
        <v>0</v>
      </c>
      <c r="K243" s="37">
        <v>0</v>
      </c>
      <c r="L243" s="37">
        <v>0</v>
      </c>
      <c r="M243" s="65"/>
      <c r="N243" s="65"/>
      <c r="O243" s="65"/>
      <c r="P243" s="65"/>
      <c r="Q243" s="65"/>
      <c r="R243" s="65"/>
      <c r="S243" s="65"/>
      <c r="T243" s="65"/>
    </row>
    <row r="244" spans="1:20" s="35" customFormat="1" ht="15.75" customHeight="1">
      <c r="A244" s="17">
        <v>13</v>
      </c>
      <c r="B244" s="36">
        <v>3</v>
      </c>
      <c r="C244" s="37">
        <v>0</v>
      </c>
      <c r="D244" s="37">
        <v>3</v>
      </c>
      <c r="E244" s="91">
        <v>48</v>
      </c>
      <c r="F244" s="36">
        <v>2</v>
      </c>
      <c r="G244" s="37">
        <v>2</v>
      </c>
      <c r="H244" s="37">
        <v>0</v>
      </c>
      <c r="I244" s="91">
        <v>83</v>
      </c>
      <c r="J244" s="36">
        <v>0</v>
      </c>
      <c r="K244" s="37">
        <v>0</v>
      </c>
      <c r="L244" s="37">
        <v>0</v>
      </c>
      <c r="M244" s="65"/>
      <c r="N244" s="65"/>
      <c r="O244" s="65"/>
      <c r="P244" s="65"/>
      <c r="Q244" s="65"/>
      <c r="R244" s="65"/>
      <c r="S244" s="65"/>
      <c r="T244" s="65"/>
    </row>
    <row r="245" spans="1:20" s="35" customFormat="1" ht="18" customHeight="1">
      <c r="A245" s="19">
        <v>14</v>
      </c>
      <c r="B245" s="39">
        <v>1</v>
      </c>
      <c r="C245" s="40">
        <v>0</v>
      </c>
      <c r="D245" s="40">
        <v>1</v>
      </c>
      <c r="E245" s="92">
        <v>49</v>
      </c>
      <c r="F245" s="39">
        <v>1</v>
      </c>
      <c r="G245" s="40">
        <v>1</v>
      </c>
      <c r="H245" s="40">
        <v>0</v>
      </c>
      <c r="I245" s="92">
        <v>84</v>
      </c>
      <c r="J245" s="39">
        <v>3</v>
      </c>
      <c r="K245" s="40">
        <v>1</v>
      </c>
      <c r="L245" s="40">
        <v>2</v>
      </c>
      <c r="M245" s="65"/>
      <c r="N245" s="65"/>
      <c r="O245" s="65"/>
      <c r="P245" s="65"/>
      <c r="Q245" s="65"/>
      <c r="R245" s="65"/>
      <c r="S245" s="65"/>
      <c r="T245" s="65"/>
    </row>
    <row r="246" spans="1:20" s="6" customFormat="1" ht="25.5" customHeight="1">
      <c r="A246" s="10" t="s">
        <v>22</v>
      </c>
      <c r="B246" s="44">
        <v>10</v>
      </c>
      <c r="C246" s="44">
        <v>6</v>
      </c>
      <c r="D246" s="44">
        <v>4</v>
      </c>
      <c r="E246" s="98" t="s">
        <v>23</v>
      </c>
      <c r="F246" s="44">
        <v>11</v>
      </c>
      <c r="G246" s="44">
        <v>6</v>
      </c>
      <c r="H246" s="44">
        <v>5</v>
      </c>
      <c r="I246" s="98" t="s">
        <v>24</v>
      </c>
      <c r="J246" s="44">
        <v>3</v>
      </c>
      <c r="K246" s="44">
        <v>2</v>
      </c>
      <c r="L246" s="44">
        <v>1</v>
      </c>
      <c r="M246" s="65"/>
      <c r="N246" s="65"/>
      <c r="O246" s="65"/>
      <c r="P246" s="65"/>
      <c r="Q246" s="65"/>
      <c r="R246" s="65"/>
      <c r="S246" s="65"/>
      <c r="T246" s="65"/>
    </row>
    <row r="247" spans="1:20" s="35" customFormat="1" ht="15.75" customHeight="1">
      <c r="A247" s="17">
        <v>15</v>
      </c>
      <c r="B247" s="36">
        <v>1</v>
      </c>
      <c r="C247" s="37">
        <v>0</v>
      </c>
      <c r="D247" s="37">
        <v>1</v>
      </c>
      <c r="E247" s="91">
        <v>50</v>
      </c>
      <c r="F247" s="36">
        <v>2</v>
      </c>
      <c r="G247" s="37">
        <v>2</v>
      </c>
      <c r="H247" s="37">
        <v>0</v>
      </c>
      <c r="I247" s="91">
        <v>85</v>
      </c>
      <c r="J247" s="36">
        <v>3</v>
      </c>
      <c r="K247" s="37">
        <v>2</v>
      </c>
      <c r="L247" s="37">
        <v>1</v>
      </c>
      <c r="M247" s="65"/>
      <c r="N247" s="65"/>
      <c r="O247" s="65"/>
      <c r="P247" s="65"/>
      <c r="Q247" s="65"/>
      <c r="R247" s="65"/>
      <c r="S247" s="65"/>
      <c r="T247" s="65"/>
    </row>
    <row r="248" spans="1:20" s="35" customFormat="1" ht="15.75" customHeight="1">
      <c r="A248" s="17">
        <v>16</v>
      </c>
      <c r="B248" s="36">
        <v>0</v>
      </c>
      <c r="C248" s="37">
        <v>0</v>
      </c>
      <c r="D248" s="37">
        <v>0</v>
      </c>
      <c r="E248" s="91">
        <v>51</v>
      </c>
      <c r="F248" s="36">
        <v>3</v>
      </c>
      <c r="G248" s="37">
        <v>0</v>
      </c>
      <c r="H248" s="37">
        <v>3</v>
      </c>
      <c r="I248" s="91">
        <v>86</v>
      </c>
      <c r="J248" s="36">
        <v>0</v>
      </c>
      <c r="K248" s="37">
        <v>0</v>
      </c>
      <c r="L248" s="37">
        <v>0</v>
      </c>
      <c r="M248" s="65"/>
      <c r="N248" s="65"/>
      <c r="O248" s="65"/>
      <c r="P248" s="65"/>
      <c r="Q248" s="65"/>
      <c r="R248" s="65"/>
      <c r="S248" s="65"/>
      <c r="T248" s="65"/>
    </row>
    <row r="249" spans="1:20" s="35" customFormat="1" ht="15.75" customHeight="1">
      <c r="A249" s="17">
        <v>17</v>
      </c>
      <c r="B249" s="36">
        <v>3</v>
      </c>
      <c r="C249" s="37">
        <v>2</v>
      </c>
      <c r="D249" s="37">
        <v>1</v>
      </c>
      <c r="E249" s="91">
        <v>52</v>
      </c>
      <c r="F249" s="36">
        <v>0</v>
      </c>
      <c r="G249" s="37">
        <v>0</v>
      </c>
      <c r="H249" s="37">
        <v>0</v>
      </c>
      <c r="I249" s="91">
        <v>87</v>
      </c>
      <c r="J249" s="36">
        <v>0</v>
      </c>
      <c r="K249" s="37">
        <v>0</v>
      </c>
      <c r="L249" s="37">
        <v>0</v>
      </c>
      <c r="M249" s="65"/>
      <c r="N249" s="65"/>
      <c r="O249" s="65"/>
      <c r="P249" s="65"/>
      <c r="Q249" s="65"/>
      <c r="R249" s="65"/>
      <c r="S249" s="65"/>
      <c r="T249" s="65"/>
    </row>
    <row r="250" spans="1:20" s="35" customFormat="1" ht="15.75" customHeight="1">
      <c r="A250" s="17">
        <v>18</v>
      </c>
      <c r="B250" s="36">
        <v>3</v>
      </c>
      <c r="C250" s="37">
        <v>2</v>
      </c>
      <c r="D250" s="37">
        <v>1</v>
      </c>
      <c r="E250" s="91">
        <v>53</v>
      </c>
      <c r="F250" s="36">
        <v>4</v>
      </c>
      <c r="G250" s="37">
        <v>2</v>
      </c>
      <c r="H250" s="37">
        <v>2</v>
      </c>
      <c r="I250" s="91">
        <v>88</v>
      </c>
      <c r="J250" s="36">
        <v>0</v>
      </c>
      <c r="K250" s="37">
        <v>0</v>
      </c>
      <c r="L250" s="37">
        <v>0</v>
      </c>
      <c r="M250" s="65"/>
      <c r="N250" s="65"/>
      <c r="O250" s="65"/>
      <c r="P250" s="65"/>
      <c r="Q250" s="65"/>
      <c r="R250" s="65"/>
      <c r="S250" s="65"/>
      <c r="T250" s="65"/>
    </row>
    <row r="251" spans="1:20" s="35" customFormat="1" ht="18" customHeight="1">
      <c r="A251" s="19">
        <v>19</v>
      </c>
      <c r="B251" s="39">
        <v>3</v>
      </c>
      <c r="C251" s="40">
        <v>2</v>
      </c>
      <c r="D251" s="40">
        <v>1</v>
      </c>
      <c r="E251" s="92">
        <v>54</v>
      </c>
      <c r="F251" s="39">
        <v>2</v>
      </c>
      <c r="G251" s="40">
        <v>2</v>
      </c>
      <c r="H251" s="40">
        <v>0</v>
      </c>
      <c r="I251" s="92">
        <v>89</v>
      </c>
      <c r="J251" s="39">
        <v>0</v>
      </c>
      <c r="K251" s="40">
        <v>0</v>
      </c>
      <c r="L251" s="40">
        <v>0</v>
      </c>
      <c r="M251" s="65"/>
      <c r="N251" s="65"/>
      <c r="O251" s="65"/>
      <c r="P251" s="65"/>
      <c r="Q251" s="65"/>
      <c r="R251" s="65"/>
      <c r="S251" s="65"/>
      <c r="T251" s="65"/>
    </row>
    <row r="252" spans="1:20" s="6" customFormat="1" ht="25.5" customHeight="1">
      <c r="A252" s="10" t="s">
        <v>25</v>
      </c>
      <c r="B252" s="44">
        <v>6</v>
      </c>
      <c r="C252" s="44">
        <v>3</v>
      </c>
      <c r="D252" s="44">
        <v>3</v>
      </c>
      <c r="E252" s="98" t="s">
        <v>26</v>
      </c>
      <c r="F252" s="44">
        <v>7</v>
      </c>
      <c r="G252" s="44">
        <v>4</v>
      </c>
      <c r="H252" s="44">
        <v>3</v>
      </c>
      <c r="I252" s="98" t="s">
        <v>27</v>
      </c>
      <c r="J252" s="44">
        <v>7</v>
      </c>
      <c r="K252" s="44">
        <v>2</v>
      </c>
      <c r="L252" s="44">
        <v>5</v>
      </c>
      <c r="M252" s="65"/>
      <c r="N252" s="65"/>
      <c r="O252" s="65"/>
      <c r="P252" s="65"/>
      <c r="Q252" s="65"/>
      <c r="R252" s="65"/>
      <c r="S252" s="65"/>
      <c r="T252" s="65"/>
    </row>
    <row r="253" spans="1:20" s="35" customFormat="1" ht="15.75" customHeight="1">
      <c r="A253" s="17">
        <v>20</v>
      </c>
      <c r="B253" s="36">
        <v>3</v>
      </c>
      <c r="C253" s="37">
        <v>1</v>
      </c>
      <c r="D253" s="37">
        <v>2</v>
      </c>
      <c r="E253" s="91">
        <v>55</v>
      </c>
      <c r="F253" s="36">
        <v>1</v>
      </c>
      <c r="G253" s="37">
        <v>0</v>
      </c>
      <c r="H253" s="37">
        <v>1</v>
      </c>
      <c r="I253" s="91">
        <v>90</v>
      </c>
      <c r="J253" s="36">
        <v>1</v>
      </c>
      <c r="K253" s="37">
        <v>1</v>
      </c>
      <c r="L253" s="37">
        <v>0</v>
      </c>
      <c r="M253" s="65"/>
      <c r="N253" s="65"/>
      <c r="O253" s="65"/>
      <c r="P253" s="65"/>
      <c r="Q253" s="65"/>
      <c r="R253" s="65"/>
      <c r="S253" s="65"/>
      <c r="T253" s="65"/>
    </row>
    <row r="254" spans="1:20" s="35" customFormat="1" ht="15.75" customHeight="1">
      <c r="A254" s="17">
        <v>21</v>
      </c>
      <c r="B254" s="36">
        <v>2</v>
      </c>
      <c r="C254" s="37">
        <v>2</v>
      </c>
      <c r="D254" s="37">
        <v>0</v>
      </c>
      <c r="E254" s="91">
        <v>56</v>
      </c>
      <c r="F254" s="36">
        <v>0</v>
      </c>
      <c r="G254" s="37">
        <v>0</v>
      </c>
      <c r="H254" s="37">
        <v>0</v>
      </c>
      <c r="I254" s="91">
        <v>91</v>
      </c>
      <c r="J254" s="36">
        <v>3</v>
      </c>
      <c r="K254" s="37">
        <v>1</v>
      </c>
      <c r="L254" s="37">
        <v>2</v>
      </c>
      <c r="M254" s="65"/>
      <c r="N254" s="65"/>
      <c r="O254" s="65"/>
      <c r="P254" s="65"/>
      <c r="Q254" s="65"/>
      <c r="R254" s="65"/>
      <c r="S254" s="65"/>
      <c r="T254" s="65"/>
    </row>
    <row r="255" spans="1:20" s="35" customFormat="1" ht="15.75" customHeight="1">
      <c r="A255" s="17">
        <v>22</v>
      </c>
      <c r="B255" s="36">
        <v>1</v>
      </c>
      <c r="C255" s="37">
        <v>0</v>
      </c>
      <c r="D255" s="37">
        <v>1</v>
      </c>
      <c r="E255" s="91">
        <v>57</v>
      </c>
      <c r="F255" s="36">
        <v>2</v>
      </c>
      <c r="G255" s="37">
        <v>2</v>
      </c>
      <c r="H255" s="37">
        <v>0</v>
      </c>
      <c r="I255" s="91">
        <v>92</v>
      </c>
      <c r="J255" s="36">
        <v>1</v>
      </c>
      <c r="K255" s="37">
        <v>0</v>
      </c>
      <c r="L255" s="37">
        <v>1</v>
      </c>
      <c r="M255" s="65"/>
      <c r="N255" s="65"/>
      <c r="O255" s="65"/>
      <c r="P255" s="65"/>
      <c r="Q255" s="65"/>
      <c r="R255" s="65"/>
      <c r="S255" s="65"/>
      <c r="T255" s="65"/>
    </row>
    <row r="256" spans="1:20" s="35" customFormat="1" ht="15.75" customHeight="1">
      <c r="A256" s="17">
        <v>23</v>
      </c>
      <c r="B256" s="36">
        <v>0</v>
      </c>
      <c r="C256" s="37">
        <v>0</v>
      </c>
      <c r="D256" s="37">
        <v>0</v>
      </c>
      <c r="E256" s="91">
        <v>58</v>
      </c>
      <c r="F256" s="36">
        <v>3</v>
      </c>
      <c r="G256" s="37">
        <v>1</v>
      </c>
      <c r="H256" s="37">
        <v>2</v>
      </c>
      <c r="I256" s="91">
        <v>93</v>
      </c>
      <c r="J256" s="36">
        <v>2</v>
      </c>
      <c r="K256" s="37">
        <v>0</v>
      </c>
      <c r="L256" s="37">
        <v>2</v>
      </c>
      <c r="M256" s="65"/>
      <c r="N256" s="65"/>
      <c r="O256" s="65"/>
      <c r="P256" s="65"/>
      <c r="Q256" s="65"/>
      <c r="R256" s="65"/>
      <c r="S256" s="65"/>
      <c r="T256" s="65"/>
    </row>
    <row r="257" spans="1:20" s="35" customFormat="1" ht="18" customHeight="1">
      <c r="A257" s="19">
        <v>24</v>
      </c>
      <c r="B257" s="39">
        <v>0</v>
      </c>
      <c r="C257" s="40">
        <v>0</v>
      </c>
      <c r="D257" s="40">
        <v>0</v>
      </c>
      <c r="E257" s="92">
        <v>59</v>
      </c>
      <c r="F257" s="39">
        <v>1</v>
      </c>
      <c r="G257" s="40">
        <v>1</v>
      </c>
      <c r="H257" s="40">
        <v>0</v>
      </c>
      <c r="I257" s="92">
        <v>94</v>
      </c>
      <c r="J257" s="39">
        <v>0</v>
      </c>
      <c r="K257" s="40">
        <v>0</v>
      </c>
      <c r="L257" s="40">
        <v>0</v>
      </c>
      <c r="M257" s="65"/>
      <c r="N257" s="65"/>
      <c r="O257" s="65"/>
      <c r="P257" s="65"/>
      <c r="Q257" s="65"/>
      <c r="R257" s="65"/>
      <c r="S257" s="65"/>
      <c r="T257" s="65"/>
    </row>
    <row r="258" spans="1:20" s="6" customFormat="1" ht="25.5" customHeight="1">
      <c r="A258" s="10" t="s">
        <v>28</v>
      </c>
      <c r="B258" s="44">
        <v>3</v>
      </c>
      <c r="C258" s="44">
        <v>3</v>
      </c>
      <c r="D258" s="44">
        <v>0</v>
      </c>
      <c r="E258" s="98" t="s">
        <v>29</v>
      </c>
      <c r="F258" s="44">
        <v>13</v>
      </c>
      <c r="G258" s="44">
        <v>8</v>
      </c>
      <c r="H258" s="44">
        <v>5</v>
      </c>
      <c r="I258" s="93" t="s">
        <v>30</v>
      </c>
      <c r="J258" s="44">
        <v>4</v>
      </c>
      <c r="K258" s="44">
        <v>0</v>
      </c>
      <c r="L258" s="44">
        <v>4</v>
      </c>
      <c r="M258" s="65"/>
      <c r="N258" s="65"/>
      <c r="O258" s="65"/>
      <c r="P258" s="65"/>
      <c r="Q258" s="65"/>
      <c r="R258" s="65"/>
      <c r="S258" s="65"/>
      <c r="T258" s="65"/>
    </row>
    <row r="259" spans="1:20" s="35" customFormat="1" ht="15.75" customHeight="1">
      <c r="A259" s="17">
        <v>25</v>
      </c>
      <c r="B259" s="36">
        <v>0</v>
      </c>
      <c r="C259" s="37">
        <v>0</v>
      </c>
      <c r="D259" s="37">
        <v>0</v>
      </c>
      <c r="E259" s="91">
        <v>60</v>
      </c>
      <c r="F259" s="36">
        <v>3</v>
      </c>
      <c r="G259" s="37">
        <v>2</v>
      </c>
      <c r="H259" s="37">
        <v>1</v>
      </c>
      <c r="I259" s="91">
        <v>95</v>
      </c>
      <c r="J259" s="36">
        <v>0</v>
      </c>
      <c r="K259" s="37">
        <v>0</v>
      </c>
      <c r="L259" s="37">
        <v>0</v>
      </c>
      <c r="M259" s="65"/>
      <c r="N259" s="65"/>
      <c r="O259" s="65"/>
      <c r="P259" s="65"/>
      <c r="Q259" s="65"/>
      <c r="R259" s="65"/>
      <c r="S259" s="65"/>
      <c r="T259" s="65"/>
    </row>
    <row r="260" spans="1:20" s="35" customFormat="1" ht="15.75" customHeight="1">
      <c r="A260" s="17">
        <v>26</v>
      </c>
      <c r="B260" s="36">
        <v>0</v>
      </c>
      <c r="C260" s="37">
        <v>0</v>
      </c>
      <c r="D260" s="37">
        <v>0</v>
      </c>
      <c r="E260" s="91">
        <v>61</v>
      </c>
      <c r="F260" s="36">
        <v>0</v>
      </c>
      <c r="G260" s="37">
        <v>0</v>
      </c>
      <c r="H260" s="37">
        <v>0</v>
      </c>
      <c r="I260" s="91">
        <v>96</v>
      </c>
      <c r="J260" s="36">
        <v>1</v>
      </c>
      <c r="K260" s="37">
        <v>0</v>
      </c>
      <c r="L260" s="37">
        <v>1</v>
      </c>
      <c r="M260" s="65"/>
      <c r="N260" s="65"/>
      <c r="O260" s="65"/>
      <c r="P260" s="65"/>
      <c r="Q260" s="65"/>
      <c r="R260" s="65"/>
      <c r="S260" s="65"/>
      <c r="T260" s="65"/>
    </row>
    <row r="261" spans="1:20" s="35" customFormat="1" ht="15.75" customHeight="1">
      <c r="A261" s="17">
        <v>27</v>
      </c>
      <c r="B261" s="36">
        <v>1</v>
      </c>
      <c r="C261" s="37">
        <v>1</v>
      </c>
      <c r="D261" s="37">
        <v>0</v>
      </c>
      <c r="E261" s="91">
        <v>62</v>
      </c>
      <c r="F261" s="36">
        <v>1</v>
      </c>
      <c r="G261" s="37">
        <v>0</v>
      </c>
      <c r="H261" s="37">
        <v>1</v>
      </c>
      <c r="I261" s="91">
        <v>97</v>
      </c>
      <c r="J261" s="36">
        <v>1</v>
      </c>
      <c r="K261" s="37">
        <v>0</v>
      </c>
      <c r="L261" s="37">
        <v>1</v>
      </c>
      <c r="M261" s="65"/>
      <c r="N261" s="65"/>
      <c r="O261" s="65"/>
      <c r="P261" s="65"/>
      <c r="Q261" s="65"/>
      <c r="R261" s="65"/>
      <c r="S261" s="65"/>
      <c r="T261" s="65"/>
    </row>
    <row r="262" spans="1:20" s="35" customFormat="1" ht="15.75" customHeight="1">
      <c r="A262" s="17">
        <v>28</v>
      </c>
      <c r="B262" s="36">
        <v>1</v>
      </c>
      <c r="C262" s="37">
        <v>1</v>
      </c>
      <c r="D262" s="37">
        <v>0</v>
      </c>
      <c r="E262" s="91">
        <v>63</v>
      </c>
      <c r="F262" s="36">
        <v>5</v>
      </c>
      <c r="G262" s="37">
        <v>3</v>
      </c>
      <c r="H262" s="37">
        <v>2</v>
      </c>
      <c r="I262" s="91">
        <v>98</v>
      </c>
      <c r="J262" s="36">
        <v>1</v>
      </c>
      <c r="K262" s="37">
        <v>0</v>
      </c>
      <c r="L262" s="37">
        <v>1</v>
      </c>
      <c r="M262" s="65"/>
      <c r="N262" s="65"/>
      <c r="O262" s="65"/>
      <c r="P262" s="65"/>
      <c r="Q262" s="65"/>
      <c r="R262" s="65"/>
      <c r="S262" s="65"/>
      <c r="T262" s="65"/>
    </row>
    <row r="263" spans="1:20" s="35" customFormat="1" ht="18" customHeight="1">
      <c r="A263" s="19">
        <v>29</v>
      </c>
      <c r="B263" s="39">
        <v>1</v>
      </c>
      <c r="C263" s="40">
        <v>1</v>
      </c>
      <c r="D263" s="40">
        <v>0</v>
      </c>
      <c r="E263" s="92">
        <v>64</v>
      </c>
      <c r="F263" s="39">
        <v>4</v>
      </c>
      <c r="G263" s="40">
        <v>3</v>
      </c>
      <c r="H263" s="40">
        <v>1</v>
      </c>
      <c r="I263" s="91">
        <v>99</v>
      </c>
      <c r="J263" s="36">
        <v>0</v>
      </c>
      <c r="K263" s="37">
        <v>0</v>
      </c>
      <c r="L263" s="37">
        <v>0</v>
      </c>
      <c r="M263" s="65"/>
      <c r="N263" s="65"/>
      <c r="O263" s="65"/>
      <c r="P263" s="65"/>
      <c r="Q263" s="65"/>
      <c r="R263" s="65"/>
      <c r="S263" s="65"/>
      <c r="T263" s="65"/>
    </row>
    <row r="264" spans="1:20" s="6" customFormat="1" ht="25.5" customHeight="1">
      <c r="A264" s="10" t="s">
        <v>31</v>
      </c>
      <c r="B264" s="44">
        <v>1</v>
      </c>
      <c r="C264" s="44">
        <v>0</v>
      </c>
      <c r="D264" s="44">
        <v>1</v>
      </c>
      <c r="E264" s="98" t="s">
        <v>32</v>
      </c>
      <c r="F264" s="44">
        <v>19</v>
      </c>
      <c r="G264" s="44">
        <v>10</v>
      </c>
      <c r="H264" s="44">
        <v>9</v>
      </c>
      <c r="I264" s="95">
        <v>100</v>
      </c>
      <c r="J264" s="47">
        <v>1</v>
      </c>
      <c r="K264" s="48">
        <v>0</v>
      </c>
      <c r="L264" s="48">
        <v>1</v>
      </c>
      <c r="M264" s="65"/>
      <c r="N264" s="65"/>
      <c r="O264" s="65"/>
      <c r="P264" s="65"/>
      <c r="Q264" s="65"/>
      <c r="R264" s="65"/>
      <c r="S264" s="65"/>
      <c r="T264" s="65"/>
    </row>
    <row r="265" spans="1:20" s="35" customFormat="1" ht="15.75" customHeight="1">
      <c r="A265" s="17">
        <v>30</v>
      </c>
      <c r="B265" s="36">
        <v>1</v>
      </c>
      <c r="C265" s="37">
        <v>0</v>
      </c>
      <c r="D265" s="37">
        <v>1</v>
      </c>
      <c r="E265" s="91">
        <v>65</v>
      </c>
      <c r="F265" s="36">
        <v>5</v>
      </c>
      <c r="G265" s="37">
        <v>3</v>
      </c>
      <c r="H265" s="37">
        <v>2</v>
      </c>
      <c r="I265" s="91">
        <v>101</v>
      </c>
      <c r="J265" s="36">
        <v>0</v>
      </c>
      <c r="K265" s="37">
        <v>0</v>
      </c>
      <c r="L265" s="37">
        <v>0</v>
      </c>
      <c r="M265" s="65"/>
      <c r="N265" s="65"/>
      <c r="O265" s="65"/>
      <c r="P265" s="65"/>
      <c r="Q265" s="65"/>
      <c r="R265" s="65"/>
      <c r="S265" s="65"/>
      <c r="T265" s="65"/>
    </row>
    <row r="266" spans="1:20" s="35" customFormat="1" ht="15.75" customHeight="1">
      <c r="A266" s="17">
        <v>31</v>
      </c>
      <c r="B266" s="36">
        <v>0</v>
      </c>
      <c r="C266" s="37">
        <v>0</v>
      </c>
      <c r="D266" s="37">
        <v>0</v>
      </c>
      <c r="E266" s="91">
        <v>66</v>
      </c>
      <c r="F266" s="36">
        <v>3</v>
      </c>
      <c r="G266" s="37">
        <v>1</v>
      </c>
      <c r="H266" s="37">
        <v>2</v>
      </c>
      <c r="I266" s="91">
        <v>102</v>
      </c>
      <c r="J266" s="36">
        <v>0</v>
      </c>
      <c r="K266" s="37">
        <v>0</v>
      </c>
      <c r="L266" s="37">
        <v>0</v>
      </c>
      <c r="M266" s="65"/>
      <c r="N266" s="65"/>
      <c r="O266" s="65"/>
      <c r="P266" s="65"/>
      <c r="Q266" s="65"/>
      <c r="R266" s="65"/>
      <c r="S266" s="65"/>
      <c r="T266" s="65"/>
    </row>
    <row r="267" spans="1:20" s="35" customFormat="1" ht="15.75" customHeight="1">
      <c r="A267" s="17">
        <v>32</v>
      </c>
      <c r="B267" s="36">
        <v>0</v>
      </c>
      <c r="C267" s="37">
        <v>0</v>
      </c>
      <c r="D267" s="37">
        <v>0</v>
      </c>
      <c r="E267" s="91">
        <v>67</v>
      </c>
      <c r="F267" s="36">
        <v>4</v>
      </c>
      <c r="G267" s="37">
        <v>2</v>
      </c>
      <c r="H267" s="37">
        <v>2</v>
      </c>
      <c r="I267" s="91">
        <v>103</v>
      </c>
      <c r="J267" s="36">
        <v>0</v>
      </c>
      <c r="K267" s="37">
        <v>0</v>
      </c>
      <c r="L267" s="37">
        <v>0</v>
      </c>
      <c r="M267" s="65"/>
      <c r="N267" s="65"/>
      <c r="O267" s="65"/>
      <c r="P267" s="65"/>
      <c r="Q267" s="65"/>
      <c r="R267" s="65"/>
      <c r="S267" s="65"/>
      <c r="T267" s="65"/>
    </row>
    <row r="268" spans="1:20" s="35" customFormat="1" ht="15.75" customHeight="1">
      <c r="A268" s="17">
        <v>33</v>
      </c>
      <c r="B268" s="36">
        <v>0</v>
      </c>
      <c r="C268" s="37">
        <v>0</v>
      </c>
      <c r="D268" s="37">
        <v>0</v>
      </c>
      <c r="E268" s="91">
        <v>68</v>
      </c>
      <c r="F268" s="36">
        <v>3</v>
      </c>
      <c r="G268" s="37">
        <v>2</v>
      </c>
      <c r="H268" s="37">
        <v>1</v>
      </c>
      <c r="I268" s="96" t="s">
        <v>33</v>
      </c>
      <c r="J268" s="39">
        <v>0</v>
      </c>
      <c r="K268" s="40">
        <v>0</v>
      </c>
      <c r="L268" s="40">
        <v>0</v>
      </c>
      <c r="M268" s="65"/>
      <c r="N268" s="65"/>
      <c r="O268" s="65"/>
      <c r="P268" s="65"/>
      <c r="Q268" s="65"/>
      <c r="R268" s="65"/>
      <c r="S268" s="65"/>
      <c r="T268" s="65"/>
    </row>
    <row r="269" spans="1:20" s="35" customFormat="1" ht="21" customHeight="1" thickBot="1">
      <c r="A269" s="32">
        <v>34</v>
      </c>
      <c r="B269" s="36">
        <v>0</v>
      </c>
      <c r="C269" s="37">
        <v>0</v>
      </c>
      <c r="D269" s="37">
        <v>0</v>
      </c>
      <c r="E269" s="91">
        <v>69</v>
      </c>
      <c r="F269" s="36">
        <v>4</v>
      </c>
      <c r="G269" s="37">
        <v>2</v>
      </c>
      <c r="H269" s="37">
        <v>2</v>
      </c>
      <c r="I269" s="107" t="s">
        <v>5</v>
      </c>
      <c r="J269" s="47">
        <v>174</v>
      </c>
      <c r="K269" s="47">
        <v>85</v>
      </c>
      <c r="L269" s="47">
        <v>89</v>
      </c>
      <c r="M269" s="65"/>
      <c r="N269" s="65"/>
      <c r="O269" s="65"/>
      <c r="P269" s="65"/>
      <c r="Q269" s="65"/>
      <c r="R269" s="65"/>
      <c r="S269" s="65"/>
      <c r="T269" s="65"/>
    </row>
    <row r="270" spans="1:20" s="58" customFormat="1" ht="24" customHeight="1" thickTop="1" thickBot="1">
      <c r="A270" s="53" t="s">
        <v>34</v>
      </c>
      <c r="B270" s="115">
        <v>10</v>
      </c>
      <c r="C270" s="116">
        <v>2</v>
      </c>
      <c r="D270" s="116">
        <v>8</v>
      </c>
      <c r="E270" s="117" t="s">
        <v>36</v>
      </c>
      <c r="F270" s="116">
        <v>80</v>
      </c>
      <c r="G270" s="116">
        <v>44</v>
      </c>
      <c r="H270" s="116">
        <v>36</v>
      </c>
      <c r="I270" s="118" t="s">
        <v>37</v>
      </c>
      <c r="J270" s="116">
        <v>84</v>
      </c>
      <c r="K270" s="116">
        <v>39</v>
      </c>
      <c r="L270" s="116">
        <v>45</v>
      </c>
      <c r="M270" s="65"/>
      <c r="N270" s="65"/>
      <c r="O270" s="65"/>
      <c r="P270" s="65"/>
      <c r="Q270" s="65"/>
      <c r="R270" s="65"/>
      <c r="S270" s="65"/>
      <c r="T270" s="65"/>
    </row>
    <row r="271" spans="1:20" s="31" customFormat="1" ht="24" customHeight="1" thickBot="1">
      <c r="A271" s="24"/>
      <c r="B271" s="25" t="s">
        <v>39</v>
      </c>
      <c r="C271" s="26"/>
      <c r="D271" s="27"/>
      <c r="E271" s="28"/>
      <c r="F271" s="29"/>
      <c r="G271" s="59" t="s">
        <v>165</v>
      </c>
      <c r="H271" s="29"/>
      <c r="I271" s="28"/>
      <c r="J271" s="29"/>
      <c r="K271" s="60" t="s">
        <v>65</v>
      </c>
      <c r="L271" s="30"/>
      <c r="M271" s="35"/>
      <c r="N271" s="65"/>
      <c r="O271" s="65"/>
      <c r="P271" s="65"/>
      <c r="Q271" s="65"/>
      <c r="R271" s="65"/>
      <c r="S271" s="65"/>
      <c r="T271" s="65"/>
    </row>
    <row r="272" spans="1:20" s="4" customFormat="1" ht="21" customHeight="1">
      <c r="A272" s="11" t="s">
        <v>1</v>
      </c>
      <c r="B272" s="8" t="s">
        <v>2</v>
      </c>
      <c r="C272" s="8" t="s">
        <v>3</v>
      </c>
      <c r="D272" s="9" t="s">
        <v>4</v>
      </c>
      <c r="E272" s="11" t="s">
        <v>1</v>
      </c>
      <c r="F272" s="8" t="s">
        <v>2</v>
      </c>
      <c r="G272" s="8" t="s">
        <v>3</v>
      </c>
      <c r="H272" s="9" t="s">
        <v>4</v>
      </c>
      <c r="I272" s="11" t="s">
        <v>1</v>
      </c>
      <c r="J272" s="8" t="s">
        <v>2</v>
      </c>
      <c r="K272" s="8" t="s">
        <v>3</v>
      </c>
      <c r="L272" s="16" t="s">
        <v>4</v>
      </c>
      <c r="M272" s="65"/>
      <c r="N272" s="65"/>
      <c r="O272" s="65"/>
      <c r="P272" s="65"/>
      <c r="Q272" s="65"/>
      <c r="R272" s="65"/>
      <c r="S272" s="65"/>
      <c r="T272" s="65"/>
    </row>
    <row r="273" spans="1:20" s="6" customFormat="1" ht="25.5" customHeight="1">
      <c r="A273" s="10" t="s">
        <v>6</v>
      </c>
      <c r="B273" s="44">
        <v>2</v>
      </c>
      <c r="C273" s="44">
        <v>1</v>
      </c>
      <c r="D273" s="44">
        <v>1</v>
      </c>
      <c r="E273" s="98" t="s">
        <v>7</v>
      </c>
      <c r="F273" s="44">
        <v>9</v>
      </c>
      <c r="G273" s="44">
        <v>3</v>
      </c>
      <c r="H273" s="44">
        <v>6</v>
      </c>
      <c r="I273" s="98" t="s">
        <v>8</v>
      </c>
      <c r="J273" s="44">
        <v>34</v>
      </c>
      <c r="K273" s="44">
        <v>16</v>
      </c>
      <c r="L273" s="44">
        <v>18</v>
      </c>
      <c r="M273" s="65"/>
      <c r="N273" s="65"/>
      <c r="O273" s="65"/>
      <c r="P273" s="65"/>
      <c r="Q273" s="65"/>
      <c r="R273" s="65"/>
      <c r="S273" s="65"/>
      <c r="T273" s="65"/>
    </row>
    <row r="274" spans="1:20" s="35" customFormat="1" ht="15.75" customHeight="1">
      <c r="A274" s="17">
        <v>0</v>
      </c>
      <c r="B274" s="36">
        <v>0</v>
      </c>
      <c r="C274" s="37">
        <v>0</v>
      </c>
      <c r="D274" s="37">
        <v>0</v>
      </c>
      <c r="E274" s="91">
        <v>35</v>
      </c>
      <c r="F274" s="36">
        <v>0</v>
      </c>
      <c r="G274" s="37">
        <v>0</v>
      </c>
      <c r="H274" s="37">
        <v>0</v>
      </c>
      <c r="I274" s="91">
        <v>70</v>
      </c>
      <c r="J274" s="36">
        <v>13</v>
      </c>
      <c r="K274" s="37">
        <v>6</v>
      </c>
      <c r="L274" s="37">
        <v>7</v>
      </c>
      <c r="M274" s="65"/>
      <c r="N274" s="65"/>
      <c r="O274" s="65"/>
      <c r="P274" s="65"/>
      <c r="Q274" s="65"/>
      <c r="R274" s="65"/>
      <c r="S274" s="65"/>
      <c r="T274" s="65"/>
    </row>
    <row r="275" spans="1:20" s="35" customFormat="1" ht="15.75" customHeight="1">
      <c r="A275" s="17">
        <v>1</v>
      </c>
      <c r="B275" s="36">
        <v>0</v>
      </c>
      <c r="C275" s="37">
        <v>0</v>
      </c>
      <c r="D275" s="37">
        <v>0</v>
      </c>
      <c r="E275" s="91">
        <v>36</v>
      </c>
      <c r="F275" s="36">
        <v>2</v>
      </c>
      <c r="G275" s="37">
        <v>1</v>
      </c>
      <c r="H275" s="37">
        <v>1</v>
      </c>
      <c r="I275" s="91">
        <v>71</v>
      </c>
      <c r="J275" s="36">
        <v>4</v>
      </c>
      <c r="K275" s="37">
        <v>3</v>
      </c>
      <c r="L275" s="37">
        <v>1</v>
      </c>
      <c r="M275" s="65"/>
      <c r="N275" s="65"/>
      <c r="O275" s="65"/>
      <c r="P275" s="65"/>
      <c r="Q275" s="65"/>
      <c r="R275" s="65"/>
      <c r="S275" s="65"/>
      <c r="T275" s="65"/>
    </row>
    <row r="276" spans="1:20" s="35" customFormat="1" ht="15.75" customHeight="1">
      <c r="A276" s="17">
        <v>2</v>
      </c>
      <c r="B276" s="36">
        <v>1</v>
      </c>
      <c r="C276" s="37">
        <v>1</v>
      </c>
      <c r="D276" s="37">
        <v>0</v>
      </c>
      <c r="E276" s="91">
        <v>37</v>
      </c>
      <c r="F276" s="36">
        <v>2</v>
      </c>
      <c r="G276" s="37">
        <v>0</v>
      </c>
      <c r="H276" s="37">
        <v>2</v>
      </c>
      <c r="I276" s="91">
        <v>72</v>
      </c>
      <c r="J276" s="36">
        <v>8</v>
      </c>
      <c r="K276" s="37">
        <v>4</v>
      </c>
      <c r="L276" s="37">
        <v>4</v>
      </c>
      <c r="M276" s="65"/>
      <c r="N276" s="65"/>
      <c r="O276" s="65"/>
      <c r="P276" s="65"/>
      <c r="Q276" s="65"/>
      <c r="R276" s="65"/>
      <c r="S276" s="65"/>
      <c r="T276" s="65"/>
    </row>
    <row r="277" spans="1:20" s="35" customFormat="1" ht="15.75" customHeight="1">
      <c r="A277" s="17">
        <v>3</v>
      </c>
      <c r="B277" s="36">
        <v>0</v>
      </c>
      <c r="C277" s="37">
        <v>0</v>
      </c>
      <c r="D277" s="37">
        <v>0</v>
      </c>
      <c r="E277" s="91">
        <v>38</v>
      </c>
      <c r="F277" s="36">
        <v>2</v>
      </c>
      <c r="G277" s="37">
        <v>1</v>
      </c>
      <c r="H277" s="37">
        <v>1</v>
      </c>
      <c r="I277" s="91">
        <v>73</v>
      </c>
      <c r="J277" s="36">
        <v>5</v>
      </c>
      <c r="K277" s="37">
        <v>1</v>
      </c>
      <c r="L277" s="37">
        <v>4</v>
      </c>
      <c r="M277" s="65"/>
      <c r="N277" s="65"/>
      <c r="O277" s="65"/>
      <c r="P277" s="65"/>
      <c r="Q277" s="65"/>
      <c r="R277" s="65"/>
      <c r="S277" s="65"/>
      <c r="T277" s="65"/>
    </row>
    <row r="278" spans="1:20" s="35" customFormat="1" ht="18" customHeight="1">
      <c r="A278" s="19">
        <v>4</v>
      </c>
      <c r="B278" s="105">
        <v>1</v>
      </c>
      <c r="C278" s="40">
        <v>0</v>
      </c>
      <c r="D278" s="40">
        <v>1</v>
      </c>
      <c r="E278" s="92">
        <v>39</v>
      </c>
      <c r="F278" s="39">
        <v>3</v>
      </c>
      <c r="G278" s="40">
        <v>1</v>
      </c>
      <c r="H278" s="40">
        <v>2</v>
      </c>
      <c r="I278" s="92">
        <v>74</v>
      </c>
      <c r="J278" s="39">
        <v>4</v>
      </c>
      <c r="K278" s="40">
        <v>2</v>
      </c>
      <c r="L278" s="40">
        <v>2</v>
      </c>
      <c r="M278" s="65"/>
      <c r="N278" s="65"/>
      <c r="O278" s="65"/>
      <c r="P278" s="65"/>
      <c r="Q278" s="65"/>
      <c r="R278" s="65"/>
      <c r="S278" s="65"/>
      <c r="T278" s="65"/>
    </row>
    <row r="279" spans="1:20" s="6" customFormat="1" ht="25.5" customHeight="1">
      <c r="A279" s="10" t="s">
        <v>10</v>
      </c>
      <c r="B279" s="44">
        <v>10</v>
      </c>
      <c r="C279" s="44">
        <v>4</v>
      </c>
      <c r="D279" s="44">
        <v>6</v>
      </c>
      <c r="E279" s="98" t="s">
        <v>11</v>
      </c>
      <c r="F279" s="44">
        <v>20</v>
      </c>
      <c r="G279" s="44">
        <v>12</v>
      </c>
      <c r="H279" s="44">
        <v>8</v>
      </c>
      <c r="I279" s="98" t="s">
        <v>12</v>
      </c>
      <c r="J279" s="44">
        <v>31</v>
      </c>
      <c r="K279" s="44">
        <v>18</v>
      </c>
      <c r="L279" s="44">
        <v>13</v>
      </c>
      <c r="M279" s="65"/>
      <c r="N279" s="65"/>
      <c r="O279" s="65"/>
      <c r="P279" s="65"/>
      <c r="Q279" s="65"/>
      <c r="R279" s="65"/>
      <c r="S279" s="65"/>
      <c r="T279" s="65"/>
    </row>
    <row r="280" spans="1:20" s="35" customFormat="1" ht="15.75" customHeight="1">
      <c r="A280" s="17">
        <v>5</v>
      </c>
      <c r="B280" s="36">
        <v>2</v>
      </c>
      <c r="C280" s="37">
        <v>1</v>
      </c>
      <c r="D280" s="37">
        <v>1</v>
      </c>
      <c r="E280" s="91">
        <v>40</v>
      </c>
      <c r="F280" s="36">
        <v>7</v>
      </c>
      <c r="G280" s="37">
        <v>4</v>
      </c>
      <c r="H280" s="37">
        <v>3</v>
      </c>
      <c r="I280" s="91">
        <v>75</v>
      </c>
      <c r="J280" s="36">
        <v>4</v>
      </c>
      <c r="K280" s="37">
        <v>3</v>
      </c>
      <c r="L280" s="37">
        <v>1</v>
      </c>
      <c r="M280" s="65"/>
      <c r="N280" s="65"/>
      <c r="O280" s="65"/>
      <c r="P280" s="65"/>
      <c r="Q280" s="65"/>
      <c r="R280" s="65"/>
      <c r="S280" s="65"/>
      <c r="T280" s="65"/>
    </row>
    <row r="281" spans="1:20" s="35" customFormat="1" ht="15.75" customHeight="1">
      <c r="A281" s="17">
        <v>6</v>
      </c>
      <c r="B281" s="36">
        <v>2</v>
      </c>
      <c r="C281" s="37">
        <v>1</v>
      </c>
      <c r="D281" s="37">
        <v>1</v>
      </c>
      <c r="E281" s="91">
        <v>41</v>
      </c>
      <c r="F281" s="36">
        <v>2</v>
      </c>
      <c r="G281" s="37">
        <v>2</v>
      </c>
      <c r="H281" s="37">
        <v>0</v>
      </c>
      <c r="I281" s="91">
        <v>76</v>
      </c>
      <c r="J281" s="36">
        <v>7</v>
      </c>
      <c r="K281" s="37">
        <v>4</v>
      </c>
      <c r="L281" s="37">
        <v>3</v>
      </c>
      <c r="M281" s="65"/>
      <c r="N281" s="65"/>
      <c r="O281" s="65"/>
      <c r="P281" s="65"/>
      <c r="Q281" s="65"/>
      <c r="R281" s="65"/>
      <c r="S281" s="65"/>
      <c r="T281" s="65"/>
    </row>
    <row r="282" spans="1:20" s="35" customFormat="1" ht="15.75" customHeight="1">
      <c r="A282" s="17">
        <v>7</v>
      </c>
      <c r="B282" s="36">
        <v>3</v>
      </c>
      <c r="C282" s="37">
        <v>1</v>
      </c>
      <c r="D282" s="37">
        <v>2</v>
      </c>
      <c r="E282" s="91">
        <v>42</v>
      </c>
      <c r="F282" s="36">
        <v>3</v>
      </c>
      <c r="G282" s="37">
        <v>1</v>
      </c>
      <c r="H282" s="37">
        <v>2</v>
      </c>
      <c r="I282" s="91">
        <v>77</v>
      </c>
      <c r="J282" s="36">
        <v>6</v>
      </c>
      <c r="K282" s="37">
        <v>3</v>
      </c>
      <c r="L282" s="37">
        <v>3</v>
      </c>
      <c r="M282" s="65"/>
      <c r="N282" s="65"/>
      <c r="O282" s="65"/>
      <c r="P282" s="65"/>
      <c r="Q282" s="65"/>
      <c r="R282" s="65"/>
      <c r="S282" s="65"/>
      <c r="T282" s="65"/>
    </row>
    <row r="283" spans="1:20" s="35" customFormat="1" ht="15.75" customHeight="1">
      <c r="A283" s="17">
        <v>8</v>
      </c>
      <c r="B283" s="36">
        <v>2</v>
      </c>
      <c r="C283" s="37">
        <v>1</v>
      </c>
      <c r="D283" s="37">
        <v>1</v>
      </c>
      <c r="E283" s="91">
        <v>43</v>
      </c>
      <c r="F283" s="36">
        <v>2</v>
      </c>
      <c r="G283" s="37">
        <v>1</v>
      </c>
      <c r="H283" s="37">
        <v>1</v>
      </c>
      <c r="I283" s="91">
        <v>78</v>
      </c>
      <c r="J283" s="36">
        <v>11</v>
      </c>
      <c r="K283" s="37">
        <v>5</v>
      </c>
      <c r="L283" s="37">
        <v>6</v>
      </c>
      <c r="M283" s="65"/>
      <c r="N283" s="65"/>
      <c r="O283" s="65"/>
      <c r="P283" s="65"/>
      <c r="Q283" s="65"/>
      <c r="R283" s="65"/>
      <c r="S283" s="65"/>
      <c r="T283" s="65"/>
    </row>
    <row r="284" spans="1:20" s="35" customFormat="1" ht="18" customHeight="1">
      <c r="A284" s="19">
        <v>9</v>
      </c>
      <c r="B284" s="39">
        <v>1</v>
      </c>
      <c r="C284" s="40">
        <v>0</v>
      </c>
      <c r="D284" s="40">
        <v>1</v>
      </c>
      <c r="E284" s="92">
        <v>44</v>
      </c>
      <c r="F284" s="39">
        <v>6</v>
      </c>
      <c r="G284" s="40">
        <v>4</v>
      </c>
      <c r="H284" s="40">
        <v>2</v>
      </c>
      <c r="I284" s="92">
        <v>79</v>
      </c>
      <c r="J284" s="39">
        <v>3</v>
      </c>
      <c r="K284" s="40">
        <v>3</v>
      </c>
      <c r="L284" s="40">
        <v>0</v>
      </c>
      <c r="M284" s="65"/>
      <c r="N284" s="65"/>
      <c r="O284" s="65"/>
      <c r="P284" s="65"/>
      <c r="Q284" s="65"/>
      <c r="R284" s="65"/>
      <c r="S284" s="65"/>
      <c r="T284" s="65"/>
    </row>
    <row r="285" spans="1:20" s="6" customFormat="1" ht="25.5" customHeight="1">
      <c r="A285" s="10" t="s">
        <v>19</v>
      </c>
      <c r="B285" s="44">
        <v>14</v>
      </c>
      <c r="C285" s="44">
        <v>7</v>
      </c>
      <c r="D285" s="44">
        <v>7</v>
      </c>
      <c r="E285" s="98" t="s">
        <v>20</v>
      </c>
      <c r="F285" s="44">
        <v>19</v>
      </c>
      <c r="G285" s="44">
        <v>12</v>
      </c>
      <c r="H285" s="44">
        <v>7</v>
      </c>
      <c r="I285" s="98" t="s">
        <v>21</v>
      </c>
      <c r="J285" s="44">
        <v>12</v>
      </c>
      <c r="K285" s="44">
        <v>3</v>
      </c>
      <c r="L285" s="44">
        <v>9</v>
      </c>
      <c r="M285" s="65"/>
      <c r="N285" s="65"/>
      <c r="O285" s="65"/>
      <c r="P285" s="65"/>
      <c r="Q285" s="65"/>
      <c r="R285" s="65"/>
      <c r="S285" s="65"/>
      <c r="T285" s="65"/>
    </row>
    <row r="286" spans="1:20" s="35" customFormat="1" ht="15.75" customHeight="1">
      <c r="A286" s="17">
        <v>10</v>
      </c>
      <c r="B286" s="36">
        <v>3</v>
      </c>
      <c r="C286" s="37">
        <v>0</v>
      </c>
      <c r="D286" s="37">
        <v>3</v>
      </c>
      <c r="E286" s="91">
        <v>45</v>
      </c>
      <c r="F286" s="36">
        <v>2</v>
      </c>
      <c r="G286" s="37">
        <v>1</v>
      </c>
      <c r="H286" s="37">
        <v>1</v>
      </c>
      <c r="I286" s="91">
        <v>80</v>
      </c>
      <c r="J286" s="36">
        <v>3</v>
      </c>
      <c r="K286" s="37">
        <v>0</v>
      </c>
      <c r="L286" s="37">
        <v>3</v>
      </c>
      <c r="M286" s="65"/>
      <c r="N286" s="65"/>
      <c r="O286" s="65"/>
      <c r="P286" s="65"/>
      <c r="Q286" s="65"/>
      <c r="R286" s="65"/>
      <c r="S286" s="65"/>
      <c r="T286" s="65"/>
    </row>
    <row r="287" spans="1:20" s="35" customFormat="1" ht="15.75" customHeight="1">
      <c r="A287" s="17">
        <v>11</v>
      </c>
      <c r="B287" s="36">
        <v>4</v>
      </c>
      <c r="C287" s="37">
        <v>2</v>
      </c>
      <c r="D287" s="37">
        <v>2</v>
      </c>
      <c r="E287" s="91">
        <v>46</v>
      </c>
      <c r="F287" s="36">
        <v>6</v>
      </c>
      <c r="G287" s="37">
        <v>3</v>
      </c>
      <c r="H287" s="37">
        <v>3</v>
      </c>
      <c r="I287" s="91">
        <v>81</v>
      </c>
      <c r="J287" s="36">
        <v>1</v>
      </c>
      <c r="K287" s="37">
        <v>1</v>
      </c>
      <c r="L287" s="37">
        <v>0</v>
      </c>
      <c r="M287" s="65"/>
      <c r="N287" s="65"/>
      <c r="O287" s="65"/>
      <c r="P287" s="65"/>
      <c r="Q287" s="65"/>
      <c r="R287" s="65"/>
      <c r="S287" s="65"/>
      <c r="T287" s="65"/>
    </row>
    <row r="288" spans="1:20" s="35" customFormat="1" ht="15.75" customHeight="1">
      <c r="A288" s="17">
        <v>12</v>
      </c>
      <c r="B288" s="36">
        <v>4</v>
      </c>
      <c r="C288" s="37">
        <v>3</v>
      </c>
      <c r="D288" s="37">
        <v>1</v>
      </c>
      <c r="E288" s="91">
        <v>47</v>
      </c>
      <c r="F288" s="36">
        <v>5</v>
      </c>
      <c r="G288" s="37">
        <v>3</v>
      </c>
      <c r="H288" s="37">
        <v>2</v>
      </c>
      <c r="I288" s="91">
        <v>82</v>
      </c>
      <c r="J288" s="36">
        <v>2</v>
      </c>
      <c r="K288" s="37">
        <v>1</v>
      </c>
      <c r="L288" s="37">
        <v>1</v>
      </c>
      <c r="M288" s="65"/>
      <c r="N288" s="65"/>
      <c r="O288" s="65"/>
      <c r="P288" s="65"/>
      <c r="Q288" s="65"/>
      <c r="R288" s="65"/>
      <c r="S288" s="65"/>
      <c r="T288" s="65"/>
    </row>
    <row r="289" spans="1:20" s="35" customFormat="1" ht="15.75" customHeight="1">
      <c r="A289" s="17">
        <v>13</v>
      </c>
      <c r="B289" s="36">
        <v>2</v>
      </c>
      <c r="C289" s="37">
        <v>1</v>
      </c>
      <c r="D289" s="37">
        <v>1</v>
      </c>
      <c r="E289" s="91">
        <v>48</v>
      </c>
      <c r="F289" s="36">
        <v>5</v>
      </c>
      <c r="G289" s="37">
        <v>4</v>
      </c>
      <c r="H289" s="37">
        <v>1</v>
      </c>
      <c r="I289" s="91">
        <v>83</v>
      </c>
      <c r="J289" s="36">
        <v>1</v>
      </c>
      <c r="K289" s="37">
        <v>0</v>
      </c>
      <c r="L289" s="37">
        <v>1</v>
      </c>
      <c r="M289" s="65"/>
      <c r="N289" s="65"/>
      <c r="O289" s="65"/>
      <c r="P289" s="65"/>
      <c r="Q289" s="65"/>
      <c r="R289" s="65"/>
      <c r="S289" s="65"/>
      <c r="T289" s="65"/>
    </row>
    <row r="290" spans="1:20" s="35" customFormat="1" ht="18" customHeight="1">
      <c r="A290" s="19">
        <v>14</v>
      </c>
      <c r="B290" s="39">
        <v>1</v>
      </c>
      <c r="C290" s="40">
        <v>1</v>
      </c>
      <c r="D290" s="40">
        <v>0</v>
      </c>
      <c r="E290" s="92">
        <v>49</v>
      </c>
      <c r="F290" s="39">
        <v>1</v>
      </c>
      <c r="G290" s="40">
        <v>1</v>
      </c>
      <c r="H290" s="40">
        <v>0</v>
      </c>
      <c r="I290" s="92">
        <v>84</v>
      </c>
      <c r="J290" s="39">
        <v>5</v>
      </c>
      <c r="K290" s="40">
        <v>1</v>
      </c>
      <c r="L290" s="40">
        <v>4</v>
      </c>
      <c r="M290" s="65"/>
      <c r="N290" s="65"/>
      <c r="O290" s="65"/>
      <c r="P290" s="65"/>
      <c r="Q290" s="65"/>
      <c r="R290" s="65"/>
      <c r="S290" s="65"/>
      <c r="T290" s="65"/>
    </row>
    <row r="291" spans="1:20" s="6" customFormat="1" ht="25.5" customHeight="1">
      <c r="A291" s="10" t="s">
        <v>22</v>
      </c>
      <c r="B291" s="44">
        <v>6</v>
      </c>
      <c r="C291" s="44">
        <v>3</v>
      </c>
      <c r="D291" s="44">
        <v>3</v>
      </c>
      <c r="E291" s="98" t="s">
        <v>23</v>
      </c>
      <c r="F291" s="44">
        <v>22</v>
      </c>
      <c r="G291" s="44">
        <v>12</v>
      </c>
      <c r="H291" s="44">
        <v>10</v>
      </c>
      <c r="I291" s="98" t="s">
        <v>24</v>
      </c>
      <c r="J291" s="44">
        <v>11</v>
      </c>
      <c r="K291" s="44">
        <v>3</v>
      </c>
      <c r="L291" s="44">
        <v>8</v>
      </c>
      <c r="M291" s="65"/>
      <c r="N291" s="65"/>
      <c r="O291" s="65"/>
      <c r="P291" s="65"/>
      <c r="Q291" s="65"/>
      <c r="R291" s="65"/>
      <c r="S291" s="65"/>
      <c r="T291" s="65"/>
    </row>
    <row r="292" spans="1:20" s="35" customFormat="1" ht="15.75" customHeight="1">
      <c r="A292" s="17">
        <v>15</v>
      </c>
      <c r="B292" s="36">
        <v>1</v>
      </c>
      <c r="C292" s="37">
        <v>1</v>
      </c>
      <c r="D292" s="37">
        <v>0</v>
      </c>
      <c r="E292" s="91">
        <v>50</v>
      </c>
      <c r="F292" s="36">
        <v>1</v>
      </c>
      <c r="G292" s="37">
        <v>0</v>
      </c>
      <c r="H292" s="37">
        <v>1</v>
      </c>
      <c r="I292" s="91">
        <v>85</v>
      </c>
      <c r="J292" s="36">
        <v>6</v>
      </c>
      <c r="K292" s="37">
        <v>1</v>
      </c>
      <c r="L292" s="37">
        <v>5</v>
      </c>
      <c r="M292" s="65"/>
      <c r="N292" s="65"/>
      <c r="O292" s="65"/>
      <c r="P292" s="65"/>
      <c r="Q292" s="65"/>
      <c r="R292" s="65"/>
      <c r="S292" s="65"/>
      <c r="T292" s="65"/>
    </row>
    <row r="293" spans="1:20" s="35" customFormat="1" ht="15.75" customHeight="1">
      <c r="A293" s="17">
        <v>16</v>
      </c>
      <c r="B293" s="36">
        <v>2</v>
      </c>
      <c r="C293" s="37">
        <v>1</v>
      </c>
      <c r="D293" s="37">
        <v>1</v>
      </c>
      <c r="E293" s="91">
        <v>51</v>
      </c>
      <c r="F293" s="36">
        <v>3</v>
      </c>
      <c r="G293" s="37">
        <v>1</v>
      </c>
      <c r="H293" s="37">
        <v>2</v>
      </c>
      <c r="I293" s="91">
        <v>86</v>
      </c>
      <c r="J293" s="36">
        <v>1</v>
      </c>
      <c r="K293" s="37">
        <v>1</v>
      </c>
      <c r="L293" s="37">
        <v>0</v>
      </c>
      <c r="M293" s="65"/>
      <c r="N293" s="65"/>
      <c r="O293" s="65"/>
      <c r="P293" s="65"/>
      <c r="Q293" s="65"/>
      <c r="R293" s="65"/>
      <c r="S293" s="65"/>
      <c r="T293" s="65"/>
    </row>
    <row r="294" spans="1:20" s="35" customFormat="1" ht="15.75" customHeight="1">
      <c r="A294" s="17">
        <v>17</v>
      </c>
      <c r="B294" s="36">
        <v>0</v>
      </c>
      <c r="C294" s="37">
        <v>0</v>
      </c>
      <c r="D294" s="37">
        <v>0</v>
      </c>
      <c r="E294" s="91">
        <v>52</v>
      </c>
      <c r="F294" s="36">
        <v>5</v>
      </c>
      <c r="G294" s="37">
        <v>4</v>
      </c>
      <c r="H294" s="37">
        <v>1</v>
      </c>
      <c r="I294" s="91">
        <v>87</v>
      </c>
      <c r="J294" s="36">
        <v>3</v>
      </c>
      <c r="K294" s="37">
        <v>1</v>
      </c>
      <c r="L294" s="37">
        <v>2</v>
      </c>
      <c r="M294" s="65"/>
      <c r="N294" s="65"/>
      <c r="O294" s="65"/>
      <c r="P294" s="65"/>
      <c r="Q294" s="65"/>
      <c r="R294" s="65"/>
      <c r="S294" s="65"/>
      <c r="T294" s="65"/>
    </row>
    <row r="295" spans="1:20" s="35" customFormat="1" ht="15.75" customHeight="1">
      <c r="A295" s="17">
        <v>18</v>
      </c>
      <c r="B295" s="36">
        <v>1</v>
      </c>
      <c r="C295" s="37">
        <v>0</v>
      </c>
      <c r="D295" s="37">
        <v>1</v>
      </c>
      <c r="E295" s="91">
        <v>53</v>
      </c>
      <c r="F295" s="36">
        <v>8</v>
      </c>
      <c r="G295" s="37">
        <v>4</v>
      </c>
      <c r="H295" s="37">
        <v>4</v>
      </c>
      <c r="I295" s="91">
        <v>88</v>
      </c>
      <c r="J295" s="36">
        <v>0</v>
      </c>
      <c r="K295" s="37">
        <v>0</v>
      </c>
      <c r="L295" s="37">
        <v>0</v>
      </c>
      <c r="M295" s="65"/>
      <c r="N295" s="65"/>
      <c r="O295" s="65"/>
      <c r="P295" s="65"/>
      <c r="Q295" s="65"/>
      <c r="R295" s="65"/>
      <c r="S295" s="65"/>
      <c r="T295" s="65"/>
    </row>
    <row r="296" spans="1:20" s="35" customFormat="1" ht="18" customHeight="1">
      <c r="A296" s="19">
        <v>19</v>
      </c>
      <c r="B296" s="39">
        <v>2</v>
      </c>
      <c r="C296" s="40">
        <v>1</v>
      </c>
      <c r="D296" s="40">
        <v>1</v>
      </c>
      <c r="E296" s="92">
        <v>54</v>
      </c>
      <c r="F296" s="39">
        <v>5</v>
      </c>
      <c r="G296" s="40">
        <v>3</v>
      </c>
      <c r="H296" s="40">
        <v>2</v>
      </c>
      <c r="I296" s="92">
        <v>89</v>
      </c>
      <c r="J296" s="39">
        <v>1</v>
      </c>
      <c r="K296" s="40">
        <v>0</v>
      </c>
      <c r="L296" s="40">
        <v>1</v>
      </c>
      <c r="M296" s="65"/>
      <c r="N296" s="65"/>
      <c r="O296" s="65"/>
      <c r="P296" s="65"/>
      <c r="Q296" s="65"/>
      <c r="R296" s="65"/>
      <c r="S296" s="65"/>
      <c r="T296" s="65"/>
    </row>
    <row r="297" spans="1:20" s="6" customFormat="1" ht="25.5" customHeight="1">
      <c r="A297" s="10" t="s">
        <v>25</v>
      </c>
      <c r="B297" s="44">
        <v>8</v>
      </c>
      <c r="C297" s="44">
        <v>6</v>
      </c>
      <c r="D297" s="44">
        <v>2</v>
      </c>
      <c r="E297" s="98" t="s">
        <v>26</v>
      </c>
      <c r="F297" s="44">
        <v>11</v>
      </c>
      <c r="G297" s="44">
        <v>5</v>
      </c>
      <c r="H297" s="44">
        <v>6</v>
      </c>
      <c r="I297" s="98" t="s">
        <v>27</v>
      </c>
      <c r="J297" s="44">
        <v>8</v>
      </c>
      <c r="K297" s="44">
        <v>1</v>
      </c>
      <c r="L297" s="44">
        <v>7</v>
      </c>
      <c r="M297" s="65"/>
      <c r="N297" s="65"/>
      <c r="O297" s="65"/>
      <c r="P297" s="65"/>
      <c r="Q297" s="65"/>
      <c r="R297" s="65"/>
      <c r="S297" s="65"/>
      <c r="T297" s="65"/>
    </row>
    <row r="298" spans="1:20" s="35" customFormat="1" ht="15.75" customHeight="1">
      <c r="A298" s="17">
        <v>20</v>
      </c>
      <c r="B298" s="36">
        <v>1</v>
      </c>
      <c r="C298" s="37">
        <v>1</v>
      </c>
      <c r="D298" s="37">
        <v>0</v>
      </c>
      <c r="E298" s="91">
        <v>55</v>
      </c>
      <c r="F298" s="36">
        <v>3</v>
      </c>
      <c r="G298" s="37">
        <v>1</v>
      </c>
      <c r="H298" s="37">
        <v>2</v>
      </c>
      <c r="I298" s="91">
        <v>90</v>
      </c>
      <c r="J298" s="36">
        <v>2</v>
      </c>
      <c r="K298" s="37">
        <v>0</v>
      </c>
      <c r="L298" s="37">
        <v>2</v>
      </c>
      <c r="M298" s="65"/>
      <c r="N298" s="65"/>
      <c r="O298" s="65"/>
      <c r="P298" s="65"/>
      <c r="Q298" s="65"/>
      <c r="R298" s="65"/>
      <c r="S298" s="65"/>
      <c r="T298" s="65"/>
    </row>
    <row r="299" spans="1:20" s="35" customFormat="1" ht="15.75" customHeight="1">
      <c r="A299" s="17">
        <v>21</v>
      </c>
      <c r="B299" s="36">
        <v>2</v>
      </c>
      <c r="C299" s="37">
        <v>1</v>
      </c>
      <c r="D299" s="37">
        <v>1</v>
      </c>
      <c r="E299" s="91">
        <v>56</v>
      </c>
      <c r="F299" s="36">
        <v>2</v>
      </c>
      <c r="G299" s="37">
        <v>1</v>
      </c>
      <c r="H299" s="37">
        <v>1</v>
      </c>
      <c r="I299" s="91">
        <v>91</v>
      </c>
      <c r="J299" s="36">
        <v>2</v>
      </c>
      <c r="K299" s="37">
        <v>1</v>
      </c>
      <c r="L299" s="37">
        <v>1</v>
      </c>
      <c r="M299" s="65"/>
      <c r="N299" s="65"/>
      <c r="O299" s="65"/>
      <c r="P299" s="65"/>
      <c r="Q299" s="65"/>
      <c r="R299" s="65"/>
      <c r="S299" s="65"/>
      <c r="T299" s="65"/>
    </row>
    <row r="300" spans="1:20" s="35" customFormat="1" ht="15.75" customHeight="1">
      <c r="A300" s="17">
        <v>22</v>
      </c>
      <c r="B300" s="36">
        <v>0</v>
      </c>
      <c r="C300" s="37">
        <v>0</v>
      </c>
      <c r="D300" s="37">
        <v>0</v>
      </c>
      <c r="E300" s="91">
        <v>57</v>
      </c>
      <c r="F300" s="36">
        <v>3</v>
      </c>
      <c r="G300" s="37">
        <v>2</v>
      </c>
      <c r="H300" s="37">
        <v>1</v>
      </c>
      <c r="I300" s="91">
        <v>92</v>
      </c>
      <c r="J300" s="36">
        <v>2</v>
      </c>
      <c r="K300" s="37">
        <v>0</v>
      </c>
      <c r="L300" s="37">
        <v>2</v>
      </c>
      <c r="M300" s="65"/>
      <c r="N300" s="65"/>
      <c r="O300" s="65"/>
      <c r="P300" s="65"/>
      <c r="Q300" s="65"/>
      <c r="R300" s="65"/>
      <c r="S300" s="65"/>
      <c r="T300" s="65"/>
    </row>
    <row r="301" spans="1:20" s="35" customFormat="1" ht="15.75" customHeight="1">
      <c r="A301" s="17">
        <v>23</v>
      </c>
      <c r="B301" s="36">
        <v>4</v>
      </c>
      <c r="C301" s="37">
        <v>3</v>
      </c>
      <c r="D301" s="37">
        <v>1</v>
      </c>
      <c r="E301" s="91">
        <v>58</v>
      </c>
      <c r="F301" s="36">
        <v>2</v>
      </c>
      <c r="G301" s="37">
        <v>0</v>
      </c>
      <c r="H301" s="37">
        <v>2</v>
      </c>
      <c r="I301" s="91">
        <v>93</v>
      </c>
      <c r="J301" s="36">
        <v>2</v>
      </c>
      <c r="K301" s="37">
        <v>0</v>
      </c>
      <c r="L301" s="37">
        <v>2</v>
      </c>
      <c r="M301" s="65"/>
      <c r="N301" s="65"/>
      <c r="O301" s="65"/>
      <c r="P301" s="65"/>
      <c r="Q301" s="65"/>
      <c r="R301" s="65"/>
      <c r="S301" s="65"/>
      <c r="T301" s="65"/>
    </row>
    <row r="302" spans="1:20" s="35" customFormat="1" ht="18" customHeight="1">
      <c r="A302" s="19">
        <v>24</v>
      </c>
      <c r="B302" s="39">
        <v>1</v>
      </c>
      <c r="C302" s="40">
        <v>1</v>
      </c>
      <c r="D302" s="40">
        <v>0</v>
      </c>
      <c r="E302" s="92">
        <v>59</v>
      </c>
      <c r="F302" s="39">
        <v>1</v>
      </c>
      <c r="G302" s="40">
        <v>1</v>
      </c>
      <c r="H302" s="40">
        <v>0</v>
      </c>
      <c r="I302" s="92">
        <v>94</v>
      </c>
      <c r="J302" s="39">
        <v>0</v>
      </c>
      <c r="K302" s="40">
        <v>0</v>
      </c>
      <c r="L302" s="40">
        <v>0</v>
      </c>
      <c r="M302" s="65"/>
      <c r="N302" s="65"/>
      <c r="O302" s="65"/>
      <c r="P302" s="65"/>
      <c r="Q302" s="65"/>
      <c r="R302" s="65"/>
      <c r="S302" s="65"/>
      <c r="T302" s="65"/>
    </row>
    <row r="303" spans="1:20" s="6" customFormat="1" ht="25.5" customHeight="1">
      <c r="A303" s="10" t="s">
        <v>28</v>
      </c>
      <c r="B303" s="44">
        <v>3</v>
      </c>
      <c r="C303" s="44">
        <v>1</v>
      </c>
      <c r="D303" s="44">
        <v>2</v>
      </c>
      <c r="E303" s="98" t="s">
        <v>29</v>
      </c>
      <c r="F303" s="44">
        <v>24</v>
      </c>
      <c r="G303" s="44">
        <v>8</v>
      </c>
      <c r="H303" s="44">
        <v>16</v>
      </c>
      <c r="I303" s="93" t="s">
        <v>30</v>
      </c>
      <c r="J303" s="44">
        <v>2</v>
      </c>
      <c r="K303" s="44">
        <v>0</v>
      </c>
      <c r="L303" s="44">
        <v>2</v>
      </c>
      <c r="M303" s="65"/>
      <c r="N303" s="65"/>
      <c r="O303" s="65"/>
      <c r="P303" s="65"/>
      <c r="Q303" s="65"/>
      <c r="R303" s="65"/>
      <c r="S303" s="65"/>
      <c r="T303" s="65"/>
    </row>
    <row r="304" spans="1:20" s="35" customFormat="1" ht="15.75" customHeight="1">
      <c r="A304" s="17">
        <v>25</v>
      </c>
      <c r="B304" s="36">
        <v>0</v>
      </c>
      <c r="C304" s="37">
        <v>0</v>
      </c>
      <c r="D304" s="37">
        <v>0</v>
      </c>
      <c r="E304" s="91">
        <v>60</v>
      </c>
      <c r="F304" s="36">
        <v>9</v>
      </c>
      <c r="G304" s="37">
        <v>2</v>
      </c>
      <c r="H304" s="37">
        <v>7</v>
      </c>
      <c r="I304" s="91">
        <v>95</v>
      </c>
      <c r="J304" s="36">
        <v>0</v>
      </c>
      <c r="K304" s="37">
        <v>0</v>
      </c>
      <c r="L304" s="37">
        <v>0</v>
      </c>
      <c r="M304" s="65"/>
      <c r="N304" s="65"/>
      <c r="O304" s="65"/>
      <c r="P304" s="65"/>
      <c r="Q304" s="65"/>
      <c r="R304" s="65"/>
      <c r="S304" s="65"/>
      <c r="T304" s="65"/>
    </row>
    <row r="305" spans="1:20" s="35" customFormat="1" ht="15.75" customHeight="1">
      <c r="A305" s="17">
        <v>26</v>
      </c>
      <c r="B305" s="36">
        <v>1</v>
      </c>
      <c r="C305" s="37">
        <v>1</v>
      </c>
      <c r="D305" s="37">
        <v>0</v>
      </c>
      <c r="E305" s="91">
        <v>61</v>
      </c>
      <c r="F305" s="36">
        <v>4</v>
      </c>
      <c r="G305" s="37">
        <v>1</v>
      </c>
      <c r="H305" s="37">
        <v>3</v>
      </c>
      <c r="I305" s="91">
        <v>96</v>
      </c>
      <c r="J305" s="36">
        <v>0</v>
      </c>
      <c r="K305" s="37">
        <v>0</v>
      </c>
      <c r="L305" s="37">
        <v>0</v>
      </c>
      <c r="M305" s="65"/>
      <c r="N305" s="65"/>
      <c r="O305" s="65"/>
      <c r="P305" s="65"/>
      <c r="Q305" s="65"/>
      <c r="R305" s="65"/>
      <c r="S305" s="65"/>
      <c r="T305" s="65"/>
    </row>
    <row r="306" spans="1:20" s="35" customFormat="1" ht="15.75" customHeight="1">
      <c r="A306" s="17">
        <v>27</v>
      </c>
      <c r="B306" s="36">
        <v>1</v>
      </c>
      <c r="C306" s="37">
        <v>0</v>
      </c>
      <c r="D306" s="37">
        <v>1</v>
      </c>
      <c r="E306" s="91">
        <v>62</v>
      </c>
      <c r="F306" s="36">
        <v>3</v>
      </c>
      <c r="G306" s="37">
        <v>2</v>
      </c>
      <c r="H306" s="37">
        <v>1</v>
      </c>
      <c r="I306" s="91">
        <v>97</v>
      </c>
      <c r="J306" s="36">
        <v>0</v>
      </c>
      <c r="K306" s="37">
        <v>0</v>
      </c>
      <c r="L306" s="37">
        <v>0</v>
      </c>
      <c r="M306" s="65"/>
      <c r="N306" s="65"/>
      <c r="O306" s="65"/>
      <c r="P306" s="65"/>
      <c r="Q306" s="65"/>
      <c r="R306" s="65"/>
      <c r="S306" s="65"/>
      <c r="T306" s="65"/>
    </row>
    <row r="307" spans="1:20" s="35" customFormat="1" ht="15.75" customHeight="1">
      <c r="A307" s="17">
        <v>28</v>
      </c>
      <c r="B307" s="36">
        <v>0</v>
      </c>
      <c r="C307" s="37">
        <v>0</v>
      </c>
      <c r="D307" s="37">
        <v>0</v>
      </c>
      <c r="E307" s="91">
        <v>63</v>
      </c>
      <c r="F307" s="36">
        <v>1</v>
      </c>
      <c r="G307" s="37">
        <v>0</v>
      </c>
      <c r="H307" s="37">
        <v>1</v>
      </c>
      <c r="I307" s="91">
        <v>98</v>
      </c>
      <c r="J307" s="36">
        <v>1</v>
      </c>
      <c r="K307" s="37">
        <v>0</v>
      </c>
      <c r="L307" s="37">
        <v>1</v>
      </c>
      <c r="M307" s="65"/>
      <c r="N307" s="65"/>
      <c r="O307" s="65"/>
      <c r="P307" s="65"/>
      <c r="Q307" s="65"/>
      <c r="R307" s="65"/>
      <c r="S307" s="65"/>
      <c r="T307" s="65"/>
    </row>
    <row r="308" spans="1:20" s="35" customFormat="1" ht="18" customHeight="1">
      <c r="A308" s="19">
        <v>29</v>
      </c>
      <c r="B308" s="39">
        <v>1</v>
      </c>
      <c r="C308" s="40">
        <v>0</v>
      </c>
      <c r="D308" s="40">
        <v>1</v>
      </c>
      <c r="E308" s="92">
        <v>64</v>
      </c>
      <c r="F308" s="39">
        <v>7</v>
      </c>
      <c r="G308" s="40">
        <v>3</v>
      </c>
      <c r="H308" s="40">
        <v>4</v>
      </c>
      <c r="I308" s="91">
        <v>99</v>
      </c>
      <c r="J308" s="36">
        <v>0</v>
      </c>
      <c r="K308" s="37">
        <v>0</v>
      </c>
      <c r="L308" s="37">
        <v>0</v>
      </c>
      <c r="M308" s="65"/>
      <c r="N308" s="65"/>
      <c r="O308" s="65"/>
      <c r="P308" s="65"/>
      <c r="Q308" s="65"/>
      <c r="R308" s="65"/>
      <c r="S308" s="65"/>
      <c r="T308" s="65"/>
    </row>
    <row r="309" spans="1:20" s="6" customFormat="1" ht="25.5" customHeight="1">
      <c r="A309" s="10" t="s">
        <v>31</v>
      </c>
      <c r="B309" s="44">
        <v>7</v>
      </c>
      <c r="C309" s="44">
        <v>3</v>
      </c>
      <c r="D309" s="44">
        <v>4</v>
      </c>
      <c r="E309" s="98" t="s">
        <v>32</v>
      </c>
      <c r="F309" s="44">
        <v>35</v>
      </c>
      <c r="G309" s="44">
        <v>20</v>
      </c>
      <c r="H309" s="44">
        <v>15</v>
      </c>
      <c r="I309" s="95">
        <v>100</v>
      </c>
      <c r="J309" s="47">
        <v>1</v>
      </c>
      <c r="K309" s="48">
        <v>0</v>
      </c>
      <c r="L309" s="48">
        <v>1</v>
      </c>
      <c r="M309" s="65"/>
      <c r="N309" s="65"/>
      <c r="O309" s="65"/>
      <c r="P309" s="65"/>
      <c r="Q309" s="65"/>
      <c r="R309" s="65"/>
      <c r="S309" s="65"/>
      <c r="T309" s="65"/>
    </row>
    <row r="310" spans="1:20" s="35" customFormat="1" ht="15.75" customHeight="1">
      <c r="A310" s="17">
        <v>30</v>
      </c>
      <c r="B310" s="36">
        <v>1</v>
      </c>
      <c r="C310" s="37">
        <v>1</v>
      </c>
      <c r="D310" s="37">
        <v>0</v>
      </c>
      <c r="E310" s="91">
        <v>65</v>
      </c>
      <c r="F310" s="36">
        <v>7</v>
      </c>
      <c r="G310" s="37">
        <v>6</v>
      </c>
      <c r="H310" s="37">
        <v>1</v>
      </c>
      <c r="I310" s="91">
        <v>101</v>
      </c>
      <c r="J310" s="36">
        <v>0</v>
      </c>
      <c r="K310" s="37">
        <v>0</v>
      </c>
      <c r="L310" s="37">
        <v>0</v>
      </c>
      <c r="M310" s="65"/>
      <c r="N310" s="65"/>
      <c r="O310" s="65"/>
      <c r="P310" s="65"/>
      <c r="Q310" s="65"/>
      <c r="R310" s="65"/>
      <c r="S310" s="65"/>
      <c r="T310" s="65"/>
    </row>
    <row r="311" spans="1:20" s="35" customFormat="1" ht="15.75" customHeight="1">
      <c r="A311" s="17">
        <v>31</v>
      </c>
      <c r="B311" s="36">
        <v>0</v>
      </c>
      <c r="C311" s="37">
        <v>0</v>
      </c>
      <c r="D311" s="37">
        <v>0</v>
      </c>
      <c r="E311" s="91">
        <v>66</v>
      </c>
      <c r="F311" s="36">
        <v>7</v>
      </c>
      <c r="G311" s="37">
        <v>6</v>
      </c>
      <c r="H311" s="37">
        <v>1</v>
      </c>
      <c r="I311" s="91">
        <v>102</v>
      </c>
      <c r="J311" s="36">
        <v>0</v>
      </c>
      <c r="K311" s="37">
        <v>0</v>
      </c>
      <c r="L311" s="37">
        <v>0</v>
      </c>
      <c r="M311" s="65"/>
      <c r="N311" s="65"/>
      <c r="O311" s="65"/>
      <c r="P311" s="65"/>
      <c r="Q311" s="65"/>
      <c r="R311" s="65"/>
      <c r="S311" s="65"/>
      <c r="T311" s="65"/>
    </row>
    <row r="312" spans="1:20" s="35" customFormat="1" ht="15.75" customHeight="1">
      <c r="A312" s="17">
        <v>32</v>
      </c>
      <c r="B312" s="36">
        <v>2</v>
      </c>
      <c r="C312" s="37">
        <v>0</v>
      </c>
      <c r="D312" s="37">
        <v>2</v>
      </c>
      <c r="E312" s="91">
        <v>67</v>
      </c>
      <c r="F312" s="36">
        <v>7</v>
      </c>
      <c r="G312" s="37">
        <v>2</v>
      </c>
      <c r="H312" s="37">
        <v>5</v>
      </c>
      <c r="I312" s="91">
        <v>103</v>
      </c>
      <c r="J312" s="36">
        <v>0</v>
      </c>
      <c r="K312" s="37">
        <v>0</v>
      </c>
      <c r="L312" s="37">
        <v>0</v>
      </c>
      <c r="M312" s="65"/>
      <c r="N312" s="65"/>
      <c r="O312" s="65"/>
      <c r="P312" s="65"/>
      <c r="Q312" s="65"/>
      <c r="R312" s="65"/>
      <c r="S312" s="65"/>
      <c r="T312" s="65"/>
    </row>
    <row r="313" spans="1:20" s="35" customFormat="1" ht="15.75" customHeight="1">
      <c r="A313" s="17">
        <v>33</v>
      </c>
      <c r="B313" s="36">
        <v>4</v>
      </c>
      <c r="C313" s="37">
        <v>2</v>
      </c>
      <c r="D313" s="37">
        <v>2</v>
      </c>
      <c r="E313" s="91">
        <v>68</v>
      </c>
      <c r="F313" s="36">
        <v>7</v>
      </c>
      <c r="G313" s="37">
        <v>3</v>
      </c>
      <c r="H313" s="37">
        <v>4</v>
      </c>
      <c r="I313" s="96" t="s">
        <v>33</v>
      </c>
      <c r="J313" s="39">
        <v>0</v>
      </c>
      <c r="K313" s="40">
        <v>0</v>
      </c>
      <c r="L313" s="40">
        <v>0</v>
      </c>
      <c r="M313" s="65"/>
      <c r="N313" s="65"/>
      <c r="O313" s="65"/>
      <c r="P313" s="65"/>
      <c r="Q313" s="65"/>
      <c r="R313" s="65"/>
      <c r="S313" s="65"/>
      <c r="T313" s="65"/>
    </row>
    <row r="314" spans="1:20" s="35" customFormat="1" ht="21" customHeight="1" thickBot="1">
      <c r="A314" s="32">
        <v>34</v>
      </c>
      <c r="B314" s="36">
        <v>0</v>
      </c>
      <c r="C314" s="37">
        <v>0</v>
      </c>
      <c r="D314" s="37">
        <v>0</v>
      </c>
      <c r="E314" s="91">
        <v>69</v>
      </c>
      <c r="F314" s="36">
        <v>7</v>
      </c>
      <c r="G314" s="37">
        <v>3</v>
      </c>
      <c r="H314" s="37">
        <v>4</v>
      </c>
      <c r="I314" s="107" t="s">
        <v>5</v>
      </c>
      <c r="J314" s="47">
        <v>288</v>
      </c>
      <c r="K314" s="47">
        <v>138</v>
      </c>
      <c r="L314" s="47">
        <v>150</v>
      </c>
      <c r="M314" s="65"/>
      <c r="N314" s="65"/>
      <c r="O314" s="65"/>
      <c r="P314" s="65"/>
      <c r="Q314" s="65"/>
      <c r="R314" s="65"/>
      <c r="S314" s="65"/>
      <c r="T314" s="65"/>
    </row>
    <row r="315" spans="1:20" s="58" customFormat="1" ht="24" customHeight="1" thickTop="1" thickBot="1">
      <c r="A315" s="53" t="s">
        <v>34</v>
      </c>
      <c r="B315" s="115">
        <v>26</v>
      </c>
      <c r="C315" s="116">
        <v>12</v>
      </c>
      <c r="D315" s="116">
        <v>14</v>
      </c>
      <c r="E315" s="117" t="s">
        <v>36</v>
      </c>
      <c r="F315" s="116">
        <v>129</v>
      </c>
      <c r="G315" s="116">
        <v>65</v>
      </c>
      <c r="H315" s="116">
        <v>64</v>
      </c>
      <c r="I315" s="118" t="s">
        <v>37</v>
      </c>
      <c r="J315" s="116">
        <v>133</v>
      </c>
      <c r="K315" s="116">
        <v>61</v>
      </c>
      <c r="L315" s="116">
        <v>72</v>
      </c>
      <c r="M315" s="65"/>
      <c r="N315" s="65"/>
      <c r="O315" s="65"/>
      <c r="P315" s="65"/>
      <c r="Q315" s="65"/>
      <c r="R315" s="65"/>
      <c r="S315" s="65"/>
      <c r="T315" s="65"/>
    </row>
    <row r="316" spans="1:20" s="31" customFormat="1" ht="24" customHeight="1" thickBot="1">
      <c r="A316" s="24"/>
      <c r="B316" s="25" t="s">
        <v>39</v>
      </c>
      <c r="C316" s="26"/>
      <c r="D316" s="27"/>
      <c r="E316" s="28"/>
      <c r="F316" s="29"/>
      <c r="G316" s="59" t="s">
        <v>165</v>
      </c>
      <c r="H316" s="29"/>
      <c r="I316" s="28"/>
      <c r="J316" s="29"/>
      <c r="K316" s="60" t="s">
        <v>66</v>
      </c>
      <c r="L316" s="30"/>
      <c r="M316" s="35"/>
      <c r="N316" s="65"/>
      <c r="O316" s="65"/>
      <c r="P316" s="65"/>
      <c r="Q316" s="65"/>
      <c r="R316" s="65"/>
      <c r="S316" s="65"/>
      <c r="T316" s="65"/>
    </row>
    <row r="317" spans="1:20" s="4" customFormat="1" ht="21" customHeight="1">
      <c r="A317" s="11" t="s">
        <v>1</v>
      </c>
      <c r="B317" s="8" t="s">
        <v>2</v>
      </c>
      <c r="C317" s="8" t="s">
        <v>3</v>
      </c>
      <c r="D317" s="9" t="s">
        <v>4</v>
      </c>
      <c r="E317" s="11" t="s">
        <v>1</v>
      </c>
      <c r="F317" s="8" t="s">
        <v>2</v>
      </c>
      <c r="G317" s="8" t="s">
        <v>3</v>
      </c>
      <c r="H317" s="9" t="s">
        <v>4</v>
      </c>
      <c r="I317" s="11" t="s">
        <v>1</v>
      </c>
      <c r="J317" s="8" t="s">
        <v>2</v>
      </c>
      <c r="K317" s="8" t="s">
        <v>3</v>
      </c>
      <c r="L317" s="16" t="s">
        <v>4</v>
      </c>
      <c r="M317" s="65"/>
      <c r="N317" s="65"/>
      <c r="O317" s="65"/>
      <c r="P317" s="65"/>
      <c r="Q317" s="65"/>
      <c r="R317" s="65"/>
      <c r="S317" s="65"/>
      <c r="T317" s="65"/>
    </row>
    <row r="318" spans="1:20" s="6" customFormat="1" ht="25.5" customHeight="1">
      <c r="A318" s="10" t="s">
        <v>6</v>
      </c>
      <c r="B318" s="44">
        <v>5</v>
      </c>
      <c r="C318" s="44">
        <v>3</v>
      </c>
      <c r="D318" s="44">
        <v>2</v>
      </c>
      <c r="E318" s="98" t="s">
        <v>7</v>
      </c>
      <c r="F318" s="44">
        <v>11</v>
      </c>
      <c r="G318" s="44">
        <v>6</v>
      </c>
      <c r="H318" s="44">
        <v>5</v>
      </c>
      <c r="I318" s="98" t="s">
        <v>8</v>
      </c>
      <c r="J318" s="44">
        <v>14</v>
      </c>
      <c r="K318" s="44">
        <v>7</v>
      </c>
      <c r="L318" s="44">
        <v>7</v>
      </c>
      <c r="M318" s="65"/>
      <c r="N318" s="65"/>
      <c r="O318" s="65"/>
      <c r="P318" s="65"/>
      <c r="Q318" s="65"/>
      <c r="R318" s="65"/>
      <c r="S318" s="65"/>
      <c r="T318" s="65"/>
    </row>
    <row r="319" spans="1:20" s="35" customFormat="1" ht="15.75" customHeight="1">
      <c r="A319" s="17">
        <v>0</v>
      </c>
      <c r="B319" s="36">
        <v>0</v>
      </c>
      <c r="C319" s="37">
        <v>0</v>
      </c>
      <c r="D319" s="37">
        <v>0</v>
      </c>
      <c r="E319" s="91">
        <v>35</v>
      </c>
      <c r="F319" s="36">
        <v>2</v>
      </c>
      <c r="G319" s="37">
        <v>2</v>
      </c>
      <c r="H319" s="37">
        <v>0</v>
      </c>
      <c r="I319" s="91">
        <v>70</v>
      </c>
      <c r="J319" s="36">
        <v>2</v>
      </c>
      <c r="K319" s="37">
        <v>1</v>
      </c>
      <c r="L319" s="37">
        <v>1</v>
      </c>
      <c r="M319" s="65"/>
      <c r="N319" s="65"/>
      <c r="O319" s="65"/>
      <c r="P319" s="65"/>
      <c r="Q319" s="65"/>
      <c r="R319" s="65"/>
      <c r="S319" s="65"/>
      <c r="T319" s="65"/>
    </row>
    <row r="320" spans="1:20" s="35" customFormat="1" ht="15.75" customHeight="1">
      <c r="A320" s="17">
        <v>1</v>
      </c>
      <c r="B320" s="36">
        <v>1</v>
      </c>
      <c r="C320" s="37">
        <v>1</v>
      </c>
      <c r="D320" s="37">
        <v>0</v>
      </c>
      <c r="E320" s="91">
        <v>36</v>
      </c>
      <c r="F320" s="36">
        <v>2</v>
      </c>
      <c r="G320" s="37">
        <v>1</v>
      </c>
      <c r="H320" s="37">
        <v>1</v>
      </c>
      <c r="I320" s="91">
        <v>71</v>
      </c>
      <c r="J320" s="36">
        <v>2</v>
      </c>
      <c r="K320" s="37">
        <v>1</v>
      </c>
      <c r="L320" s="37">
        <v>1</v>
      </c>
      <c r="M320" s="65"/>
      <c r="N320" s="65"/>
      <c r="O320" s="65"/>
      <c r="P320" s="65"/>
      <c r="Q320" s="65"/>
      <c r="R320" s="65"/>
      <c r="S320" s="65"/>
      <c r="T320" s="65"/>
    </row>
    <row r="321" spans="1:20" s="35" customFormat="1" ht="15.75" customHeight="1">
      <c r="A321" s="17">
        <v>2</v>
      </c>
      <c r="B321" s="36">
        <v>4</v>
      </c>
      <c r="C321" s="37">
        <v>2</v>
      </c>
      <c r="D321" s="37">
        <v>2</v>
      </c>
      <c r="E321" s="91">
        <v>37</v>
      </c>
      <c r="F321" s="36">
        <v>2</v>
      </c>
      <c r="G321" s="37">
        <v>0</v>
      </c>
      <c r="H321" s="37">
        <v>2</v>
      </c>
      <c r="I321" s="91">
        <v>72</v>
      </c>
      <c r="J321" s="36">
        <v>5</v>
      </c>
      <c r="K321" s="37">
        <v>3</v>
      </c>
      <c r="L321" s="37">
        <v>2</v>
      </c>
      <c r="M321" s="65"/>
      <c r="N321" s="65"/>
      <c r="O321" s="65"/>
      <c r="P321" s="65"/>
      <c r="Q321" s="65"/>
      <c r="R321" s="65"/>
      <c r="S321" s="65"/>
      <c r="T321" s="65"/>
    </row>
    <row r="322" spans="1:20" s="35" customFormat="1" ht="15.75" customHeight="1">
      <c r="A322" s="17">
        <v>3</v>
      </c>
      <c r="B322" s="36">
        <v>0</v>
      </c>
      <c r="C322" s="37">
        <v>0</v>
      </c>
      <c r="D322" s="37">
        <v>0</v>
      </c>
      <c r="E322" s="91">
        <v>38</v>
      </c>
      <c r="F322" s="36">
        <v>3</v>
      </c>
      <c r="G322" s="37">
        <v>1</v>
      </c>
      <c r="H322" s="37">
        <v>2</v>
      </c>
      <c r="I322" s="91">
        <v>73</v>
      </c>
      <c r="J322" s="36">
        <v>5</v>
      </c>
      <c r="K322" s="37">
        <v>2</v>
      </c>
      <c r="L322" s="37">
        <v>3</v>
      </c>
      <c r="M322" s="65"/>
      <c r="N322" s="65"/>
      <c r="O322" s="65"/>
      <c r="P322" s="65"/>
      <c r="Q322" s="65"/>
      <c r="R322" s="65"/>
      <c r="S322" s="65"/>
      <c r="T322" s="65"/>
    </row>
    <row r="323" spans="1:20" s="35" customFormat="1" ht="18" customHeight="1">
      <c r="A323" s="19">
        <v>4</v>
      </c>
      <c r="B323" s="105">
        <v>0</v>
      </c>
      <c r="C323" s="40">
        <v>0</v>
      </c>
      <c r="D323" s="40">
        <v>0</v>
      </c>
      <c r="E323" s="92">
        <v>39</v>
      </c>
      <c r="F323" s="39">
        <v>2</v>
      </c>
      <c r="G323" s="40">
        <v>2</v>
      </c>
      <c r="H323" s="40">
        <v>0</v>
      </c>
      <c r="I323" s="92">
        <v>74</v>
      </c>
      <c r="J323" s="39">
        <v>0</v>
      </c>
      <c r="K323" s="40">
        <v>0</v>
      </c>
      <c r="L323" s="40">
        <v>0</v>
      </c>
      <c r="M323" s="65"/>
      <c r="N323" s="65"/>
      <c r="O323" s="65"/>
      <c r="P323" s="65"/>
      <c r="Q323" s="65"/>
      <c r="R323" s="65"/>
      <c r="S323" s="65"/>
      <c r="T323" s="65"/>
    </row>
    <row r="324" spans="1:20" s="6" customFormat="1" ht="25.5" customHeight="1">
      <c r="A324" s="10" t="s">
        <v>10</v>
      </c>
      <c r="B324" s="44">
        <v>8</v>
      </c>
      <c r="C324" s="44">
        <v>3</v>
      </c>
      <c r="D324" s="44">
        <v>5</v>
      </c>
      <c r="E324" s="98" t="s">
        <v>11</v>
      </c>
      <c r="F324" s="44">
        <v>9</v>
      </c>
      <c r="G324" s="44">
        <v>6</v>
      </c>
      <c r="H324" s="44">
        <v>3</v>
      </c>
      <c r="I324" s="98" t="s">
        <v>12</v>
      </c>
      <c r="J324" s="44">
        <v>10</v>
      </c>
      <c r="K324" s="44">
        <v>4</v>
      </c>
      <c r="L324" s="44">
        <v>6</v>
      </c>
      <c r="M324" s="65"/>
      <c r="N324" s="65"/>
      <c r="O324" s="65"/>
      <c r="P324" s="65"/>
      <c r="Q324" s="65"/>
      <c r="R324" s="65"/>
      <c r="S324" s="65"/>
      <c r="T324" s="65"/>
    </row>
    <row r="325" spans="1:20" s="35" customFormat="1" ht="15.75" customHeight="1">
      <c r="A325" s="17">
        <v>5</v>
      </c>
      <c r="B325" s="36">
        <v>3</v>
      </c>
      <c r="C325" s="37">
        <v>0</v>
      </c>
      <c r="D325" s="37">
        <v>3</v>
      </c>
      <c r="E325" s="91">
        <v>40</v>
      </c>
      <c r="F325" s="36">
        <v>3</v>
      </c>
      <c r="G325" s="37">
        <v>2</v>
      </c>
      <c r="H325" s="37">
        <v>1</v>
      </c>
      <c r="I325" s="91">
        <v>75</v>
      </c>
      <c r="J325" s="36">
        <v>2</v>
      </c>
      <c r="K325" s="37">
        <v>2</v>
      </c>
      <c r="L325" s="37">
        <v>0</v>
      </c>
      <c r="M325" s="65"/>
      <c r="N325" s="65"/>
      <c r="O325" s="65"/>
      <c r="P325" s="65"/>
      <c r="Q325" s="65"/>
      <c r="R325" s="65"/>
      <c r="S325" s="65"/>
      <c r="T325" s="65"/>
    </row>
    <row r="326" spans="1:20" s="35" customFormat="1" ht="15.75" customHeight="1">
      <c r="A326" s="17">
        <v>6</v>
      </c>
      <c r="B326" s="36">
        <v>1</v>
      </c>
      <c r="C326" s="37">
        <v>1</v>
      </c>
      <c r="D326" s="37">
        <v>0</v>
      </c>
      <c r="E326" s="91">
        <v>41</v>
      </c>
      <c r="F326" s="36">
        <v>4</v>
      </c>
      <c r="G326" s="37">
        <v>2</v>
      </c>
      <c r="H326" s="37">
        <v>2</v>
      </c>
      <c r="I326" s="91">
        <v>76</v>
      </c>
      <c r="J326" s="36">
        <v>2</v>
      </c>
      <c r="K326" s="37">
        <v>2</v>
      </c>
      <c r="L326" s="37">
        <v>0</v>
      </c>
      <c r="M326" s="65"/>
      <c r="N326" s="65"/>
      <c r="O326" s="65"/>
      <c r="P326" s="65"/>
      <c r="Q326" s="65"/>
      <c r="R326" s="65"/>
      <c r="S326" s="65"/>
      <c r="T326" s="65"/>
    </row>
    <row r="327" spans="1:20" s="35" customFormat="1" ht="15.75" customHeight="1">
      <c r="A327" s="17">
        <v>7</v>
      </c>
      <c r="B327" s="36">
        <v>2</v>
      </c>
      <c r="C327" s="37">
        <v>1</v>
      </c>
      <c r="D327" s="37">
        <v>1</v>
      </c>
      <c r="E327" s="91">
        <v>42</v>
      </c>
      <c r="F327" s="36">
        <v>0</v>
      </c>
      <c r="G327" s="37">
        <v>0</v>
      </c>
      <c r="H327" s="37">
        <v>0</v>
      </c>
      <c r="I327" s="91">
        <v>77</v>
      </c>
      <c r="J327" s="36">
        <v>3</v>
      </c>
      <c r="K327" s="37">
        <v>0</v>
      </c>
      <c r="L327" s="37">
        <v>3</v>
      </c>
      <c r="M327" s="65"/>
      <c r="N327" s="65"/>
      <c r="O327" s="65"/>
      <c r="P327" s="65"/>
      <c r="Q327" s="65"/>
      <c r="R327" s="65"/>
      <c r="S327" s="65"/>
      <c r="T327" s="65"/>
    </row>
    <row r="328" spans="1:20" s="35" customFormat="1" ht="15.75" customHeight="1">
      <c r="A328" s="17">
        <v>8</v>
      </c>
      <c r="B328" s="36">
        <v>1</v>
      </c>
      <c r="C328" s="37">
        <v>0</v>
      </c>
      <c r="D328" s="37">
        <v>1</v>
      </c>
      <c r="E328" s="91">
        <v>43</v>
      </c>
      <c r="F328" s="36">
        <v>2</v>
      </c>
      <c r="G328" s="37">
        <v>2</v>
      </c>
      <c r="H328" s="37">
        <v>0</v>
      </c>
      <c r="I328" s="91">
        <v>78</v>
      </c>
      <c r="J328" s="36">
        <v>3</v>
      </c>
      <c r="K328" s="37">
        <v>0</v>
      </c>
      <c r="L328" s="37">
        <v>3</v>
      </c>
      <c r="M328" s="65"/>
      <c r="N328" s="65"/>
      <c r="O328" s="65"/>
      <c r="P328" s="65"/>
      <c r="Q328" s="65"/>
      <c r="R328" s="65"/>
      <c r="S328" s="65"/>
      <c r="T328" s="65"/>
    </row>
    <row r="329" spans="1:20" s="35" customFormat="1" ht="18" customHeight="1">
      <c r="A329" s="19">
        <v>9</v>
      </c>
      <c r="B329" s="39">
        <v>1</v>
      </c>
      <c r="C329" s="40">
        <v>1</v>
      </c>
      <c r="D329" s="40">
        <v>0</v>
      </c>
      <c r="E329" s="92">
        <v>44</v>
      </c>
      <c r="F329" s="39">
        <v>0</v>
      </c>
      <c r="G329" s="40">
        <v>0</v>
      </c>
      <c r="H329" s="40">
        <v>0</v>
      </c>
      <c r="I329" s="92">
        <v>79</v>
      </c>
      <c r="J329" s="39">
        <v>0</v>
      </c>
      <c r="K329" s="40">
        <v>0</v>
      </c>
      <c r="L329" s="40">
        <v>0</v>
      </c>
      <c r="M329" s="65"/>
      <c r="N329" s="65"/>
      <c r="O329" s="65"/>
      <c r="P329" s="65"/>
      <c r="Q329" s="65"/>
      <c r="R329" s="65"/>
      <c r="S329" s="65"/>
      <c r="T329" s="65"/>
    </row>
    <row r="330" spans="1:20" s="6" customFormat="1" ht="25.5" customHeight="1">
      <c r="A330" s="10" t="s">
        <v>19</v>
      </c>
      <c r="B330" s="44">
        <v>7</v>
      </c>
      <c r="C330" s="44">
        <v>1</v>
      </c>
      <c r="D330" s="44">
        <v>6</v>
      </c>
      <c r="E330" s="98" t="s">
        <v>20</v>
      </c>
      <c r="F330" s="44">
        <v>11</v>
      </c>
      <c r="G330" s="44">
        <v>5</v>
      </c>
      <c r="H330" s="44">
        <v>6</v>
      </c>
      <c r="I330" s="98" t="s">
        <v>21</v>
      </c>
      <c r="J330" s="44">
        <v>7</v>
      </c>
      <c r="K330" s="44">
        <v>4</v>
      </c>
      <c r="L330" s="44">
        <v>3</v>
      </c>
      <c r="M330" s="65"/>
      <c r="N330" s="65"/>
      <c r="O330" s="65"/>
      <c r="P330" s="65"/>
      <c r="Q330" s="65"/>
      <c r="R330" s="65"/>
      <c r="S330" s="65"/>
      <c r="T330" s="65"/>
    </row>
    <row r="331" spans="1:20" s="35" customFormat="1" ht="15.75" customHeight="1">
      <c r="A331" s="17">
        <v>10</v>
      </c>
      <c r="B331" s="36">
        <v>3</v>
      </c>
      <c r="C331" s="37">
        <v>0</v>
      </c>
      <c r="D331" s="37">
        <v>3</v>
      </c>
      <c r="E331" s="91">
        <v>45</v>
      </c>
      <c r="F331" s="36">
        <v>3</v>
      </c>
      <c r="G331" s="37">
        <v>2</v>
      </c>
      <c r="H331" s="37">
        <v>1</v>
      </c>
      <c r="I331" s="91">
        <v>80</v>
      </c>
      <c r="J331" s="36">
        <v>0</v>
      </c>
      <c r="K331" s="37">
        <v>0</v>
      </c>
      <c r="L331" s="37">
        <v>0</v>
      </c>
      <c r="M331" s="65"/>
      <c r="N331" s="65"/>
      <c r="O331" s="65"/>
      <c r="P331" s="65"/>
      <c r="Q331" s="65"/>
      <c r="R331" s="65"/>
      <c r="S331" s="65"/>
      <c r="T331" s="65"/>
    </row>
    <row r="332" spans="1:20" s="35" customFormat="1" ht="15.75" customHeight="1">
      <c r="A332" s="17">
        <v>11</v>
      </c>
      <c r="B332" s="36">
        <v>0</v>
      </c>
      <c r="C332" s="37">
        <v>0</v>
      </c>
      <c r="D332" s="37">
        <v>0</v>
      </c>
      <c r="E332" s="91">
        <v>46</v>
      </c>
      <c r="F332" s="36">
        <v>2</v>
      </c>
      <c r="G332" s="37">
        <v>1</v>
      </c>
      <c r="H332" s="37">
        <v>1</v>
      </c>
      <c r="I332" s="91">
        <v>81</v>
      </c>
      <c r="J332" s="36">
        <v>2</v>
      </c>
      <c r="K332" s="37">
        <v>1</v>
      </c>
      <c r="L332" s="37">
        <v>1</v>
      </c>
      <c r="M332" s="65"/>
      <c r="N332" s="65"/>
      <c r="O332" s="65"/>
      <c r="P332" s="65"/>
      <c r="Q332" s="65"/>
      <c r="R332" s="65"/>
      <c r="S332" s="65"/>
      <c r="T332" s="65"/>
    </row>
    <row r="333" spans="1:20" s="35" customFormat="1" ht="15.75" customHeight="1">
      <c r="A333" s="17">
        <v>12</v>
      </c>
      <c r="B333" s="36">
        <v>3</v>
      </c>
      <c r="C333" s="37">
        <v>1</v>
      </c>
      <c r="D333" s="37">
        <v>2</v>
      </c>
      <c r="E333" s="91">
        <v>47</v>
      </c>
      <c r="F333" s="36">
        <v>3</v>
      </c>
      <c r="G333" s="37">
        <v>1</v>
      </c>
      <c r="H333" s="37">
        <v>2</v>
      </c>
      <c r="I333" s="91">
        <v>82</v>
      </c>
      <c r="J333" s="36">
        <v>1</v>
      </c>
      <c r="K333" s="37">
        <v>1</v>
      </c>
      <c r="L333" s="37">
        <v>0</v>
      </c>
      <c r="M333" s="65"/>
      <c r="N333" s="65"/>
      <c r="O333" s="65"/>
      <c r="P333" s="65"/>
      <c r="Q333" s="65"/>
      <c r="R333" s="65"/>
      <c r="S333" s="65"/>
      <c r="T333" s="65"/>
    </row>
    <row r="334" spans="1:20" s="35" customFormat="1" ht="15.75" customHeight="1">
      <c r="A334" s="17">
        <v>13</v>
      </c>
      <c r="B334" s="36">
        <v>0</v>
      </c>
      <c r="C334" s="37">
        <v>0</v>
      </c>
      <c r="D334" s="37">
        <v>0</v>
      </c>
      <c r="E334" s="91">
        <v>48</v>
      </c>
      <c r="F334" s="36">
        <v>0</v>
      </c>
      <c r="G334" s="37">
        <v>0</v>
      </c>
      <c r="H334" s="37">
        <v>0</v>
      </c>
      <c r="I334" s="91">
        <v>83</v>
      </c>
      <c r="J334" s="36">
        <v>2</v>
      </c>
      <c r="K334" s="37">
        <v>1</v>
      </c>
      <c r="L334" s="37">
        <v>1</v>
      </c>
      <c r="M334" s="65"/>
      <c r="N334" s="65"/>
      <c r="O334" s="65"/>
      <c r="P334" s="65"/>
      <c r="Q334" s="65"/>
      <c r="R334" s="65"/>
      <c r="S334" s="65"/>
      <c r="T334" s="65"/>
    </row>
    <row r="335" spans="1:20" s="35" customFormat="1" ht="18" customHeight="1">
      <c r="A335" s="19">
        <v>14</v>
      </c>
      <c r="B335" s="39">
        <v>1</v>
      </c>
      <c r="C335" s="40">
        <v>0</v>
      </c>
      <c r="D335" s="40">
        <v>1</v>
      </c>
      <c r="E335" s="92">
        <v>49</v>
      </c>
      <c r="F335" s="39">
        <v>3</v>
      </c>
      <c r="G335" s="40">
        <v>1</v>
      </c>
      <c r="H335" s="40">
        <v>2</v>
      </c>
      <c r="I335" s="92">
        <v>84</v>
      </c>
      <c r="J335" s="39">
        <v>2</v>
      </c>
      <c r="K335" s="40">
        <v>1</v>
      </c>
      <c r="L335" s="40">
        <v>1</v>
      </c>
      <c r="M335" s="65"/>
      <c r="N335" s="65"/>
      <c r="O335" s="65"/>
      <c r="P335" s="65"/>
      <c r="Q335" s="65"/>
      <c r="R335" s="65"/>
      <c r="S335" s="65"/>
      <c r="T335" s="65"/>
    </row>
    <row r="336" spans="1:20" s="6" customFormat="1" ht="25.5" customHeight="1">
      <c r="A336" s="10" t="s">
        <v>22</v>
      </c>
      <c r="B336" s="44">
        <v>10</v>
      </c>
      <c r="C336" s="44">
        <v>4</v>
      </c>
      <c r="D336" s="44">
        <v>6</v>
      </c>
      <c r="E336" s="98" t="s">
        <v>23</v>
      </c>
      <c r="F336" s="44">
        <v>9</v>
      </c>
      <c r="G336" s="44">
        <v>5</v>
      </c>
      <c r="H336" s="44">
        <v>4</v>
      </c>
      <c r="I336" s="98" t="s">
        <v>24</v>
      </c>
      <c r="J336" s="44">
        <v>4</v>
      </c>
      <c r="K336" s="44">
        <v>3</v>
      </c>
      <c r="L336" s="44">
        <v>1</v>
      </c>
      <c r="M336" s="65"/>
      <c r="N336" s="65"/>
      <c r="O336" s="65"/>
      <c r="P336" s="65"/>
      <c r="Q336" s="65"/>
      <c r="R336" s="65"/>
      <c r="S336" s="65"/>
      <c r="T336" s="65"/>
    </row>
    <row r="337" spans="1:20" s="35" customFormat="1" ht="15.75" customHeight="1">
      <c r="A337" s="17">
        <v>15</v>
      </c>
      <c r="B337" s="36">
        <v>1</v>
      </c>
      <c r="C337" s="37">
        <v>1</v>
      </c>
      <c r="D337" s="37">
        <v>0</v>
      </c>
      <c r="E337" s="91">
        <v>50</v>
      </c>
      <c r="F337" s="36">
        <v>0</v>
      </c>
      <c r="G337" s="37">
        <v>0</v>
      </c>
      <c r="H337" s="37">
        <v>0</v>
      </c>
      <c r="I337" s="91">
        <v>85</v>
      </c>
      <c r="J337" s="36">
        <v>0</v>
      </c>
      <c r="K337" s="37">
        <v>0</v>
      </c>
      <c r="L337" s="37">
        <v>0</v>
      </c>
      <c r="M337" s="65"/>
      <c r="N337" s="65"/>
      <c r="O337" s="65"/>
      <c r="P337" s="65"/>
      <c r="Q337" s="65"/>
      <c r="R337" s="65"/>
      <c r="S337" s="65"/>
      <c r="T337" s="65"/>
    </row>
    <row r="338" spans="1:20" s="35" customFormat="1" ht="15.75" customHeight="1">
      <c r="A338" s="17">
        <v>16</v>
      </c>
      <c r="B338" s="36">
        <v>2</v>
      </c>
      <c r="C338" s="37">
        <v>1</v>
      </c>
      <c r="D338" s="37">
        <v>1</v>
      </c>
      <c r="E338" s="91">
        <v>51</v>
      </c>
      <c r="F338" s="36">
        <v>0</v>
      </c>
      <c r="G338" s="37">
        <v>0</v>
      </c>
      <c r="H338" s="37">
        <v>0</v>
      </c>
      <c r="I338" s="91">
        <v>86</v>
      </c>
      <c r="J338" s="36">
        <v>2</v>
      </c>
      <c r="K338" s="37">
        <v>2</v>
      </c>
      <c r="L338" s="37">
        <v>0</v>
      </c>
      <c r="M338" s="65"/>
      <c r="N338" s="65"/>
      <c r="O338" s="65"/>
      <c r="P338" s="65"/>
      <c r="Q338" s="65"/>
      <c r="R338" s="65"/>
      <c r="S338" s="65"/>
      <c r="T338" s="65"/>
    </row>
    <row r="339" spans="1:20" s="35" customFormat="1" ht="15.75" customHeight="1">
      <c r="A339" s="17">
        <v>17</v>
      </c>
      <c r="B339" s="36">
        <v>1</v>
      </c>
      <c r="C339" s="37">
        <v>1</v>
      </c>
      <c r="D339" s="37">
        <v>0</v>
      </c>
      <c r="E339" s="91">
        <v>52</v>
      </c>
      <c r="F339" s="36">
        <v>4</v>
      </c>
      <c r="G339" s="37">
        <v>2</v>
      </c>
      <c r="H339" s="37">
        <v>2</v>
      </c>
      <c r="I339" s="91">
        <v>87</v>
      </c>
      <c r="J339" s="36">
        <v>2</v>
      </c>
      <c r="K339" s="37">
        <v>1</v>
      </c>
      <c r="L339" s="37">
        <v>1</v>
      </c>
      <c r="M339" s="65"/>
      <c r="N339" s="65"/>
      <c r="O339" s="65"/>
      <c r="P339" s="65"/>
      <c r="Q339" s="65"/>
      <c r="R339" s="65"/>
      <c r="S339" s="65"/>
      <c r="T339" s="65"/>
    </row>
    <row r="340" spans="1:20" s="35" customFormat="1" ht="15.75" customHeight="1">
      <c r="A340" s="17">
        <v>18</v>
      </c>
      <c r="B340" s="36">
        <v>2</v>
      </c>
      <c r="C340" s="37">
        <v>1</v>
      </c>
      <c r="D340" s="37">
        <v>1</v>
      </c>
      <c r="E340" s="91">
        <v>53</v>
      </c>
      <c r="F340" s="36">
        <v>3</v>
      </c>
      <c r="G340" s="37">
        <v>2</v>
      </c>
      <c r="H340" s="37">
        <v>1</v>
      </c>
      <c r="I340" s="91">
        <v>88</v>
      </c>
      <c r="J340" s="36">
        <v>0</v>
      </c>
      <c r="K340" s="37">
        <v>0</v>
      </c>
      <c r="L340" s="37">
        <v>0</v>
      </c>
      <c r="M340" s="65"/>
      <c r="N340" s="65"/>
      <c r="O340" s="65"/>
      <c r="P340" s="65"/>
      <c r="Q340" s="65"/>
      <c r="R340" s="65"/>
      <c r="S340" s="65"/>
      <c r="T340" s="65"/>
    </row>
    <row r="341" spans="1:20" s="35" customFormat="1" ht="18" customHeight="1">
      <c r="A341" s="19">
        <v>19</v>
      </c>
      <c r="B341" s="39">
        <v>4</v>
      </c>
      <c r="C341" s="40">
        <v>0</v>
      </c>
      <c r="D341" s="40">
        <v>4</v>
      </c>
      <c r="E341" s="92">
        <v>54</v>
      </c>
      <c r="F341" s="39">
        <v>2</v>
      </c>
      <c r="G341" s="40">
        <v>1</v>
      </c>
      <c r="H341" s="40">
        <v>1</v>
      </c>
      <c r="I341" s="92">
        <v>89</v>
      </c>
      <c r="J341" s="39">
        <v>0</v>
      </c>
      <c r="K341" s="40">
        <v>0</v>
      </c>
      <c r="L341" s="40">
        <v>0</v>
      </c>
      <c r="M341" s="65"/>
      <c r="N341" s="65"/>
      <c r="O341" s="65"/>
      <c r="P341" s="65"/>
      <c r="Q341" s="65"/>
      <c r="R341" s="65"/>
      <c r="S341" s="65"/>
      <c r="T341" s="65"/>
    </row>
    <row r="342" spans="1:20" s="6" customFormat="1" ht="25.5" customHeight="1">
      <c r="A342" s="10" t="s">
        <v>25</v>
      </c>
      <c r="B342" s="44">
        <v>1</v>
      </c>
      <c r="C342" s="44">
        <v>1</v>
      </c>
      <c r="D342" s="44">
        <v>0</v>
      </c>
      <c r="E342" s="98" t="s">
        <v>26</v>
      </c>
      <c r="F342" s="44">
        <v>6</v>
      </c>
      <c r="G342" s="44">
        <v>4</v>
      </c>
      <c r="H342" s="44">
        <v>2</v>
      </c>
      <c r="I342" s="98" t="s">
        <v>27</v>
      </c>
      <c r="J342" s="44">
        <v>2</v>
      </c>
      <c r="K342" s="44">
        <v>0</v>
      </c>
      <c r="L342" s="44">
        <v>2</v>
      </c>
      <c r="M342" s="65"/>
      <c r="N342" s="65"/>
      <c r="O342" s="65"/>
      <c r="P342" s="65"/>
      <c r="Q342" s="65"/>
      <c r="R342" s="65"/>
      <c r="S342" s="65"/>
      <c r="T342" s="65"/>
    </row>
    <row r="343" spans="1:20" s="35" customFormat="1" ht="15.75" customHeight="1">
      <c r="A343" s="17">
        <v>20</v>
      </c>
      <c r="B343" s="36">
        <v>0</v>
      </c>
      <c r="C343" s="37">
        <v>0</v>
      </c>
      <c r="D343" s="37">
        <v>0</v>
      </c>
      <c r="E343" s="91">
        <v>55</v>
      </c>
      <c r="F343" s="36">
        <v>0</v>
      </c>
      <c r="G343" s="37">
        <v>0</v>
      </c>
      <c r="H343" s="37">
        <v>0</v>
      </c>
      <c r="I343" s="91">
        <v>90</v>
      </c>
      <c r="J343" s="36">
        <v>0</v>
      </c>
      <c r="K343" s="37">
        <v>0</v>
      </c>
      <c r="L343" s="37">
        <v>0</v>
      </c>
      <c r="M343" s="65"/>
      <c r="N343" s="65"/>
      <c r="O343" s="65"/>
      <c r="P343" s="65"/>
      <c r="Q343" s="65"/>
      <c r="R343" s="65"/>
      <c r="S343" s="65"/>
      <c r="T343" s="65"/>
    </row>
    <row r="344" spans="1:20" s="35" customFormat="1" ht="15.75" customHeight="1">
      <c r="A344" s="17">
        <v>21</v>
      </c>
      <c r="B344" s="36">
        <v>0</v>
      </c>
      <c r="C344" s="37">
        <v>0</v>
      </c>
      <c r="D344" s="37">
        <v>0</v>
      </c>
      <c r="E344" s="91">
        <v>56</v>
      </c>
      <c r="F344" s="36">
        <v>2</v>
      </c>
      <c r="G344" s="37">
        <v>1</v>
      </c>
      <c r="H344" s="37">
        <v>1</v>
      </c>
      <c r="I344" s="91">
        <v>91</v>
      </c>
      <c r="J344" s="36">
        <v>0</v>
      </c>
      <c r="K344" s="37">
        <v>0</v>
      </c>
      <c r="L344" s="37">
        <v>0</v>
      </c>
      <c r="M344" s="65"/>
      <c r="N344" s="65"/>
      <c r="O344" s="65"/>
      <c r="P344" s="65"/>
      <c r="Q344" s="65"/>
      <c r="R344" s="65"/>
      <c r="S344" s="65"/>
      <c r="T344" s="65"/>
    </row>
    <row r="345" spans="1:20" s="35" customFormat="1" ht="15.75" customHeight="1">
      <c r="A345" s="17">
        <v>22</v>
      </c>
      <c r="B345" s="36">
        <v>1</v>
      </c>
      <c r="C345" s="37">
        <v>1</v>
      </c>
      <c r="D345" s="37">
        <v>0</v>
      </c>
      <c r="E345" s="91">
        <v>57</v>
      </c>
      <c r="F345" s="36">
        <v>3</v>
      </c>
      <c r="G345" s="37">
        <v>3</v>
      </c>
      <c r="H345" s="37">
        <v>0</v>
      </c>
      <c r="I345" s="91">
        <v>92</v>
      </c>
      <c r="J345" s="36">
        <v>0</v>
      </c>
      <c r="K345" s="37">
        <v>0</v>
      </c>
      <c r="L345" s="37">
        <v>0</v>
      </c>
      <c r="M345" s="65"/>
      <c r="N345" s="65"/>
      <c r="O345" s="65"/>
      <c r="P345" s="65"/>
      <c r="Q345" s="65"/>
      <c r="R345" s="65"/>
      <c r="S345" s="65"/>
      <c r="T345" s="65"/>
    </row>
    <row r="346" spans="1:20" s="35" customFormat="1" ht="15.75" customHeight="1">
      <c r="A346" s="17">
        <v>23</v>
      </c>
      <c r="B346" s="36">
        <v>0</v>
      </c>
      <c r="C346" s="37">
        <v>0</v>
      </c>
      <c r="D346" s="37">
        <v>0</v>
      </c>
      <c r="E346" s="91">
        <v>58</v>
      </c>
      <c r="F346" s="36">
        <v>0</v>
      </c>
      <c r="G346" s="37">
        <v>0</v>
      </c>
      <c r="H346" s="37">
        <v>0</v>
      </c>
      <c r="I346" s="91">
        <v>93</v>
      </c>
      <c r="J346" s="36">
        <v>2</v>
      </c>
      <c r="K346" s="37">
        <v>0</v>
      </c>
      <c r="L346" s="37">
        <v>2</v>
      </c>
      <c r="M346" s="65"/>
      <c r="N346" s="65"/>
      <c r="O346" s="65"/>
      <c r="P346" s="65"/>
      <c r="Q346" s="65"/>
      <c r="R346" s="65"/>
      <c r="S346" s="65"/>
      <c r="T346" s="65"/>
    </row>
    <row r="347" spans="1:20" s="35" customFormat="1" ht="18" customHeight="1">
      <c r="A347" s="19">
        <v>24</v>
      </c>
      <c r="B347" s="39">
        <v>0</v>
      </c>
      <c r="C347" s="40">
        <v>0</v>
      </c>
      <c r="D347" s="40">
        <v>0</v>
      </c>
      <c r="E347" s="92">
        <v>59</v>
      </c>
      <c r="F347" s="39">
        <v>1</v>
      </c>
      <c r="G347" s="40">
        <v>0</v>
      </c>
      <c r="H347" s="40">
        <v>1</v>
      </c>
      <c r="I347" s="92">
        <v>94</v>
      </c>
      <c r="J347" s="39">
        <v>0</v>
      </c>
      <c r="K347" s="40">
        <v>0</v>
      </c>
      <c r="L347" s="40">
        <v>0</v>
      </c>
      <c r="M347" s="65"/>
      <c r="N347" s="65"/>
      <c r="O347" s="65"/>
      <c r="P347" s="65"/>
      <c r="Q347" s="65"/>
      <c r="R347" s="65"/>
      <c r="S347" s="65"/>
      <c r="T347" s="65"/>
    </row>
    <row r="348" spans="1:20" s="6" customFormat="1" ht="25.5" customHeight="1">
      <c r="A348" s="10" t="s">
        <v>28</v>
      </c>
      <c r="B348" s="44">
        <v>0</v>
      </c>
      <c r="C348" s="44">
        <v>0</v>
      </c>
      <c r="D348" s="44">
        <v>0</v>
      </c>
      <c r="E348" s="98" t="s">
        <v>29</v>
      </c>
      <c r="F348" s="44">
        <v>5</v>
      </c>
      <c r="G348" s="44">
        <v>1</v>
      </c>
      <c r="H348" s="44">
        <v>4</v>
      </c>
      <c r="I348" s="93" t="s">
        <v>30</v>
      </c>
      <c r="J348" s="44">
        <v>1</v>
      </c>
      <c r="K348" s="44">
        <v>0</v>
      </c>
      <c r="L348" s="44">
        <v>1</v>
      </c>
      <c r="M348" s="65"/>
      <c r="N348" s="65"/>
      <c r="O348" s="65"/>
      <c r="P348" s="65"/>
      <c r="Q348" s="65"/>
      <c r="R348" s="65"/>
      <c r="S348" s="65"/>
      <c r="T348" s="65"/>
    </row>
    <row r="349" spans="1:20" s="35" customFormat="1" ht="15.75" customHeight="1">
      <c r="A349" s="17">
        <v>25</v>
      </c>
      <c r="B349" s="36">
        <v>0</v>
      </c>
      <c r="C349" s="37">
        <v>0</v>
      </c>
      <c r="D349" s="37">
        <v>0</v>
      </c>
      <c r="E349" s="91">
        <v>60</v>
      </c>
      <c r="F349" s="36">
        <v>0</v>
      </c>
      <c r="G349" s="37">
        <v>0</v>
      </c>
      <c r="H349" s="37">
        <v>0</v>
      </c>
      <c r="I349" s="91">
        <v>95</v>
      </c>
      <c r="J349" s="36">
        <v>0</v>
      </c>
      <c r="K349" s="37">
        <v>0</v>
      </c>
      <c r="L349" s="37">
        <v>0</v>
      </c>
      <c r="M349" s="65"/>
      <c r="N349" s="65"/>
      <c r="O349" s="65"/>
      <c r="P349" s="65"/>
      <c r="Q349" s="65"/>
      <c r="R349" s="65"/>
      <c r="S349" s="65"/>
      <c r="T349" s="65"/>
    </row>
    <row r="350" spans="1:20" s="35" customFormat="1" ht="15.75" customHeight="1">
      <c r="A350" s="17">
        <v>26</v>
      </c>
      <c r="B350" s="36">
        <v>0</v>
      </c>
      <c r="C350" s="37">
        <v>0</v>
      </c>
      <c r="D350" s="37">
        <v>0</v>
      </c>
      <c r="E350" s="91">
        <v>61</v>
      </c>
      <c r="F350" s="36">
        <v>1</v>
      </c>
      <c r="G350" s="37">
        <v>0</v>
      </c>
      <c r="H350" s="37">
        <v>1</v>
      </c>
      <c r="I350" s="91">
        <v>96</v>
      </c>
      <c r="J350" s="36">
        <v>0</v>
      </c>
      <c r="K350" s="37">
        <v>0</v>
      </c>
      <c r="L350" s="37">
        <v>0</v>
      </c>
      <c r="M350" s="65"/>
      <c r="N350" s="65"/>
      <c r="O350" s="65"/>
      <c r="P350" s="65"/>
      <c r="Q350" s="65"/>
      <c r="R350" s="65"/>
      <c r="S350" s="65"/>
      <c r="T350" s="65"/>
    </row>
    <row r="351" spans="1:20" s="35" customFormat="1" ht="15.75" customHeight="1">
      <c r="A351" s="17">
        <v>27</v>
      </c>
      <c r="B351" s="36">
        <v>0</v>
      </c>
      <c r="C351" s="37">
        <v>0</v>
      </c>
      <c r="D351" s="37">
        <v>0</v>
      </c>
      <c r="E351" s="91">
        <v>62</v>
      </c>
      <c r="F351" s="36">
        <v>1</v>
      </c>
      <c r="G351" s="37">
        <v>0</v>
      </c>
      <c r="H351" s="37">
        <v>1</v>
      </c>
      <c r="I351" s="91">
        <v>97</v>
      </c>
      <c r="J351" s="36">
        <v>1</v>
      </c>
      <c r="K351" s="37">
        <v>0</v>
      </c>
      <c r="L351" s="37">
        <v>1</v>
      </c>
      <c r="M351" s="65"/>
      <c r="N351" s="65"/>
      <c r="O351" s="65"/>
      <c r="P351" s="65"/>
      <c r="Q351" s="65"/>
      <c r="R351" s="65"/>
      <c r="S351" s="65"/>
      <c r="T351" s="65"/>
    </row>
    <row r="352" spans="1:20" s="35" customFormat="1" ht="15.75" customHeight="1">
      <c r="A352" s="17">
        <v>28</v>
      </c>
      <c r="B352" s="36">
        <v>0</v>
      </c>
      <c r="C352" s="37">
        <v>0</v>
      </c>
      <c r="D352" s="37">
        <v>0</v>
      </c>
      <c r="E352" s="91">
        <v>63</v>
      </c>
      <c r="F352" s="36">
        <v>2</v>
      </c>
      <c r="G352" s="37">
        <v>1</v>
      </c>
      <c r="H352" s="37">
        <v>1</v>
      </c>
      <c r="I352" s="91">
        <v>98</v>
      </c>
      <c r="J352" s="36">
        <v>0</v>
      </c>
      <c r="K352" s="37">
        <v>0</v>
      </c>
      <c r="L352" s="37">
        <v>0</v>
      </c>
      <c r="M352" s="65"/>
      <c r="N352" s="65"/>
      <c r="O352" s="65"/>
      <c r="P352" s="65"/>
      <c r="Q352" s="65"/>
      <c r="R352" s="65"/>
      <c r="S352" s="65"/>
      <c r="T352" s="65"/>
    </row>
    <row r="353" spans="1:20" s="35" customFormat="1" ht="18" customHeight="1">
      <c r="A353" s="19">
        <v>29</v>
      </c>
      <c r="B353" s="39">
        <v>0</v>
      </c>
      <c r="C353" s="40">
        <v>0</v>
      </c>
      <c r="D353" s="40">
        <v>0</v>
      </c>
      <c r="E353" s="92">
        <v>64</v>
      </c>
      <c r="F353" s="39">
        <v>1</v>
      </c>
      <c r="G353" s="40">
        <v>0</v>
      </c>
      <c r="H353" s="40">
        <v>1</v>
      </c>
      <c r="I353" s="91">
        <v>99</v>
      </c>
      <c r="J353" s="36">
        <v>0</v>
      </c>
      <c r="K353" s="37">
        <v>0</v>
      </c>
      <c r="L353" s="37">
        <v>0</v>
      </c>
      <c r="M353" s="65"/>
      <c r="N353" s="65"/>
      <c r="O353" s="65"/>
      <c r="P353" s="65"/>
      <c r="Q353" s="65"/>
      <c r="R353" s="65"/>
      <c r="S353" s="65"/>
      <c r="T353" s="65"/>
    </row>
    <row r="354" spans="1:20" s="6" customFormat="1" ht="25.5" customHeight="1">
      <c r="A354" s="10" t="s">
        <v>31</v>
      </c>
      <c r="B354" s="44">
        <v>5</v>
      </c>
      <c r="C354" s="44">
        <v>2</v>
      </c>
      <c r="D354" s="44">
        <v>3</v>
      </c>
      <c r="E354" s="98" t="s">
        <v>32</v>
      </c>
      <c r="F354" s="44">
        <v>10</v>
      </c>
      <c r="G354" s="44">
        <v>3</v>
      </c>
      <c r="H354" s="44">
        <v>7</v>
      </c>
      <c r="I354" s="95">
        <v>100</v>
      </c>
      <c r="J354" s="47">
        <v>0</v>
      </c>
      <c r="K354" s="48">
        <v>0</v>
      </c>
      <c r="L354" s="48">
        <v>0</v>
      </c>
      <c r="M354" s="65"/>
      <c r="N354" s="65"/>
      <c r="O354" s="65"/>
      <c r="P354" s="65"/>
      <c r="Q354" s="65"/>
      <c r="R354" s="65"/>
      <c r="S354" s="65"/>
      <c r="T354" s="65"/>
    </row>
    <row r="355" spans="1:20" s="35" customFormat="1" ht="15.75" customHeight="1">
      <c r="A355" s="17">
        <v>30</v>
      </c>
      <c r="B355" s="36">
        <v>0</v>
      </c>
      <c r="C355" s="37">
        <v>0</v>
      </c>
      <c r="D355" s="37">
        <v>0</v>
      </c>
      <c r="E355" s="91">
        <v>65</v>
      </c>
      <c r="F355" s="36">
        <v>1</v>
      </c>
      <c r="G355" s="37">
        <v>0</v>
      </c>
      <c r="H355" s="37">
        <v>1</v>
      </c>
      <c r="I355" s="91">
        <v>101</v>
      </c>
      <c r="J355" s="36">
        <v>0</v>
      </c>
      <c r="K355" s="37">
        <v>0</v>
      </c>
      <c r="L355" s="37">
        <v>0</v>
      </c>
      <c r="M355" s="65"/>
      <c r="N355" s="65"/>
      <c r="O355" s="65"/>
      <c r="P355" s="65"/>
      <c r="Q355" s="65"/>
      <c r="R355" s="65"/>
      <c r="S355" s="65"/>
      <c r="T355" s="65"/>
    </row>
    <row r="356" spans="1:20" s="35" customFormat="1" ht="15.75" customHeight="1">
      <c r="A356" s="17">
        <v>31</v>
      </c>
      <c r="B356" s="36">
        <v>1</v>
      </c>
      <c r="C356" s="37">
        <v>0</v>
      </c>
      <c r="D356" s="37">
        <v>1</v>
      </c>
      <c r="E356" s="91">
        <v>66</v>
      </c>
      <c r="F356" s="36">
        <v>1</v>
      </c>
      <c r="G356" s="37">
        <v>0</v>
      </c>
      <c r="H356" s="37">
        <v>1</v>
      </c>
      <c r="I356" s="91">
        <v>102</v>
      </c>
      <c r="J356" s="36">
        <v>0</v>
      </c>
      <c r="K356" s="37">
        <v>0</v>
      </c>
      <c r="L356" s="37">
        <v>0</v>
      </c>
      <c r="M356" s="65"/>
      <c r="N356" s="65"/>
      <c r="O356" s="65"/>
      <c r="P356" s="65"/>
      <c r="Q356" s="65"/>
      <c r="R356" s="65"/>
      <c r="S356" s="65"/>
      <c r="T356" s="65"/>
    </row>
    <row r="357" spans="1:20" s="35" customFormat="1" ht="15.75" customHeight="1">
      <c r="A357" s="17">
        <v>32</v>
      </c>
      <c r="B357" s="36">
        <v>2</v>
      </c>
      <c r="C357" s="37">
        <v>1</v>
      </c>
      <c r="D357" s="37">
        <v>1</v>
      </c>
      <c r="E357" s="91">
        <v>67</v>
      </c>
      <c r="F357" s="36">
        <v>3</v>
      </c>
      <c r="G357" s="37">
        <v>2</v>
      </c>
      <c r="H357" s="37">
        <v>1</v>
      </c>
      <c r="I357" s="91">
        <v>103</v>
      </c>
      <c r="J357" s="36">
        <v>0</v>
      </c>
      <c r="K357" s="37">
        <v>0</v>
      </c>
      <c r="L357" s="37">
        <v>0</v>
      </c>
      <c r="M357" s="65"/>
      <c r="N357" s="65"/>
      <c r="O357" s="65"/>
      <c r="P357" s="65"/>
      <c r="Q357" s="65"/>
      <c r="R357" s="65"/>
      <c r="S357" s="65"/>
      <c r="T357" s="65"/>
    </row>
    <row r="358" spans="1:20" s="35" customFormat="1" ht="15.75" customHeight="1">
      <c r="A358" s="17">
        <v>33</v>
      </c>
      <c r="B358" s="36">
        <v>0</v>
      </c>
      <c r="C358" s="37">
        <v>0</v>
      </c>
      <c r="D358" s="37">
        <v>0</v>
      </c>
      <c r="E358" s="91">
        <v>68</v>
      </c>
      <c r="F358" s="36">
        <v>2</v>
      </c>
      <c r="G358" s="37">
        <v>0</v>
      </c>
      <c r="H358" s="37">
        <v>2</v>
      </c>
      <c r="I358" s="96" t="s">
        <v>33</v>
      </c>
      <c r="J358" s="39">
        <v>0</v>
      </c>
      <c r="K358" s="40">
        <v>0</v>
      </c>
      <c r="L358" s="40">
        <v>0</v>
      </c>
      <c r="M358" s="65"/>
      <c r="N358" s="65"/>
      <c r="O358" s="65"/>
      <c r="P358" s="65"/>
      <c r="Q358" s="65"/>
      <c r="R358" s="65"/>
      <c r="S358" s="65"/>
      <c r="T358" s="65"/>
    </row>
    <row r="359" spans="1:20" s="35" customFormat="1" ht="21" customHeight="1" thickBot="1">
      <c r="A359" s="32">
        <v>34</v>
      </c>
      <c r="B359" s="36">
        <v>2</v>
      </c>
      <c r="C359" s="37">
        <v>1</v>
      </c>
      <c r="D359" s="37">
        <v>1</v>
      </c>
      <c r="E359" s="91">
        <v>69</v>
      </c>
      <c r="F359" s="36">
        <v>3</v>
      </c>
      <c r="G359" s="37">
        <v>1</v>
      </c>
      <c r="H359" s="37">
        <v>2</v>
      </c>
      <c r="I359" s="107" t="s">
        <v>5</v>
      </c>
      <c r="J359" s="47">
        <v>135</v>
      </c>
      <c r="K359" s="47">
        <v>62</v>
      </c>
      <c r="L359" s="47">
        <v>73</v>
      </c>
      <c r="M359" s="65"/>
      <c r="N359" s="65"/>
      <c r="O359" s="65"/>
      <c r="P359" s="65"/>
      <c r="Q359" s="65"/>
      <c r="R359" s="65"/>
      <c r="S359" s="65"/>
      <c r="T359" s="65"/>
    </row>
    <row r="360" spans="1:20" s="58" customFormat="1" ht="24" customHeight="1" thickTop="1" thickBot="1">
      <c r="A360" s="53" t="s">
        <v>34</v>
      </c>
      <c r="B360" s="115">
        <v>20</v>
      </c>
      <c r="C360" s="116">
        <v>7</v>
      </c>
      <c r="D360" s="116">
        <v>13</v>
      </c>
      <c r="E360" s="117" t="s">
        <v>36</v>
      </c>
      <c r="F360" s="116">
        <v>67</v>
      </c>
      <c r="G360" s="116">
        <v>34</v>
      </c>
      <c r="H360" s="116">
        <v>33</v>
      </c>
      <c r="I360" s="118" t="s">
        <v>37</v>
      </c>
      <c r="J360" s="116">
        <v>48</v>
      </c>
      <c r="K360" s="116">
        <v>21</v>
      </c>
      <c r="L360" s="116">
        <v>27</v>
      </c>
      <c r="M360" s="65"/>
      <c r="N360" s="65"/>
      <c r="O360" s="65"/>
      <c r="P360" s="65"/>
      <c r="Q360" s="65"/>
      <c r="R360" s="65"/>
      <c r="S360" s="65"/>
      <c r="T360" s="65"/>
    </row>
    <row r="361" spans="1:20" s="31" customFormat="1" ht="24" customHeight="1" thickBot="1">
      <c r="A361" s="24"/>
      <c r="B361" s="25" t="s">
        <v>39</v>
      </c>
      <c r="C361" s="26"/>
      <c r="D361" s="27"/>
      <c r="E361" s="28"/>
      <c r="F361" s="29"/>
      <c r="G361" s="59" t="s">
        <v>165</v>
      </c>
      <c r="H361" s="29"/>
      <c r="I361" s="28"/>
      <c r="J361" s="29"/>
      <c r="K361" s="60" t="s">
        <v>67</v>
      </c>
      <c r="L361" s="30"/>
      <c r="M361" s="35"/>
      <c r="N361" s="65"/>
      <c r="O361" s="65"/>
      <c r="P361" s="65"/>
      <c r="Q361" s="65"/>
      <c r="R361" s="65"/>
      <c r="S361" s="65"/>
      <c r="T361" s="65"/>
    </row>
    <row r="362" spans="1:20" s="4" customFormat="1" ht="21" customHeight="1">
      <c r="A362" s="11" t="s">
        <v>1</v>
      </c>
      <c r="B362" s="8" t="s">
        <v>2</v>
      </c>
      <c r="C362" s="8" t="s">
        <v>3</v>
      </c>
      <c r="D362" s="9" t="s">
        <v>4</v>
      </c>
      <c r="E362" s="11" t="s">
        <v>1</v>
      </c>
      <c r="F362" s="8" t="s">
        <v>2</v>
      </c>
      <c r="G362" s="8" t="s">
        <v>3</v>
      </c>
      <c r="H362" s="9" t="s">
        <v>4</v>
      </c>
      <c r="I362" s="11" t="s">
        <v>1</v>
      </c>
      <c r="J362" s="8" t="s">
        <v>2</v>
      </c>
      <c r="K362" s="8" t="s">
        <v>3</v>
      </c>
      <c r="L362" s="16" t="s">
        <v>4</v>
      </c>
      <c r="M362" s="65"/>
      <c r="N362" s="65"/>
      <c r="O362" s="65"/>
      <c r="P362" s="65"/>
      <c r="Q362" s="65"/>
      <c r="R362" s="65"/>
      <c r="S362" s="65"/>
      <c r="T362" s="65"/>
    </row>
    <row r="363" spans="1:20" s="6" customFormat="1" ht="25.5" customHeight="1">
      <c r="A363" s="10" t="s">
        <v>6</v>
      </c>
      <c r="B363" s="44">
        <v>3</v>
      </c>
      <c r="C363" s="44">
        <v>1</v>
      </c>
      <c r="D363" s="44">
        <v>2</v>
      </c>
      <c r="E363" s="98" t="s">
        <v>7</v>
      </c>
      <c r="F363" s="44">
        <v>9</v>
      </c>
      <c r="G363" s="44">
        <v>6</v>
      </c>
      <c r="H363" s="44">
        <v>3</v>
      </c>
      <c r="I363" s="98" t="s">
        <v>8</v>
      </c>
      <c r="J363" s="44">
        <v>53</v>
      </c>
      <c r="K363" s="44">
        <v>29</v>
      </c>
      <c r="L363" s="44">
        <v>24</v>
      </c>
      <c r="M363" s="65"/>
      <c r="N363" s="65"/>
      <c r="O363" s="65"/>
      <c r="P363" s="65"/>
      <c r="Q363" s="65"/>
      <c r="R363" s="65"/>
      <c r="S363" s="65"/>
      <c r="T363" s="65"/>
    </row>
    <row r="364" spans="1:20" s="35" customFormat="1" ht="15.75" customHeight="1">
      <c r="A364" s="17">
        <v>0</v>
      </c>
      <c r="B364" s="36">
        <v>0</v>
      </c>
      <c r="C364" s="37">
        <v>0</v>
      </c>
      <c r="D364" s="37">
        <v>0</v>
      </c>
      <c r="E364" s="91">
        <v>35</v>
      </c>
      <c r="F364" s="36">
        <v>3</v>
      </c>
      <c r="G364" s="37">
        <v>1</v>
      </c>
      <c r="H364" s="37">
        <v>2</v>
      </c>
      <c r="I364" s="91">
        <v>70</v>
      </c>
      <c r="J364" s="36">
        <v>10</v>
      </c>
      <c r="K364" s="37">
        <v>3</v>
      </c>
      <c r="L364" s="37">
        <v>7</v>
      </c>
      <c r="M364" s="65"/>
      <c r="N364" s="65"/>
      <c r="O364" s="65"/>
      <c r="P364" s="65"/>
      <c r="Q364" s="65"/>
      <c r="R364" s="65"/>
      <c r="S364" s="65"/>
      <c r="T364" s="65"/>
    </row>
    <row r="365" spans="1:20" s="35" customFormat="1" ht="15.75" customHeight="1">
      <c r="A365" s="17">
        <v>1</v>
      </c>
      <c r="B365" s="36">
        <v>1</v>
      </c>
      <c r="C365" s="37">
        <v>1</v>
      </c>
      <c r="D365" s="37">
        <v>0</v>
      </c>
      <c r="E365" s="91">
        <v>36</v>
      </c>
      <c r="F365" s="36">
        <v>1</v>
      </c>
      <c r="G365" s="37">
        <v>1</v>
      </c>
      <c r="H365" s="37">
        <v>0</v>
      </c>
      <c r="I365" s="91">
        <v>71</v>
      </c>
      <c r="J365" s="36">
        <v>9</v>
      </c>
      <c r="K365" s="37">
        <v>4</v>
      </c>
      <c r="L365" s="37">
        <v>5</v>
      </c>
      <c r="M365" s="65"/>
      <c r="N365" s="65"/>
      <c r="O365" s="65"/>
      <c r="P365" s="65"/>
      <c r="Q365" s="65"/>
      <c r="R365" s="65"/>
      <c r="S365" s="65"/>
      <c r="T365" s="65"/>
    </row>
    <row r="366" spans="1:20" s="35" customFormat="1" ht="15.75" customHeight="1">
      <c r="A366" s="17">
        <v>2</v>
      </c>
      <c r="B366" s="36">
        <v>1</v>
      </c>
      <c r="C366" s="37">
        <v>0</v>
      </c>
      <c r="D366" s="37">
        <v>1</v>
      </c>
      <c r="E366" s="91">
        <v>37</v>
      </c>
      <c r="F366" s="36">
        <v>1</v>
      </c>
      <c r="G366" s="37">
        <v>1</v>
      </c>
      <c r="H366" s="37">
        <v>0</v>
      </c>
      <c r="I366" s="91">
        <v>72</v>
      </c>
      <c r="J366" s="36">
        <v>14</v>
      </c>
      <c r="K366" s="37">
        <v>10</v>
      </c>
      <c r="L366" s="37">
        <v>4</v>
      </c>
      <c r="M366" s="65"/>
      <c r="N366" s="65"/>
      <c r="O366" s="65"/>
      <c r="P366" s="65"/>
      <c r="Q366" s="65"/>
      <c r="R366" s="65"/>
      <c r="S366" s="65"/>
      <c r="T366" s="65"/>
    </row>
    <row r="367" spans="1:20" s="35" customFormat="1" ht="15.75" customHeight="1">
      <c r="A367" s="17">
        <v>3</v>
      </c>
      <c r="B367" s="36">
        <v>1</v>
      </c>
      <c r="C367" s="37">
        <v>0</v>
      </c>
      <c r="D367" s="37">
        <v>1</v>
      </c>
      <c r="E367" s="91">
        <v>38</v>
      </c>
      <c r="F367" s="36">
        <v>1</v>
      </c>
      <c r="G367" s="37">
        <v>1</v>
      </c>
      <c r="H367" s="37">
        <v>0</v>
      </c>
      <c r="I367" s="91">
        <v>73</v>
      </c>
      <c r="J367" s="36">
        <v>14</v>
      </c>
      <c r="K367" s="37">
        <v>8</v>
      </c>
      <c r="L367" s="37">
        <v>6</v>
      </c>
      <c r="M367" s="65"/>
      <c r="N367" s="65"/>
      <c r="O367" s="65"/>
      <c r="P367" s="65"/>
      <c r="Q367" s="65"/>
      <c r="R367" s="65"/>
      <c r="S367" s="65"/>
      <c r="T367" s="65"/>
    </row>
    <row r="368" spans="1:20" s="35" customFormat="1" ht="18" customHeight="1">
      <c r="A368" s="19">
        <v>4</v>
      </c>
      <c r="B368" s="105">
        <v>0</v>
      </c>
      <c r="C368" s="40">
        <v>0</v>
      </c>
      <c r="D368" s="40">
        <v>0</v>
      </c>
      <c r="E368" s="92">
        <v>39</v>
      </c>
      <c r="F368" s="39">
        <v>3</v>
      </c>
      <c r="G368" s="40">
        <v>2</v>
      </c>
      <c r="H368" s="40">
        <v>1</v>
      </c>
      <c r="I368" s="92">
        <v>74</v>
      </c>
      <c r="J368" s="39">
        <v>6</v>
      </c>
      <c r="K368" s="40">
        <v>4</v>
      </c>
      <c r="L368" s="40">
        <v>2</v>
      </c>
      <c r="M368" s="65"/>
      <c r="N368" s="65"/>
      <c r="O368" s="65"/>
      <c r="P368" s="65"/>
      <c r="Q368" s="65"/>
      <c r="R368" s="65"/>
      <c r="S368" s="65"/>
      <c r="T368" s="65"/>
    </row>
    <row r="369" spans="1:20" s="6" customFormat="1" ht="25.5" customHeight="1">
      <c r="A369" s="10" t="s">
        <v>10</v>
      </c>
      <c r="B369" s="44">
        <v>1</v>
      </c>
      <c r="C369" s="44">
        <v>1</v>
      </c>
      <c r="D369" s="44">
        <v>0</v>
      </c>
      <c r="E369" s="98" t="s">
        <v>11</v>
      </c>
      <c r="F369" s="44">
        <v>11</v>
      </c>
      <c r="G369" s="44">
        <v>5</v>
      </c>
      <c r="H369" s="44">
        <v>6</v>
      </c>
      <c r="I369" s="98" t="s">
        <v>12</v>
      </c>
      <c r="J369" s="44">
        <v>46</v>
      </c>
      <c r="K369" s="44">
        <v>22</v>
      </c>
      <c r="L369" s="44">
        <v>24</v>
      </c>
      <c r="M369" s="65"/>
      <c r="N369" s="65"/>
      <c r="O369" s="65"/>
      <c r="P369" s="65"/>
      <c r="Q369" s="65"/>
      <c r="R369" s="65"/>
      <c r="S369" s="65"/>
      <c r="T369" s="65"/>
    </row>
    <row r="370" spans="1:20" s="35" customFormat="1" ht="15.75" customHeight="1">
      <c r="A370" s="17">
        <v>5</v>
      </c>
      <c r="B370" s="36">
        <v>0</v>
      </c>
      <c r="C370" s="37">
        <v>0</v>
      </c>
      <c r="D370" s="37">
        <v>0</v>
      </c>
      <c r="E370" s="91">
        <v>40</v>
      </c>
      <c r="F370" s="36">
        <v>7</v>
      </c>
      <c r="G370" s="37">
        <v>4</v>
      </c>
      <c r="H370" s="37">
        <v>3</v>
      </c>
      <c r="I370" s="91">
        <v>75</v>
      </c>
      <c r="J370" s="36">
        <v>8</v>
      </c>
      <c r="K370" s="37">
        <v>5</v>
      </c>
      <c r="L370" s="37">
        <v>3</v>
      </c>
      <c r="M370" s="65"/>
      <c r="N370" s="65"/>
      <c r="O370" s="65"/>
      <c r="P370" s="65"/>
      <c r="Q370" s="65"/>
      <c r="R370" s="65"/>
      <c r="S370" s="65"/>
      <c r="T370" s="65"/>
    </row>
    <row r="371" spans="1:20" s="35" customFormat="1" ht="15.75" customHeight="1">
      <c r="A371" s="17">
        <v>6</v>
      </c>
      <c r="B371" s="36">
        <v>0</v>
      </c>
      <c r="C371" s="37">
        <v>0</v>
      </c>
      <c r="D371" s="37">
        <v>0</v>
      </c>
      <c r="E371" s="91">
        <v>41</v>
      </c>
      <c r="F371" s="36">
        <v>1</v>
      </c>
      <c r="G371" s="37">
        <v>0</v>
      </c>
      <c r="H371" s="37">
        <v>1</v>
      </c>
      <c r="I371" s="91">
        <v>76</v>
      </c>
      <c r="J371" s="36">
        <v>7</v>
      </c>
      <c r="K371" s="37">
        <v>3</v>
      </c>
      <c r="L371" s="37">
        <v>4</v>
      </c>
      <c r="M371" s="65"/>
      <c r="N371" s="65"/>
      <c r="O371" s="65"/>
      <c r="P371" s="65"/>
      <c r="Q371" s="65"/>
      <c r="R371" s="65"/>
      <c r="S371" s="65"/>
      <c r="T371" s="65"/>
    </row>
    <row r="372" spans="1:20" s="35" customFormat="1" ht="15.75" customHeight="1">
      <c r="A372" s="17">
        <v>7</v>
      </c>
      <c r="B372" s="36">
        <v>1</v>
      </c>
      <c r="C372" s="37">
        <v>1</v>
      </c>
      <c r="D372" s="37">
        <v>0</v>
      </c>
      <c r="E372" s="91">
        <v>42</v>
      </c>
      <c r="F372" s="36">
        <v>0</v>
      </c>
      <c r="G372" s="37">
        <v>0</v>
      </c>
      <c r="H372" s="37">
        <v>0</v>
      </c>
      <c r="I372" s="91">
        <v>77</v>
      </c>
      <c r="J372" s="36">
        <v>16</v>
      </c>
      <c r="K372" s="37">
        <v>9</v>
      </c>
      <c r="L372" s="37">
        <v>7</v>
      </c>
      <c r="M372" s="65"/>
      <c r="N372" s="65"/>
      <c r="O372" s="65"/>
      <c r="P372" s="65"/>
      <c r="Q372" s="65"/>
      <c r="R372" s="65"/>
      <c r="S372" s="65"/>
      <c r="T372" s="65"/>
    </row>
    <row r="373" spans="1:20" s="35" customFormat="1" ht="15.75" customHeight="1">
      <c r="A373" s="17">
        <v>8</v>
      </c>
      <c r="B373" s="36">
        <v>0</v>
      </c>
      <c r="C373" s="37">
        <v>0</v>
      </c>
      <c r="D373" s="37">
        <v>0</v>
      </c>
      <c r="E373" s="91">
        <v>43</v>
      </c>
      <c r="F373" s="36">
        <v>1</v>
      </c>
      <c r="G373" s="37">
        <v>0</v>
      </c>
      <c r="H373" s="37">
        <v>1</v>
      </c>
      <c r="I373" s="91">
        <v>78</v>
      </c>
      <c r="J373" s="36">
        <v>7</v>
      </c>
      <c r="K373" s="37">
        <v>5</v>
      </c>
      <c r="L373" s="37">
        <v>2</v>
      </c>
      <c r="M373" s="65"/>
      <c r="N373" s="65"/>
      <c r="O373" s="65"/>
      <c r="P373" s="65"/>
      <c r="Q373" s="65"/>
      <c r="R373" s="65"/>
      <c r="S373" s="65"/>
      <c r="T373" s="65"/>
    </row>
    <row r="374" spans="1:20" s="35" customFormat="1" ht="18" customHeight="1">
      <c r="A374" s="19">
        <v>9</v>
      </c>
      <c r="B374" s="39">
        <v>0</v>
      </c>
      <c r="C374" s="40">
        <v>0</v>
      </c>
      <c r="D374" s="40">
        <v>0</v>
      </c>
      <c r="E374" s="92">
        <v>44</v>
      </c>
      <c r="F374" s="39">
        <v>2</v>
      </c>
      <c r="G374" s="40">
        <v>1</v>
      </c>
      <c r="H374" s="40">
        <v>1</v>
      </c>
      <c r="I374" s="92">
        <v>79</v>
      </c>
      <c r="J374" s="39">
        <v>8</v>
      </c>
      <c r="K374" s="40">
        <v>0</v>
      </c>
      <c r="L374" s="40">
        <v>8</v>
      </c>
      <c r="M374" s="65"/>
      <c r="N374" s="65"/>
      <c r="O374" s="65"/>
      <c r="P374" s="65"/>
      <c r="Q374" s="65"/>
      <c r="R374" s="65"/>
      <c r="S374" s="65"/>
      <c r="T374" s="65"/>
    </row>
    <row r="375" spans="1:20" s="6" customFormat="1" ht="25.5" customHeight="1">
      <c r="A375" s="10" t="s">
        <v>19</v>
      </c>
      <c r="B375" s="44">
        <v>6</v>
      </c>
      <c r="C375" s="44">
        <v>5</v>
      </c>
      <c r="D375" s="44">
        <v>1</v>
      </c>
      <c r="E375" s="98" t="s">
        <v>20</v>
      </c>
      <c r="F375" s="44">
        <v>24</v>
      </c>
      <c r="G375" s="44">
        <v>13</v>
      </c>
      <c r="H375" s="44">
        <v>11</v>
      </c>
      <c r="I375" s="98" t="s">
        <v>21</v>
      </c>
      <c r="J375" s="44">
        <v>37</v>
      </c>
      <c r="K375" s="44">
        <v>16</v>
      </c>
      <c r="L375" s="44">
        <v>21</v>
      </c>
      <c r="M375" s="65"/>
      <c r="N375" s="65"/>
      <c r="O375" s="65"/>
      <c r="P375" s="65"/>
      <c r="Q375" s="65"/>
      <c r="R375" s="65"/>
      <c r="S375" s="65"/>
      <c r="T375" s="65"/>
    </row>
    <row r="376" spans="1:20" s="35" customFormat="1" ht="15.75" customHeight="1">
      <c r="A376" s="17">
        <v>10</v>
      </c>
      <c r="B376" s="36">
        <v>1</v>
      </c>
      <c r="C376" s="37">
        <v>1</v>
      </c>
      <c r="D376" s="37">
        <v>0</v>
      </c>
      <c r="E376" s="91">
        <v>45</v>
      </c>
      <c r="F376" s="36">
        <v>3</v>
      </c>
      <c r="G376" s="37">
        <v>1</v>
      </c>
      <c r="H376" s="37">
        <v>2</v>
      </c>
      <c r="I376" s="91">
        <v>80</v>
      </c>
      <c r="J376" s="36">
        <v>7</v>
      </c>
      <c r="K376" s="37">
        <v>3</v>
      </c>
      <c r="L376" s="37">
        <v>4</v>
      </c>
      <c r="M376" s="65"/>
      <c r="N376" s="65"/>
      <c r="O376" s="65"/>
      <c r="P376" s="65"/>
      <c r="Q376" s="65"/>
      <c r="R376" s="65"/>
      <c r="S376" s="65"/>
      <c r="T376" s="65"/>
    </row>
    <row r="377" spans="1:20" s="35" customFormat="1" ht="15.75" customHeight="1">
      <c r="A377" s="17">
        <v>11</v>
      </c>
      <c r="B377" s="36">
        <v>0</v>
      </c>
      <c r="C377" s="37">
        <v>0</v>
      </c>
      <c r="D377" s="37">
        <v>0</v>
      </c>
      <c r="E377" s="91">
        <v>46</v>
      </c>
      <c r="F377" s="36">
        <v>5</v>
      </c>
      <c r="G377" s="37">
        <v>3</v>
      </c>
      <c r="H377" s="37">
        <v>2</v>
      </c>
      <c r="I377" s="91">
        <v>81</v>
      </c>
      <c r="J377" s="36">
        <v>6</v>
      </c>
      <c r="K377" s="37">
        <v>2</v>
      </c>
      <c r="L377" s="37">
        <v>4</v>
      </c>
      <c r="M377" s="65"/>
      <c r="N377" s="65"/>
      <c r="O377" s="65"/>
      <c r="P377" s="65"/>
      <c r="Q377" s="65"/>
      <c r="R377" s="65"/>
      <c r="S377" s="65"/>
      <c r="T377" s="65"/>
    </row>
    <row r="378" spans="1:20" s="35" customFormat="1" ht="15.75" customHeight="1">
      <c r="A378" s="17">
        <v>12</v>
      </c>
      <c r="B378" s="36">
        <v>0</v>
      </c>
      <c r="C378" s="37">
        <v>0</v>
      </c>
      <c r="D378" s="37">
        <v>0</v>
      </c>
      <c r="E378" s="91">
        <v>47</v>
      </c>
      <c r="F378" s="36">
        <v>3</v>
      </c>
      <c r="G378" s="37">
        <v>2</v>
      </c>
      <c r="H378" s="37">
        <v>1</v>
      </c>
      <c r="I378" s="91">
        <v>82</v>
      </c>
      <c r="J378" s="36">
        <v>7</v>
      </c>
      <c r="K378" s="37">
        <v>3</v>
      </c>
      <c r="L378" s="37">
        <v>4</v>
      </c>
      <c r="M378" s="65"/>
      <c r="N378" s="65"/>
      <c r="O378" s="65"/>
      <c r="P378" s="65"/>
      <c r="Q378" s="65"/>
      <c r="R378" s="65"/>
      <c r="S378" s="65"/>
      <c r="T378" s="65"/>
    </row>
    <row r="379" spans="1:20" s="35" customFormat="1" ht="15.75" customHeight="1">
      <c r="A379" s="17">
        <v>13</v>
      </c>
      <c r="B379" s="36">
        <v>1</v>
      </c>
      <c r="C379" s="37">
        <v>1</v>
      </c>
      <c r="D379" s="37">
        <v>0</v>
      </c>
      <c r="E379" s="91">
        <v>48</v>
      </c>
      <c r="F379" s="36">
        <v>6</v>
      </c>
      <c r="G379" s="37">
        <v>3</v>
      </c>
      <c r="H379" s="37">
        <v>3</v>
      </c>
      <c r="I379" s="91">
        <v>83</v>
      </c>
      <c r="J379" s="36">
        <v>4</v>
      </c>
      <c r="K379" s="37">
        <v>2</v>
      </c>
      <c r="L379" s="37">
        <v>2</v>
      </c>
      <c r="M379" s="65"/>
      <c r="N379" s="65"/>
      <c r="O379" s="65"/>
      <c r="P379" s="65"/>
      <c r="Q379" s="65"/>
      <c r="R379" s="65"/>
      <c r="S379" s="65"/>
      <c r="T379" s="65"/>
    </row>
    <row r="380" spans="1:20" s="35" customFormat="1" ht="18" customHeight="1">
      <c r="A380" s="19">
        <v>14</v>
      </c>
      <c r="B380" s="39">
        <v>4</v>
      </c>
      <c r="C380" s="40">
        <v>3</v>
      </c>
      <c r="D380" s="40">
        <v>1</v>
      </c>
      <c r="E380" s="92">
        <v>49</v>
      </c>
      <c r="F380" s="39">
        <v>7</v>
      </c>
      <c r="G380" s="40">
        <v>4</v>
      </c>
      <c r="H380" s="40">
        <v>3</v>
      </c>
      <c r="I380" s="92">
        <v>84</v>
      </c>
      <c r="J380" s="39">
        <v>13</v>
      </c>
      <c r="K380" s="40">
        <v>6</v>
      </c>
      <c r="L380" s="40">
        <v>7</v>
      </c>
      <c r="M380" s="65"/>
      <c r="N380" s="65"/>
      <c r="O380" s="65"/>
      <c r="P380" s="65"/>
      <c r="Q380" s="65"/>
      <c r="R380" s="65"/>
      <c r="S380" s="65"/>
      <c r="T380" s="65"/>
    </row>
    <row r="381" spans="1:20" s="6" customFormat="1" ht="25.5" customHeight="1">
      <c r="A381" s="10" t="s">
        <v>22</v>
      </c>
      <c r="B381" s="44">
        <v>8</v>
      </c>
      <c r="C381" s="44">
        <v>3</v>
      </c>
      <c r="D381" s="44">
        <v>5</v>
      </c>
      <c r="E381" s="98" t="s">
        <v>23</v>
      </c>
      <c r="F381" s="44">
        <v>19</v>
      </c>
      <c r="G381" s="44">
        <v>7</v>
      </c>
      <c r="H381" s="44">
        <v>12</v>
      </c>
      <c r="I381" s="98" t="s">
        <v>24</v>
      </c>
      <c r="J381" s="44">
        <v>29</v>
      </c>
      <c r="K381" s="44">
        <v>11</v>
      </c>
      <c r="L381" s="44">
        <v>18</v>
      </c>
      <c r="M381" s="65"/>
      <c r="N381" s="65"/>
      <c r="O381" s="65"/>
      <c r="P381" s="65"/>
      <c r="Q381" s="65"/>
      <c r="R381" s="65"/>
      <c r="S381" s="65"/>
      <c r="T381" s="65"/>
    </row>
    <row r="382" spans="1:20" s="35" customFormat="1" ht="15.75" customHeight="1">
      <c r="A382" s="17">
        <v>15</v>
      </c>
      <c r="B382" s="36">
        <v>0</v>
      </c>
      <c r="C382" s="37">
        <v>0</v>
      </c>
      <c r="D382" s="37">
        <v>0</v>
      </c>
      <c r="E382" s="91">
        <v>50</v>
      </c>
      <c r="F382" s="36">
        <v>5</v>
      </c>
      <c r="G382" s="37">
        <v>1</v>
      </c>
      <c r="H382" s="37">
        <v>4</v>
      </c>
      <c r="I382" s="91">
        <v>85</v>
      </c>
      <c r="J382" s="36">
        <v>8</v>
      </c>
      <c r="K382" s="37">
        <v>5</v>
      </c>
      <c r="L382" s="37">
        <v>3</v>
      </c>
      <c r="M382" s="65"/>
      <c r="N382" s="65"/>
      <c r="O382" s="65"/>
      <c r="P382" s="65"/>
      <c r="Q382" s="65"/>
      <c r="R382" s="65"/>
      <c r="S382" s="65"/>
      <c r="T382" s="65"/>
    </row>
    <row r="383" spans="1:20" s="35" customFormat="1" ht="15.75" customHeight="1">
      <c r="A383" s="17">
        <v>16</v>
      </c>
      <c r="B383" s="36">
        <v>3</v>
      </c>
      <c r="C383" s="37">
        <v>1</v>
      </c>
      <c r="D383" s="37">
        <v>2</v>
      </c>
      <c r="E383" s="91">
        <v>51</v>
      </c>
      <c r="F383" s="36">
        <v>2</v>
      </c>
      <c r="G383" s="37">
        <v>0</v>
      </c>
      <c r="H383" s="37">
        <v>2</v>
      </c>
      <c r="I383" s="91">
        <v>86</v>
      </c>
      <c r="J383" s="36">
        <v>4</v>
      </c>
      <c r="K383" s="37">
        <v>1</v>
      </c>
      <c r="L383" s="37">
        <v>3</v>
      </c>
      <c r="M383" s="65"/>
      <c r="N383" s="65"/>
      <c r="O383" s="65"/>
      <c r="P383" s="65"/>
      <c r="Q383" s="65"/>
      <c r="R383" s="65"/>
      <c r="S383" s="65"/>
      <c r="T383" s="65"/>
    </row>
    <row r="384" spans="1:20" s="35" customFormat="1" ht="15.75" customHeight="1">
      <c r="A384" s="17">
        <v>17</v>
      </c>
      <c r="B384" s="36">
        <v>3</v>
      </c>
      <c r="C384" s="37">
        <v>1</v>
      </c>
      <c r="D384" s="37">
        <v>2</v>
      </c>
      <c r="E384" s="91">
        <v>52</v>
      </c>
      <c r="F384" s="36">
        <v>5</v>
      </c>
      <c r="G384" s="37">
        <v>4</v>
      </c>
      <c r="H384" s="37">
        <v>1</v>
      </c>
      <c r="I384" s="91">
        <v>87</v>
      </c>
      <c r="J384" s="36">
        <v>7</v>
      </c>
      <c r="K384" s="37">
        <v>3</v>
      </c>
      <c r="L384" s="37">
        <v>4</v>
      </c>
      <c r="M384" s="65"/>
      <c r="N384" s="65"/>
      <c r="O384" s="65"/>
      <c r="P384" s="65"/>
      <c r="Q384" s="65"/>
      <c r="R384" s="65"/>
      <c r="S384" s="65"/>
      <c r="T384" s="65"/>
    </row>
    <row r="385" spans="1:20" s="35" customFormat="1" ht="15.75" customHeight="1">
      <c r="A385" s="17">
        <v>18</v>
      </c>
      <c r="B385" s="36">
        <v>1</v>
      </c>
      <c r="C385" s="37">
        <v>0</v>
      </c>
      <c r="D385" s="37">
        <v>1</v>
      </c>
      <c r="E385" s="91">
        <v>53</v>
      </c>
      <c r="F385" s="36">
        <v>5</v>
      </c>
      <c r="G385" s="37">
        <v>2</v>
      </c>
      <c r="H385" s="37">
        <v>3</v>
      </c>
      <c r="I385" s="91">
        <v>88</v>
      </c>
      <c r="J385" s="36">
        <v>5</v>
      </c>
      <c r="K385" s="37">
        <v>1</v>
      </c>
      <c r="L385" s="37">
        <v>4</v>
      </c>
      <c r="M385" s="65"/>
      <c r="N385" s="65"/>
      <c r="O385" s="65"/>
      <c r="P385" s="65"/>
      <c r="Q385" s="65"/>
      <c r="R385" s="65"/>
      <c r="S385" s="65"/>
      <c r="T385" s="65"/>
    </row>
    <row r="386" spans="1:20" s="35" customFormat="1" ht="18" customHeight="1">
      <c r="A386" s="19">
        <v>19</v>
      </c>
      <c r="B386" s="39">
        <v>1</v>
      </c>
      <c r="C386" s="40">
        <v>1</v>
      </c>
      <c r="D386" s="40">
        <v>0</v>
      </c>
      <c r="E386" s="92">
        <v>54</v>
      </c>
      <c r="F386" s="39">
        <v>2</v>
      </c>
      <c r="G386" s="40">
        <v>0</v>
      </c>
      <c r="H386" s="40">
        <v>2</v>
      </c>
      <c r="I386" s="92">
        <v>89</v>
      </c>
      <c r="J386" s="39">
        <v>5</v>
      </c>
      <c r="K386" s="40">
        <v>1</v>
      </c>
      <c r="L386" s="40">
        <v>4</v>
      </c>
      <c r="M386" s="65"/>
      <c r="N386" s="65"/>
      <c r="O386" s="65"/>
      <c r="P386" s="65"/>
      <c r="Q386" s="65"/>
      <c r="R386" s="65"/>
      <c r="S386" s="65"/>
      <c r="T386" s="65"/>
    </row>
    <row r="387" spans="1:20" s="6" customFormat="1" ht="25.5" customHeight="1">
      <c r="A387" s="10" t="s">
        <v>25</v>
      </c>
      <c r="B387" s="44">
        <v>8</v>
      </c>
      <c r="C387" s="44">
        <v>5</v>
      </c>
      <c r="D387" s="44">
        <v>3</v>
      </c>
      <c r="E387" s="98" t="s">
        <v>26</v>
      </c>
      <c r="F387" s="44">
        <v>19</v>
      </c>
      <c r="G387" s="44">
        <v>7</v>
      </c>
      <c r="H387" s="44">
        <v>12</v>
      </c>
      <c r="I387" s="98" t="s">
        <v>27</v>
      </c>
      <c r="J387" s="44">
        <v>29</v>
      </c>
      <c r="K387" s="44">
        <v>7</v>
      </c>
      <c r="L387" s="44">
        <v>22</v>
      </c>
      <c r="M387" s="65"/>
      <c r="N387" s="65"/>
      <c r="O387" s="65"/>
      <c r="P387" s="65"/>
      <c r="Q387" s="65"/>
      <c r="R387" s="65"/>
      <c r="S387" s="65"/>
      <c r="T387" s="65"/>
    </row>
    <row r="388" spans="1:20" s="35" customFormat="1" ht="15.75" customHeight="1">
      <c r="A388" s="17">
        <v>20</v>
      </c>
      <c r="B388" s="36">
        <v>0</v>
      </c>
      <c r="C388" s="37">
        <v>0</v>
      </c>
      <c r="D388" s="37">
        <v>0</v>
      </c>
      <c r="E388" s="91">
        <v>55</v>
      </c>
      <c r="F388" s="36">
        <v>2</v>
      </c>
      <c r="G388" s="37">
        <v>2</v>
      </c>
      <c r="H388" s="37">
        <v>0</v>
      </c>
      <c r="I388" s="91">
        <v>90</v>
      </c>
      <c r="J388" s="36">
        <v>10</v>
      </c>
      <c r="K388" s="37">
        <v>6</v>
      </c>
      <c r="L388" s="37">
        <v>4</v>
      </c>
      <c r="M388" s="65"/>
      <c r="N388" s="65"/>
      <c r="O388" s="65"/>
      <c r="P388" s="65"/>
      <c r="Q388" s="65"/>
      <c r="R388" s="65"/>
      <c r="S388" s="65"/>
      <c r="T388" s="65"/>
    </row>
    <row r="389" spans="1:20" s="35" customFormat="1" ht="15.75" customHeight="1">
      <c r="A389" s="17">
        <v>21</v>
      </c>
      <c r="B389" s="36">
        <v>3</v>
      </c>
      <c r="C389" s="37">
        <v>1</v>
      </c>
      <c r="D389" s="37">
        <v>2</v>
      </c>
      <c r="E389" s="91">
        <v>56</v>
      </c>
      <c r="F389" s="36">
        <v>3</v>
      </c>
      <c r="G389" s="37">
        <v>2</v>
      </c>
      <c r="H389" s="37">
        <v>1</v>
      </c>
      <c r="I389" s="91">
        <v>91</v>
      </c>
      <c r="J389" s="36">
        <v>8</v>
      </c>
      <c r="K389" s="37">
        <v>1</v>
      </c>
      <c r="L389" s="37">
        <v>7</v>
      </c>
      <c r="M389" s="65"/>
      <c r="N389" s="65"/>
      <c r="O389" s="65"/>
      <c r="P389" s="65"/>
      <c r="Q389" s="65"/>
      <c r="R389" s="65"/>
      <c r="S389" s="65"/>
      <c r="T389" s="65"/>
    </row>
    <row r="390" spans="1:20" s="35" customFormat="1" ht="15.75" customHeight="1">
      <c r="A390" s="17">
        <v>22</v>
      </c>
      <c r="B390" s="36">
        <v>2</v>
      </c>
      <c r="C390" s="37">
        <v>2</v>
      </c>
      <c r="D390" s="37">
        <v>0</v>
      </c>
      <c r="E390" s="91">
        <v>57</v>
      </c>
      <c r="F390" s="36">
        <v>6</v>
      </c>
      <c r="G390" s="37">
        <v>1</v>
      </c>
      <c r="H390" s="37">
        <v>5</v>
      </c>
      <c r="I390" s="91">
        <v>92</v>
      </c>
      <c r="J390" s="36">
        <v>2</v>
      </c>
      <c r="K390" s="37">
        <v>0</v>
      </c>
      <c r="L390" s="37">
        <v>2</v>
      </c>
      <c r="M390" s="65"/>
      <c r="N390" s="65"/>
      <c r="O390" s="65"/>
      <c r="P390" s="65"/>
      <c r="Q390" s="65"/>
      <c r="R390" s="65"/>
      <c r="S390" s="65"/>
      <c r="T390" s="65"/>
    </row>
    <row r="391" spans="1:20" s="35" customFormat="1" ht="15.75" customHeight="1">
      <c r="A391" s="17">
        <v>23</v>
      </c>
      <c r="B391" s="36">
        <v>1</v>
      </c>
      <c r="C391" s="37">
        <v>1</v>
      </c>
      <c r="D391" s="37">
        <v>0</v>
      </c>
      <c r="E391" s="91">
        <v>58</v>
      </c>
      <c r="F391" s="36">
        <v>3</v>
      </c>
      <c r="G391" s="37">
        <v>0</v>
      </c>
      <c r="H391" s="37">
        <v>3</v>
      </c>
      <c r="I391" s="91">
        <v>93</v>
      </c>
      <c r="J391" s="36">
        <v>3</v>
      </c>
      <c r="K391" s="37">
        <v>0</v>
      </c>
      <c r="L391" s="37">
        <v>3</v>
      </c>
      <c r="M391" s="65"/>
      <c r="N391" s="65"/>
      <c r="O391" s="65"/>
      <c r="P391" s="65"/>
      <c r="Q391" s="65"/>
      <c r="R391" s="65"/>
      <c r="S391" s="65"/>
      <c r="T391" s="65"/>
    </row>
    <row r="392" spans="1:20" s="35" customFormat="1" ht="18" customHeight="1">
      <c r="A392" s="19">
        <v>24</v>
      </c>
      <c r="B392" s="39">
        <v>2</v>
      </c>
      <c r="C392" s="40">
        <v>1</v>
      </c>
      <c r="D392" s="40">
        <v>1</v>
      </c>
      <c r="E392" s="92">
        <v>59</v>
      </c>
      <c r="F392" s="39">
        <v>5</v>
      </c>
      <c r="G392" s="40">
        <v>2</v>
      </c>
      <c r="H392" s="40">
        <v>3</v>
      </c>
      <c r="I392" s="92">
        <v>94</v>
      </c>
      <c r="J392" s="39">
        <v>6</v>
      </c>
      <c r="K392" s="40">
        <v>0</v>
      </c>
      <c r="L392" s="40">
        <v>6</v>
      </c>
      <c r="M392" s="65"/>
      <c r="N392" s="65"/>
      <c r="O392" s="65"/>
      <c r="P392" s="65"/>
      <c r="Q392" s="65"/>
      <c r="R392" s="65"/>
      <c r="S392" s="65"/>
      <c r="T392" s="65"/>
    </row>
    <row r="393" spans="1:20" s="6" customFormat="1" ht="25.5" customHeight="1">
      <c r="A393" s="10" t="s">
        <v>28</v>
      </c>
      <c r="B393" s="44">
        <v>6</v>
      </c>
      <c r="C393" s="44">
        <v>5</v>
      </c>
      <c r="D393" s="44">
        <v>1</v>
      </c>
      <c r="E393" s="98" t="s">
        <v>29</v>
      </c>
      <c r="F393" s="44">
        <v>39</v>
      </c>
      <c r="G393" s="44">
        <v>21</v>
      </c>
      <c r="H393" s="44">
        <v>18</v>
      </c>
      <c r="I393" s="93" t="s">
        <v>30</v>
      </c>
      <c r="J393" s="44">
        <v>18</v>
      </c>
      <c r="K393" s="44">
        <v>6</v>
      </c>
      <c r="L393" s="44">
        <v>12</v>
      </c>
      <c r="M393" s="65"/>
      <c r="N393" s="65"/>
      <c r="O393" s="65"/>
      <c r="P393" s="65"/>
      <c r="Q393" s="65"/>
      <c r="R393" s="65"/>
      <c r="S393" s="65"/>
      <c r="T393" s="65"/>
    </row>
    <row r="394" spans="1:20" s="35" customFormat="1" ht="15.75" customHeight="1">
      <c r="A394" s="17">
        <v>25</v>
      </c>
      <c r="B394" s="36">
        <v>1</v>
      </c>
      <c r="C394" s="37">
        <v>1</v>
      </c>
      <c r="D394" s="37">
        <v>0</v>
      </c>
      <c r="E394" s="91">
        <v>60</v>
      </c>
      <c r="F394" s="36">
        <v>3</v>
      </c>
      <c r="G394" s="37">
        <v>1</v>
      </c>
      <c r="H394" s="37">
        <v>2</v>
      </c>
      <c r="I394" s="91">
        <v>95</v>
      </c>
      <c r="J394" s="36">
        <v>5</v>
      </c>
      <c r="K394" s="37">
        <v>2</v>
      </c>
      <c r="L394" s="37">
        <v>3</v>
      </c>
      <c r="M394" s="65"/>
      <c r="N394" s="65"/>
      <c r="O394" s="65"/>
      <c r="P394" s="65"/>
      <c r="Q394" s="65"/>
      <c r="R394" s="65"/>
      <c r="S394" s="65"/>
      <c r="T394" s="65"/>
    </row>
    <row r="395" spans="1:20" s="35" customFormat="1" ht="15.75" customHeight="1">
      <c r="A395" s="17">
        <v>26</v>
      </c>
      <c r="B395" s="36">
        <v>0</v>
      </c>
      <c r="C395" s="37">
        <v>0</v>
      </c>
      <c r="D395" s="37">
        <v>0</v>
      </c>
      <c r="E395" s="91">
        <v>61</v>
      </c>
      <c r="F395" s="36">
        <v>8</v>
      </c>
      <c r="G395" s="37">
        <v>5</v>
      </c>
      <c r="H395" s="37">
        <v>3</v>
      </c>
      <c r="I395" s="91">
        <v>96</v>
      </c>
      <c r="J395" s="36">
        <v>5</v>
      </c>
      <c r="K395" s="37">
        <v>1</v>
      </c>
      <c r="L395" s="37">
        <v>4</v>
      </c>
      <c r="M395" s="65"/>
      <c r="N395" s="65"/>
      <c r="O395" s="65"/>
      <c r="P395" s="65"/>
      <c r="Q395" s="65"/>
      <c r="R395" s="65"/>
      <c r="S395" s="65"/>
      <c r="T395" s="65"/>
    </row>
    <row r="396" spans="1:20" s="35" customFormat="1" ht="15.75" customHeight="1">
      <c r="A396" s="17">
        <v>27</v>
      </c>
      <c r="B396" s="36">
        <v>2</v>
      </c>
      <c r="C396" s="37">
        <v>1</v>
      </c>
      <c r="D396" s="37">
        <v>1</v>
      </c>
      <c r="E396" s="91">
        <v>62</v>
      </c>
      <c r="F396" s="36">
        <v>13</v>
      </c>
      <c r="G396" s="37">
        <v>7</v>
      </c>
      <c r="H396" s="37">
        <v>6</v>
      </c>
      <c r="I396" s="91">
        <v>97</v>
      </c>
      <c r="J396" s="36">
        <v>4</v>
      </c>
      <c r="K396" s="37">
        <v>2</v>
      </c>
      <c r="L396" s="37">
        <v>2</v>
      </c>
      <c r="M396" s="65"/>
      <c r="N396" s="65"/>
      <c r="O396" s="65"/>
      <c r="P396" s="65"/>
      <c r="Q396" s="65"/>
      <c r="R396" s="65"/>
      <c r="S396" s="65"/>
      <c r="T396" s="65"/>
    </row>
    <row r="397" spans="1:20" s="35" customFormat="1" ht="15.75" customHeight="1">
      <c r="A397" s="17">
        <v>28</v>
      </c>
      <c r="B397" s="36">
        <v>2</v>
      </c>
      <c r="C397" s="37">
        <v>2</v>
      </c>
      <c r="D397" s="37">
        <v>0</v>
      </c>
      <c r="E397" s="91">
        <v>63</v>
      </c>
      <c r="F397" s="36">
        <v>6</v>
      </c>
      <c r="G397" s="37">
        <v>2</v>
      </c>
      <c r="H397" s="37">
        <v>4</v>
      </c>
      <c r="I397" s="91">
        <v>98</v>
      </c>
      <c r="J397" s="36">
        <v>2</v>
      </c>
      <c r="K397" s="37">
        <v>0</v>
      </c>
      <c r="L397" s="37">
        <v>2</v>
      </c>
      <c r="M397" s="65"/>
      <c r="N397" s="65"/>
      <c r="O397" s="65"/>
      <c r="P397" s="65"/>
      <c r="Q397" s="65"/>
      <c r="R397" s="65"/>
      <c r="S397" s="65"/>
      <c r="T397" s="65"/>
    </row>
    <row r="398" spans="1:20" s="35" customFormat="1" ht="18" customHeight="1">
      <c r="A398" s="19">
        <v>29</v>
      </c>
      <c r="B398" s="39">
        <v>1</v>
      </c>
      <c r="C398" s="40">
        <v>1</v>
      </c>
      <c r="D398" s="40">
        <v>0</v>
      </c>
      <c r="E398" s="92">
        <v>64</v>
      </c>
      <c r="F398" s="39">
        <v>9</v>
      </c>
      <c r="G398" s="40">
        <v>6</v>
      </c>
      <c r="H398" s="40">
        <v>3</v>
      </c>
      <c r="I398" s="91">
        <v>99</v>
      </c>
      <c r="J398" s="36">
        <v>1</v>
      </c>
      <c r="K398" s="37">
        <v>1</v>
      </c>
      <c r="L398" s="37">
        <v>0</v>
      </c>
      <c r="M398" s="65"/>
      <c r="N398" s="65"/>
      <c r="O398" s="65"/>
      <c r="P398" s="65"/>
      <c r="Q398" s="65"/>
      <c r="R398" s="65"/>
      <c r="S398" s="65"/>
      <c r="T398" s="65"/>
    </row>
    <row r="399" spans="1:20" s="6" customFormat="1" ht="25.5" customHeight="1">
      <c r="A399" s="10" t="s">
        <v>31</v>
      </c>
      <c r="B399" s="44">
        <v>9</v>
      </c>
      <c r="C399" s="44">
        <v>5</v>
      </c>
      <c r="D399" s="44">
        <v>4</v>
      </c>
      <c r="E399" s="98" t="s">
        <v>32</v>
      </c>
      <c r="F399" s="44">
        <v>46</v>
      </c>
      <c r="G399" s="44">
        <v>23</v>
      </c>
      <c r="H399" s="44">
        <v>23</v>
      </c>
      <c r="I399" s="95">
        <v>100</v>
      </c>
      <c r="J399" s="47">
        <v>1</v>
      </c>
      <c r="K399" s="48">
        <v>0</v>
      </c>
      <c r="L399" s="48">
        <v>1</v>
      </c>
      <c r="M399" s="65"/>
      <c r="N399" s="65"/>
      <c r="O399" s="65"/>
      <c r="P399" s="65"/>
      <c r="Q399" s="65"/>
      <c r="R399" s="65"/>
      <c r="S399" s="65"/>
      <c r="T399" s="65"/>
    </row>
    <row r="400" spans="1:20" s="35" customFormat="1" ht="15.75" customHeight="1">
      <c r="A400" s="17">
        <v>30</v>
      </c>
      <c r="B400" s="36">
        <v>4</v>
      </c>
      <c r="C400" s="37">
        <v>1</v>
      </c>
      <c r="D400" s="37">
        <v>3</v>
      </c>
      <c r="E400" s="91">
        <v>65</v>
      </c>
      <c r="F400" s="36">
        <v>8</v>
      </c>
      <c r="G400" s="37">
        <v>3</v>
      </c>
      <c r="H400" s="37">
        <v>5</v>
      </c>
      <c r="I400" s="91">
        <v>101</v>
      </c>
      <c r="J400" s="36">
        <v>0</v>
      </c>
      <c r="K400" s="37">
        <v>0</v>
      </c>
      <c r="L400" s="37">
        <v>0</v>
      </c>
      <c r="M400" s="65"/>
      <c r="N400" s="65"/>
      <c r="O400" s="65"/>
      <c r="P400" s="65"/>
      <c r="Q400" s="65"/>
      <c r="R400" s="65"/>
      <c r="S400" s="65"/>
      <c r="T400" s="65"/>
    </row>
    <row r="401" spans="1:20" s="35" customFormat="1" ht="15.75" customHeight="1">
      <c r="A401" s="17">
        <v>31</v>
      </c>
      <c r="B401" s="36">
        <v>1</v>
      </c>
      <c r="C401" s="37">
        <v>1</v>
      </c>
      <c r="D401" s="37">
        <v>0</v>
      </c>
      <c r="E401" s="91">
        <v>66</v>
      </c>
      <c r="F401" s="36">
        <v>6</v>
      </c>
      <c r="G401" s="37">
        <v>3</v>
      </c>
      <c r="H401" s="37">
        <v>3</v>
      </c>
      <c r="I401" s="91">
        <v>102</v>
      </c>
      <c r="J401" s="36">
        <v>0</v>
      </c>
      <c r="K401" s="37">
        <v>0</v>
      </c>
      <c r="L401" s="37">
        <v>0</v>
      </c>
      <c r="M401" s="65"/>
      <c r="N401" s="65"/>
      <c r="O401" s="65"/>
      <c r="P401" s="65"/>
      <c r="Q401" s="65"/>
      <c r="R401" s="65"/>
      <c r="S401" s="65"/>
      <c r="T401" s="65"/>
    </row>
    <row r="402" spans="1:20" s="35" customFormat="1" ht="15.75" customHeight="1">
      <c r="A402" s="17">
        <v>32</v>
      </c>
      <c r="B402" s="36">
        <v>1</v>
      </c>
      <c r="C402" s="37">
        <v>1</v>
      </c>
      <c r="D402" s="37">
        <v>0</v>
      </c>
      <c r="E402" s="91">
        <v>67</v>
      </c>
      <c r="F402" s="36">
        <v>11</v>
      </c>
      <c r="G402" s="37">
        <v>8</v>
      </c>
      <c r="H402" s="37">
        <v>3</v>
      </c>
      <c r="I402" s="91">
        <v>103</v>
      </c>
      <c r="J402" s="36">
        <v>0</v>
      </c>
      <c r="K402" s="37">
        <v>0</v>
      </c>
      <c r="L402" s="37">
        <v>0</v>
      </c>
      <c r="M402" s="65"/>
      <c r="N402" s="65"/>
      <c r="O402" s="65"/>
      <c r="P402" s="65"/>
      <c r="Q402" s="65"/>
      <c r="R402" s="65"/>
      <c r="S402" s="65"/>
      <c r="T402" s="65"/>
    </row>
    <row r="403" spans="1:20" s="35" customFormat="1" ht="15.75" customHeight="1">
      <c r="A403" s="17">
        <v>33</v>
      </c>
      <c r="B403" s="36">
        <v>1</v>
      </c>
      <c r="C403" s="37">
        <v>1</v>
      </c>
      <c r="D403" s="37">
        <v>0</v>
      </c>
      <c r="E403" s="91">
        <v>68</v>
      </c>
      <c r="F403" s="36">
        <v>10</v>
      </c>
      <c r="G403" s="37">
        <v>1</v>
      </c>
      <c r="H403" s="37">
        <v>9</v>
      </c>
      <c r="I403" s="96" t="s">
        <v>33</v>
      </c>
      <c r="J403" s="39">
        <v>0</v>
      </c>
      <c r="K403" s="40">
        <v>0</v>
      </c>
      <c r="L403" s="40">
        <v>0</v>
      </c>
      <c r="M403" s="65"/>
      <c r="N403" s="65"/>
      <c r="O403" s="65"/>
      <c r="P403" s="65"/>
      <c r="Q403" s="65"/>
      <c r="R403" s="65"/>
      <c r="S403" s="65"/>
      <c r="T403" s="65"/>
    </row>
    <row r="404" spans="1:20" s="35" customFormat="1" ht="21" customHeight="1" thickBot="1">
      <c r="A404" s="32">
        <v>34</v>
      </c>
      <c r="B404" s="36">
        <v>2</v>
      </c>
      <c r="C404" s="37">
        <v>1</v>
      </c>
      <c r="D404" s="37">
        <v>1</v>
      </c>
      <c r="E404" s="91">
        <v>69</v>
      </c>
      <c r="F404" s="36">
        <v>11</v>
      </c>
      <c r="G404" s="37">
        <v>8</v>
      </c>
      <c r="H404" s="37">
        <v>3</v>
      </c>
      <c r="I404" s="107" t="s">
        <v>5</v>
      </c>
      <c r="J404" s="47">
        <v>420</v>
      </c>
      <c r="K404" s="47">
        <v>198</v>
      </c>
      <c r="L404" s="47">
        <v>222</v>
      </c>
      <c r="M404" s="65"/>
      <c r="N404" s="65"/>
      <c r="O404" s="65"/>
      <c r="P404" s="65"/>
      <c r="Q404" s="65"/>
      <c r="R404" s="65"/>
      <c r="S404" s="65"/>
      <c r="T404" s="65"/>
    </row>
    <row r="405" spans="1:20" s="58" customFormat="1" ht="24" customHeight="1" thickTop="1" thickBot="1">
      <c r="A405" s="53" t="s">
        <v>34</v>
      </c>
      <c r="B405" s="115">
        <v>10</v>
      </c>
      <c r="C405" s="116">
        <v>7</v>
      </c>
      <c r="D405" s="116">
        <v>3</v>
      </c>
      <c r="E405" s="117" t="s">
        <v>36</v>
      </c>
      <c r="F405" s="116">
        <v>152</v>
      </c>
      <c r="G405" s="116">
        <v>77</v>
      </c>
      <c r="H405" s="116">
        <v>75</v>
      </c>
      <c r="I405" s="118" t="s">
        <v>37</v>
      </c>
      <c r="J405" s="116">
        <v>258</v>
      </c>
      <c r="K405" s="116">
        <v>114</v>
      </c>
      <c r="L405" s="116">
        <v>144</v>
      </c>
      <c r="M405" s="65"/>
      <c r="N405" s="65"/>
      <c r="O405" s="65"/>
      <c r="P405" s="65"/>
      <c r="Q405" s="65"/>
      <c r="R405" s="65"/>
      <c r="S405" s="65"/>
      <c r="T405" s="65"/>
    </row>
    <row r="406" spans="1:20" s="31" customFormat="1" ht="24" customHeight="1" thickBot="1">
      <c r="A406" s="24"/>
      <c r="B406" s="25" t="s">
        <v>39</v>
      </c>
      <c r="C406" s="26"/>
      <c r="D406" s="27"/>
      <c r="E406" s="28"/>
      <c r="F406" s="29"/>
      <c r="G406" s="59" t="s">
        <v>165</v>
      </c>
      <c r="H406" s="29"/>
      <c r="I406" s="28"/>
      <c r="J406" s="29"/>
      <c r="K406" s="60" t="s">
        <v>68</v>
      </c>
      <c r="L406" s="30"/>
      <c r="M406" s="35"/>
      <c r="N406" s="65"/>
      <c r="O406" s="65"/>
      <c r="P406" s="65"/>
      <c r="Q406" s="65"/>
      <c r="R406" s="65"/>
      <c r="S406" s="65"/>
      <c r="T406" s="65"/>
    </row>
    <row r="407" spans="1:20" s="4" customFormat="1" ht="21" customHeight="1">
      <c r="A407" s="11" t="s">
        <v>1</v>
      </c>
      <c r="B407" s="8" t="s">
        <v>2</v>
      </c>
      <c r="C407" s="8" t="s">
        <v>3</v>
      </c>
      <c r="D407" s="9" t="s">
        <v>4</v>
      </c>
      <c r="E407" s="11" t="s">
        <v>1</v>
      </c>
      <c r="F407" s="8" t="s">
        <v>2</v>
      </c>
      <c r="G407" s="8" t="s">
        <v>3</v>
      </c>
      <c r="H407" s="9" t="s">
        <v>4</v>
      </c>
      <c r="I407" s="11" t="s">
        <v>1</v>
      </c>
      <c r="J407" s="8" t="s">
        <v>2</v>
      </c>
      <c r="K407" s="8" t="s">
        <v>3</v>
      </c>
      <c r="L407" s="16" t="s">
        <v>4</v>
      </c>
      <c r="M407" s="65"/>
      <c r="N407" s="65"/>
      <c r="O407" s="65"/>
      <c r="P407" s="65"/>
      <c r="Q407" s="65"/>
      <c r="R407" s="65"/>
      <c r="S407" s="65"/>
      <c r="T407" s="65"/>
    </row>
    <row r="408" spans="1:20" s="6" customFormat="1" ht="25.5" customHeight="1">
      <c r="A408" s="10" t="s">
        <v>6</v>
      </c>
      <c r="B408" s="44">
        <v>1</v>
      </c>
      <c r="C408" s="44">
        <v>1</v>
      </c>
      <c r="D408" s="44">
        <v>0</v>
      </c>
      <c r="E408" s="98" t="s">
        <v>7</v>
      </c>
      <c r="F408" s="44">
        <v>4</v>
      </c>
      <c r="G408" s="44">
        <v>1</v>
      </c>
      <c r="H408" s="44">
        <v>3</v>
      </c>
      <c r="I408" s="98" t="s">
        <v>8</v>
      </c>
      <c r="J408" s="44">
        <v>16</v>
      </c>
      <c r="K408" s="44">
        <v>12</v>
      </c>
      <c r="L408" s="44">
        <v>4</v>
      </c>
      <c r="M408" s="65"/>
      <c r="N408" s="65"/>
      <c r="O408" s="65"/>
      <c r="P408" s="65"/>
      <c r="Q408" s="65"/>
      <c r="R408" s="65"/>
      <c r="S408" s="65"/>
      <c r="T408" s="65"/>
    </row>
    <row r="409" spans="1:20" s="35" customFormat="1" ht="15.75" customHeight="1">
      <c r="A409" s="17">
        <v>0</v>
      </c>
      <c r="B409" s="36">
        <v>0</v>
      </c>
      <c r="C409" s="37">
        <v>0</v>
      </c>
      <c r="D409" s="37">
        <v>0</v>
      </c>
      <c r="E409" s="91">
        <v>35</v>
      </c>
      <c r="F409" s="36">
        <v>0</v>
      </c>
      <c r="G409" s="37">
        <v>0</v>
      </c>
      <c r="H409" s="37">
        <v>0</v>
      </c>
      <c r="I409" s="91">
        <v>70</v>
      </c>
      <c r="J409" s="36">
        <v>5</v>
      </c>
      <c r="K409" s="37">
        <v>4</v>
      </c>
      <c r="L409" s="37">
        <v>1</v>
      </c>
      <c r="M409" s="65"/>
      <c r="N409" s="65"/>
      <c r="O409" s="65"/>
      <c r="P409" s="65"/>
      <c r="Q409" s="65"/>
      <c r="R409" s="65"/>
      <c r="S409" s="65"/>
      <c r="T409" s="65"/>
    </row>
    <row r="410" spans="1:20" s="35" customFormat="1" ht="15.75" customHeight="1">
      <c r="A410" s="17">
        <v>1</v>
      </c>
      <c r="B410" s="36">
        <v>0</v>
      </c>
      <c r="C410" s="37">
        <v>0</v>
      </c>
      <c r="D410" s="37">
        <v>0</v>
      </c>
      <c r="E410" s="91">
        <v>36</v>
      </c>
      <c r="F410" s="36">
        <v>0</v>
      </c>
      <c r="G410" s="37">
        <v>0</v>
      </c>
      <c r="H410" s="37">
        <v>0</v>
      </c>
      <c r="I410" s="91">
        <v>71</v>
      </c>
      <c r="J410" s="36">
        <v>5</v>
      </c>
      <c r="K410" s="37">
        <v>4</v>
      </c>
      <c r="L410" s="37">
        <v>1</v>
      </c>
      <c r="M410" s="65"/>
      <c r="N410" s="65"/>
      <c r="O410" s="65"/>
      <c r="P410" s="65"/>
      <c r="Q410" s="65"/>
      <c r="R410" s="65"/>
      <c r="S410" s="65"/>
      <c r="T410" s="65"/>
    </row>
    <row r="411" spans="1:20" s="35" customFormat="1" ht="15.75" customHeight="1">
      <c r="A411" s="17">
        <v>2</v>
      </c>
      <c r="B411" s="36">
        <v>1</v>
      </c>
      <c r="C411" s="37">
        <v>1</v>
      </c>
      <c r="D411" s="37">
        <v>0</v>
      </c>
      <c r="E411" s="91">
        <v>37</v>
      </c>
      <c r="F411" s="36">
        <v>1</v>
      </c>
      <c r="G411" s="37">
        <v>0</v>
      </c>
      <c r="H411" s="37">
        <v>1</v>
      </c>
      <c r="I411" s="91">
        <v>72</v>
      </c>
      <c r="J411" s="36">
        <v>3</v>
      </c>
      <c r="K411" s="37">
        <v>2</v>
      </c>
      <c r="L411" s="37">
        <v>1</v>
      </c>
      <c r="M411" s="65"/>
      <c r="N411" s="65"/>
      <c r="O411" s="65"/>
      <c r="P411" s="65"/>
      <c r="Q411" s="65"/>
      <c r="R411" s="65"/>
      <c r="S411" s="65"/>
      <c r="T411" s="65"/>
    </row>
    <row r="412" spans="1:20" s="35" customFormat="1" ht="15.75" customHeight="1">
      <c r="A412" s="17">
        <v>3</v>
      </c>
      <c r="B412" s="36">
        <v>0</v>
      </c>
      <c r="C412" s="37">
        <v>0</v>
      </c>
      <c r="D412" s="37">
        <v>0</v>
      </c>
      <c r="E412" s="91">
        <v>38</v>
      </c>
      <c r="F412" s="36">
        <v>1</v>
      </c>
      <c r="G412" s="37">
        <v>0</v>
      </c>
      <c r="H412" s="37">
        <v>1</v>
      </c>
      <c r="I412" s="91">
        <v>73</v>
      </c>
      <c r="J412" s="36">
        <v>1</v>
      </c>
      <c r="K412" s="37">
        <v>0</v>
      </c>
      <c r="L412" s="37">
        <v>1</v>
      </c>
      <c r="M412" s="65"/>
      <c r="N412" s="65"/>
      <c r="O412" s="65"/>
      <c r="P412" s="65"/>
      <c r="Q412" s="65"/>
      <c r="R412" s="65"/>
      <c r="S412" s="65"/>
      <c r="T412" s="65"/>
    </row>
    <row r="413" spans="1:20" s="35" customFormat="1" ht="18" customHeight="1">
      <c r="A413" s="19">
        <v>4</v>
      </c>
      <c r="B413" s="105">
        <v>0</v>
      </c>
      <c r="C413" s="40">
        <v>0</v>
      </c>
      <c r="D413" s="40">
        <v>0</v>
      </c>
      <c r="E413" s="92">
        <v>39</v>
      </c>
      <c r="F413" s="39">
        <v>2</v>
      </c>
      <c r="G413" s="40">
        <v>1</v>
      </c>
      <c r="H413" s="40">
        <v>1</v>
      </c>
      <c r="I413" s="92">
        <v>74</v>
      </c>
      <c r="J413" s="39">
        <v>2</v>
      </c>
      <c r="K413" s="40">
        <v>2</v>
      </c>
      <c r="L413" s="40">
        <v>0</v>
      </c>
      <c r="M413" s="65"/>
      <c r="N413" s="65"/>
      <c r="O413" s="65"/>
      <c r="P413" s="65"/>
      <c r="Q413" s="65"/>
      <c r="R413" s="65"/>
      <c r="S413" s="65"/>
      <c r="T413" s="65"/>
    </row>
    <row r="414" spans="1:20" s="6" customFormat="1" ht="25.5" customHeight="1">
      <c r="A414" s="10" t="s">
        <v>10</v>
      </c>
      <c r="B414" s="44">
        <v>1</v>
      </c>
      <c r="C414" s="44">
        <v>1</v>
      </c>
      <c r="D414" s="44">
        <v>0</v>
      </c>
      <c r="E414" s="98" t="s">
        <v>11</v>
      </c>
      <c r="F414" s="44">
        <v>3</v>
      </c>
      <c r="G414" s="44">
        <v>2</v>
      </c>
      <c r="H414" s="44">
        <v>1</v>
      </c>
      <c r="I414" s="98" t="s">
        <v>12</v>
      </c>
      <c r="J414" s="44">
        <v>8</v>
      </c>
      <c r="K414" s="44">
        <v>5</v>
      </c>
      <c r="L414" s="44">
        <v>3</v>
      </c>
      <c r="M414" s="65"/>
      <c r="N414" s="65"/>
      <c r="O414" s="65"/>
      <c r="P414" s="65"/>
      <c r="Q414" s="65"/>
      <c r="R414" s="65"/>
      <c r="S414" s="65"/>
      <c r="T414" s="65"/>
    </row>
    <row r="415" spans="1:20" s="35" customFormat="1" ht="15.75" customHeight="1">
      <c r="A415" s="17">
        <v>5</v>
      </c>
      <c r="B415" s="36">
        <v>0</v>
      </c>
      <c r="C415" s="37">
        <v>0</v>
      </c>
      <c r="D415" s="37">
        <v>0</v>
      </c>
      <c r="E415" s="91">
        <v>40</v>
      </c>
      <c r="F415" s="36">
        <v>0</v>
      </c>
      <c r="G415" s="37">
        <v>0</v>
      </c>
      <c r="H415" s="37">
        <v>0</v>
      </c>
      <c r="I415" s="91">
        <v>75</v>
      </c>
      <c r="J415" s="36">
        <v>3</v>
      </c>
      <c r="K415" s="37">
        <v>2</v>
      </c>
      <c r="L415" s="37">
        <v>1</v>
      </c>
      <c r="M415" s="65"/>
      <c r="N415" s="65"/>
      <c r="O415" s="65"/>
      <c r="P415" s="65"/>
      <c r="Q415" s="65"/>
      <c r="R415" s="65"/>
      <c r="S415" s="65"/>
      <c r="T415" s="65"/>
    </row>
    <row r="416" spans="1:20" s="35" customFormat="1" ht="15.75" customHeight="1">
      <c r="A416" s="17">
        <v>6</v>
      </c>
      <c r="B416" s="36">
        <v>0</v>
      </c>
      <c r="C416" s="37">
        <v>0</v>
      </c>
      <c r="D416" s="37">
        <v>0</v>
      </c>
      <c r="E416" s="91">
        <v>41</v>
      </c>
      <c r="F416" s="36">
        <v>1</v>
      </c>
      <c r="G416" s="37">
        <v>1</v>
      </c>
      <c r="H416" s="37">
        <v>0</v>
      </c>
      <c r="I416" s="91">
        <v>76</v>
      </c>
      <c r="J416" s="36">
        <v>1</v>
      </c>
      <c r="K416" s="37">
        <v>0</v>
      </c>
      <c r="L416" s="37">
        <v>1</v>
      </c>
      <c r="M416" s="65"/>
      <c r="N416" s="65"/>
      <c r="O416" s="65"/>
      <c r="P416" s="65"/>
      <c r="Q416" s="65"/>
      <c r="R416" s="65"/>
      <c r="S416" s="65"/>
      <c r="T416" s="65"/>
    </row>
    <row r="417" spans="1:20" s="35" customFormat="1" ht="15.75" customHeight="1">
      <c r="A417" s="17">
        <v>7</v>
      </c>
      <c r="B417" s="36">
        <v>0</v>
      </c>
      <c r="C417" s="37">
        <v>0</v>
      </c>
      <c r="D417" s="37">
        <v>0</v>
      </c>
      <c r="E417" s="91">
        <v>42</v>
      </c>
      <c r="F417" s="36">
        <v>1</v>
      </c>
      <c r="G417" s="37">
        <v>1</v>
      </c>
      <c r="H417" s="37">
        <v>0</v>
      </c>
      <c r="I417" s="91">
        <v>77</v>
      </c>
      <c r="J417" s="36">
        <v>0</v>
      </c>
      <c r="K417" s="37">
        <v>0</v>
      </c>
      <c r="L417" s="37">
        <v>0</v>
      </c>
      <c r="M417" s="65"/>
      <c r="N417" s="65"/>
      <c r="O417" s="65"/>
      <c r="P417" s="65"/>
      <c r="Q417" s="65"/>
      <c r="R417" s="65"/>
      <c r="S417" s="65"/>
      <c r="T417" s="65"/>
    </row>
    <row r="418" spans="1:20" s="35" customFormat="1" ht="15.75" customHeight="1">
      <c r="A418" s="17">
        <v>8</v>
      </c>
      <c r="B418" s="36">
        <v>1</v>
      </c>
      <c r="C418" s="37">
        <v>1</v>
      </c>
      <c r="D418" s="37">
        <v>0</v>
      </c>
      <c r="E418" s="91">
        <v>43</v>
      </c>
      <c r="F418" s="36">
        <v>0</v>
      </c>
      <c r="G418" s="37">
        <v>0</v>
      </c>
      <c r="H418" s="37">
        <v>0</v>
      </c>
      <c r="I418" s="91">
        <v>78</v>
      </c>
      <c r="J418" s="36">
        <v>2</v>
      </c>
      <c r="K418" s="37">
        <v>1</v>
      </c>
      <c r="L418" s="37">
        <v>1</v>
      </c>
      <c r="M418" s="65"/>
      <c r="N418" s="65"/>
      <c r="O418" s="65"/>
      <c r="P418" s="65"/>
      <c r="Q418" s="65"/>
      <c r="R418" s="65"/>
      <c r="S418" s="65"/>
      <c r="T418" s="65"/>
    </row>
    <row r="419" spans="1:20" s="35" customFormat="1" ht="18" customHeight="1">
      <c r="A419" s="19">
        <v>9</v>
      </c>
      <c r="B419" s="39">
        <v>0</v>
      </c>
      <c r="C419" s="40">
        <v>0</v>
      </c>
      <c r="D419" s="40">
        <v>0</v>
      </c>
      <c r="E419" s="92">
        <v>44</v>
      </c>
      <c r="F419" s="39">
        <v>1</v>
      </c>
      <c r="G419" s="40">
        <v>0</v>
      </c>
      <c r="H419" s="40">
        <v>1</v>
      </c>
      <c r="I419" s="92">
        <v>79</v>
      </c>
      <c r="J419" s="39">
        <v>2</v>
      </c>
      <c r="K419" s="40">
        <v>2</v>
      </c>
      <c r="L419" s="40">
        <v>0</v>
      </c>
      <c r="M419" s="65"/>
      <c r="N419" s="65"/>
      <c r="O419" s="65"/>
      <c r="P419" s="65"/>
      <c r="Q419" s="65"/>
      <c r="R419" s="65"/>
      <c r="S419" s="65"/>
      <c r="T419" s="65"/>
    </row>
    <row r="420" spans="1:20" s="6" customFormat="1" ht="25.5" customHeight="1">
      <c r="A420" s="10" t="s">
        <v>19</v>
      </c>
      <c r="B420" s="44">
        <v>3</v>
      </c>
      <c r="C420" s="44">
        <v>1</v>
      </c>
      <c r="D420" s="44">
        <v>2</v>
      </c>
      <c r="E420" s="98" t="s">
        <v>20</v>
      </c>
      <c r="F420" s="44">
        <v>8</v>
      </c>
      <c r="G420" s="44">
        <v>5</v>
      </c>
      <c r="H420" s="44">
        <v>3</v>
      </c>
      <c r="I420" s="98" t="s">
        <v>21</v>
      </c>
      <c r="J420" s="44">
        <v>5</v>
      </c>
      <c r="K420" s="44">
        <v>2</v>
      </c>
      <c r="L420" s="44">
        <v>3</v>
      </c>
      <c r="M420" s="65"/>
      <c r="N420" s="65"/>
      <c r="O420" s="65"/>
      <c r="P420" s="65"/>
      <c r="Q420" s="65"/>
      <c r="R420" s="65"/>
      <c r="S420" s="65"/>
      <c r="T420" s="65"/>
    </row>
    <row r="421" spans="1:20" s="35" customFormat="1" ht="15.75" customHeight="1">
      <c r="A421" s="17">
        <v>10</v>
      </c>
      <c r="B421" s="36">
        <v>0</v>
      </c>
      <c r="C421" s="37">
        <v>0</v>
      </c>
      <c r="D421" s="37">
        <v>0</v>
      </c>
      <c r="E421" s="91">
        <v>45</v>
      </c>
      <c r="F421" s="36">
        <v>2</v>
      </c>
      <c r="G421" s="37">
        <v>1</v>
      </c>
      <c r="H421" s="37">
        <v>1</v>
      </c>
      <c r="I421" s="91">
        <v>80</v>
      </c>
      <c r="J421" s="36">
        <v>3</v>
      </c>
      <c r="K421" s="37">
        <v>0</v>
      </c>
      <c r="L421" s="37">
        <v>3</v>
      </c>
      <c r="M421" s="65"/>
      <c r="N421" s="65"/>
      <c r="O421" s="65"/>
      <c r="P421" s="65"/>
      <c r="Q421" s="65"/>
      <c r="R421" s="65"/>
      <c r="S421" s="65"/>
      <c r="T421" s="65"/>
    </row>
    <row r="422" spans="1:20" s="35" customFormat="1" ht="15.75" customHeight="1">
      <c r="A422" s="17">
        <v>11</v>
      </c>
      <c r="B422" s="36">
        <v>3</v>
      </c>
      <c r="C422" s="37">
        <v>1</v>
      </c>
      <c r="D422" s="37">
        <v>2</v>
      </c>
      <c r="E422" s="91">
        <v>46</v>
      </c>
      <c r="F422" s="36">
        <v>0</v>
      </c>
      <c r="G422" s="37">
        <v>0</v>
      </c>
      <c r="H422" s="37">
        <v>0</v>
      </c>
      <c r="I422" s="91">
        <v>81</v>
      </c>
      <c r="J422" s="36">
        <v>2</v>
      </c>
      <c r="K422" s="37">
        <v>2</v>
      </c>
      <c r="L422" s="37">
        <v>0</v>
      </c>
      <c r="M422" s="65"/>
      <c r="N422" s="65"/>
      <c r="O422" s="65"/>
      <c r="P422" s="65"/>
      <c r="Q422" s="65"/>
      <c r="R422" s="65"/>
      <c r="S422" s="65"/>
      <c r="T422" s="65"/>
    </row>
    <row r="423" spans="1:20" s="35" customFormat="1" ht="15.75" customHeight="1">
      <c r="A423" s="17">
        <v>12</v>
      </c>
      <c r="B423" s="36">
        <v>0</v>
      </c>
      <c r="C423" s="37">
        <v>0</v>
      </c>
      <c r="D423" s="37">
        <v>0</v>
      </c>
      <c r="E423" s="91">
        <v>47</v>
      </c>
      <c r="F423" s="36">
        <v>2</v>
      </c>
      <c r="G423" s="37">
        <v>1</v>
      </c>
      <c r="H423" s="37">
        <v>1</v>
      </c>
      <c r="I423" s="91">
        <v>82</v>
      </c>
      <c r="J423" s="36">
        <v>0</v>
      </c>
      <c r="K423" s="37">
        <v>0</v>
      </c>
      <c r="L423" s="37">
        <v>0</v>
      </c>
      <c r="M423" s="65"/>
      <c r="N423" s="65"/>
      <c r="O423" s="65"/>
      <c r="P423" s="65"/>
      <c r="Q423" s="65"/>
      <c r="R423" s="65"/>
      <c r="S423" s="65"/>
      <c r="T423" s="65"/>
    </row>
    <row r="424" spans="1:20" s="35" customFormat="1" ht="15.75" customHeight="1">
      <c r="A424" s="17">
        <v>13</v>
      </c>
      <c r="B424" s="36">
        <v>0</v>
      </c>
      <c r="C424" s="37">
        <v>0</v>
      </c>
      <c r="D424" s="37">
        <v>0</v>
      </c>
      <c r="E424" s="91">
        <v>48</v>
      </c>
      <c r="F424" s="36">
        <v>1</v>
      </c>
      <c r="G424" s="37">
        <v>0</v>
      </c>
      <c r="H424" s="37">
        <v>1</v>
      </c>
      <c r="I424" s="91">
        <v>83</v>
      </c>
      <c r="J424" s="36">
        <v>0</v>
      </c>
      <c r="K424" s="37">
        <v>0</v>
      </c>
      <c r="L424" s="37">
        <v>0</v>
      </c>
      <c r="M424" s="65"/>
      <c r="N424" s="65"/>
      <c r="O424" s="65"/>
      <c r="P424" s="65"/>
      <c r="Q424" s="65"/>
      <c r="R424" s="65"/>
      <c r="S424" s="65"/>
      <c r="T424" s="65"/>
    </row>
    <row r="425" spans="1:20" s="35" customFormat="1" ht="18" customHeight="1">
      <c r="A425" s="19">
        <v>14</v>
      </c>
      <c r="B425" s="39">
        <v>0</v>
      </c>
      <c r="C425" s="40">
        <v>0</v>
      </c>
      <c r="D425" s="40">
        <v>0</v>
      </c>
      <c r="E425" s="92">
        <v>49</v>
      </c>
      <c r="F425" s="39">
        <v>3</v>
      </c>
      <c r="G425" s="40">
        <v>3</v>
      </c>
      <c r="H425" s="40">
        <v>0</v>
      </c>
      <c r="I425" s="92">
        <v>84</v>
      </c>
      <c r="J425" s="39">
        <v>0</v>
      </c>
      <c r="K425" s="40">
        <v>0</v>
      </c>
      <c r="L425" s="40">
        <v>0</v>
      </c>
      <c r="M425" s="65"/>
      <c r="N425" s="65"/>
      <c r="O425" s="65"/>
      <c r="P425" s="65"/>
      <c r="Q425" s="65"/>
      <c r="R425" s="65"/>
      <c r="S425" s="65"/>
      <c r="T425" s="65"/>
    </row>
    <row r="426" spans="1:20" s="6" customFormat="1" ht="25.5" customHeight="1">
      <c r="A426" s="10" t="s">
        <v>22</v>
      </c>
      <c r="B426" s="44">
        <v>2</v>
      </c>
      <c r="C426" s="44">
        <v>1</v>
      </c>
      <c r="D426" s="44">
        <v>1</v>
      </c>
      <c r="E426" s="98" t="s">
        <v>23</v>
      </c>
      <c r="F426" s="44">
        <v>8</v>
      </c>
      <c r="G426" s="44">
        <v>4</v>
      </c>
      <c r="H426" s="44">
        <v>4</v>
      </c>
      <c r="I426" s="98" t="s">
        <v>24</v>
      </c>
      <c r="J426" s="44">
        <v>5</v>
      </c>
      <c r="K426" s="44">
        <v>3</v>
      </c>
      <c r="L426" s="44">
        <v>2</v>
      </c>
      <c r="M426" s="65"/>
      <c r="N426" s="65"/>
      <c r="O426" s="65"/>
      <c r="P426" s="65"/>
      <c r="Q426" s="65"/>
      <c r="R426" s="65"/>
      <c r="S426" s="65"/>
      <c r="T426" s="65"/>
    </row>
    <row r="427" spans="1:20" s="35" customFormat="1" ht="15.75" customHeight="1">
      <c r="A427" s="17">
        <v>15</v>
      </c>
      <c r="B427" s="36">
        <v>1</v>
      </c>
      <c r="C427" s="37">
        <v>1</v>
      </c>
      <c r="D427" s="37">
        <v>0</v>
      </c>
      <c r="E427" s="91">
        <v>50</v>
      </c>
      <c r="F427" s="36">
        <v>3</v>
      </c>
      <c r="G427" s="37">
        <v>2</v>
      </c>
      <c r="H427" s="37">
        <v>1</v>
      </c>
      <c r="I427" s="91">
        <v>85</v>
      </c>
      <c r="J427" s="36">
        <v>2</v>
      </c>
      <c r="K427" s="37">
        <v>0</v>
      </c>
      <c r="L427" s="37">
        <v>2</v>
      </c>
      <c r="M427" s="65"/>
      <c r="N427" s="65"/>
      <c r="O427" s="65"/>
      <c r="P427" s="65"/>
      <c r="Q427" s="65"/>
      <c r="R427" s="65"/>
      <c r="S427" s="65"/>
      <c r="T427" s="65"/>
    </row>
    <row r="428" spans="1:20" s="35" customFormat="1" ht="15.75" customHeight="1">
      <c r="A428" s="17">
        <v>16</v>
      </c>
      <c r="B428" s="36">
        <v>0</v>
      </c>
      <c r="C428" s="37">
        <v>0</v>
      </c>
      <c r="D428" s="37">
        <v>0</v>
      </c>
      <c r="E428" s="91">
        <v>51</v>
      </c>
      <c r="F428" s="36">
        <v>3</v>
      </c>
      <c r="G428" s="37">
        <v>0</v>
      </c>
      <c r="H428" s="37">
        <v>3</v>
      </c>
      <c r="I428" s="91">
        <v>86</v>
      </c>
      <c r="J428" s="36">
        <v>0</v>
      </c>
      <c r="K428" s="37">
        <v>0</v>
      </c>
      <c r="L428" s="37">
        <v>0</v>
      </c>
      <c r="M428" s="65"/>
      <c r="N428" s="65"/>
      <c r="O428" s="65"/>
      <c r="P428" s="65"/>
      <c r="Q428" s="65"/>
      <c r="R428" s="65"/>
      <c r="S428" s="65"/>
      <c r="T428" s="65"/>
    </row>
    <row r="429" spans="1:20" s="35" customFormat="1" ht="15.75" customHeight="1">
      <c r="A429" s="17">
        <v>17</v>
      </c>
      <c r="B429" s="36">
        <v>1</v>
      </c>
      <c r="C429" s="37">
        <v>0</v>
      </c>
      <c r="D429" s="37">
        <v>1</v>
      </c>
      <c r="E429" s="91">
        <v>52</v>
      </c>
      <c r="F429" s="36">
        <v>0</v>
      </c>
      <c r="G429" s="37">
        <v>0</v>
      </c>
      <c r="H429" s="37">
        <v>0</v>
      </c>
      <c r="I429" s="91">
        <v>87</v>
      </c>
      <c r="J429" s="36">
        <v>2</v>
      </c>
      <c r="K429" s="37">
        <v>2</v>
      </c>
      <c r="L429" s="37">
        <v>0</v>
      </c>
      <c r="M429" s="65"/>
      <c r="N429" s="65"/>
      <c r="O429" s="65"/>
      <c r="P429" s="65"/>
      <c r="Q429" s="65"/>
      <c r="R429" s="65"/>
      <c r="S429" s="65"/>
      <c r="T429" s="65"/>
    </row>
    <row r="430" spans="1:20" s="35" customFormat="1" ht="15.75" customHeight="1">
      <c r="A430" s="17">
        <v>18</v>
      </c>
      <c r="B430" s="36">
        <v>0</v>
      </c>
      <c r="C430" s="37">
        <v>0</v>
      </c>
      <c r="D430" s="37">
        <v>0</v>
      </c>
      <c r="E430" s="91">
        <v>53</v>
      </c>
      <c r="F430" s="36">
        <v>2</v>
      </c>
      <c r="G430" s="37">
        <v>2</v>
      </c>
      <c r="H430" s="37">
        <v>0</v>
      </c>
      <c r="I430" s="91">
        <v>88</v>
      </c>
      <c r="J430" s="36">
        <v>0</v>
      </c>
      <c r="K430" s="37">
        <v>0</v>
      </c>
      <c r="L430" s="37">
        <v>0</v>
      </c>
      <c r="M430" s="65"/>
      <c r="N430" s="65"/>
      <c r="O430" s="65"/>
      <c r="P430" s="65"/>
      <c r="Q430" s="65"/>
      <c r="R430" s="65"/>
      <c r="S430" s="65"/>
      <c r="T430" s="65"/>
    </row>
    <row r="431" spans="1:20" s="35" customFormat="1" ht="18" customHeight="1">
      <c r="A431" s="19">
        <v>19</v>
      </c>
      <c r="B431" s="39">
        <v>0</v>
      </c>
      <c r="C431" s="40">
        <v>0</v>
      </c>
      <c r="D431" s="40">
        <v>0</v>
      </c>
      <c r="E431" s="92">
        <v>54</v>
      </c>
      <c r="F431" s="39">
        <v>0</v>
      </c>
      <c r="G431" s="40">
        <v>0</v>
      </c>
      <c r="H431" s="40">
        <v>0</v>
      </c>
      <c r="I431" s="92">
        <v>89</v>
      </c>
      <c r="J431" s="39">
        <v>1</v>
      </c>
      <c r="K431" s="40">
        <v>1</v>
      </c>
      <c r="L431" s="40">
        <v>0</v>
      </c>
      <c r="M431" s="65"/>
      <c r="N431" s="65"/>
      <c r="O431" s="65"/>
      <c r="P431" s="65"/>
      <c r="Q431" s="65"/>
      <c r="R431" s="65"/>
      <c r="S431" s="65"/>
      <c r="T431" s="65"/>
    </row>
    <row r="432" spans="1:20" s="6" customFormat="1" ht="25.5" customHeight="1">
      <c r="A432" s="10" t="s">
        <v>25</v>
      </c>
      <c r="B432" s="44">
        <v>6</v>
      </c>
      <c r="C432" s="44">
        <v>3</v>
      </c>
      <c r="D432" s="44">
        <v>3</v>
      </c>
      <c r="E432" s="98" t="s">
        <v>26</v>
      </c>
      <c r="F432" s="44">
        <v>2</v>
      </c>
      <c r="G432" s="44">
        <v>0</v>
      </c>
      <c r="H432" s="44">
        <v>2</v>
      </c>
      <c r="I432" s="98" t="s">
        <v>27</v>
      </c>
      <c r="J432" s="44">
        <v>2</v>
      </c>
      <c r="K432" s="44">
        <v>0</v>
      </c>
      <c r="L432" s="44">
        <v>2</v>
      </c>
      <c r="M432" s="65"/>
      <c r="N432" s="65"/>
      <c r="O432" s="65"/>
      <c r="P432" s="65"/>
      <c r="Q432" s="65"/>
      <c r="R432" s="65"/>
      <c r="S432" s="65"/>
      <c r="T432" s="65"/>
    </row>
    <row r="433" spans="1:20" s="35" customFormat="1" ht="15.75" customHeight="1">
      <c r="A433" s="17">
        <v>20</v>
      </c>
      <c r="B433" s="36">
        <v>0</v>
      </c>
      <c r="C433" s="37">
        <v>0</v>
      </c>
      <c r="D433" s="37">
        <v>0</v>
      </c>
      <c r="E433" s="91">
        <v>55</v>
      </c>
      <c r="F433" s="36">
        <v>0</v>
      </c>
      <c r="G433" s="37">
        <v>0</v>
      </c>
      <c r="H433" s="37">
        <v>0</v>
      </c>
      <c r="I433" s="91">
        <v>90</v>
      </c>
      <c r="J433" s="36">
        <v>0</v>
      </c>
      <c r="K433" s="37">
        <v>0</v>
      </c>
      <c r="L433" s="37">
        <v>0</v>
      </c>
      <c r="M433" s="65"/>
      <c r="N433" s="65"/>
      <c r="O433" s="65"/>
      <c r="P433" s="65"/>
      <c r="Q433" s="65"/>
      <c r="R433" s="65"/>
      <c r="S433" s="65"/>
      <c r="T433" s="65"/>
    </row>
    <row r="434" spans="1:20" s="35" customFormat="1" ht="15.75" customHeight="1">
      <c r="A434" s="17">
        <v>21</v>
      </c>
      <c r="B434" s="36">
        <v>1</v>
      </c>
      <c r="C434" s="37">
        <v>1</v>
      </c>
      <c r="D434" s="37">
        <v>0</v>
      </c>
      <c r="E434" s="91">
        <v>56</v>
      </c>
      <c r="F434" s="36">
        <v>0</v>
      </c>
      <c r="G434" s="37">
        <v>0</v>
      </c>
      <c r="H434" s="37">
        <v>0</v>
      </c>
      <c r="I434" s="91">
        <v>91</v>
      </c>
      <c r="J434" s="36">
        <v>1</v>
      </c>
      <c r="K434" s="37">
        <v>0</v>
      </c>
      <c r="L434" s="37">
        <v>1</v>
      </c>
      <c r="M434" s="65"/>
      <c r="N434" s="65"/>
      <c r="O434" s="65"/>
      <c r="P434" s="65"/>
      <c r="Q434" s="65"/>
      <c r="R434" s="65"/>
      <c r="S434" s="65"/>
      <c r="T434" s="65"/>
    </row>
    <row r="435" spans="1:20" s="35" customFormat="1" ht="15.75" customHeight="1">
      <c r="A435" s="17">
        <v>22</v>
      </c>
      <c r="B435" s="36">
        <v>3</v>
      </c>
      <c r="C435" s="37">
        <v>1</v>
      </c>
      <c r="D435" s="37">
        <v>2</v>
      </c>
      <c r="E435" s="91">
        <v>57</v>
      </c>
      <c r="F435" s="36">
        <v>0</v>
      </c>
      <c r="G435" s="37">
        <v>0</v>
      </c>
      <c r="H435" s="37">
        <v>0</v>
      </c>
      <c r="I435" s="91">
        <v>92</v>
      </c>
      <c r="J435" s="36">
        <v>0</v>
      </c>
      <c r="K435" s="37">
        <v>0</v>
      </c>
      <c r="L435" s="37">
        <v>0</v>
      </c>
      <c r="M435" s="65"/>
      <c r="N435" s="65"/>
      <c r="O435" s="65"/>
      <c r="P435" s="65"/>
      <c r="Q435" s="65"/>
      <c r="R435" s="65"/>
      <c r="S435" s="65"/>
      <c r="T435" s="65"/>
    </row>
    <row r="436" spans="1:20" s="35" customFormat="1" ht="15.75" customHeight="1">
      <c r="A436" s="17">
        <v>23</v>
      </c>
      <c r="B436" s="36">
        <v>2</v>
      </c>
      <c r="C436" s="37">
        <v>1</v>
      </c>
      <c r="D436" s="37">
        <v>1</v>
      </c>
      <c r="E436" s="91">
        <v>58</v>
      </c>
      <c r="F436" s="36">
        <v>1</v>
      </c>
      <c r="G436" s="37">
        <v>0</v>
      </c>
      <c r="H436" s="37">
        <v>1</v>
      </c>
      <c r="I436" s="91">
        <v>93</v>
      </c>
      <c r="J436" s="36">
        <v>0</v>
      </c>
      <c r="K436" s="37">
        <v>0</v>
      </c>
      <c r="L436" s="37">
        <v>0</v>
      </c>
      <c r="M436" s="65"/>
      <c r="N436" s="65"/>
      <c r="O436" s="65"/>
      <c r="P436" s="65"/>
      <c r="Q436" s="65"/>
      <c r="R436" s="65"/>
      <c r="S436" s="65"/>
      <c r="T436" s="65"/>
    </row>
    <row r="437" spans="1:20" s="35" customFormat="1" ht="18" customHeight="1">
      <c r="A437" s="19">
        <v>24</v>
      </c>
      <c r="B437" s="39">
        <v>0</v>
      </c>
      <c r="C437" s="40">
        <v>0</v>
      </c>
      <c r="D437" s="40">
        <v>0</v>
      </c>
      <c r="E437" s="92">
        <v>59</v>
      </c>
      <c r="F437" s="39">
        <v>1</v>
      </c>
      <c r="G437" s="40">
        <v>0</v>
      </c>
      <c r="H437" s="40">
        <v>1</v>
      </c>
      <c r="I437" s="92">
        <v>94</v>
      </c>
      <c r="J437" s="39">
        <v>1</v>
      </c>
      <c r="K437" s="40">
        <v>0</v>
      </c>
      <c r="L437" s="40">
        <v>1</v>
      </c>
      <c r="M437" s="65"/>
      <c r="N437" s="65"/>
      <c r="O437" s="65"/>
      <c r="P437" s="65"/>
      <c r="Q437" s="65"/>
      <c r="R437" s="65"/>
      <c r="S437" s="65"/>
      <c r="T437" s="65"/>
    </row>
    <row r="438" spans="1:20" s="6" customFormat="1" ht="25.5" customHeight="1">
      <c r="A438" s="10" t="s">
        <v>28</v>
      </c>
      <c r="B438" s="44">
        <v>3</v>
      </c>
      <c r="C438" s="44">
        <v>1</v>
      </c>
      <c r="D438" s="44">
        <v>2</v>
      </c>
      <c r="E438" s="98" t="s">
        <v>29</v>
      </c>
      <c r="F438" s="44">
        <v>8</v>
      </c>
      <c r="G438" s="44">
        <v>3</v>
      </c>
      <c r="H438" s="44">
        <v>5</v>
      </c>
      <c r="I438" s="93" t="s">
        <v>30</v>
      </c>
      <c r="J438" s="44">
        <v>4</v>
      </c>
      <c r="K438" s="44">
        <v>0</v>
      </c>
      <c r="L438" s="44">
        <v>4</v>
      </c>
      <c r="M438" s="65"/>
      <c r="N438" s="65"/>
      <c r="O438" s="65"/>
      <c r="P438" s="65"/>
      <c r="Q438" s="65"/>
      <c r="R438" s="65"/>
      <c r="S438" s="65"/>
      <c r="T438" s="65"/>
    </row>
    <row r="439" spans="1:20" s="35" customFormat="1" ht="15.75" customHeight="1">
      <c r="A439" s="17">
        <v>25</v>
      </c>
      <c r="B439" s="36">
        <v>1</v>
      </c>
      <c r="C439" s="37">
        <v>0</v>
      </c>
      <c r="D439" s="37">
        <v>1</v>
      </c>
      <c r="E439" s="91">
        <v>60</v>
      </c>
      <c r="F439" s="36">
        <v>3</v>
      </c>
      <c r="G439" s="37">
        <v>0</v>
      </c>
      <c r="H439" s="37">
        <v>3</v>
      </c>
      <c r="I439" s="91">
        <v>95</v>
      </c>
      <c r="J439" s="36">
        <v>1</v>
      </c>
      <c r="K439" s="37">
        <v>0</v>
      </c>
      <c r="L439" s="37">
        <v>1</v>
      </c>
      <c r="M439" s="65"/>
      <c r="N439" s="65"/>
      <c r="O439" s="65"/>
      <c r="P439" s="65"/>
      <c r="Q439" s="65"/>
      <c r="R439" s="65"/>
      <c r="S439" s="65"/>
      <c r="T439" s="65"/>
    </row>
    <row r="440" spans="1:20" s="35" customFormat="1" ht="15.75" customHeight="1">
      <c r="A440" s="17">
        <v>26</v>
      </c>
      <c r="B440" s="36">
        <v>1</v>
      </c>
      <c r="C440" s="37">
        <v>1</v>
      </c>
      <c r="D440" s="37">
        <v>0</v>
      </c>
      <c r="E440" s="91">
        <v>61</v>
      </c>
      <c r="F440" s="36">
        <v>2</v>
      </c>
      <c r="G440" s="37">
        <v>1</v>
      </c>
      <c r="H440" s="37">
        <v>1</v>
      </c>
      <c r="I440" s="91">
        <v>96</v>
      </c>
      <c r="J440" s="36">
        <v>1</v>
      </c>
      <c r="K440" s="37">
        <v>0</v>
      </c>
      <c r="L440" s="37">
        <v>1</v>
      </c>
      <c r="M440" s="65"/>
      <c r="N440" s="65"/>
      <c r="O440" s="65"/>
      <c r="P440" s="65"/>
      <c r="Q440" s="65"/>
      <c r="R440" s="65"/>
      <c r="S440" s="65"/>
      <c r="T440" s="65"/>
    </row>
    <row r="441" spans="1:20" s="35" customFormat="1" ht="15.75" customHeight="1">
      <c r="A441" s="17">
        <v>27</v>
      </c>
      <c r="B441" s="36">
        <v>0</v>
      </c>
      <c r="C441" s="37">
        <v>0</v>
      </c>
      <c r="D441" s="37">
        <v>0</v>
      </c>
      <c r="E441" s="91">
        <v>62</v>
      </c>
      <c r="F441" s="36">
        <v>1</v>
      </c>
      <c r="G441" s="37">
        <v>1</v>
      </c>
      <c r="H441" s="37">
        <v>0</v>
      </c>
      <c r="I441" s="91">
        <v>97</v>
      </c>
      <c r="J441" s="36">
        <v>0</v>
      </c>
      <c r="K441" s="37">
        <v>0</v>
      </c>
      <c r="L441" s="37">
        <v>0</v>
      </c>
      <c r="M441" s="65"/>
      <c r="N441" s="65"/>
      <c r="O441" s="65"/>
      <c r="P441" s="65"/>
      <c r="Q441" s="65"/>
      <c r="R441" s="65"/>
      <c r="S441" s="65"/>
      <c r="T441" s="65"/>
    </row>
    <row r="442" spans="1:20" s="35" customFormat="1" ht="15.75" customHeight="1">
      <c r="A442" s="17">
        <v>28</v>
      </c>
      <c r="B442" s="36">
        <v>0</v>
      </c>
      <c r="C442" s="37">
        <v>0</v>
      </c>
      <c r="D442" s="37">
        <v>0</v>
      </c>
      <c r="E442" s="91">
        <v>63</v>
      </c>
      <c r="F442" s="36">
        <v>1</v>
      </c>
      <c r="G442" s="37">
        <v>1</v>
      </c>
      <c r="H442" s="37">
        <v>0</v>
      </c>
      <c r="I442" s="91">
        <v>98</v>
      </c>
      <c r="J442" s="36">
        <v>1</v>
      </c>
      <c r="K442" s="37">
        <v>0</v>
      </c>
      <c r="L442" s="37">
        <v>1</v>
      </c>
      <c r="M442" s="65"/>
      <c r="N442" s="65"/>
      <c r="O442" s="65"/>
      <c r="P442" s="65"/>
      <c r="Q442" s="65"/>
      <c r="R442" s="65"/>
      <c r="S442" s="65"/>
      <c r="T442" s="65"/>
    </row>
    <row r="443" spans="1:20" s="35" customFormat="1" ht="18" customHeight="1">
      <c r="A443" s="19">
        <v>29</v>
      </c>
      <c r="B443" s="39">
        <v>1</v>
      </c>
      <c r="C443" s="40">
        <v>0</v>
      </c>
      <c r="D443" s="40">
        <v>1</v>
      </c>
      <c r="E443" s="92">
        <v>64</v>
      </c>
      <c r="F443" s="39">
        <v>1</v>
      </c>
      <c r="G443" s="40">
        <v>0</v>
      </c>
      <c r="H443" s="40">
        <v>1</v>
      </c>
      <c r="I443" s="91">
        <v>99</v>
      </c>
      <c r="J443" s="36">
        <v>0</v>
      </c>
      <c r="K443" s="37">
        <v>0</v>
      </c>
      <c r="L443" s="37">
        <v>0</v>
      </c>
      <c r="M443" s="65"/>
      <c r="N443" s="65"/>
      <c r="O443" s="65"/>
      <c r="P443" s="65"/>
      <c r="Q443" s="65"/>
      <c r="R443" s="65"/>
      <c r="S443" s="65"/>
      <c r="T443" s="65"/>
    </row>
    <row r="444" spans="1:20" s="6" customFormat="1" ht="25.5" customHeight="1">
      <c r="A444" s="10" t="s">
        <v>31</v>
      </c>
      <c r="B444" s="44">
        <v>2</v>
      </c>
      <c r="C444" s="44">
        <v>1</v>
      </c>
      <c r="D444" s="44">
        <v>1</v>
      </c>
      <c r="E444" s="98" t="s">
        <v>32</v>
      </c>
      <c r="F444" s="44">
        <v>17</v>
      </c>
      <c r="G444" s="44">
        <v>6</v>
      </c>
      <c r="H444" s="44">
        <v>11</v>
      </c>
      <c r="I444" s="95">
        <v>100</v>
      </c>
      <c r="J444" s="47">
        <v>1</v>
      </c>
      <c r="K444" s="48">
        <v>0</v>
      </c>
      <c r="L444" s="48">
        <v>1</v>
      </c>
      <c r="M444" s="65"/>
      <c r="N444" s="65"/>
      <c r="O444" s="65"/>
      <c r="P444" s="65"/>
      <c r="Q444" s="65"/>
      <c r="R444" s="65"/>
      <c r="S444" s="65"/>
      <c r="T444" s="65"/>
    </row>
    <row r="445" spans="1:20" s="35" customFormat="1" ht="15.75" customHeight="1">
      <c r="A445" s="17">
        <v>30</v>
      </c>
      <c r="B445" s="36">
        <v>0</v>
      </c>
      <c r="C445" s="37">
        <v>0</v>
      </c>
      <c r="D445" s="37">
        <v>0</v>
      </c>
      <c r="E445" s="91">
        <v>65</v>
      </c>
      <c r="F445" s="36">
        <v>1</v>
      </c>
      <c r="G445" s="37">
        <v>1</v>
      </c>
      <c r="H445" s="37">
        <v>0</v>
      </c>
      <c r="I445" s="91">
        <v>101</v>
      </c>
      <c r="J445" s="36">
        <v>0</v>
      </c>
      <c r="K445" s="37">
        <v>0</v>
      </c>
      <c r="L445" s="37">
        <v>0</v>
      </c>
      <c r="M445" s="65"/>
      <c r="N445" s="65"/>
      <c r="O445" s="65"/>
      <c r="P445" s="65"/>
      <c r="Q445" s="65"/>
      <c r="R445" s="65"/>
      <c r="S445" s="65"/>
      <c r="T445" s="65"/>
    </row>
    <row r="446" spans="1:20" s="35" customFormat="1" ht="15.75" customHeight="1">
      <c r="A446" s="17">
        <v>31</v>
      </c>
      <c r="B446" s="36">
        <v>1</v>
      </c>
      <c r="C446" s="37">
        <v>1</v>
      </c>
      <c r="D446" s="37">
        <v>0</v>
      </c>
      <c r="E446" s="91">
        <v>66</v>
      </c>
      <c r="F446" s="36">
        <v>6</v>
      </c>
      <c r="G446" s="37">
        <v>2</v>
      </c>
      <c r="H446" s="37">
        <v>4</v>
      </c>
      <c r="I446" s="91">
        <v>102</v>
      </c>
      <c r="J446" s="36">
        <v>0</v>
      </c>
      <c r="K446" s="37">
        <v>0</v>
      </c>
      <c r="L446" s="37">
        <v>0</v>
      </c>
      <c r="M446" s="65"/>
      <c r="N446" s="65"/>
      <c r="O446" s="65"/>
      <c r="P446" s="65"/>
      <c r="Q446" s="65"/>
      <c r="R446" s="65"/>
      <c r="S446" s="65"/>
      <c r="T446" s="65"/>
    </row>
    <row r="447" spans="1:20" s="35" customFormat="1" ht="15.75" customHeight="1">
      <c r="A447" s="17">
        <v>32</v>
      </c>
      <c r="B447" s="36">
        <v>0</v>
      </c>
      <c r="C447" s="37">
        <v>0</v>
      </c>
      <c r="D447" s="37">
        <v>0</v>
      </c>
      <c r="E447" s="91">
        <v>67</v>
      </c>
      <c r="F447" s="36">
        <v>4</v>
      </c>
      <c r="G447" s="37">
        <v>1</v>
      </c>
      <c r="H447" s="37">
        <v>3</v>
      </c>
      <c r="I447" s="91">
        <v>103</v>
      </c>
      <c r="J447" s="36">
        <v>0</v>
      </c>
      <c r="K447" s="37">
        <v>0</v>
      </c>
      <c r="L447" s="37">
        <v>0</v>
      </c>
      <c r="M447" s="65"/>
      <c r="N447" s="65"/>
      <c r="O447" s="65"/>
      <c r="P447" s="65"/>
      <c r="Q447" s="65"/>
      <c r="R447" s="65"/>
      <c r="S447" s="65"/>
      <c r="T447" s="65"/>
    </row>
    <row r="448" spans="1:20" s="35" customFormat="1" ht="15.75" customHeight="1">
      <c r="A448" s="17">
        <v>33</v>
      </c>
      <c r="B448" s="36">
        <v>0</v>
      </c>
      <c r="C448" s="37">
        <v>0</v>
      </c>
      <c r="D448" s="37">
        <v>0</v>
      </c>
      <c r="E448" s="91">
        <v>68</v>
      </c>
      <c r="F448" s="36">
        <v>4</v>
      </c>
      <c r="G448" s="37">
        <v>1</v>
      </c>
      <c r="H448" s="37">
        <v>3</v>
      </c>
      <c r="I448" s="96" t="s">
        <v>33</v>
      </c>
      <c r="J448" s="39">
        <v>0</v>
      </c>
      <c r="K448" s="40">
        <v>0</v>
      </c>
      <c r="L448" s="40">
        <v>0</v>
      </c>
      <c r="M448" s="65"/>
      <c r="N448" s="65"/>
      <c r="O448" s="65"/>
      <c r="P448" s="65"/>
      <c r="Q448" s="65"/>
      <c r="R448" s="65"/>
      <c r="S448" s="65"/>
      <c r="T448" s="65"/>
    </row>
    <row r="449" spans="1:20" s="35" customFormat="1" ht="21" customHeight="1" thickBot="1">
      <c r="A449" s="32">
        <v>34</v>
      </c>
      <c r="B449" s="36">
        <v>1</v>
      </c>
      <c r="C449" s="37">
        <v>0</v>
      </c>
      <c r="D449" s="37">
        <v>1</v>
      </c>
      <c r="E449" s="91">
        <v>69</v>
      </c>
      <c r="F449" s="36">
        <v>2</v>
      </c>
      <c r="G449" s="37">
        <v>1</v>
      </c>
      <c r="H449" s="37">
        <v>1</v>
      </c>
      <c r="I449" s="107" t="s">
        <v>5</v>
      </c>
      <c r="J449" s="47">
        <v>108</v>
      </c>
      <c r="K449" s="47">
        <v>52</v>
      </c>
      <c r="L449" s="47">
        <v>56</v>
      </c>
      <c r="M449" s="65"/>
      <c r="N449" s="65"/>
      <c r="O449" s="65"/>
      <c r="P449" s="65"/>
      <c r="Q449" s="65"/>
      <c r="R449" s="65"/>
      <c r="S449" s="65"/>
      <c r="T449" s="65"/>
    </row>
    <row r="450" spans="1:20" s="58" customFormat="1" ht="24" customHeight="1" thickTop="1" thickBot="1">
      <c r="A450" s="53" t="s">
        <v>34</v>
      </c>
      <c r="B450" s="115">
        <v>5</v>
      </c>
      <c r="C450" s="116">
        <v>3</v>
      </c>
      <c r="D450" s="116">
        <v>2</v>
      </c>
      <c r="E450" s="117" t="s">
        <v>36</v>
      </c>
      <c r="F450" s="116">
        <v>46</v>
      </c>
      <c r="G450" s="116">
        <v>21</v>
      </c>
      <c r="H450" s="116">
        <v>25</v>
      </c>
      <c r="I450" s="118" t="s">
        <v>37</v>
      </c>
      <c r="J450" s="116">
        <v>57</v>
      </c>
      <c r="K450" s="116">
        <v>28</v>
      </c>
      <c r="L450" s="116">
        <v>29</v>
      </c>
      <c r="M450" s="65"/>
      <c r="N450" s="65"/>
      <c r="O450" s="65"/>
      <c r="P450" s="65"/>
      <c r="Q450" s="65"/>
      <c r="R450" s="65"/>
      <c r="S450" s="65"/>
      <c r="T450" s="65"/>
    </row>
    <row r="451" spans="1:20" s="31" customFormat="1" ht="24" customHeight="1" thickBot="1">
      <c r="A451" s="24"/>
      <c r="B451" s="25" t="s">
        <v>39</v>
      </c>
      <c r="C451" s="26"/>
      <c r="D451" s="27"/>
      <c r="E451" s="28"/>
      <c r="F451" s="29"/>
      <c r="G451" s="59" t="s">
        <v>165</v>
      </c>
      <c r="H451" s="29"/>
      <c r="I451" s="28"/>
      <c r="J451" s="29"/>
      <c r="K451" s="60" t="s">
        <v>69</v>
      </c>
      <c r="L451" s="30"/>
      <c r="M451" s="35"/>
      <c r="N451" s="65"/>
      <c r="O451" s="65"/>
      <c r="P451" s="65"/>
      <c r="Q451" s="65"/>
      <c r="R451" s="65"/>
      <c r="S451" s="65"/>
      <c r="T451" s="65"/>
    </row>
    <row r="452" spans="1:20" s="4" customFormat="1" ht="21" customHeight="1">
      <c r="A452" s="11" t="s">
        <v>1</v>
      </c>
      <c r="B452" s="8" t="s">
        <v>2</v>
      </c>
      <c r="C452" s="8" t="s">
        <v>3</v>
      </c>
      <c r="D452" s="9" t="s">
        <v>4</v>
      </c>
      <c r="E452" s="11" t="s">
        <v>1</v>
      </c>
      <c r="F452" s="8" t="s">
        <v>2</v>
      </c>
      <c r="G452" s="8" t="s">
        <v>3</v>
      </c>
      <c r="H452" s="9" t="s">
        <v>4</v>
      </c>
      <c r="I452" s="11" t="s">
        <v>1</v>
      </c>
      <c r="J452" s="8" t="s">
        <v>2</v>
      </c>
      <c r="K452" s="8" t="s">
        <v>3</v>
      </c>
      <c r="L452" s="16" t="s">
        <v>4</v>
      </c>
      <c r="M452" s="65"/>
      <c r="N452" s="65"/>
      <c r="O452" s="65"/>
      <c r="P452" s="65"/>
      <c r="Q452" s="65"/>
      <c r="R452" s="65"/>
      <c r="S452" s="65"/>
      <c r="T452" s="65"/>
    </row>
    <row r="453" spans="1:20" s="6" customFormat="1" ht="25.5" customHeight="1">
      <c r="A453" s="10" t="s">
        <v>6</v>
      </c>
      <c r="B453" s="44">
        <v>3</v>
      </c>
      <c r="C453" s="44">
        <v>2</v>
      </c>
      <c r="D453" s="44">
        <v>1</v>
      </c>
      <c r="E453" s="98" t="s">
        <v>7</v>
      </c>
      <c r="F453" s="44">
        <v>7</v>
      </c>
      <c r="G453" s="44">
        <v>3</v>
      </c>
      <c r="H453" s="44">
        <v>4</v>
      </c>
      <c r="I453" s="98" t="s">
        <v>8</v>
      </c>
      <c r="J453" s="44">
        <v>22</v>
      </c>
      <c r="K453" s="44">
        <v>12</v>
      </c>
      <c r="L453" s="44">
        <v>10</v>
      </c>
      <c r="M453" s="65"/>
      <c r="N453" s="65"/>
      <c r="O453" s="65"/>
      <c r="P453" s="65"/>
      <c r="Q453" s="65"/>
      <c r="R453" s="65"/>
      <c r="S453" s="65"/>
      <c r="T453" s="65"/>
    </row>
    <row r="454" spans="1:20" s="35" customFormat="1" ht="15.75" customHeight="1">
      <c r="A454" s="17">
        <v>0</v>
      </c>
      <c r="B454" s="36">
        <v>0</v>
      </c>
      <c r="C454" s="37">
        <v>0</v>
      </c>
      <c r="D454" s="37">
        <v>0</v>
      </c>
      <c r="E454" s="91">
        <v>35</v>
      </c>
      <c r="F454" s="36">
        <v>2</v>
      </c>
      <c r="G454" s="37">
        <v>1</v>
      </c>
      <c r="H454" s="37">
        <v>1</v>
      </c>
      <c r="I454" s="91">
        <v>70</v>
      </c>
      <c r="J454" s="36">
        <v>2</v>
      </c>
      <c r="K454" s="37">
        <v>1</v>
      </c>
      <c r="L454" s="37">
        <v>1</v>
      </c>
      <c r="M454" s="65"/>
      <c r="N454" s="65"/>
      <c r="O454" s="65"/>
      <c r="P454" s="65"/>
      <c r="Q454" s="65"/>
      <c r="R454" s="65"/>
      <c r="S454" s="65"/>
      <c r="T454" s="65"/>
    </row>
    <row r="455" spans="1:20" s="35" customFormat="1" ht="15.75" customHeight="1">
      <c r="A455" s="17">
        <v>1</v>
      </c>
      <c r="B455" s="36">
        <v>0</v>
      </c>
      <c r="C455" s="37">
        <v>0</v>
      </c>
      <c r="D455" s="37">
        <v>0</v>
      </c>
      <c r="E455" s="91">
        <v>36</v>
      </c>
      <c r="F455" s="36">
        <v>1</v>
      </c>
      <c r="G455" s="37">
        <v>0</v>
      </c>
      <c r="H455" s="37">
        <v>1</v>
      </c>
      <c r="I455" s="91">
        <v>71</v>
      </c>
      <c r="J455" s="36">
        <v>6</v>
      </c>
      <c r="K455" s="37">
        <v>3</v>
      </c>
      <c r="L455" s="37">
        <v>3</v>
      </c>
      <c r="M455" s="65"/>
      <c r="N455" s="65"/>
      <c r="O455" s="65"/>
      <c r="P455" s="65"/>
      <c r="Q455" s="65"/>
      <c r="R455" s="65"/>
      <c r="S455" s="65"/>
      <c r="T455" s="65"/>
    </row>
    <row r="456" spans="1:20" s="35" customFormat="1" ht="15.75" customHeight="1">
      <c r="A456" s="17">
        <v>2</v>
      </c>
      <c r="B456" s="36">
        <v>1</v>
      </c>
      <c r="C456" s="37">
        <v>0</v>
      </c>
      <c r="D456" s="37">
        <v>1</v>
      </c>
      <c r="E456" s="91">
        <v>37</v>
      </c>
      <c r="F456" s="36">
        <v>1</v>
      </c>
      <c r="G456" s="37">
        <v>0</v>
      </c>
      <c r="H456" s="37">
        <v>1</v>
      </c>
      <c r="I456" s="91">
        <v>72</v>
      </c>
      <c r="J456" s="36">
        <v>7</v>
      </c>
      <c r="K456" s="37">
        <v>3</v>
      </c>
      <c r="L456" s="37">
        <v>4</v>
      </c>
      <c r="M456" s="65"/>
      <c r="N456" s="65"/>
      <c r="O456" s="65"/>
      <c r="P456" s="65"/>
      <c r="Q456" s="65"/>
      <c r="R456" s="65"/>
      <c r="S456" s="65"/>
      <c r="T456" s="65"/>
    </row>
    <row r="457" spans="1:20" s="35" customFormat="1" ht="15.75" customHeight="1">
      <c r="A457" s="17">
        <v>3</v>
      </c>
      <c r="B457" s="36">
        <v>0</v>
      </c>
      <c r="C457" s="37">
        <v>0</v>
      </c>
      <c r="D457" s="37">
        <v>0</v>
      </c>
      <c r="E457" s="91">
        <v>38</v>
      </c>
      <c r="F457" s="36">
        <v>2</v>
      </c>
      <c r="G457" s="37">
        <v>2</v>
      </c>
      <c r="H457" s="37">
        <v>0</v>
      </c>
      <c r="I457" s="91">
        <v>73</v>
      </c>
      <c r="J457" s="36">
        <v>3</v>
      </c>
      <c r="K457" s="37">
        <v>3</v>
      </c>
      <c r="L457" s="37">
        <v>0</v>
      </c>
      <c r="M457" s="65"/>
      <c r="N457" s="65"/>
      <c r="O457" s="65"/>
      <c r="P457" s="65"/>
      <c r="Q457" s="65"/>
      <c r="R457" s="65"/>
      <c r="S457" s="65"/>
      <c r="T457" s="65"/>
    </row>
    <row r="458" spans="1:20" s="35" customFormat="1" ht="18" customHeight="1">
      <c r="A458" s="19">
        <v>4</v>
      </c>
      <c r="B458" s="105">
        <v>2</v>
      </c>
      <c r="C458" s="40">
        <v>2</v>
      </c>
      <c r="D458" s="40">
        <v>0</v>
      </c>
      <c r="E458" s="92">
        <v>39</v>
      </c>
      <c r="F458" s="39">
        <v>1</v>
      </c>
      <c r="G458" s="40">
        <v>0</v>
      </c>
      <c r="H458" s="40">
        <v>1</v>
      </c>
      <c r="I458" s="92">
        <v>74</v>
      </c>
      <c r="J458" s="39">
        <v>4</v>
      </c>
      <c r="K458" s="40">
        <v>2</v>
      </c>
      <c r="L458" s="40">
        <v>2</v>
      </c>
      <c r="M458" s="65"/>
      <c r="N458" s="65"/>
      <c r="O458" s="65"/>
      <c r="P458" s="65"/>
      <c r="Q458" s="65"/>
      <c r="R458" s="65"/>
      <c r="S458" s="65"/>
      <c r="T458" s="65"/>
    </row>
    <row r="459" spans="1:20" s="6" customFormat="1" ht="25.5" customHeight="1">
      <c r="A459" s="10" t="s">
        <v>10</v>
      </c>
      <c r="B459" s="44">
        <v>3</v>
      </c>
      <c r="C459" s="44">
        <v>2</v>
      </c>
      <c r="D459" s="44">
        <v>1</v>
      </c>
      <c r="E459" s="98" t="s">
        <v>11</v>
      </c>
      <c r="F459" s="44">
        <v>7</v>
      </c>
      <c r="G459" s="44">
        <v>2</v>
      </c>
      <c r="H459" s="44">
        <v>5</v>
      </c>
      <c r="I459" s="98" t="s">
        <v>12</v>
      </c>
      <c r="J459" s="44">
        <v>16</v>
      </c>
      <c r="K459" s="44">
        <v>6</v>
      </c>
      <c r="L459" s="44">
        <v>10</v>
      </c>
      <c r="M459" s="65"/>
      <c r="N459" s="65"/>
      <c r="O459" s="65"/>
      <c r="P459" s="65"/>
      <c r="Q459" s="65"/>
      <c r="R459" s="65"/>
      <c r="S459" s="65"/>
      <c r="T459" s="65"/>
    </row>
    <row r="460" spans="1:20" s="35" customFormat="1" ht="15.75" customHeight="1">
      <c r="A460" s="17">
        <v>5</v>
      </c>
      <c r="B460" s="36">
        <v>1</v>
      </c>
      <c r="C460" s="37">
        <v>1</v>
      </c>
      <c r="D460" s="37">
        <v>0</v>
      </c>
      <c r="E460" s="91">
        <v>40</v>
      </c>
      <c r="F460" s="36">
        <v>2</v>
      </c>
      <c r="G460" s="37">
        <v>1</v>
      </c>
      <c r="H460" s="37">
        <v>1</v>
      </c>
      <c r="I460" s="91">
        <v>75</v>
      </c>
      <c r="J460" s="36">
        <v>2</v>
      </c>
      <c r="K460" s="37">
        <v>0</v>
      </c>
      <c r="L460" s="37">
        <v>2</v>
      </c>
      <c r="M460" s="65"/>
      <c r="N460" s="65"/>
      <c r="O460" s="65"/>
      <c r="P460" s="65"/>
      <c r="Q460" s="65"/>
      <c r="R460" s="65"/>
      <c r="S460" s="65"/>
      <c r="T460" s="65"/>
    </row>
    <row r="461" spans="1:20" s="35" customFormat="1" ht="15.75" customHeight="1">
      <c r="A461" s="17">
        <v>6</v>
      </c>
      <c r="B461" s="36">
        <v>0</v>
      </c>
      <c r="C461" s="37">
        <v>0</v>
      </c>
      <c r="D461" s="37">
        <v>0</v>
      </c>
      <c r="E461" s="91">
        <v>41</v>
      </c>
      <c r="F461" s="36">
        <v>2</v>
      </c>
      <c r="G461" s="37">
        <v>1</v>
      </c>
      <c r="H461" s="37">
        <v>1</v>
      </c>
      <c r="I461" s="91">
        <v>76</v>
      </c>
      <c r="J461" s="36">
        <v>5</v>
      </c>
      <c r="K461" s="37">
        <v>3</v>
      </c>
      <c r="L461" s="37">
        <v>2</v>
      </c>
      <c r="M461" s="65"/>
      <c r="N461" s="65"/>
      <c r="O461" s="65"/>
      <c r="P461" s="65"/>
      <c r="Q461" s="65"/>
      <c r="R461" s="65"/>
      <c r="S461" s="65"/>
      <c r="T461" s="65"/>
    </row>
    <row r="462" spans="1:20" s="35" customFormat="1" ht="15.75" customHeight="1">
      <c r="A462" s="17">
        <v>7</v>
      </c>
      <c r="B462" s="36">
        <v>2</v>
      </c>
      <c r="C462" s="37">
        <v>1</v>
      </c>
      <c r="D462" s="37">
        <v>1</v>
      </c>
      <c r="E462" s="91">
        <v>42</v>
      </c>
      <c r="F462" s="36">
        <v>2</v>
      </c>
      <c r="G462" s="37">
        <v>0</v>
      </c>
      <c r="H462" s="37">
        <v>2</v>
      </c>
      <c r="I462" s="91">
        <v>77</v>
      </c>
      <c r="J462" s="36">
        <v>4</v>
      </c>
      <c r="K462" s="37">
        <v>1</v>
      </c>
      <c r="L462" s="37">
        <v>3</v>
      </c>
      <c r="M462" s="65"/>
      <c r="N462" s="65"/>
      <c r="O462" s="65"/>
      <c r="P462" s="65"/>
      <c r="Q462" s="65"/>
      <c r="R462" s="65"/>
      <c r="S462" s="65"/>
      <c r="T462" s="65"/>
    </row>
    <row r="463" spans="1:20" s="35" customFormat="1" ht="15.75" customHeight="1">
      <c r="A463" s="17">
        <v>8</v>
      </c>
      <c r="B463" s="36">
        <v>0</v>
      </c>
      <c r="C463" s="37">
        <v>0</v>
      </c>
      <c r="D463" s="37">
        <v>0</v>
      </c>
      <c r="E463" s="91">
        <v>43</v>
      </c>
      <c r="F463" s="36">
        <v>0</v>
      </c>
      <c r="G463" s="37">
        <v>0</v>
      </c>
      <c r="H463" s="37">
        <v>0</v>
      </c>
      <c r="I463" s="91">
        <v>78</v>
      </c>
      <c r="J463" s="36">
        <v>3</v>
      </c>
      <c r="K463" s="37">
        <v>2</v>
      </c>
      <c r="L463" s="37">
        <v>1</v>
      </c>
      <c r="M463" s="65"/>
      <c r="N463" s="65"/>
      <c r="O463" s="65"/>
      <c r="P463" s="65"/>
      <c r="Q463" s="65"/>
      <c r="R463" s="65"/>
      <c r="S463" s="65"/>
      <c r="T463" s="65"/>
    </row>
    <row r="464" spans="1:20" s="35" customFormat="1" ht="18" customHeight="1">
      <c r="A464" s="19">
        <v>9</v>
      </c>
      <c r="B464" s="39">
        <v>0</v>
      </c>
      <c r="C464" s="40">
        <v>0</v>
      </c>
      <c r="D464" s="40">
        <v>0</v>
      </c>
      <c r="E464" s="92">
        <v>44</v>
      </c>
      <c r="F464" s="39">
        <v>1</v>
      </c>
      <c r="G464" s="40">
        <v>0</v>
      </c>
      <c r="H464" s="40">
        <v>1</v>
      </c>
      <c r="I464" s="92">
        <v>79</v>
      </c>
      <c r="J464" s="39">
        <v>2</v>
      </c>
      <c r="K464" s="40">
        <v>0</v>
      </c>
      <c r="L464" s="40">
        <v>2</v>
      </c>
      <c r="M464" s="65"/>
      <c r="N464" s="65"/>
      <c r="O464" s="65"/>
      <c r="P464" s="65"/>
      <c r="Q464" s="65"/>
      <c r="R464" s="65"/>
      <c r="S464" s="65"/>
      <c r="T464" s="65"/>
    </row>
    <row r="465" spans="1:20" s="6" customFormat="1" ht="25.5" customHeight="1">
      <c r="A465" s="10" t="s">
        <v>19</v>
      </c>
      <c r="B465" s="44">
        <v>4</v>
      </c>
      <c r="C465" s="44">
        <v>2</v>
      </c>
      <c r="D465" s="44">
        <v>2</v>
      </c>
      <c r="E465" s="98" t="s">
        <v>20</v>
      </c>
      <c r="F465" s="44">
        <v>11</v>
      </c>
      <c r="G465" s="44">
        <v>4</v>
      </c>
      <c r="H465" s="44">
        <v>7</v>
      </c>
      <c r="I465" s="98" t="s">
        <v>21</v>
      </c>
      <c r="J465" s="44">
        <v>8</v>
      </c>
      <c r="K465" s="44">
        <v>4</v>
      </c>
      <c r="L465" s="44">
        <v>4</v>
      </c>
      <c r="M465" s="65"/>
      <c r="N465" s="65"/>
      <c r="O465" s="65"/>
      <c r="P465" s="65"/>
      <c r="Q465" s="65"/>
      <c r="R465" s="65"/>
      <c r="S465" s="65"/>
      <c r="T465" s="65"/>
    </row>
    <row r="466" spans="1:20" s="35" customFormat="1" ht="15.75" customHeight="1">
      <c r="A466" s="17">
        <v>10</v>
      </c>
      <c r="B466" s="36">
        <v>1</v>
      </c>
      <c r="C466" s="37">
        <v>0</v>
      </c>
      <c r="D466" s="37">
        <v>1</v>
      </c>
      <c r="E466" s="91">
        <v>45</v>
      </c>
      <c r="F466" s="36">
        <v>3</v>
      </c>
      <c r="G466" s="37">
        <v>2</v>
      </c>
      <c r="H466" s="37">
        <v>1</v>
      </c>
      <c r="I466" s="91">
        <v>80</v>
      </c>
      <c r="J466" s="36">
        <v>2</v>
      </c>
      <c r="K466" s="37">
        <v>0</v>
      </c>
      <c r="L466" s="37">
        <v>2</v>
      </c>
      <c r="M466" s="65"/>
      <c r="N466" s="65"/>
      <c r="O466" s="65"/>
      <c r="P466" s="65"/>
      <c r="Q466" s="65"/>
      <c r="R466" s="65"/>
      <c r="S466" s="65"/>
      <c r="T466" s="65"/>
    </row>
    <row r="467" spans="1:20" s="35" customFormat="1" ht="15.75" customHeight="1">
      <c r="A467" s="17">
        <v>11</v>
      </c>
      <c r="B467" s="36">
        <v>0</v>
      </c>
      <c r="C467" s="37">
        <v>0</v>
      </c>
      <c r="D467" s="37">
        <v>0</v>
      </c>
      <c r="E467" s="91">
        <v>46</v>
      </c>
      <c r="F467" s="36">
        <v>0</v>
      </c>
      <c r="G467" s="37">
        <v>0</v>
      </c>
      <c r="H467" s="37">
        <v>0</v>
      </c>
      <c r="I467" s="91">
        <v>81</v>
      </c>
      <c r="J467" s="36">
        <v>4</v>
      </c>
      <c r="K467" s="37">
        <v>2</v>
      </c>
      <c r="L467" s="37">
        <v>2</v>
      </c>
      <c r="M467" s="65"/>
      <c r="N467" s="65"/>
      <c r="O467" s="65"/>
      <c r="P467" s="65"/>
      <c r="Q467" s="65"/>
      <c r="R467" s="65"/>
      <c r="S467" s="65"/>
      <c r="T467" s="65"/>
    </row>
    <row r="468" spans="1:20" s="35" customFormat="1" ht="15.75" customHeight="1">
      <c r="A468" s="17">
        <v>12</v>
      </c>
      <c r="B468" s="36">
        <v>0</v>
      </c>
      <c r="C468" s="37">
        <v>0</v>
      </c>
      <c r="D468" s="37">
        <v>0</v>
      </c>
      <c r="E468" s="91">
        <v>47</v>
      </c>
      <c r="F468" s="36">
        <v>3</v>
      </c>
      <c r="G468" s="37">
        <v>1</v>
      </c>
      <c r="H468" s="37">
        <v>2</v>
      </c>
      <c r="I468" s="91">
        <v>82</v>
      </c>
      <c r="J468" s="36">
        <v>0</v>
      </c>
      <c r="K468" s="37">
        <v>0</v>
      </c>
      <c r="L468" s="37">
        <v>0</v>
      </c>
      <c r="M468" s="65"/>
      <c r="N468" s="65"/>
      <c r="O468" s="65"/>
      <c r="P468" s="65"/>
      <c r="Q468" s="65"/>
      <c r="R468" s="65"/>
      <c r="S468" s="65"/>
      <c r="T468" s="65"/>
    </row>
    <row r="469" spans="1:20" s="35" customFormat="1" ht="15.75" customHeight="1">
      <c r="A469" s="17">
        <v>13</v>
      </c>
      <c r="B469" s="36">
        <v>2</v>
      </c>
      <c r="C469" s="37">
        <v>1</v>
      </c>
      <c r="D469" s="37">
        <v>1</v>
      </c>
      <c r="E469" s="91">
        <v>48</v>
      </c>
      <c r="F469" s="36">
        <v>3</v>
      </c>
      <c r="G469" s="37">
        <v>1</v>
      </c>
      <c r="H469" s="37">
        <v>2</v>
      </c>
      <c r="I469" s="91">
        <v>83</v>
      </c>
      <c r="J469" s="36">
        <v>0</v>
      </c>
      <c r="K469" s="37">
        <v>0</v>
      </c>
      <c r="L469" s="37">
        <v>0</v>
      </c>
      <c r="M469" s="65"/>
      <c r="N469" s="65"/>
      <c r="O469" s="65"/>
      <c r="P469" s="65"/>
      <c r="Q469" s="65"/>
      <c r="R469" s="65"/>
      <c r="S469" s="65"/>
      <c r="T469" s="65"/>
    </row>
    <row r="470" spans="1:20" s="35" customFormat="1" ht="18" customHeight="1">
      <c r="A470" s="19">
        <v>14</v>
      </c>
      <c r="B470" s="39">
        <v>1</v>
      </c>
      <c r="C470" s="40">
        <v>1</v>
      </c>
      <c r="D470" s="40">
        <v>0</v>
      </c>
      <c r="E470" s="92">
        <v>49</v>
      </c>
      <c r="F470" s="39">
        <v>2</v>
      </c>
      <c r="G470" s="40">
        <v>0</v>
      </c>
      <c r="H470" s="40">
        <v>2</v>
      </c>
      <c r="I470" s="92">
        <v>84</v>
      </c>
      <c r="J470" s="39">
        <v>2</v>
      </c>
      <c r="K470" s="40">
        <v>2</v>
      </c>
      <c r="L470" s="40">
        <v>0</v>
      </c>
      <c r="M470" s="65"/>
      <c r="N470" s="65"/>
      <c r="O470" s="65"/>
      <c r="P470" s="65"/>
      <c r="Q470" s="65"/>
      <c r="R470" s="65"/>
      <c r="S470" s="65"/>
      <c r="T470" s="65"/>
    </row>
    <row r="471" spans="1:20" s="6" customFormat="1" ht="25.5" customHeight="1">
      <c r="A471" s="10" t="s">
        <v>22</v>
      </c>
      <c r="B471" s="44">
        <v>10</v>
      </c>
      <c r="C471" s="44">
        <v>5</v>
      </c>
      <c r="D471" s="44">
        <v>5</v>
      </c>
      <c r="E471" s="98" t="s">
        <v>23</v>
      </c>
      <c r="F471" s="44">
        <v>12</v>
      </c>
      <c r="G471" s="44">
        <v>8</v>
      </c>
      <c r="H471" s="44">
        <v>4</v>
      </c>
      <c r="I471" s="98" t="s">
        <v>24</v>
      </c>
      <c r="J471" s="44">
        <v>8</v>
      </c>
      <c r="K471" s="44">
        <v>3</v>
      </c>
      <c r="L471" s="44">
        <v>5</v>
      </c>
      <c r="M471" s="65"/>
      <c r="N471" s="65"/>
      <c r="O471" s="65"/>
      <c r="P471" s="65"/>
      <c r="Q471" s="65"/>
      <c r="R471" s="65"/>
      <c r="S471" s="65"/>
      <c r="T471" s="65"/>
    </row>
    <row r="472" spans="1:20" s="35" customFormat="1" ht="15.75" customHeight="1">
      <c r="A472" s="17">
        <v>15</v>
      </c>
      <c r="B472" s="36">
        <v>0</v>
      </c>
      <c r="C472" s="37">
        <v>0</v>
      </c>
      <c r="D472" s="37">
        <v>0</v>
      </c>
      <c r="E472" s="91">
        <v>50</v>
      </c>
      <c r="F472" s="36">
        <v>3</v>
      </c>
      <c r="G472" s="37">
        <v>3</v>
      </c>
      <c r="H472" s="37">
        <v>0</v>
      </c>
      <c r="I472" s="91">
        <v>85</v>
      </c>
      <c r="J472" s="36">
        <v>2</v>
      </c>
      <c r="K472" s="37">
        <v>1</v>
      </c>
      <c r="L472" s="37">
        <v>1</v>
      </c>
      <c r="M472" s="65"/>
      <c r="N472" s="65"/>
      <c r="O472" s="65"/>
      <c r="P472" s="65"/>
      <c r="Q472" s="65"/>
      <c r="R472" s="65"/>
      <c r="S472" s="65"/>
      <c r="T472" s="65"/>
    </row>
    <row r="473" spans="1:20" s="35" customFormat="1" ht="15.75" customHeight="1">
      <c r="A473" s="17">
        <v>16</v>
      </c>
      <c r="B473" s="36">
        <v>2</v>
      </c>
      <c r="C473" s="37">
        <v>0</v>
      </c>
      <c r="D473" s="37">
        <v>2</v>
      </c>
      <c r="E473" s="91">
        <v>51</v>
      </c>
      <c r="F473" s="36">
        <v>2</v>
      </c>
      <c r="G473" s="37">
        <v>0</v>
      </c>
      <c r="H473" s="37">
        <v>2</v>
      </c>
      <c r="I473" s="91">
        <v>86</v>
      </c>
      <c r="J473" s="36">
        <v>0</v>
      </c>
      <c r="K473" s="37">
        <v>0</v>
      </c>
      <c r="L473" s="37">
        <v>0</v>
      </c>
      <c r="M473" s="65"/>
      <c r="N473" s="65"/>
      <c r="O473" s="65"/>
      <c r="P473" s="65"/>
      <c r="Q473" s="65"/>
      <c r="R473" s="65"/>
      <c r="S473" s="65"/>
      <c r="T473" s="65"/>
    </row>
    <row r="474" spans="1:20" s="35" customFormat="1" ht="15.75" customHeight="1">
      <c r="A474" s="17">
        <v>17</v>
      </c>
      <c r="B474" s="36">
        <v>4</v>
      </c>
      <c r="C474" s="37">
        <v>3</v>
      </c>
      <c r="D474" s="37">
        <v>1</v>
      </c>
      <c r="E474" s="91">
        <v>52</v>
      </c>
      <c r="F474" s="36">
        <v>3</v>
      </c>
      <c r="G474" s="37">
        <v>2</v>
      </c>
      <c r="H474" s="37">
        <v>1</v>
      </c>
      <c r="I474" s="91">
        <v>87</v>
      </c>
      <c r="J474" s="36">
        <v>3</v>
      </c>
      <c r="K474" s="37">
        <v>1</v>
      </c>
      <c r="L474" s="37">
        <v>2</v>
      </c>
      <c r="M474" s="65"/>
      <c r="N474" s="65"/>
      <c r="O474" s="65"/>
      <c r="P474" s="65"/>
      <c r="Q474" s="65"/>
      <c r="R474" s="65"/>
      <c r="S474" s="65"/>
      <c r="T474" s="65"/>
    </row>
    <row r="475" spans="1:20" s="35" customFormat="1" ht="15.75" customHeight="1">
      <c r="A475" s="17">
        <v>18</v>
      </c>
      <c r="B475" s="36">
        <v>2</v>
      </c>
      <c r="C475" s="37">
        <v>1</v>
      </c>
      <c r="D475" s="37">
        <v>1</v>
      </c>
      <c r="E475" s="91">
        <v>53</v>
      </c>
      <c r="F475" s="36">
        <v>4</v>
      </c>
      <c r="G475" s="37">
        <v>3</v>
      </c>
      <c r="H475" s="37">
        <v>1</v>
      </c>
      <c r="I475" s="91">
        <v>88</v>
      </c>
      <c r="J475" s="36">
        <v>0</v>
      </c>
      <c r="K475" s="37">
        <v>0</v>
      </c>
      <c r="L475" s="37">
        <v>0</v>
      </c>
      <c r="M475" s="65"/>
      <c r="N475" s="65"/>
      <c r="O475" s="65"/>
      <c r="P475" s="65"/>
      <c r="Q475" s="65"/>
      <c r="R475" s="65"/>
      <c r="S475" s="65"/>
      <c r="T475" s="65"/>
    </row>
    <row r="476" spans="1:20" s="35" customFormat="1" ht="18" customHeight="1">
      <c r="A476" s="19">
        <v>19</v>
      </c>
      <c r="B476" s="39">
        <v>2</v>
      </c>
      <c r="C476" s="40">
        <v>1</v>
      </c>
      <c r="D476" s="40">
        <v>1</v>
      </c>
      <c r="E476" s="92">
        <v>54</v>
      </c>
      <c r="F476" s="39">
        <v>0</v>
      </c>
      <c r="G476" s="40">
        <v>0</v>
      </c>
      <c r="H476" s="40">
        <v>0</v>
      </c>
      <c r="I476" s="92">
        <v>89</v>
      </c>
      <c r="J476" s="39">
        <v>3</v>
      </c>
      <c r="K476" s="40">
        <v>1</v>
      </c>
      <c r="L476" s="40">
        <v>2</v>
      </c>
      <c r="M476" s="65"/>
      <c r="N476" s="65"/>
      <c r="O476" s="65"/>
      <c r="P476" s="65"/>
      <c r="Q476" s="65"/>
      <c r="R476" s="65"/>
      <c r="S476" s="65"/>
      <c r="T476" s="65"/>
    </row>
    <row r="477" spans="1:20" s="6" customFormat="1" ht="25.5" customHeight="1">
      <c r="A477" s="10" t="s">
        <v>25</v>
      </c>
      <c r="B477" s="44">
        <v>6</v>
      </c>
      <c r="C477" s="44">
        <v>4</v>
      </c>
      <c r="D477" s="44">
        <v>2</v>
      </c>
      <c r="E477" s="98" t="s">
        <v>26</v>
      </c>
      <c r="F477" s="44">
        <v>9</v>
      </c>
      <c r="G477" s="44">
        <v>5</v>
      </c>
      <c r="H477" s="44">
        <v>4</v>
      </c>
      <c r="I477" s="98" t="s">
        <v>27</v>
      </c>
      <c r="J477" s="44">
        <v>0</v>
      </c>
      <c r="K477" s="44">
        <v>0</v>
      </c>
      <c r="L477" s="44">
        <v>0</v>
      </c>
      <c r="M477" s="65"/>
      <c r="N477" s="65"/>
      <c r="O477" s="65"/>
      <c r="P477" s="65"/>
      <c r="Q477" s="65"/>
      <c r="R477" s="65"/>
      <c r="S477" s="65"/>
      <c r="T477" s="65"/>
    </row>
    <row r="478" spans="1:20" s="35" customFormat="1" ht="15.75" customHeight="1">
      <c r="A478" s="17">
        <v>20</v>
      </c>
      <c r="B478" s="36">
        <v>1</v>
      </c>
      <c r="C478" s="37">
        <v>1</v>
      </c>
      <c r="D478" s="37">
        <v>0</v>
      </c>
      <c r="E478" s="91">
        <v>55</v>
      </c>
      <c r="F478" s="36">
        <v>0</v>
      </c>
      <c r="G478" s="37">
        <v>0</v>
      </c>
      <c r="H478" s="37">
        <v>0</v>
      </c>
      <c r="I478" s="91">
        <v>90</v>
      </c>
      <c r="J478" s="36">
        <v>0</v>
      </c>
      <c r="K478" s="37">
        <v>0</v>
      </c>
      <c r="L478" s="37">
        <v>0</v>
      </c>
      <c r="M478" s="65"/>
      <c r="N478" s="65"/>
      <c r="O478" s="65"/>
      <c r="P478" s="65"/>
      <c r="Q478" s="65"/>
      <c r="R478" s="65"/>
      <c r="S478" s="65"/>
      <c r="T478" s="65"/>
    </row>
    <row r="479" spans="1:20" s="35" customFormat="1" ht="15.75" customHeight="1">
      <c r="A479" s="17">
        <v>21</v>
      </c>
      <c r="B479" s="36">
        <v>1</v>
      </c>
      <c r="C479" s="37">
        <v>1</v>
      </c>
      <c r="D479" s="37">
        <v>0</v>
      </c>
      <c r="E479" s="91">
        <v>56</v>
      </c>
      <c r="F479" s="36">
        <v>2</v>
      </c>
      <c r="G479" s="37">
        <v>1</v>
      </c>
      <c r="H479" s="37">
        <v>1</v>
      </c>
      <c r="I479" s="91">
        <v>91</v>
      </c>
      <c r="J479" s="36">
        <v>0</v>
      </c>
      <c r="K479" s="37">
        <v>0</v>
      </c>
      <c r="L479" s="37">
        <v>0</v>
      </c>
      <c r="M479" s="65"/>
      <c r="N479" s="65"/>
      <c r="O479" s="65"/>
      <c r="P479" s="65"/>
      <c r="Q479" s="65"/>
      <c r="R479" s="65"/>
      <c r="S479" s="65"/>
      <c r="T479" s="65"/>
    </row>
    <row r="480" spans="1:20" s="35" customFormat="1" ht="15.75" customHeight="1">
      <c r="A480" s="17">
        <v>22</v>
      </c>
      <c r="B480" s="36">
        <v>2</v>
      </c>
      <c r="C480" s="37">
        <v>1</v>
      </c>
      <c r="D480" s="37">
        <v>1</v>
      </c>
      <c r="E480" s="91">
        <v>57</v>
      </c>
      <c r="F480" s="36">
        <v>2</v>
      </c>
      <c r="G480" s="37">
        <v>1</v>
      </c>
      <c r="H480" s="37">
        <v>1</v>
      </c>
      <c r="I480" s="91">
        <v>92</v>
      </c>
      <c r="J480" s="36">
        <v>0</v>
      </c>
      <c r="K480" s="37">
        <v>0</v>
      </c>
      <c r="L480" s="37">
        <v>0</v>
      </c>
      <c r="M480" s="65"/>
      <c r="N480" s="65"/>
      <c r="O480" s="65"/>
      <c r="P480" s="65"/>
      <c r="Q480" s="65"/>
      <c r="R480" s="65"/>
      <c r="S480" s="65"/>
      <c r="T480" s="65"/>
    </row>
    <row r="481" spans="1:20" s="35" customFormat="1" ht="15.75" customHeight="1">
      <c r="A481" s="17">
        <v>23</v>
      </c>
      <c r="B481" s="36">
        <v>0</v>
      </c>
      <c r="C481" s="37">
        <v>0</v>
      </c>
      <c r="D481" s="37">
        <v>0</v>
      </c>
      <c r="E481" s="91">
        <v>58</v>
      </c>
      <c r="F481" s="36">
        <v>3</v>
      </c>
      <c r="G481" s="37">
        <v>2</v>
      </c>
      <c r="H481" s="37">
        <v>1</v>
      </c>
      <c r="I481" s="91">
        <v>93</v>
      </c>
      <c r="J481" s="36">
        <v>0</v>
      </c>
      <c r="K481" s="37">
        <v>0</v>
      </c>
      <c r="L481" s="37">
        <v>0</v>
      </c>
      <c r="M481" s="65"/>
      <c r="N481" s="65"/>
      <c r="O481" s="65"/>
      <c r="P481" s="65"/>
      <c r="Q481" s="65"/>
      <c r="R481" s="65"/>
      <c r="S481" s="65"/>
      <c r="T481" s="65"/>
    </row>
    <row r="482" spans="1:20" s="35" customFormat="1" ht="18" customHeight="1">
      <c r="A482" s="19">
        <v>24</v>
      </c>
      <c r="B482" s="39">
        <v>2</v>
      </c>
      <c r="C482" s="40">
        <v>1</v>
      </c>
      <c r="D482" s="40">
        <v>1</v>
      </c>
      <c r="E482" s="92">
        <v>59</v>
      </c>
      <c r="F482" s="39">
        <v>2</v>
      </c>
      <c r="G482" s="40">
        <v>1</v>
      </c>
      <c r="H482" s="40">
        <v>1</v>
      </c>
      <c r="I482" s="92">
        <v>94</v>
      </c>
      <c r="J482" s="39">
        <v>0</v>
      </c>
      <c r="K482" s="40">
        <v>0</v>
      </c>
      <c r="L482" s="40">
        <v>0</v>
      </c>
      <c r="M482" s="65"/>
      <c r="N482" s="65"/>
      <c r="O482" s="65"/>
      <c r="P482" s="65"/>
      <c r="Q482" s="65"/>
      <c r="R482" s="65"/>
      <c r="S482" s="65"/>
      <c r="T482" s="65"/>
    </row>
    <row r="483" spans="1:20" s="6" customFormat="1" ht="25.5" customHeight="1">
      <c r="A483" s="10" t="s">
        <v>28</v>
      </c>
      <c r="B483" s="44">
        <v>4</v>
      </c>
      <c r="C483" s="44">
        <v>0</v>
      </c>
      <c r="D483" s="44">
        <v>4</v>
      </c>
      <c r="E483" s="98" t="s">
        <v>29</v>
      </c>
      <c r="F483" s="44">
        <v>16</v>
      </c>
      <c r="G483" s="44">
        <v>5</v>
      </c>
      <c r="H483" s="44">
        <v>11</v>
      </c>
      <c r="I483" s="93" t="s">
        <v>30</v>
      </c>
      <c r="J483" s="44">
        <v>3</v>
      </c>
      <c r="K483" s="44">
        <v>1</v>
      </c>
      <c r="L483" s="44">
        <v>2</v>
      </c>
      <c r="M483" s="65"/>
      <c r="N483" s="65"/>
      <c r="O483" s="65"/>
      <c r="P483" s="65"/>
      <c r="Q483" s="65"/>
      <c r="R483" s="65"/>
      <c r="S483" s="65"/>
      <c r="T483" s="65"/>
    </row>
    <row r="484" spans="1:20" s="35" customFormat="1" ht="15.75" customHeight="1">
      <c r="A484" s="17">
        <v>25</v>
      </c>
      <c r="B484" s="36">
        <v>3</v>
      </c>
      <c r="C484" s="37">
        <v>0</v>
      </c>
      <c r="D484" s="37">
        <v>3</v>
      </c>
      <c r="E484" s="91">
        <v>60</v>
      </c>
      <c r="F484" s="36">
        <v>2</v>
      </c>
      <c r="G484" s="37">
        <v>0</v>
      </c>
      <c r="H484" s="37">
        <v>2</v>
      </c>
      <c r="I484" s="91">
        <v>95</v>
      </c>
      <c r="J484" s="36">
        <v>0</v>
      </c>
      <c r="K484" s="37">
        <v>0</v>
      </c>
      <c r="L484" s="37">
        <v>0</v>
      </c>
      <c r="M484" s="65"/>
      <c r="N484" s="65"/>
      <c r="O484" s="65"/>
      <c r="P484" s="65"/>
      <c r="Q484" s="65"/>
      <c r="R484" s="65"/>
      <c r="S484" s="65"/>
      <c r="T484" s="65"/>
    </row>
    <row r="485" spans="1:20" s="35" customFormat="1" ht="15.75" customHeight="1">
      <c r="A485" s="17">
        <v>26</v>
      </c>
      <c r="B485" s="36">
        <v>0</v>
      </c>
      <c r="C485" s="37">
        <v>0</v>
      </c>
      <c r="D485" s="37">
        <v>0</v>
      </c>
      <c r="E485" s="91">
        <v>61</v>
      </c>
      <c r="F485" s="36">
        <v>2</v>
      </c>
      <c r="G485" s="37">
        <v>1</v>
      </c>
      <c r="H485" s="37">
        <v>1</v>
      </c>
      <c r="I485" s="91">
        <v>96</v>
      </c>
      <c r="J485" s="36">
        <v>2</v>
      </c>
      <c r="K485" s="37">
        <v>0</v>
      </c>
      <c r="L485" s="37">
        <v>2</v>
      </c>
      <c r="M485" s="65"/>
      <c r="N485" s="65"/>
      <c r="O485" s="65"/>
      <c r="P485" s="65"/>
      <c r="Q485" s="65"/>
      <c r="R485" s="65"/>
      <c r="S485" s="65"/>
      <c r="T485" s="65"/>
    </row>
    <row r="486" spans="1:20" s="35" customFormat="1" ht="15.75" customHeight="1">
      <c r="A486" s="17">
        <v>27</v>
      </c>
      <c r="B486" s="36">
        <v>0</v>
      </c>
      <c r="C486" s="37">
        <v>0</v>
      </c>
      <c r="D486" s="37">
        <v>0</v>
      </c>
      <c r="E486" s="91">
        <v>62</v>
      </c>
      <c r="F486" s="36">
        <v>4</v>
      </c>
      <c r="G486" s="37">
        <v>1</v>
      </c>
      <c r="H486" s="37">
        <v>3</v>
      </c>
      <c r="I486" s="91">
        <v>97</v>
      </c>
      <c r="J486" s="36">
        <v>1</v>
      </c>
      <c r="K486" s="37">
        <v>1</v>
      </c>
      <c r="L486" s="37">
        <v>0</v>
      </c>
      <c r="M486" s="65"/>
      <c r="N486" s="65"/>
      <c r="O486" s="65"/>
      <c r="P486" s="65"/>
      <c r="Q486" s="65"/>
      <c r="R486" s="65"/>
      <c r="S486" s="65"/>
      <c r="T486" s="65"/>
    </row>
    <row r="487" spans="1:20" s="35" customFormat="1" ht="15.75" customHeight="1">
      <c r="A487" s="17">
        <v>28</v>
      </c>
      <c r="B487" s="36">
        <v>0</v>
      </c>
      <c r="C487" s="37">
        <v>0</v>
      </c>
      <c r="D487" s="37">
        <v>0</v>
      </c>
      <c r="E487" s="91">
        <v>63</v>
      </c>
      <c r="F487" s="36">
        <v>2</v>
      </c>
      <c r="G487" s="37">
        <v>0</v>
      </c>
      <c r="H487" s="37">
        <v>2</v>
      </c>
      <c r="I487" s="91">
        <v>98</v>
      </c>
      <c r="J487" s="36">
        <v>0</v>
      </c>
      <c r="K487" s="37">
        <v>0</v>
      </c>
      <c r="L487" s="37">
        <v>0</v>
      </c>
      <c r="M487" s="65"/>
      <c r="N487" s="65"/>
      <c r="O487" s="65"/>
      <c r="P487" s="65"/>
      <c r="Q487" s="65"/>
      <c r="R487" s="65"/>
      <c r="S487" s="65"/>
      <c r="T487" s="65"/>
    </row>
    <row r="488" spans="1:20" s="35" customFormat="1" ht="18" customHeight="1">
      <c r="A488" s="19">
        <v>29</v>
      </c>
      <c r="B488" s="39">
        <v>1</v>
      </c>
      <c r="C488" s="40">
        <v>0</v>
      </c>
      <c r="D488" s="40">
        <v>1</v>
      </c>
      <c r="E488" s="92">
        <v>64</v>
      </c>
      <c r="F488" s="39">
        <v>6</v>
      </c>
      <c r="G488" s="40">
        <v>3</v>
      </c>
      <c r="H488" s="40">
        <v>3</v>
      </c>
      <c r="I488" s="91">
        <v>99</v>
      </c>
      <c r="J488" s="36">
        <v>0</v>
      </c>
      <c r="K488" s="37">
        <v>0</v>
      </c>
      <c r="L488" s="37">
        <v>0</v>
      </c>
      <c r="M488" s="65"/>
      <c r="N488" s="65"/>
      <c r="O488" s="65"/>
      <c r="P488" s="65"/>
      <c r="Q488" s="65"/>
      <c r="R488" s="65"/>
      <c r="S488" s="65"/>
      <c r="T488" s="65"/>
    </row>
    <row r="489" spans="1:20" s="6" customFormat="1" ht="25.5" customHeight="1">
      <c r="A489" s="10" t="s">
        <v>31</v>
      </c>
      <c r="B489" s="44">
        <v>3</v>
      </c>
      <c r="C489" s="44">
        <v>2</v>
      </c>
      <c r="D489" s="44">
        <v>1</v>
      </c>
      <c r="E489" s="98" t="s">
        <v>32</v>
      </c>
      <c r="F489" s="44">
        <v>20</v>
      </c>
      <c r="G489" s="44">
        <v>8</v>
      </c>
      <c r="H489" s="44">
        <v>12</v>
      </c>
      <c r="I489" s="95">
        <v>100</v>
      </c>
      <c r="J489" s="47">
        <v>0</v>
      </c>
      <c r="K489" s="48">
        <v>0</v>
      </c>
      <c r="L489" s="48">
        <v>0</v>
      </c>
      <c r="M489" s="65"/>
      <c r="N489" s="65"/>
      <c r="O489" s="65"/>
      <c r="P489" s="65"/>
      <c r="Q489" s="65"/>
      <c r="R489" s="65"/>
      <c r="S489" s="65"/>
      <c r="T489" s="65"/>
    </row>
    <row r="490" spans="1:20" s="35" customFormat="1" ht="15.75" customHeight="1">
      <c r="A490" s="17">
        <v>30</v>
      </c>
      <c r="B490" s="36">
        <v>0</v>
      </c>
      <c r="C490" s="37">
        <v>0</v>
      </c>
      <c r="D490" s="37">
        <v>0</v>
      </c>
      <c r="E490" s="91">
        <v>65</v>
      </c>
      <c r="F490" s="36">
        <v>3</v>
      </c>
      <c r="G490" s="37">
        <v>0</v>
      </c>
      <c r="H490" s="37">
        <v>3</v>
      </c>
      <c r="I490" s="91">
        <v>101</v>
      </c>
      <c r="J490" s="36">
        <v>0</v>
      </c>
      <c r="K490" s="37">
        <v>0</v>
      </c>
      <c r="L490" s="37">
        <v>0</v>
      </c>
      <c r="M490" s="65"/>
      <c r="N490" s="65"/>
      <c r="O490" s="65"/>
      <c r="P490" s="65"/>
      <c r="Q490" s="65"/>
      <c r="R490" s="65"/>
      <c r="S490" s="65"/>
      <c r="T490" s="65"/>
    </row>
    <row r="491" spans="1:20" s="35" customFormat="1" ht="15.75" customHeight="1">
      <c r="A491" s="17">
        <v>31</v>
      </c>
      <c r="B491" s="36">
        <v>2</v>
      </c>
      <c r="C491" s="37">
        <v>1</v>
      </c>
      <c r="D491" s="37">
        <v>1</v>
      </c>
      <c r="E491" s="91">
        <v>66</v>
      </c>
      <c r="F491" s="36">
        <v>3</v>
      </c>
      <c r="G491" s="37">
        <v>1</v>
      </c>
      <c r="H491" s="37">
        <v>2</v>
      </c>
      <c r="I491" s="91">
        <v>102</v>
      </c>
      <c r="J491" s="36">
        <v>0</v>
      </c>
      <c r="K491" s="37">
        <v>0</v>
      </c>
      <c r="L491" s="37">
        <v>0</v>
      </c>
      <c r="M491" s="65"/>
      <c r="N491" s="65"/>
      <c r="O491" s="65"/>
      <c r="P491" s="65"/>
      <c r="Q491" s="65"/>
      <c r="R491" s="65"/>
      <c r="S491" s="65"/>
      <c r="T491" s="65"/>
    </row>
    <row r="492" spans="1:20" s="35" customFormat="1" ht="15.75" customHeight="1">
      <c r="A492" s="17">
        <v>32</v>
      </c>
      <c r="B492" s="36">
        <v>0</v>
      </c>
      <c r="C492" s="37">
        <v>0</v>
      </c>
      <c r="D492" s="37">
        <v>0</v>
      </c>
      <c r="E492" s="91">
        <v>67</v>
      </c>
      <c r="F492" s="36">
        <v>5</v>
      </c>
      <c r="G492" s="37">
        <v>2</v>
      </c>
      <c r="H492" s="37">
        <v>3</v>
      </c>
      <c r="I492" s="91">
        <v>103</v>
      </c>
      <c r="J492" s="36">
        <v>0</v>
      </c>
      <c r="K492" s="37">
        <v>0</v>
      </c>
      <c r="L492" s="37">
        <v>0</v>
      </c>
      <c r="M492" s="65"/>
      <c r="N492" s="65"/>
      <c r="O492" s="65"/>
      <c r="P492" s="65"/>
      <c r="Q492" s="65"/>
      <c r="R492" s="65"/>
      <c r="S492" s="65"/>
      <c r="T492" s="65"/>
    </row>
    <row r="493" spans="1:20" s="35" customFormat="1" ht="15.75" customHeight="1">
      <c r="A493" s="17">
        <v>33</v>
      </c>
      <c r="B493" s="36">
        <v>0</v>
      </c>
      <c r="C493" s="37">
        <v>0</v>
      </c>
      <c r="D493" s="37">
        <v>0</v>
      </c>
      <c r="E493" s="91">
        <v>68</v>
      </c>
      <c r="F493" s="36">
        <v>4</v>
      </c>
      <c r="G493" s="37">
        <v>2</v>
      </c>
      <c r="H493" s="37">
        <v>2</v>
      </c>
      <c r="I493" s="96" t="s">
        <v>33</v>
      </c>
      <c r="J493" s="39">
        <v>0</v>
      </c>
      <c r="K493" s="40">
        <v>0</v>
      </c>
      <c r="L493" s="40">
        <v>0</v>
      </c>
      <c r="M493" s="65"/>
      <c r="N493" s="65"/>
      <c r="O493" s="65"/>
      <c r="P493" s="65"/>
      <c r="Q493" s="65"/>
      <c r="R493" s="65"/>
      <c r="S493" s="65"/>
      <c r="T493" s="65"/>
    </row>
    <row r="494" spans="1:20" s="35" customFormat="1" ht="21" customHeight="1" thickBot="1">
      <c r="A494" s="32">
        <v>34</v>
      </c>
      <c r="B494" s="36">
        <v>1</v>
      </c>
      <c r="C494" s="37">
        <v>1</v>
      </c>
      <c r="D494" s="37">
        <v>0</v>
      </c>
      <c r="E494" s="91">
        <v>69</v>
      </c>
      <c r="F494" s="36">
        <v>5</v>
      </c>
      <c r="G494" s="37">
        <v>3</v>
      </c>
      <c r="H494" s="37">
        <v>2</v>
      </c>
      <c r="I494" s="107" t="s">
        <v>5</v>
      </c>
      <c r="J494" s="47">
        <v>172</v>
      </c>
      <c r="K494" s="47">
        <v>78</v>
      </c>
      <c r="L494" s="47">
        <v>94</v>
      </c>
      <c r="M494" s="65"/>
      <c r="N494" s="65"/>
      <c r="O494" s="65"/>
      <c r="P494" s="65"/>
      <c r="Q494" s="65"/>
      <c r="R494" s="65"/>
      <c r="S494" s="65"/>
      <c r="T494" s="65"/>
    </row>
    <row r="495" spans="1:20" s="58" customFormat="1" ht="24" customHeight="1" thickTop="1" thickBot="1">
      <c r="A495" s="53" t="s">
        <v>34</v>
      </c>
      <c r="B495" s="115">
        <v>10</v>
      </c>
      <c r="C495" s="116">
        <v>6</v>
      </c>
      <c r="D495" s="116">
        <v>4</v>
      </c>
      <c r="E495" s="117" t="s">
        <v>36</v>
      </c>
      <c r="F495" s="116">
        <v>85</v>
      </c>
      <c r="G495" s="116">
        <v>38</v>
      </c>
      <c r="H495" s="116">
        <v>47</v>
      </c>
      <c r="I495" s="118" t="s">
        <v>37</v>
      </c>
      <c r="J495" s="116">
        <v>77</v>
      </c>
      <c r="K495" s="116">
        <v>34</v>
      </c>
      <c r="L495" s="116">
        <v>43</v>
      </c>
      <c r="M495" s="65"/>
      <c r="N495" s="65"/>
      <c r="O495" s="65"/>
      <c r="P495" s="65"/>
      <c r="Q495" s="65"/>
      <c r="R495" s="65"/>
      <c r="S495" s="65"/>
      <c r="T495" s="65"/>
    </row>
    <row r="496" spans="1:20" s="31" customFormat="1" ht="24" customHeight="1" thickBot="1">
      <c r="A496" s="24"/>
      <c r="B496" s="25" t="s">
        <v>39</v>
      </c>
      <c r="C496" s="26"/>
      <c r="D496" s="27"/>
      <c r="E496" s="28"/>
      <c r="F496" s="29"/>
      <c r="G496" s="59" t="s">
        <v>165</v>
      </c>
      <c r="H496" s="29"/>
      <c r="I496" s="28"/>
      <c r="J496" s="29"/>
      <c r="K496" s="60" t="s">
        <v>70</v>
      </c>
      <c r="L496" s="30"/>
      <c r="M496" s="35"/>
      <c r="N496" s="65"/>
      <c r="O496" s="65"/>
      <c r="P496" s="65"/>
      <c r="Q496" s="65"/>
      <c r="R496" s="65"/>
      <c r="S496" s="65"/>
      <c r="T496" s="65"/>
    </row>
    <row r="497" spans="1:20" s="4" customFormat="1" ht="21" customHeight="1">
      <c r="A497" s="11" t="s">
        <v>1</v>
      </c>
      <c r="B497" s="8" t="s">
        <v>2</v>
      </c>
      <c r="C497" s="8" t="s">
        <v>3</v>
      </c>
      <c r="D497" s="9" t="s">
        <v>4</v>
      </c>
      <c r="E497" s="11" t="s">
        <v>1</v>
      </c>
      <c r="F497" s="8" t="s">
        <v>2</v>
      </c>
      <c r="G497" s="8" t="s">
        <v>3</v>
      </c>
      <c r="H497" s="9" t="s">
        <v>4</v>
      </c>
      <c r="I497" s="11" t="s">
        <v>1</v>
      </c>
      <c r="J497" s="8" t="s">
        <v>2</v>
      </c>
      <c r="K497" s="8" t="s">
        <v>3</v>
      </c>
      <c r="L497" s="16" t="s">
        <v>4</v>
      </c>
      <c r="M497" s="65"/>
      <c r="N497" s="65"/>
      <c r="O497" s="65"/>
      <c r="P497" s="65"/>
      <c r="Q497" s="65"/>
      <c r="R497" s="65"/>
      <c r="S497" s="65"/>
      <c r="T497" s="65"/>
    </row>
    <row r="498" spans="1:20" s="6" customFormat="1" ht="25.5" customHeight="1">
      <c r="A498" s="10" t="s">
        <v>6</v>
      </c>
      <c r="B498" s="44">
        <v>0</v>
      </c>
      <c r="C498" s="44">
        <v>0</v>
      </c>
      <c r="D498" s="44">
        <v>0</v>
      </c>
      <c r="E498" s="98" t="s">
        <v>7</v>
      </c>
      <c r="F498" s="44">
        <v>4</v>
      </c>
      <c r="G498" s="44">
        <v>2</v>
      </c>
      <c r="H498" s="44">
        <v>2</v>
      </c>
      <c r="I498" s="98" t="s">
        <v>8</v>
      </c>
      <c r="J498" s="44">
        <v>20</v>
      </c>
      <c r="K498" s="44">
        <v>8</v>
      </c>
      <c r="L498" s="44">
        <v>12</v>
      </c>
      <c r="M498" s="65"/>
      <c r="N498" s="65"/>
      <c r="O498" s="65"/>
      <c r="P498" s="65"/>
      <c r="Q498" s="65"/>
      <c r="R498" s="65"/>
      <c r="S498" s="65"/>
      <c r="T498" s="65"/>
    </row>
    <row r="499" spans="1:20" s="35" customFormat="1" ht="15.75" customHeight="1">
      <c r="A499" s="17">
        <v>0</v>
      </c>
      <c r="B499" s="36">
        <v>0</v>
      </c>
      <c r="C499" s="37">
        <v>0</v>
      </c>
      <c r="D499" s="37">
        <v>0</v>
      </c>
      <c r="E499" s="91">
        <v>35</v>
      </c>
      <c r="F499" s="36">
        <v>0</v>
      </c>
      <c r="G499" s="37">
        <v>0</v>
      </c>
      <c r="H499" s="37">
        <v>0</v>
      </c>
      <c r="I499" s="91">
        <v>70</v>
      </c>
      <c r="J499" s="36">
        <v>5</v>
      </c>
      <c r="K499" s="37">
        <v>2</v>
      </c>
      <c r="L499" s="37">
        <v>3</v>
      </c>
      <c r="M499" s="65"/>
      <c r="N499" s="65"/>
      <c r="O499" s="65"/>
      <c r="P499" s="65"/>
      <c r="Q499" s="65"/>
      <c r="R499" s="65"/>
      <c r="S499" s="65"/>
      <c r="T499" s="65"/>
    </row>
    <row r="500" spans="1:20" s="35" customFormat="1" ht="15.75" customHeight="1">
      <c r="A500" s="17">
        <v>1</v>
      </c>
      <c r="B500" s="36">
        <v>0</v>
      </c>
      <c r="C500" s="37">
        <v>0</v>
      </c>
      <c r="D500" s="37">
        <v>0</v>
      </c>
      <c r="E500" s="91">
        <v>36</v>
      </c>
      <c r="F500" s="36">
        <v>1</v>
      </c>
      <c r="G500" s="37">
        <v>1</v>
      </c>
      <c r="H500" s="37">
        <v>0</v>
      </c>
      <c r="I500" s="91">
        <v>71</v>
      </c>
      <c r="J500" s="36">
        <v>3</v>
      </c>
      <c r="K500" s="37">
        <v>1</v>
      </c>
      <c r="L500" s="37">
        <v>2</v>
      </c>
      <c r="M500" s="65"/>
      <c r="N500" s="65"/>
      <c r="O500" s="65"/>
      <c r="P500" s="65"/>
      <c r="Q500" s="65"/>
      <c r="R500" s="65"/>
      <c r="S500" s="65"/>
      <c r="T500" s="65"/>
    </row>
    <row r="501" spans="1:20" s="35" customFormat="1" ht="15.75" customHeight="1">
      <c r="A501" s="17">
        <v>2</v>
      </c>
      <c r="B501" s="36">
        <v>0</v>
      </c>
      <c r="C501" s="37">
        <v>0</v>
      </c>
      <c r="D501" s="37">
        <v>0</v>
      </c>
      <c r="E501" s="91">
        <v>37</v>
      </c>
      <c r="F501" s="36">
        <v>0</v>
      </c>
      <c r="G501" s="37">
        <v>0</v>
      </c>
      <c r="H501" s="37">
        <v>0</v>
      </c>
      <c r="I501" s="91">
        <v>72</v>
      </c>
      <c r="J501" s="36">
        <v>4</v>
      </c>
      <c r="K501" s="37">
        <v>1</v>
      </c>
      <c r="L501" s="37">
        <v>3</v>
      </c>
      <c r="M501" s="65"/>
      <c r="N501" s="65"/>
      <c r="O501" s="65"/>
      <c r="P501" s="65"/>
      <c r="Q501" s="65"/>
      <c r="R501" s="65"/>
      <c r="S501" s="65"/>
      <c r="T501" s="65"/>
    </row>
    <row r="502" spans="1:20" s="35" customFormat="1" ht="15.75" customHeight="1">
      <c r="A502" s="17">
        <v>3</v>
      </c>
      <c r="B502" s="36">
        <v>0</v>
      </c>
      <c r="C502" s="37">
        <v>0</v>
      </c>
      <c r="D502" s="37">
        <v>0</v>
      </c>
      <c r="E502" s="91">
        <v>38</v>
      </c>
      <c r="F502" s="36">
        <v>0</v>
      </c>
      <c r="G502" s="37">
        <v>0</v>
      </c>
      <c r="H502" s="37">
        <v>0</v>
      </c>
      <c r="I502" s="91">
        <v>73</v>
      </c>
      <c r="J502" s="36">
        <v>7</v>
      </c>
      <c r="K502" s="37">
        <v>3</v>
      </c>
      <c r="L502" s="37">
        <v>4</v>
      </c>
      <c r="M502" s="65"/>
      <c r="N502" s="65"/>
      <c r="O502" s="65"/>
      <c r="P502" s="65"/>
      <c r="Q502" s="65"/>
      <c r="R502" s="65"/>
      <c r="S502" s="65"/>
      <c r="T502" s="65"/>
    </row>
    <row r="503" spans="1:20" s="35" customFormat="1" ht="18" customHeight="1">
      <c r="A503" s="19">
        <v>4</v>
      </c>
      <c r="B503" s="105">
        <v>0</v>
      </c>
      <c r="C503" s="40">
        <v>0</v>
      </c>
      <c r="D503" s="40">
        <v>0</v>
      </c>
      <c r="E503" s="92">
        <v>39</v>
      </c>
      <c r="F503" s="39">
        <v>3</v>
      </c>
      <c r="G503" s="40">
        <v>1</v>
      </c>
      <c r="H503" s="40">
        <v>2</v>
      </c>
      <c r="I503" s="92">
        <v>74</v>
      </c>
      <c r="J503" s="39">
        <v>1</v>
      </c>
      <c r="K503" s="40">
        <v>1</v>
      </c>
      <c r="L503" s="40">
        <v>0</v>
      </c>
      <c r="M503" s="65"/>
      <c r="N503" s="65"/>
      <c r="O503" s="65"/>
      <c r="P503" s="65"/>
      <c r="Q503" s="65"/>
      <c r="R503" s="65"/>
      <c r="S503" s="65"/>
      <c r="T503" s="65"/>
    </row>
    <row r="504" spans="1:20" s="6" customFormat="1" ht="25.5" customHeight="1">
      <c r="A504" s="10" t="s">
        <v>10</v>
      </c>
      <c r="B504" s="44">
        <v>0</v>
      </c>
      <c r="C504" s="44">
        <v>0</v>
      </c>
      <c r="D504" s="44">
        <v>0</v>
      </c>
      <c r="E504" s="98" t="s">
        <v>11</v>
      </c>
      <c r="F504" s="44">
        <v>5</v>
      </c>
      <c r="G504" s="44">
        <v>3</v>
      </c>
      <c r="H504" s="44">
        <v>2</v>
      </c>
      <c r="I504" s="98" t="s">
        <v>12</v>
      </c>
      <c r="J504" s="44">
        <v>29</v>
      </c>
      <c r="K504" s="44">
        <v>18</v>
      </c>
      <c r="L504" s="44">
        <v>11</v>
      </c>
      <c r="M504" s="65"/>
      <c r="N504" s="65"/>
      <c r="O504" s="65"/>
      <c r="P504" s="65"/>
      <c r="Q504" s="65"/>
      <c r="R504" s="65"/>
      <c r="S504" s="65"/>
      <c r="T504" s="65"/>
    </row>
    <row r="505" spans="1:20" s="35" customFormat="1" ht="15.75" customHeight="1">
      <c r="A505" s="17">
        <v>5</v>
      </c>
      <c r="B505" s="36">
        <v>0</v>
      </c>
      <c r="C505" s="37">
        <v>0</v>
      </c>
      <c r="D505" s="37">
        <v>0</v>
      </c>
      <c r="E505" s="91">
        <v>40</v>
      </c>
      <c r="F505" s="36">
        <v>1</v>
      </c>
      <c r="G505" s="37">
        <v>1</v>
      </c>
      <c r="H505" s="37">
        <v>0</v>
      </c>
      <c r="I505" s="91">
        <v>75</v>
      </c>
      <c r="J505" s="36">
        <v>4</v>
      </c>
      <c r="K505" s="37">
        <v>4</v>
      </c>
      <c r="L505" s="37">
        <v>0</v>
      </c>
      <c r="M505" s="65"/>
      <c r="N505" s="65"/>
      <c r="O505" s="65"/>
      <c r="P505" s="65"/>
      <c r="Q505" s="65"/>
      <c r="R505" s="65"/>
      <c r="S505" s="65"/>
      <c r="T505" s="65"/>
    </row>
    <row r="506" spans="1:20" s="35" customFormat="1" ht="15.75" customHeight="1">
      <c r="A506" s="17">
        <v>6</v>
      </c>
      <c r="B506" s="36">
        <v>0</v>
      </c>
      <c r="C506" s="37">
        <v>0</v>
      </c>
      <c r="D506" s="37">
        <v>0</v>
      </c>
      <c r="E506" s="91">
        <v>41</v>
      </c>
      <c r="F506" s="36">
        <v>0</v>
      </c>
      <c r="G506" s="37">
        <v>0</v>
      </c>
      <c r="H506" s="37">
        <v>0</v>
      </c>
      <c r="I506" s="91">
        <v>76</v>
      </c>
      <c r="J506" s="36">
        <v>9</v>
      </c>
      <c r="K506" s="37">
        <v>3</v>
      </c>
      <c r="L506" s="37">
        <v>6</v>
      </c>
      <c r="M506" s="65"/>
      <c r="N506" s="65"/>
      <c r="O506" s="65"/>
      <c r="P506" s="65"/>
      <c r="Q506" s="65"/>
      <c r="R506" s="65"/>
      <c r="S506" s="65"/>
      <c r="T506" s="65"/>
    </row>
    <row r="507" spans="1:20" s="35" customFormat="1" ht="15.75" customHeight="1">
      <c r="A507" s="17">
        <v>7</v>
      </c>
      <c r="B507" s="36">
        <v>0</v>
      </c>
      <c r="C507" s="37">
        <v>0</v>
      </c>
      <c r="D507" s="37">
        <v>0</v>
      </c>
      <c r="E507" s="91">
        <v>42</v>
      </c>
      <c r="F507" s="36">
        <v>1</v>
      </c>
      <c r="G507" s="37">
        <v>1</v>
      </c>
      <c r="H507" s="37">
        <v>0</v>
      </c>
      <c r="I507" s="91">
        <v>77</v>
      </c>
      <c r="J507" s="36">
        <v>4</v>
      </c>
      <c r="K507" s="37">
        <v>3</v>
      </c>
      <c r="L507" s="37">
        <v>1</v>
      </c>
      <c r="M507" s="65"/>
      <c r="N507" s="65"/>
      <c r="O507" s="65"/>
      <c r="P507" s="65"/>
      <c r="Q507" s="65"/>
      <c r="R507" s="65"/>
      <c r="S507" s="65"/>
      <c r="T507" s="65"/>
    </row>
    <row r="508" spans="1:20" s="35" customFormat="1" ht="15.75" customHeight="1">
      <c r="A508" s="17">
        <v>8</v>
      </c>
      <c r="B508" s="36">
        <v>0</v>
      </c>
      <c r="C508" s="37">
        <v>0</v>
      </c>
      <c r="D508" s="37">
        <v>0</v>
      </c>
      <c r="E508" s="91">
        <v>43</v>
      </c>
      <c r="F508" s="36">
        <v>2</v>
      </c>
      <c r="G508" s="37">
        <v>1</v>
      </c>
      <c r="H508" s="37">
        <v>1</v>
      </c>
      <c r="I508" s="91">
        <v>78</v>
      </c>
      <c r="J508" s="36">
        <v>8</v>
      </c>
      <c r="K508" s="37">
        <v>6</v>
      </c>
      <c r="L508" s="37">
        <v>2</v>
      </c>
      <c r="M508" s="65"/>
      <c r="N508" s="65"/>
      <c r="O508" s="65"/>
      <c r="P508" s="65"/>
      <c r="Q508" s="65"/>
      <c r="R508" s="65"/>
      <c r="S508" s="65"/>
      <c r="T508" s="65"/>
    </row>
    <row r="509" spans="1:20" s="35" customFormat="1" ht="18" customHeight="1">
      <c r="A509" s="19">
        <v>9</v>
      </c>
      <c r="B509" s="39">
        <v>0</v>
      </c>
      <c r="C509" s="40">
        <v>0</v>
      </c>
      <c r="D509" s="40">
        <v>0</v>
      </c>
      <c r="E509" s="92">
        <v>44</v>
      </c>
      <c r="F509" s="39">
        <v>1</v>
      </c>
      <c r="G509" s="40">
        <v>0</v>
      </c>
      <c r="H509" s="40">
        <v>1</v>
      </c>
      <c r="I509" s="92">
        <v>79</v>
      </c>
      <c r="J509" s="39">
        <v>4</v>
      </c>
      <c r="K509" s="40">
        <v>2</v>
      </c>
      <c r="L509" s="40">
        <v>2</v>
      </c>
      <c r="M509" s="65"/>
      <c r="N509" s="65"/>
      <c r="O509" s="65"/>
      <c r="P509" s="65"/>
      <c r="Q509" s="65"/>
      <c r="R509" s="65"/>
      <c r="S509" s="65"/>
      <c r="T509" s="65"/>
    </row>
    <row r="510" spans="1:20" s="6" customFormat="1" ht="25.5" customHeight="1">
      <c r="A510" s="10" t="s">
        <v>19</v>
      </c>
      <c r="B510" s="44">
        <v>8</v>
      </c>
      <c r="C510" s="44">
        <v>4</v>
      </c>
      <c r="D510" s="44">
        <v>4</v>
      </c>
      <c r="E510" s="98" t="s">
        <v>20</v>
      </c>
      <c r="F510" s="44">
        <v>9</v>
      </c>
      <c r="G510" s="44">
        <v>4</v>
      </c>
      <c r="H510" s="44">
        <v>5</v>
      </c>
      <c r="I510" s="98" t="s">
        <v>21</v>
      </c>
      <c r="J510" s="44">
        <v>19</v>
      </c>
      <c r="K510" s="44">
        <v>7</v>
      </c>
      <c r="L510" s="44">
        <v>12</v>
      </c>
      <c r="M510" s="65"/>
      <c r="N510" s="65"/>
      <c r="O510" s="65"/>
      <c r="P510" s="65"/>
      <c r="Q510" s="65"/>
      <c r="R510" s="65"/>
      <c r="S510" s="65"/>
      <c r="T510" s="65"/>
    </row>
    <row r="511" spans="1:20" s="35" customFormat="1" ht="15.75" customHeight="1">
      <c r="A511" s="17">
        <v>10</v>
      </c>
      <c r="B511" s="36">
        <v>1</v>
      </c>
      <c r="C511" s="37">
        <v>0</v>
      </c>
      <c r="D511" s="37">
        <v>1</v>
      </c>
      <c r="E511" s="91">
        <v>45</v>
      </c>
      <c r="F511" s="36">
        <v>0</v>
      </c>
      <c r="G511" s="37">
        <v>0</v>
      </c>
      <c r="H511" s="37">
        <v>0</v>
      </c>
      <c r="I511" s="91">
        <v>80</v>
      </c>
      <c r="J511" s="36">
        <v>3</v>
      </c>
      <c r="K511" s="37">
        <v>0</v>
      </c>
      <c r="L511" s="37">
        <v>3</v>
      </c>
      <c r="M511" s="65"/>
      <c r="N511" s="65"/>
      <c r="O511" s="65"/>
      <c r="P511" s="65"/>
      <c r="Q511" s="65"/>
      <c r="R511" s="65"/>
      <c r="S511" s="65"/>
      <c r="T511" s="65"/>
    </row>
    <row r="512" spans="1:20" s="35" customFormat="1" ht="15.75" customHeight="1">
      <c r="A512" s="17">
        <v>11</v>
      </c>
      <c r="B512" s="36">
        <v>1</v>
      </c>
      <c r="C512" s="37">
        <v>0</v>
      </c>
      <c r="D512" s="37">
        <v>1</v>
      </c>
      <c r="E512" s="91">
        <v>46</v>
      </c>
      <c r="F512" s="36">
        <v>3</v>
      </c>
      <c r="G512" s="37">
        <v>2</v>
      </c>
      <c r="H512" s="37">
        <v>1</v>
      </c>
      <c r="I512" s="91">
        <v>81</v>
      </c>
      <c r="J512" s="36">
        <v>1</v>
      </c>
      <c r="K512" s="37">
        <v>0</v>
      </c>
      <c r="L512" s="37">
        <v>1</v>
      </c>
      <c r="M512" s="65"/>
      <c r="N512" s="65"/>
      <c r="O512" s="65"/>
      <c r="P512" s="65"/>
      <c r="Q512" s="65"/>
      <c r="R512" s="65"/>
      <c r="S512" s="65"/>
      <c r="T512" s="65"/>
    </row>
    <row r="513" spans="1:20" s="35" customFormat="1" ht="15.75" customHeight="1">
      <c r="A513" s="17">
        <v>12</v>
      </c>
      <c r="B513" s="36">
        <v>3</v>
      </c>
      <c r="C513" s="37">
        <v>2</v>
      </c>
      <c r="D513" s="37">
        <v>1</v>
      </c>
      <c r="E513" s="91">
        <v>47</v>
      </c>
      <c r="F513" s="36">
        <v>1</v>
      </c>
      <c r="G513" s="37">
        <v>0</v>
      </c>
      <c r="H513" s="37">
        <v>1</v>
      </c>
      <c r="I513" s="91">
        <v>82</v>
      </c>
      <c r="J513" s="36">
        <v>2</v>
      </c>
      <c r="K513" s="37">
        <v>0</v>
      </c>
      <c r="L513" s="37">
        <v>2</v>
      </c>
      <c r="M513" s="65"/>
      <c r="N513" s="65"/>
      <c r="O513" s="65"/>
      <c r="P513" s="65"/>
      <c r="Q513" s="65"/>
      <c r="R513" s="65"/>
      <c r="S513" s="65"/>
      <c r="T513" s="65"/>
    </row>
    <row r="514" spans="1:20" s="35" customFormat="1" ht="15.75" customHeight="1">
      <c r="A514" s="17">
        <v>13</v>
      </c>
      <c r="B514" s="36">
        <v>2</v>
      </c>
      <c r="C514" s="37">
        <v>1</v>
      </c>
      <c r="D514" s="37">
        <v>1</v>
      </c>
      <c r="E514" s="91">
        <v>48</v>
      </c>
      <c r="F514" s="36">
        <v>2</v>
      </c>
      <c r="G514" s="37">
        <v>2</v>
      </c>
      <c r="H514" s="37">
        <v>0</v>
      </c>
      <c r="I514" s="91">
        <v>83</v>
      </c>
      <c r="J514" s="36">
        <v>5</v>
      </c>
      <c r="K514" s="37">
        <v>4</v>
      </c>
      <c r="L514" s="37">
        <v>1</v>
      </c>
      <c r="M514" s="65"/>
      <c r="N514" s="65"/>
      <c r="O514" s="65"/>
      <c r="P514" s="65"/>
      <c r="Q514" s="65"/>
      <c r="R514" s="65"/>
      <c r="S514" s="65"/>
      <c r="T514" s="65"/>
    </row>
    <row r="515" spans="1:20" s="35" customFormat="1" ht="18" customHeight="1">
      <c r="A515" s="19">
        <v>14</v>
      </c>
      <c r="B515" s="39">
        <v>1</v>
      </c>
      <c r="C515" s="40">
        <v>1</v>
      </c>
      <c r="D515" s="40">
        <v>0</v>
      </c>
      <c r="E515" s="92">
        <v>49</v>
      </c>
      <c r="F515" s="39">
        <v>3</v>
      </c>
      <c r="G515" s="40">
        <v>0</v>
      </c>
      <c r="H515" s="40">
        <v>3</v>
      </c>
      <c r="I515" s="92">
        <v>84</v>
      </c>
      <c r="J515" s="39">
        <v>8</v>
      </c>
      <c r="K515" s="40">
        <v>3</v>
      </c>
      <c r="L515" s="40">
        <v>5</v>
      </c>
      <c r="M515" s="65"/>
      <c r="N515" s="65"/>
      <c r="O515" s="65"/>
      <c r="P515" s="65"/>
      <c r="Q515" s="65"/>
      <c r="R515" s="65"/>
      <c r="S515" s="65"/>
      <c r="T515" s="65"/>
    </row>
    <row r="516" spans="1:20" s="6" customFormat="1" ht="25.5" customHeight="1">
      <c r="A516" s="10" t="s">
        <v>22</v>
      </c>
      <c r="B516" s="44">
        <v>8</v>
      </c>
      <c r="C516" s="44">
        <v>5</v>
      </c>
      <c r="D516" s="44">
        <v>3</v>
      </c>
      <c r="E516" s="98" t="s">
        <v>23</v>
      </c>
      <c r="F516" s="44">
        <v>14</v>
      </c>
      <c r="G516" s="44">
        <v>11</v>
      </c>
      <c r="H516" s="44">
        <v>3</v>
      </c>
      <c r="I516" s="98" t="s">
        <v>24</v>
      </c>
      <c r="J516" s="44">
        <v>8</v>
      </c>
      <c r="K516" s="44">
        <v>1</v>
      </c>
      <c r="L516" s="44">
        <v>7</v>
      </c>
      <c r="M516" s="65"/>
      <c r="N516" s="65"/>
      <c r="O516" s="65"/>
      <c r="P516" s="65"/>
      <c r="Q516" s="65"/>
      <c r="R516" s="65"/>
      <c r="S516" s="65"/>
      <c r="T516" s="65"/>
    </row>
    <row r="517" spans="1:20" s="35" customFormat="1" ht="15.75" customHeight="1">
      <c r="A517" s="17">
        <v>15</v>
      </c>
      <c r="B517" s="36">
        <v>3</v>
      </c>
      <c r="C517" s="37">
        <v>1</v>
      </c>
      <c r="D517" s="37">
        <v>2</v>
      </c>
      <c r="E517" s="91">
        <v>50</v>
      </c>
      <c r="F517" s="36">
        <v>5</v>
      </c>
      <c r="G517" s="37">
        <v>4</v>
      </c>
      <c r="H517" s="37">
        <v>1</v>
      </c>
      <c r="I517" s="91">
        <v>85</v>
      </c>
      <c r="J517" s="36">
        <v>2</v>
      </c>
      <c r="K517" s="37">
        <v>0</v>
      </c>
      <c r="L517" s="37">
        <v>2</v>
      </c>
      <c r="M517" s="65"/>
      <c r="N517" s="65"/>
      <c r="O517" s="65"/>
      <c r="P517" s="65"/>
      <c r="Q517" s="65"/>
      <c r="R517" s="65"/>
      <c r="S517" s="65"/>
      <c r="T517" s="65"/>
    </row>
    <row r="518" spans="1:20" s="35" customFormat="1" ht="15.75" customHeight="1">
      <c r="A518" s="17">
        <v>16</v>
      </c>
      <c r="B518" s="36">
        <v>2</v>
      </c>
      <c r="C518" s="37">
        <v>2</v>
      </c>
      <c r="D518" s="37">
        <v>0</v>
      </c>
      <c r="E518" s="91">
        <v>51</v>
      </c>
      <c r="F518" s="36">
        <v>2</v>
      </c>
      <c r="G518" s="37">
        <v>1</v>
      </c>
      <c r="H518" s="37">
        <v>1</v>
      </c>
      <c r="I518" s="91">
        <v>86</v>
      </c>
      <c r="J518" s="36">
        <v>2</v>
      </c>
      <c r="K518" s="37">
        <v>1</v>
      </c>
      <c r="L518" s="37">
        <v>1</v>
      </c>
      <c r="M518" s="65"/>
      <c r="N518" s="65"/>
      <c r="O518" s="65"/>
      <c r="P518" s="65"/>
      <c r="Q518" s="65"/>
      <c r="R518" s="65"/>
      <c r="S518" s="65"/>
      <c r="T518" s="65"/>
    </row>
    <row r="519" spans="1:20" s="35" customFormat="1" ht="15.75" customHeight="1">
      <c r="A519" s="17">
        <v>17</v>
      </c>
      <c r="B519" s="36">
        <v>0</v>
      </c>
      <c r="C519" s="37">
        <v>0</v>
      </c>
      <c r="D519" s="37">
        <v>0</v>
      </c>
      <c r="E519" s="91">
        <v>52</v>
      </c>
      <c r="F519" s="36">
        <v>3</v>
      </c>
      <c r="G519" s="37">
        <v>3</v>
      </c>
      <c r="H519" s="37">
        <v>0</v>
      </c>
      <c r="I519" s="91">
        <v>87</v>
      </c>
      <c r="J519" s="36">
        <v>0</v>
      </c>
      <c r="K519" s="37">
        <v>0</v>
      </c>
      <c r="L519" s="37">
        <v>0</v>
      </c>
      <c r="M519" s="65"/>
      <c r="N519" s="65"/>
      <c r="O519" s="65"/>
      <c r="P519" s="65"/>
      <c r="Q519" s="65"/>
      <c r="R519" s="65"/>
      <c r="S519" s="65"/>
      <c r="T519" s="65"/>
    </row>
    <row r="520" spans="1:20" s="35" customFormat="1" ht="15.75" customHeight="1">
      <c r="A520" s="17">
        <v>18</v>
      </c>
      <c r="B520" s="36">
        <v>1</v>
      </c>
      <c r="C520" s="37">
        <v>1</v>
      </c>
      <c r="D520" s="37">
        <v>0</v>
      </c>
      <c r="E520" s="91">
        <v>53</v>
      </c>
      <c r="F520" s="36">
        <v>1</v>
      </c>
      <c r="G520" s="37">
        <v>1</v>
      </c>
      <c r="H520" s="37">
        <v>0</v>
      </c>
      <c r="I520" s="91">
        <v>88</v>
      </c>
      <c r="J520" s="36">
        <v>3</v>
      </c>
      <c r="K520" s="37">
        <v>0</v>
      </c>
      <c r="L520" s="37">
        <v>3</v>
      </c>
      <c r="M520" s="65"/>
      <c r="N520" s="65"/>
      <c r="O520" s="65"/>
      <c r="P520" s="65"/>
      <c r="Q520" s="65"/>
      <c r="R520" s="65"/>
      <c r="S520" s="65"/>
      <c r="T520" s="65"/>
    </row>
    <row r="521" spans="1:20" s="35" customFormat="1" ht="18" customHeight="1">
      <c r="A521" s="19">
        <v>19</v>
      </c>
      <c r="B521" s="39">
        <v>2</v>
      </c>
      <c r="C521" s="40">
        <v>1</v>
      </c>
      <c r="D521" s="40">
        <v>1</v>
      </c>
      <c r="E521" s="92">
        <v>54</v>
      </c>
      <c r="F521" s="39">
        <v>3</v>
      </c>
      <c r="G521" s="40">
        <v>2</v>
      </c>
      <c r="H521" s="40">
        <v>1</v>
      </c>
      <c r="I521" s="92">
        <v>89</v>
      </c>
      <c r="J521" s="39">
        <v>1</v>
      </c>
      <c r="K521" s="40">
        <v>0</v>
      </c>
      <c r="L521" s="40">
        <v>1</v>
      </c>
      <c r="M521" s="65"/>
      <c r="N521" s="65"/>
      <c r="O521" s="65"/>
      <c r="P521" s="65"/>
      <c r="Q521" s="65"/>
      <c r="R521" s="65"/>
      <c r="S521" s="65"/>
      <c r="T521" s="65"/>
    </row>
    <row r="522" spans="1:20" s="6" customFormat="1" ht="25.5" customHeight="1">
      <c r="A522" s="10" t="s">
        <v>25</v>
      </c>
      <c r="B522" s="44">
        <v>7</v>
      </c>
      <c r="C522" s="44">
        <v>4</v>
      </c>
      <c r="D522" s="44">
        <v>3</v>
      </c>
      <c r="E522" s="98" t="s">
        <v>26</v>
      </c>
      <c r="F522" s="44">
        <v>16</v>
      </c>
      <c r="G522" s="44">
        <v>6</v>
      </c>
      <c r="H522" s="44">
        <v>10</v>
      </c>
      <c r="I522" s="98" t="s">
        <v>27</v>
      </c>
      <c r="J522" s="44">
        <v>7</v>
      </c>
      <c r="K522" s="44">
        <v>3</v>
      </c>
      <c r="L522" s="44">
        <v>4</v>
      </c>
      <c r="M522" s="65"/>
      <c r="N522" s="65"/>
      <c r="O522" s="65"/>
      <c r="P522" s="65"/>
      <c r="Q522" s="65"/>
      <c r="R522" s="65"/>
      <c r="S522" s="65"/>
      <c r="T522" s="65"/>
    </row>
    <row r="523" spans="1:20" s="35" customFormat="1" ht="15.75" customHeight="1">
      <c r="A523" s="17">
        <v>20</v>
      </c>
      <c r="B523" s="36">
        <v>0</v>
      </c>
      <c r="C523" s="37">
        <v>0</v>
      </c>
      <c r="D523" s="37">
        <v>0</v>
      </c>
      <c r="E523" s="91">
        <v>55</v>
      </c>
      <c r="F523" s="36">
        <v>6</v>
      </c>
      <c r="G523" s="37">
        <v>2</v>
      </c>
      <c r="H523" s="37">
        <v>4</v>
      </c>
      <c r="I523" s="91">
        <v>90</v>
      </c>
      <c r="J523" s="36">
        <v>0</v>
      </c>
      <c r="K523" s="37">
        <v>0</v>
      </c>
      <c r="L523" s="37">
        <v>0</v>
      </c>
      <c r="M523" s="65"/>
      <c r="N523" s="65"/>
      <c r="O523" s="65"/>
      <c r="P523" s="65"/>
      <c r="Q523" s="65"/>
      <c r="R523" s="65"/>
      <c r="S523" s="65"/>
      <c r="T523" s="65"/>
    </row>
    <row r="524" spans="1:20" s="35" customFormat="1" ht="15.75" customHeight="1">
      <c r="A524" s="17">
        <v>21</v>
      </c>
      <c r="B524" s="36">
        <v>1</v>
      </c>
      <c r="C524" s="37">
        <v>0</v>
      </c>
      <c r="D524" s="37">
        <v>1</v>
      </c>
      <c r="E524" s="91">
        <v>56</v>
      </c>
      <c r="F524" s="36">
        <v>0</v>
      </c>
      <c r="G524" s="37">
        <v>0</v>
      </c>
      <c r="H524" s="37">
        <v>0</v>
      </c>
      <c r="I524" s="91">
        <v>91</v>
      </c>
      <c r="J524" s="36">
        <v>3</v>
      </c>
      <c r="K524" s="37">
        <v>2</v>
      </c>
      <c r="L524" s="37">
        <v>1</v>
      </c>
      <c r="M524" s="65"/>
      <c r="N524" s="65"/>
      <c r="O524" s="65"/>
      <c r="P524" s="65"/>
      <c r="Q524" s="65"/>
      <c r="R524" s="65"/>
      <c r="S524" s="65"/>
      <c r="T524" s="65"/>
    </row>
    <row r="525" spans="1:20" s="35" customFormat="1" ht="15.75" customHeight="1">
      <c r="A525" s="17">
        <v>22</v>
      </c>
      <c r="B525" s="36">
        <v>1</v>
      </c>
      <c r="C525" s="37">
        <v>1</v>
      </c>
      <c r="D525" s="37">
        <v>0</v>
      </c>
      <c r="E525" s="91">
        <v>57</v>
      </c>
      <c r="F525" s="36">
        <v>5</v>
      </c>
      <c r="G525" s="37">
        <v>2</v>
      </c>
      <c r="H525" s="37">
        <v>3</v>
      </c>
      <c r="I525" s="91">
        <v>92</v>
      </c>
      <c r="J525" s="36">
        <v>2</v>
      </c>
      <c r="K525" s="37">
        <v>0</v>
      </c>
      <c r="L525" s="37">
        <v>2</v>
      </c>
      <c r="M525" s="65"/>
      <c r="N525" s="65"/>
      <c r="O525" s="65"/>
      <c r="P525" s="65"/>
      <c r="Q525" s="65"/>
      <c r="R525" s="65"/>
      <c r="S525" s="65"/>
      <c r="T525" s="65"/>
    </row>
    <row r="526" spans="1:20" s="35" customFormat="1" ht="15.75" customHeight="1">
      <c r="A526" s="17">
        <v>23</v>
      </c>
      <c r="B526" s="36">
        <v>0</v>
      </c>
      <c r="C526" s="37">
        <v>0</v>
      </c>
      <c r="D526" s="37">
        <v>0</v>
      </c>
      <c r="E526" s="91">
        <v>58</v>
      </c>
      <c r="F526" s="36">
        <v>2</v>
      </c>
      <c r="G526" s="37">
        <v>1</v>
      </c>
      <c r="H526" s="37">
        <v>1</v>
      </c>
      <c r="I526" s="91">
        <v>93</v>
      </c>
      <c r="J526" s="36">
        <v>0</v>
      </c>
      <c r="K526" s="37">
        <v>0</v>
      </c>
      <c r="L526" s="37">
        <v>0</v>
      </c>
      <c r="M526" s="65"/>
      <c r="N526" s="65"/>
      <c r="O526" s="65"/>
      <c r="P526" s="65"/>
      <c r="Q526" s="65"/>
      <c r="R526" s="65"/>
      <c r="S526" s="65"/>
      <c r="T526" s="65"/>
    </row>
    <row r="527" spans="1:20" s="35" customFormat="1" ht="18" customHeight="1">
      <c r="A527" s="19">
        <v>24</v>
      </c>
      <c r="B527" s="39">
        <v>5</v>
      </c>
      <c r="C527" s="40">
        <v>3</v>
      </c>
      <c r="D527" s="40">
        <v>2</v>
      </c>
      <c r="E527" s="92">
        <v>59</v>
      </c>
      <c r="F527" s="39">
        <v>3</v>
      </c>
      <c r="G527" s="40">
        <v>1</v>
      </c>
      <c r="H527" s="40">
        <v>2</v>
      </c>
      <c r="I527" s="92">
        <v>94</v>
      </c>
      <c r="J527" s="39">
        <v>2</v>
      </c>
      <c r="K527" s="40">
        <v>1</v>
      </c>
      <c r="L527" s="40">
        <v>1</v>
      </c>
      <c r="M527" s="65"/>
      <c r="N527" s="65"/>
      <c r="O527" s="65"/>
      <c r="P527" s="65"/>
      <c r="Q527" s="65"/>
      <c r="R527" s="65"/>
      <c r="S527" s="65"/>
      <c r="T527" s="65"/>
    </row>
    <row r="528" spans="1:20" s="6" customFormat="1" ht="25.5" customHeight="1">
      <c r="A528" s="10" t="s">
        <v>28</v>
      </c>
      <c r="B528" s="44">
        <v>5</v>
      </c>
      <c r="C528" s="44">
        <v>1</v>
      </c>
      <c r="D528" s="44">
        <v>4</v>
      </c>
      <c r="E528" s="98" t="s">
        <v>29</v>
      </c>
      <c r="F528" s="44">
        <v>21</v>
      </c>
      <c r="G528" s="44">
        <v>11</v>
      </c>
      <c r="H528" s="44">
        <v>10</v>
      </c>
      <c r="I528" s="93" t="s">
        <v>30</v>
      </c>
      <c r="J528" s="44">
        <v>5</v>
      </c>
      <c r="K528" s="44">
        <v>0</v>
      </c>
      <c r="L528" s="44">
        <v>5</v>
      </c>
      <c r="M528" s="65"/>
      <c r="N528" s="65"/>
      <c r="O528" s="65"/>
      <c r="P528" s="65"/>
      <c r="Q528" s="65"/>
      <c r="R528" s="65"/>
      <c r="S528" s="65"/>
      <c r="T528" s="65"/>
    </row>
    <row r="529" spans="1:20" s="35" customFormat="1" ht="15.75" customHeight="1">
      <c r="A529" s="17">
        <v>25</v>
      </c>
      <c r="B529" s="36">
        <v>0</v>
      </c>
      <c r="C529" s="37">
        <v>0</v>
      </c>
      <c r="D529" s="37">
        <v>0</v>
      </c>
      <c r="E529" s="91">
        <v>60</v>
      </c>
      <c r="F529" s="36">
        <v>7</v>
      </c>
      <c r="G529" s="37">
        <v>3</v>
      </c>
      <c r="H529" s="37">
        <v>4</v>
      </c>
      <c r="I529" s="91">
        <v>95</v>
      </c>
      <c r="J529" s="36">
        <v>0</v>
      </c>
      <c r="K529" s="37">
        <v>0</v>
      </c>
      <c r="L529" s="37">
        <v>0</v>
      </c>
      <c r="M529" s="65"/>
      <c r="N529" s="65"/>
      <c r="O529" s="65"/>
      <c r="P529" s="65"/>
      <c r="Q529" s="65"/>
      <c r="R529" s="65"/>
      <c r="S529" s="65"/>
      <c r="T529" s="65"/>
    </row>
    <row r="530" spans="1:20" s="35" customFormat="1" ht="15.75" customHeight="1">
      <c r="A530" s="17">
        <v>26</v>
      </c>
      <c r="B530" s="36">
        <v>3</v>
      </c>
      <c r="C530" s="37">
        <v>0</v>
      </c>
      <c r="D530" s="37">
        <v>3</v>
      </c>
      <c r="E530" s="91">
        <v>61</v>
      </c>
      <c r="F530" s="36">
        <v>3</v>
      </c>
      <c r="G530" s="37">
        <v>2</v>
      </c>
      <c r="H530" s="37">
        <v>1</v>
      </c>
      <c r="I530" s="91">
        <v>96</v>
      </c>
      <c r="J530" s="36">
        <v>0</v>
      </c>
      <c r="K530" s="37">
        <v>0</v>
      </c>
      <c r="L530" s="37">
        <v>0</v>
      </c>
      <c r="M530" s="65"/>
      <c r="N530" s="65"/>
      <c r="O530" s="65"/>
      <c r="P530" s="65"/>
      <c r="Q530" s="65"/>
      <c r="R530" s="65"/>
      <c r="S530" s="65"/>
      <c r="T530" s="65"/>
    </row>
    <row r="531" spans="1:20" s="35" customFormat="1" ht="15.75" customHeight="1">
      <c r="A531" s="17">
        <v>27</v>
      </c>
      <c r="B531" s="36">
        <v>1</v>
      </c>
      <c r="C531" s="37">
        <v>0</v>
      </c>
      <c r="D531" s="37">
        <v>1</v>
      </c>
      <c r="E531" s="91">
        <v>62</v>
      </c>
      <c r="F531" s="36">
        <v>4</v>
      </c>
      <c r="G531" s="37">
        <v>2</v>
      </c>
      <c r="H531" s="37">
        <v>2</v>
      </c>
      <c r="I531" s="91">
        <v>97</v>
      </c>
      <c r="J531" s="36">
        <v>2</v>
      </c>
      <c r="K531" s="37">
        <v>0</v>
      </c>
      <c r="L531" s="37">
        <v>2</v>
      </c>
      <c r="M531" s="65"/>
      <c r="N531" s="65"/>
      <c r="O531" s="65"/>
      <c r="P531" s="65"/>
      <c r="Q531" s="65"/>
      <c r="R531" s="65"/>
      <c r="S531" s="65"/>
      <c r="T531" s="65"/>
    </row>
    <row r="532" spans="1:20" s="35" customFormat="1" ht="15.75" customHeight="1">
      <c r="A532" s="17">
        <v>28</v>
      </c>
      <c r="B532" s="36">
        <v>0</v>
      </c>
      <c r="C532" s="37">
        <v>0</v>
      </c>
      <c r="D532" s="37">
        <v>0</v>
      </c>
      <c r="E532" s="91">
        <v>63</v>
      </c>
      <c r="F532" s="36">
        <v>6</v>
      </c>
      <c r="G532" s="37">
        <v>4</v>
      </c>
      <c r="H532" s="37">
        <v>2</v>
      </c>
      <c r="I532" s="91">
        <v>98</v>
      </c>
      <c r="J532" s="36">
        <v>2</v>
      </c>
      <c r="K532" s="37">
        <v>0</v>
      </c>
      <c r="L532" s="37">
        <v>2</v>
      </c>
      <c r="M532" s="65"/>
      <c r="N532" s="65"/>
      <c r="O532" s="65"/>
      <c r="P532" s="65"/>
      <c r="Q532" s="65"/>
      <c r="R532" s="65"/>
      <c r="S532" s="65"/>
      <c r="T532" s="65"/>
    </row>
    <row r="533" spans="1:20" s="35" customFormat="1" ht="18" customHeight="1">
      <c r="A533" s="19">
        <v>29</v>
      </c>
      <c r="B533" s="39">
        <v>1</v>
      </c>
      <c r="C533" s="40">
        <v>1</v>
      </c>
      <c r="D533" s="40">
        <v>0</v>
      </c>
      <c r="E533" s="92">
        <v>64</v>
      </c>
      <c r="F533" s="39">
        <v>1</v>
      </c>
      <c r="G533" s="40">
        <v>0</v>
      </c>
      <c r="H533" s="40">
        <v>1</v>
      </c>
      <c r="I533" s="91">
        <v>99</v>
      </c>
      <c r="J533" s="36">
        <v>1</v>
      </c>
      <c r="K533" s="37">
        <v>0</v>
      </c>
      <c r="L533" s="37">
        <v>1</v>
      </c>
      <c r="M533" s="65"/>
      <c r="N533" s="65"/>
      <c r="O533" s="65"/>
      <c r="P533" s="65"/>
      <c r="Q533" s="65"/>
      <c r="R533" s="65"/>
      <c r="S533" s="65"/>
      <c r="T533" s="65"/>
    </row>
    <row r="534" spans="1:20" s="6" customFormat="1" ht="25.5" customHeight="1">
      <c r="A534" s="10" t="s">
        <v>31</v>
      </c>
      <c r="B534" s="44">
        <v>5</v>
      </c>
      <c r="C534" s="44">
        <v>4</v>
      </c>
      <c r="D534" s="44">
        <v>1</v>
      </c>
      <c r="E534" s="98" t="s">
        <v>32</v>
      </c>
      <c r="F534" s="44">
        <v>17</v>
      </c>
      <c r="G534" s="44">
        <v>12</v>
      </c>
      <c r="H534" s="44">
        <v>5</v>
      </c>
      <c r="I534" s="95">
        <v>100</v>
      </c>
      <c r="J534" s="47">
        <v>0</v>
      </c>
      <c r="K534" s="48">
        <v>0</v>
      </c>
      <c r="L534" s="48">
        <v>0</v>
      </c>
      <c r="M534" s="65"/>
      <c r="N534" s="65"/>
      <c r="O534" s="65"/>
      <c r="P534" s="65"/>
      <c r="Q534" s="65"/>
      <c r="R534" s="65"/>
      <c r="S534" s="65"/>
      <c r="T534" s="65"/>
    </row>
    <row r="535" spans="1:20" s="35" customFormat="1" ht="15.75" customHeight="1">
      <c r="A535" s="17">
        <v>30</v>
      </c>
      <c r="B535" s="36">
        <v>0</v>
      </c>
      <c r="C535" s="37">
        <v>0</v>
      </c>
      <c r="D535" s="37">
        <v>0</v>
      </c>
      <c r="E535" s="91">
        <v>65</v>
      </c>
      <c r="F535" s="36">
        <v>6</v>
      </c>
      <c r="G535" s="37">
        <v>6</v>
      </c>
      <c r="H535" s="37">
        <v>0</v>
      </c>
      <c r="I535" s="91">
        <v>101</v>
      </c>
      <c r="J535" s="36">
        <v>0</v>
      </c>
      <c r="K535" s="37">
        <v>0</v>
      </c>
      <c r="L535" s="37">
        <v>0</v>
      </c>
      <c r="M535" s="65"/>
      <c r="N535" s="65"/>
      <c r="O535" s="65"/>
      <c r="P535" s="65"/>
      <c r="Q535" s="65"/>
      <c r="R535" s="65"/>
      <c r="S535" s="65"/>
      <c r="T535" s="65"/>
    </row>
    <row r="536" spans="1:20" s="35" customFormat="1" ht="15.75" customHeight="1">
      <c r="A536" s="17">
        <v>31</v>
      </c>
      <c r="B536" s="36">
        <v>2</v>
      </c>
      <c r="C536" s="37">
        <v>1</v>
      </c>
      <c r="D536" s="37">
        <v>1</v>
      </c>
      <c r="E536" s="91">
        <v>66</v>
      </c>
      <c r="F536" s="36">
        <v>4</v>
      </c>
      <c r="G536" s="37">
        <v>2</v>
      </c>
      <c r="H536" s="37">
        <v>2</v>
      </c>
      <c r="I536" s="91">
        <v>102</v>
      </c>
      <c r="J536" s="36">
        <v>0</v>
      </c>
      <c r="K536" s="37">
        <v>0</v>
      </c>
      <c r="L536" s="37">
        <v>0</v>
      </c>
      <c r="M536" s="65"/>
      <c r="N536" s="65"/>
      <c r="O536" s="65"/>
      <c r="P536" s="65"/>
      <c r="Q536" s="65"/>
      <c r="R536" s="65"/>
      <c r="S536" s="65"/>
      <c r="T536" s="65"/>
    </row>
    <row r="537" spans="1:20" s="35" customFormat="1" ht="15.75" customHeight="1">
      <c r="A537" s="17">
        <v>32</v>
      </c>
      <c r="B537" s="36">
        <v>1</v>
      </c>
      <c r="C537" s="37">
        <v>1</v>
      </c>
      <c r="D537" s="37">
        <v>0</v>
      </c>
      <c r="E537" s="91">
        <v>67</v>
      </c>
      <c r="F537" s="36">
        <v>4</v>
      </c>
      <c r="G537" s="37">
        <v>2</v>
      </c>
      <c r="H537" s="37">
        <v>2</v>
      </c>
      <c r="I537" s="91">
        <v>103</v>
      </c>
      <c r="J537" s="36">
        <v>0</v>
      </c>
      <c r="K537" s="37">
        <v>0</v>
      </c>
      <c r="L537" s="37">
        <v>0</v>
      </c>
      <c r="M537" s="65"/>
      <c r="N537" s="65"/>
      <c r="O537" s="65"/>
      <c r="P537" s="65"/>
      <c r="Q537" s="65"/>
      <c r="R537" s="65"/>
      <c r="S537" s="65"/>
      <c r="T537" s="65"/>
    </row>
    <row r="538" spans="1:20" s="35" customFormat="1" ht="15.75" customHeight="1">
      <c r="A538" s="17">
        <v>33</v>
      </c>
      <c r="B538" s="36">
        <v>0</v>
      </c>
      <c r="C538" s="37">
        <v>0</v>
      </c>
      <c r="D538" s="37">
        <v>0</v>
      </c>
      <c r="E538" s="91">
        <v>68</v>
      </c>
      <c r="F538" s="36">
        <v>0</v>
      </c>
      <c r="G538" s="37">
        <v>0</v>
      </c>
      <c r="H538" s="37">
        <v>0</v>
      </c>
      <c r="I538" s="96" t="s">
        <v>33</v>
      </c>
      <c r="J538" s="39">
        <v>0</v>
      </c>
      <c r="K538" s="40">
        <v>0</v>
      </c>
      <c r="L538" s="40">
        <v>0</v>
      </c>
      <c r="M538" s="65"/>
      <c r="N538" s="65"/>
      <c r="O538" s="65"/>
      <c r="P538" s="65"/>
      <c r="Q538" s="65"/>
      <c r="R538" s="65"/>
      <c r="S538" s="65"/>
      <c r="T538" s="65"/>
    </row>
    <row r="539" spans="1:20" s="35" customFormat="1" ht="21" customHeight="1" thickBot="1">
      <c r="A539" s="32">
        <v>34</v>
      </c>
      <c r="B539" s="36">
        <v>2</v>
      </c>
      <c r="C539" s="37">
        <v>2</v>
      </c>
      <c r="D539" s="37">
        <v>0</v>
      </c>
      <c r="E539" s="91">
        <v>69</v>
      </c>
      <c r="F539" s="36">
        <v>3</v>
      </c>
      <c r="G539" s="37">
        <v>2</v>
      </c>
      <c r="H539" s="37">
        <v>1</v>
      </c>
      <c r="I539" s="107" t="s">
        <v>5</v>
      </c>
      <c r="J539" s="47">
        <v>207</v>
      </c>
      <c r="K539" s="47">
        <v>104</v>
      </c>
      <c r="L539" s="47">
        <v>103</v>
      </c>
      <c r="M539" s="65"/>
      <c r="N539" s="65"/>
      <c r="O539" s="65"/>
      <c r="P539" s="65"/>
      <c r="Q539" s="65"/>
      <c r="R539" s="65"/>
      <c r="S539" s="65"/>
      <c r="T539" s="65"/>
    </row>
    <row r="540" spans="1:20" s="58" customFormat="1" ht="24" customHeight="1" thickTop="1" thickBot="1">
      <c r="A540" s="53" t="s">
        <v>34</v>
      </c>
      <c r="B540" s="115">
        <v>8</v>
      </c>
      <c r="C540" s="116">
        <v>4</v>
      </c>
      <c r="D540" s="116">
        <v>4</v>
      </c>
      <c r="E540" s="117" t="s">
        <v>36</v>
      </c>
      <c r="F540" s="116">
        <v>94</v>
      </c>
      <c r="G540" s="116">
        <v>51</v>
      </c>
      <c r="H540" s="116">
        <v>43</v>
      </c>
      <c r="I540" s="118" t="s">
        <v>37</v>
      </c>
      <c r="J540" s="116">
        <v>105</v>
      </c>
      <c r="K540" s="116">
        <v>49</v>
      </c>
      <c r="L540" s="116">
        <v>56</v>
      </c>
      <c r="M540" s="65"/>
      <c r="N540" s="65"/>
      <c r="O540" s="65"/>
      <c r="P540" s="65"/>
      <c r="Q540" s="65"/>
      <c r="R540" s="65"/>
      <c r="S540" s="65"/>
      <c r="T540" s="65"/>
    </row>
    <row r="541" spans="1:20" s="31" customFormat="1" ht="24" customHeight="1" thickBot="1">
      <c r="A541" s="24"/>
      <c r="B541" s="25" t="s">
        <v>39</v>
      </c>
      <c r="C541" s="26"/>
      <c r="D541" s="27"/>
      <c r="E541" s="28"/>
      <c r="F541" s="29"/>
      <c r="G541" s="59" t="s">
        <v>165</v>
      </c>
      <c r="H541" s="29"/>
      <c r="I541" s="28"/>
      <c r="J541" s="29"/>
      <c r="K541" s="60" t="s">
        <v>71</v>
      </c>
      <c r="L541" s="30"/>
      <c r="M541" s="35"/>
      <c r="N541" s="65"/>
      <c r="O541" s="65"/>
      <c r="P541" s="65"/>
      <c r="Q541" s="65"/>
      <c r="R541" s="65"/>
      <c r="S541" s="65"/>
      <c r="T541" s="65"/>
    </row>
    <row r="542" spans="1:20" s="4" customFormat="1" ht="21" customHeight="1">
      <c r="A542" s="11" t="s">
        <v>1</v>
      </c>
      <c r="B542" s="8" t="s">
        <v>2</v>
      </c>
      <c r="C542" s="8" t="s">
        <v>3</v>
      </c>
      <c r="D542" s="9" t="s">
        <v>4</v>
      </c>
      <c r="E542" s="11" t="s">
        <v>1</v>
      </c>
      <c r="F542" s="8" t="s">
        <v>2</v>
      </c>
      <c r="G542" s="8" t="s">
        <v>3</v>
      </c>
      <c r="H542" s="9" t="s">
        <v>4</v>
      </c>
      <c r="I542" s="11" t="s">
        <v>1</v>
      </c>
      <c r="J542" s="8" t="s">
        <v>2</v>
      </c>
      <c r="K542" s="8" t="s">
        <v>3</v>
      </c>
      <c r="L542" s="16" t="s">
        <v>4</v>
      </c>
      <c r="M542" s="65"/>
      <c r="N542" s="65"/>
      <c r="O542" s="65"/>
      <c r="P542" s="65"/>
      <c r="Q542" s="65"/>
      <c r="R542" s="65"/>
      <c r="S542" s="65"/>
      <c r="T542" s="65"/>
    </row>
    <row r="543" spans="1:20" s="6" customFormat="1" ht="25.5" customHeight="1">
      <c r="A543" s="10" t="s">
        <v>6</v>
      </c>
      <c r="B543" s="44">
        <v>1</v>
      </c>
      <c r="C543" s="44">
        <v>1</v>
      </c>
      <c r="D543" s="44">
        <v>0</v>
      </c>
      <c r="E543" s="98" t="s">
        <v>7</v>
      </c>
      <c r="F543" s="44">
        <v>5</v>
      </c>
      <c r="G543" s="44">
        <v>3</v>
      </c>
      <c r="H543" s="44">
        <v>2</v>
      </c>
      <c r="I543" s="98" t="s">
        <v>8</v>
      </c>
      <c r="J543" s="44">
        <v>17</v>
      </c>
      <c r="K543" s="44">
        <v>8</v>
      </c>
      <c r="L543" s="44">
        <v>9</v>
      </c>
      <c r="M543" s="65"/>
      <c r="N543" s="65"/>
      <c r="O543" s="65"/>
      <c r="P543" s="65"/>
      <c r="Q543" s="65"/>
      <c r="R543" s="65"/>
      <c r="S543" s="65"/>
      <c r="T543" s="65"/>
    </row>
    <row r="544" spans="1:20" s="35" customFormat="1" ht="15.75" customHeight="1">
      <c r="A544" s="17">
        <v>0</v>
      </c>
      <c r="B544" s="36">
        <v>0</v>
      </c>
      <c r="C544" s="37">
        <v>0</v>
      </c>
      <c r="D544" s="37">
        <v>0</v>
      </c>
      <c r="E544" s="91">
        <v>35</v>
      </c>
      <c r="F544" s="36">
        <v>0</v>
      </c>
      <c r="G544" s="37">
        <v>0</v>
      </c>
      <c r="H544" s="37">
        <v>0</v>
      </c>
      <c r="I544" s="91">
        <v>70</v>
      </c>
      <c r="J544" s="36">
        <v>6</v>
      </c>
      <c r="K544" s="37">
        <v>2</v>
      </c>
      <c r="L544" s="37">
        <v>4</v>
      </c>
      <c r="M544" s="65"/>
      <c r="N544" s="65"/>
      <c r="O544" s="65"/>
      <c r="P544" s="65"/>
      <c r="Q544" s="65"/>
      <c r="R544" s="65"/>
      <c r="S544" s="65"/>
      <c r="T544" s="65"/>
    </row>
    <row r="545" spans="1:20" s="35" customFormat="1" ht="15.75" customHeight="1">
      <c r="A545" s="17">
        <v>1</v>
      </c>
      <c r="B545" s="36">
        <v>0</v>
      </c>
      <c r="C545" s="37">
        <v>0</v>
      </c>
      <c r="D545" s="37">
        <v>0</v>
      </c>
      <c r="E545" s="91">
        <v>36</v>
      </c>
      <c r="F545" s="36">
        <v>2</v>
      </c>
      <c r="G545" s="37">
        <v>1</v>
      </c>
      <c r="H545" s="37">
        <v>1</v>
      </c>
      <c r="I545" s="91">
        <v>71</v>
      </c>
      <c r="J545" s="36">
        <v>1</v>
      </c>
      <c r="K545" s="37">
        <v>1</v>
      </c>
      <c r="L545" s="37">
        <v>0</v>
      </c>
      <c r="M545" s="65"/>
      <c r="N545" s="65"/>
      <c r="O545" s="65"/>
      <c r="P545" s="65"/>
      <c r="Q545" s="65"/>
      <c r="R545" s="65"/>
      <c r="S545" s="65"/>
      <c r="T545" s="65"/>
    </row>
    <row r="546" spans="1:20" s="35" customFormat="1" ht="15.75" customHeight="1">
      <c r="A546" s="17">
        <v>2</v>
      </c>
      <c r="B546" s="36">
        <v>0</v>
      </c>
      <c r="C546" s="37">
        <v>0</v>
      </c>
      <c r="D546" s="37">
        <v>0</v>
      </c>
      <c r="E546" s="91">
        <v>37</v>
      </c>
      <c r="F546" s="36">
        <v>0</v>
      </c>
      <c r="G546" s="37">
        <v>0</v>
      </c>
      <c r="H546" s="37">
        <v>0</v>
      </c>
      <c r="I546" s="91">
        <v>72</v>
      </c>
      <c r="J546" s="36">
        <v>6</v>
      </c>
      <c r="K546" s="37">
        <v>3</v>
      </c>
      <c r="L546" s="37">
        <v>3</v>
      </c>
      <c r="M546" s="65"/>
      <c r="N546" s="65"/>
      <c r="O546" s="65"/>
      <c r="P546" s="65"/>
      <c r="Q546" s="65"/>
      <c r="R546" s="65"/>
      <c r="S546" s="65"/>
      <c r="T546" s="65"/>
    </row>
    <row r="547" spans="1:20" s="35" customFormat="1" ht="15.75" customHeight="1">
      <c r="A547" s="17">
        <v>3</v>
      </c>
      <c r="B547" s="36">
        <v>0</v>
      </c>
      <c r="C547" s="37">
        <v>0</v>
      </c>
      <c r="D547" s="37">
        <v>0</v>
      </c>
      <c r="E547" s="91">
        <v>38</v>
      </c>
      <c r="F547" s="36">
        <v>3</v>
      </c>
      <c r="G547" s="37">
        <v>2</v>
      </c>
      <c r="H547" s="37">
        <v>1</v>
      </c>
      <c r="I547" s="91">
        <v>73</v>
      </c>
      <c r="J547" s="36">
        <v>2</v>
      </c>
      <c r="K547" s="37">
        <v>2</v>
      </c>
      <c r="L547" s="37">
        <v>0</v>
      </c>
      <c r="M547" s="65"/>
      <c r="N547" s="65"/>
      <c r="O547" s="65"/>
      <c r="P547" s="65"/>
      <c r="Q547" s="65"/>
      <c r="R547" s="65"/>
      <c r="S547" s="65"/>
      <c r="T547" s="65"/>
    </row>
    <row r="548" spans="1:20" s="35" customFormat="1" ht="18" customHeight="1">
      <c r="A548" s="19">
        <v>4</v>
      </c>
      <c r="B548" s="105">
        <v>1</v>
      </c>
      <c r="C548" s="40">
        <v>1</v>
      </c>
      <c r="D548" s="40">
        <v>0</v>
      </c>
      <c r="E548" s="92">
        <v>39</v>
      </c>
      <c r="F548" s="39">
        <v>0</v>
      </c>
      <c r="G548" s="40">
        <v>0</v>
      </c>
      <c r="H548" s="40">
        <v>0</v>
      </c>
      <c r="I548" s="92">
        <v>74</v>
      </c>
      <c r="J548" s="39">
        <v>2</v>
      </c>
      <c r="K548" s="40">
        <v>0</v>
      </c>
      <c r="L548" s="40">
        <v>2</v>
      </c>
      <c r="M548" s="65"/>
      <c r="N548" s="65"/>
      <c r="O548" s="65"/>
      <c r="P548" s="65"/>
      <c r="Q548" s="65"/>
      <c r="R548" s="65"/>
      <c r="S548" s="65"/>
      <c r="T548" s="65"/>
    </row>
    <row r="549" spans="1:20" s="6" customFormat="1" ht="25.5" customHeight="1">
      <c r="A549" s="10" t="s">
        <v>10</v>
      </c>
      <c r="B549" s="44">
        <v>4</v>
      </c>
      <c r="C549" s="44">
        <v>1</v>
      </c>
      <c r="D549" s="44">
        <v>3</v>
      </c>
      <c r="E549" s="98" t="s">
        <v>11</v>
      </c>
      <c r="F549" s="44">
        <v>3</v>
      </c>
      <c r="G549" s="44">
        <v>1</v>
      </c>
      <c r="H549" s="44">
        <v>2</v>
      </c>
      <c r="I549" s="98" t="s">
        <v>12</v>
      </c>
      <c r="J549" s="44">
        <v>9</v>
      </c>
      <c r="K549" s="44">
        <v>5</v>
      </c>
      <c r="L549" s="44">
        <v>4</v>
      </c>
      <c r="M549" s="65"/>
      <c r="N549" s="65"/>
      <c r="O549" s="65"/>
      <c r="P549" s="65"/>
      <c r="Q549" s="65"/>
      <c r="R549" s="65"/>
      <c r="S549" s="65"/>
      <c r="T549" s="65"/>
    </row>
    <row r="550" spans="1:20" s="35" customFormat="1" ht="15.75" customHeight="1">
      <c r="A550" s="17">
        <v>5</v>
      </c>
      <c r="B550" s="36">
        <v>1</v>
      </c>
      <c r="C550" s="37">
        <v>1</v>
      </c>
      <c r="D550" s="37">
        <v>0</v>
      </c>
      <c r="E550" s="91">
        <v>40</v>
      </c>
      <c r="F550" s="36">
        <v>1</v>
      </c>
      <c r="G550" s="37">
        <v>0</v>
      </c>
      <c r="H550" s="37">
        <v>1</v>
      </c>
      <c r="I550" s="91">
        <v>75</v>
      </c>
      <c r="J550" s="36">
        <v>1</v>
      </c>
      <c r="K550" s="37">
        <v>0</v>
      </c>
      <c r="L550" s="37">
        <v>1</v>
      </c>
      <c r="M550" s="65"/>
      <c r="N550" s="65"/>
      <c r="O550" s="65"/>
      <c r="P550" s="65"/>
      <c r="Q550" s="65"/>
      <c r="R550" s="65"/>
      <c r="S550" s="65"/>
      <c r="T550" s="65"/>
    </row>
    <row r="551" spans="1:20" s="35" customFormat="1" ht="15.75" customHeight="1">
      <c r="A551" s="17">
        <v>6</v>
      </c>
      <c r="B551" s="36">
        <v>1</v>
      </c>
      <c r="C551" s="37">
        <v>0</v>
      </c>
      <c r="D551" s="37">
        <v>1</v>
      </c>
      <c r="E551" s="91">
        <v>41</v>
      </c>
      <c r="F551" s="36">
        <v>0</v>
      </c>
      <c r="G551" s="37">
        <v>0</v>
      </c>
      <c r="H551" s="37">
        <v>0</v>
      </c>
      <c r="I551" s="91">
        <v>76</v>
      </c>
      <c r="J551" s="36">
        <v>2</v>
      </c>
      <c r="K551" s="37">
        <v>1</v>
      </c>
      <c r="L551" s="37">
        <v>1</v>
      </c>
      <c r="M551" s="65"/>
      <c r="N551" s="65"/>
      <c r="O551" s="65"/>
      <c r="P551" s="65"/>
      <c r="Q551" s="65"/>
      <c r="R551" s="65"/>
      <c r="S551" s="65"/>
      <c r="T551" s="65"/>
    </row>
    <row r="552" spans="1:20" s="35" customFormat="1" ht="15.75" customHeight="1">
      <c r="A552" s="17">
        <v>7</v>
      </c>
      <c r="B552" s="36">
        <v>0</v>
      </c>
      <c r="C552" s="37">
        <v>0</v>
      </c>
      <c r="D552" s="37">
        <v>0</v>
      </c>
      <c r="E552" s="91">
        <v>42</v>
      </c>
      <c r="F552" s="36">
        <v>0</v>
      </c>
      <c r="G552" s="37">
        <v>0</v>
      </c>
      <c r="H552" s="37">
        <v>0</v>
      </c>
      <c r="I552" s="91">
        <v>77</v>
      </c>
      <c r="J552" s="36">
        <v>2</v>
      </c>
      <c r="K552" s="37">
        <v>2</v>
      </c>
      <c r="L552" s="37">
        <v>0</v>
      </c>
      <c r="M552" s="65"/>
      <c r="N552" s="65"/>
      <c r="O552" s="65"/>
      <c r="P552" s="65"/>
      <c r="Q552" s="65"/>
      <c r="R552" s="65"/>
      <c r="S552" s="65"/>
      <c r="T552" s="65"/>
    </row>
    <row r="553" spans="1:20" s="35" customFormat="1" ht="15.75" customHeight="1">
      <c r="A553" s="17">
        <v>8</v>
      </c>
      <c r="B553" s="36">
        <v>0</v>
      </c>
      <c r="C553" s="37">
        <v>0</v>
      </c>
      <c r="D553" s="37">
        <v>0</v>
      </c>
      <c r="E553" s="91">
        <v>43</v>
      </c>
      <c r="F553" s="36">
        <v>1</v>
      </c>
      <c r="G553" s="37">
        <v>1</v>
      </c>
      <c r="H553" s="37">
        <v>0</v>
      </c>
      <c r="I553" s="91">
        <v>78</v>
      </c>
      <c r="J553" s="36">
        <v>3</v>
      </c>
      <c r="K553" s="37">
        <v>1</v>
      </c>
      <c r="L553" s="37">
        <v>2</v>
      </c>
      <c r="M553" s="65"/>
      <c r="N553" s="65"/>
      <c r="O553" s="65"/>
      <c r="P553" s="65"/>
      <c r="Q553" s="65"/>
      <c r="R553" s="65"/>
      <c r="S553" s="65"/>
      <c r="T553" s="65"/>
    </row>
    <row r="554" spans="1:20" s="35" customFormat="1" ht="18" customHeight="1">
      <c r="A554" s="19">
        <v>9</v>
      </c>
      <c r="B554" s="39">
        <v>2</v>
      </c>
      <c r="C554" s="40">
        <v>0</v>
      </c>
      <c r="D554" s="40">
        <v>2</v>
      </c>
      <c r="E554" s="92">
        <v>44</v>
      </c>
      <c r="F554" s="39">
        <v>1</v>
      </c>
      <c r="G554" s="40">
        <v>0</v>
      </c>
      <c r="H554" s="40">
        <v>1</v>
      </c>
      <c r="I554" s="92">
        <v>79</v>
      </c>
      <c r="J554" s="39">
        <v>1</v>
      </c>
      <c r="K554" s="40">
        <v>1</v>
      </c>
      <c r="L554" s="40">
        <v>0</v>
      </c>
      <c r="M554" s="65"/>
      <c r="N554" s="65"/>
      <c r="O554" s="65"/>
      <c r="P554" s="65"/>
      <c r="Q554" s="65"/>
      <c r="R554" s="65"/>
      <c r="S554" s="65"/>
      <c r="T554" s="65"/>
    </row>
    <row r="555" spans="1:20" s="6" customFormat="1" ht="25.5" customHeight="1">
      <c r="A555" s="10" t="s">
        <v>19</v>
      </c>
      <c r="B555" s="44">
        <v>4</v>
      </c>
      <c r="C555" s="44">
        <v>1</v>
      </c>
      <c r="D555" s="44">
        <v>3</v>
      </c>
      <c r="E555" s="98" t="s">
        <v>20</v>
      </c>
      <c r="F555" s="44">
        <v>8</v>
      </c>
      <c r="G555" s="44">
        <v>5</v>
      </c>
      <c r="H555" s="44">
        <v>3</v>
      </c>
      <c r="I555" s="98" t="s">
        <v>21</v>
      </c>
      <c r="J555" s="44">
        <v>6</v>
      </c>
      <c r="K555" s="44">
        <v>1</v>
      </c>
      <c r="L555" s="44">
        <v>5</v>
      </c>
      <c r="M555" s="65"/>
      <c r="N555" s="65"/>
      <c r="O555" s="65"/>
      <c r="P555" s="65"/>
      <c r="Q555" s="65"/>
      <c r="R555" s="65"/>
      <c r="S555" s="65"/>
      <c r="T555" s="65"/>
    </row>
    <row r="556" spans="1:20" s="35" customFormat="1" ht="15.75" customHeight="1">
      <c r="A556" s="17">
        <v>10</v>
      </c>
      <c r="B556" s="36">
        <v>0</v>
      </c>
      <c r="C556" s="37">
        <v>0</v>
      </c>
      <c r="D556" s="37">
        <v>0</v>
      </c>
      <c r="E556" s="91">
        <v>45</v>
      </c>
      <c r="F556" s="36">
        <v>4</v>
      </c>
      <c r="G556" s="37">
        <v>2</v>
      </c>
      <c r="H556" s="37">
        <v>2</v>
      </c>
      <c r="I556" s="91">
        <v>80</v>
      </c>
      <c r="J556" s="36">
        <v>0</v>
      </c>
      <c r="K556" s="37">
        <v>0</v>
      </c>
      <c r="L556" s="37">
        <v>0</v>
      </c>
      <c r="M556" s="65"/>
      <c r="N556" s="65"/>
      <c r="O556" s="65"/>
      <c r="P556" s="65"/>
      <c r="Q556" s="65"/>
      <c r="R556" s="65"/>
      <c r="S556" s="65"/>
      <c r="T556" s="65"/>
    </row>
    <row r="557" spans="1:20" s="35" customFormat="1" ht="15.75" customHeight="1">
      <c r="A557" s="17">
        <v>11</v>
      </c>
      <c r="B557" s="36">
        <v>0</v>
      </c>
      <c r="C557" s="37">
        <v>0</v>
      </c>
      <c r="D557" s="37">
        <v>0</v>
      </c>
      <c r="E557" s="91">
        <v>46</v>
      </c>
      <c r="F557" s="36">
        <v>0</v>
      </c>
      <c r="G557" s="37">
        <v>0</v>
      </c>
      <c r="H557" s="37">
        <v>0</v>
      </c>
      <c r="I557" s="91">
        <v>81</v>
      </c>
      <c r="J557" s="36">
        <v>1</v>
      </c>
      <c r="K557" s="37">
        <v>0</v>
      </c>
      <c r="L557" s="37">
        <v>1</v>
      </c>
      <c r="M557" s="65"/>
      <c r="N557" s="65"/>
      <c r="O557" s="65"/>
      <c r="P557" s="65"/>
      <c r="Q557" s="65"/>
      <c r="R557" s="65"/>
      <c r="S557" s="65"/>
      <c r="T557" s="65"/>
    </row>
    <row r="558" spans="1:20" s="35" customFormat="1" ht="15.75" customHeight="1">
      <c r="A558" s="17">
        <v>12</v>
      </c>
      <c r="B558" s="36">
        <v>3</v>
      </c>
      <c r="C558" s="37">
        <v>1</v>
      </c>
      <c r="D558" s="37">
        <v>2</v>
      </c>
      <c r="E558" s="91">
        <v>47</v>
      </c>
      <c r="F558" s="36">
        <v>2</v>
      </c>
      <c r="G558" s="37">
        <v>1</v>
      </c>
      <c r="H558" s="37">
        <v>1</v>
      </c>
      <c r="I558" s="91">
        <v>82</v>
      </c>
      <c r="J558" s="36">
        <v>1</v>
      </c>
      <c r="K558" s="37">
        <v>0</v>
      </c>
      <c r="L558" s="37">
        <v>1</v>
      </c>
      <c r="M558" s="65"/>
      <c r="N558" s="65"/>
      <c r="O558" s="65"/>
      <c r="P558" s="65"/>
      <c r="Q558" s="65"/>
      <c r="R558" s="65"/>
      <c r="S558" s="65"/>
      <c r="T558" s="65"/>
    </row>
    <row r="559" spans="1:20" s="35" customFormat="1" ht="15.75" customHeight="1">
      <c r="A559" s="17">
        <v>13</v>
      </c>
      <c r="B559" s="36">
        <v>0</v>
      </c>
      <c r="C559" s="37">
        <v>0</v>
      </c>
      <c r="D559" s="37">
        <v>0</v>
      </c>
      <c r="E559" s="91">
        <v>48</v>
      </c>
      <c r="F559" s="36">
        <v>2</v>
      </c>
      <c r="G559" s="37">
        <v>2</v>
      </c>
      <c r="H559" s="37">
        <v>0</v>
      </c>
      <c r="I559" s="91">
        <v>83</v>
      </c>
      <c r="J559" s="36">
        <v>3</v>
      </c>
      <c r="K559" s="37">
        <v>1</v>
      </c>
      <c r="L559" s="37">
        <v>2</v>
      </c>
      <c r="M559" s="65"/>
      <c r="N559" s="65"/>
      <c r="O559" s="65"/>
      <c r="P559" s="65"/>
      <c r="Q559" s="65"/>
      <c r="R559" s="65"/>
      <c r="S559" s="65"/>
      <c r="T559" s="65"/>
    </row>
    <row r="560" spans="1:20" s="35" customFormat="1" ht="18" customHeight="1">
      <c r="A560" s="19">
        <v>14</v>
      </c>
      <c r="B560" s="39">
        <v>1</v>
      </c>
      <c r="C560" s="40">
        <v>0</v>
      </c>
      <c r="D560" s="40">
        <v>1</v>
      </c>
      <c r="E560" s="92">
        <v>49</v>
      </c>
      <c r="F560" s="39">
        <v>0</v>
      </c>
      <c r="G560" s="40">
        <v>0</v>
      </c>
      <c r="H560" s="40">
        <v>0</v>
      </c>
      <c r="I560" s="92">
        <v>84</v>
      </c>
      <c r="J560" s="39">
        <v>1</v>
      </c>
      <c r="K560" s="40">
        <v>0</v>
      </c>
      <c r="L560" s="40">
        <v>1</v>
      </c>
      <c r="M560" s="65"/>
      <c r="N560" s="65"/>
      <c r="O560" s="65"/>
      <c r="P560" s="65"/>
      <c r="Q560" s="65"/>
      <c r="R560" s="65"/>
      <c r="S560" s="65"/>
      <c r="T560" s="65"/>
    </row>
    <row r="561" spans="1:20" s="6" customFormat="1" ht="25.5" customHeight="1">
      <c r="A561" s="10" t="s">
        <v>22</v>
      </c>
      <c r="B561" s="44">
        <v>5</v>
      </c>
      <c r="C561" s="44">
        <v>3</v>
      </c>
      <c r="D561" s="44">
        <v>2</v>
      </c>
      <c r="E561" s="98" t="s">
        <v>23</v>
      </c>
      <c r="F561" s="44">
        <v>3</v>
      </c>
      <c r="G561" s="44">
        <v>2</v>
      </c>
      <c r="H561" s="44">
        <v>1</v>
      </c>
      <c r="I561" s="98" t="s">
        <v>24</v>
      </c>
      <c r="J561" s="44">
        <v>5</v>
      </c>
      <c r="K561" s="44">
        <v>1</v>
      </c>
      <c r="L561" s="44">
        <v>4</v>
      </c>
      <c r="M561" s="65"/>
      <c r="N561" s="65"/>
      <c r="O561" s="65"/>
      <c r="P561" s="65"/>
      <c r="Q561" s="65"/>
      <c r="R561" s="65"/>
      <c r="S561" s="65"/>
      <c r="T561" s="65"/>
    </row>
    <row r="562" spans="1:20" s="35" customFormat="1" ht="15.75" customHeight="1">
      <c r="A562" s="17">
        <v>15</v>
      </c>
      <c r="B562" s="36">
        <v>2</v>
      </c>
      <c r="C562" s="37">
        <v>2</v>
      </c>
      <c r="D562" s="37">
        <v>0</v>
      </c>
      <c r="E562" s="91">
        <v>50</v>
      </c>
      <c r="F562" s="36">
        <v>1</v>
      </c>
      <c r="G562" s="37">
        <v>0</v>
      </c>
      <c r="H562" s="37">
        <v>1</v>
      </c>
      <c r="I562" s="91">
        <v>85</v>
      </c>
      <c r="J562" s="36">
        <v>2</v>
      </c>
      <c r="K562" s="37">
        <v>0</v>
      </c>
      <c r="L562" s="37">
        <v>2</v>
      </c>
      <c r="M562" s="65"/>
      <c r="N562" s="65"/>
      <c r="O562" s="65"/>
      <c r="P562" s="65"/>
      <c r="Q562" s="65"/>
      <c r="R562" s="65"/>
      <c r="S562" s="65"/>
      <c r="T562" s="65"/>
    </row>
    <row r="563" spans="1:20" s="35" customFormat="1" ht="15.75" customHeight="1">
      <c r="A563" s="17">
        <v>16</v>
      </c>
      <c r="B563" s="36">
        <v>1</v>
      </c>
      <c r="C563" s="37">
        <v>0</v>
      </c>
      <c r="D563" s="37">
        <v>1</v>
      </c>
      <c r="E563" s="91">
        <v>51</v>
      </c>
      <c r="F563" s="36">
        <v>0</v>
      </c>
      <c r="G563" s="37">
        <v>0</v>
      </c>
      <c r="H563" s="37">
        <v>0</v>
      </c>
      <c r="I563" s="91">
        <v>86</v>
      </c>
      <c r="J563" s="36">
        <v>1</v>
      </c>
      <c r="K563" s="37">
        <v>1</v>
      </c>
      <c r="L563" s="37">
        <v>0</v>
      </c>
      <c r="M563" s="65"/>
      <c r="N563" s="65"/>
      <c r="O563" s="65"/>
      <c r="P563" s="65"/>
      <c r="Q563" s="65"/>
      <c r="R563" s="65"/>
      <c r="S563" s="65"/>
      <c r="T563" s="65"/>
    </row>
    <row r="564" spans="1:20" s="35" customFormat="1" ht="15.75" customHeight="1">
      <c r="A564" s="17">
        <v>17</v>
      </c>
      <c r="B564" s="36">
        <v>0</v>
      </c>
      <c r="C564" s="37">
        <v>0</v>
      </c>
      <c r="D564" s="37">
        <v>0</v>
      </c>
      <c r="E564" s="91">
        <v>52</v>
      </c>
      <c r="F564" s="36">
        <v>1</v>
      </c>
      <c r="G564" s="37">
        <v>1</v>
      </c>
      <c r="H564" s="37">
        <v>0</v>
      </c>
      <c r="I564" s="91">
        <v>87</v>
      </c>
      <c r="J564" s="36">
        <v>0</v>
      </c>
      <c r="K564" s="37">
        <v>0</v>
      </c>
      <c r="L564" s="37">
        <v>0</v>
      </c>
      <c r="M564" s="65"/>
      <c r="N564" s="65"/>
      <c r="O564" s="65"/>
      <c r="P564" s="65"/>
      <c r="Q564" s="65"/>
      <c r="R564" s="65"/>
      <c r="S564" s="65"/>
      <c r="T564" s="65"/>
    </row>
    <row r="565" spans="1:20" s="35" customFormat="1" ht="15.75" customHeight="1">
      <c r="A565" s="17">
        <v>18</v>
      </c>
      <c r="B565" s="36">
        <v>1</v>
      </c>
      <c r="C565" s="37">
        <v>0</v>
      </c>
      <c r="D565" s="37">
        <v>1</v>
      </c>
      <c r="E565" s="91">
        <v>53</v>
      </c>
      <c r="F565" s="36">
        <v>0</v>
      </c>
      <c r="G565" s="37">
        <v>0</v>
      </c>
      <c r="H565" s="37">
        <v>0</v>
      </c>
      <c r="I565" s="91">
        <v>88</v>
      </c>
      <c r="J565" s="36">
        <v>2</v>
      </c>
      <c r="K565" s="37">
        <v>0</v>
      </c>
      <c r="L565" s="37">
        <v>2</v>
      </c>
      <c r="M565" s="65"/>
      <c r="N565" s="65"/>
      <c r="O565" s="65"/>
      <c r="P565" s="65"/>
      <c r="Q565" s="65"/>
      <c r="R565" s="65"/>
      <c r="S565" s="65"/>
      <c r="T565" s="65"/>
    </row>
    <row r="566" spans="1:20" s="35" customFormat="1" ht="18" customHeight="1">
      <c r="A566" s="19">
        <v>19</v>
      </c>
      <c r="B566" s="39">
        <v>1</v>
      </c>
      <c r="C566" s="40">
        <v>1</v>
      </c>
      <c r="D566" s="40">
        <v>0</v>
      </c>
      <c r="E566" s="92">
        <v>54</v>
      </c>
      <c r="F566" s="39">
        <v>1</v>
      </c>
      <c r="G566" s="40">
        <v>1</v>
      </c>
      <c r="H566" s="40">
        <v>0</v>
      </c>
      <c r="I566" s="92">
        <v>89</v>
      </c>
      <c r="J566" s="39">
        <v>0</v>
      </c>
      <c r="K566" s="40">
        <v>0</v>
      </c>
      <c r="L566" s="40">
        <v>0</v>
      </c>
      <c r="M566" s="65"/>
      <c r="N566" s="65"/>
      <c r="O566" s="65"/>
      <c r="P566" s="65"/>
      <c r="Q566" s="65"/>
      <c r="R566" s="65"/>
      <c r="S566" s="65"/>
      <c r="T566" s="65"/>
    </row>
    <row r="567" spans="1:20" s="6" customFormat="1" ht="25.5" customHeight="1">
      <c r="A567" s="10" t="s">
        <v>25</v>
      </c>
      <c r="B567" s="44">
        <v>3</v>
      </c>
      <c r="C567" s="44">
        <v>2</v>
      </c>
      <c r="D567" s="44">
        <v>1</v>
      </c>
      <c r="E567" s="98" t="s">
        <v>26</v>
      </c>
      <c r="F567" s="44">
        <v>7</v>
      </c>
      <c r="G567" s="44">
        <v>4</v>
      </c>
      <c r="H567" s="44">
        <v>3</v>
      </c>
      <c r="I567" s="98" t="s">
        <v>27</v>
      </c>
      <c r="J567" s="44">
        <v>1</v>
      </c>
      <c r="K567" s="44">
        <v>0</v>
      </c>
      <c r="L567" s="44">
        <v>1</v>
      </c>
      <c r="M567" s="65"/>
      <c r="N567" s="65"/>
      <c r="O567" s="65"/>
      <c r="P567" s="65"/>
      <c r="Q567" s="65"/>
      <c r="R567" s="65"/>
      <c r="S567" s="65"/>
      <c r="T567" s="65"/>
    </row>
    <row r="568" spans="1:20" s="35" customFormat="1" ht="15.75" customHeight="1">
      <c r="A568" s="17">
        <v>20</v>
      </c>
      <c r="B568" s="36">
        <v>0</v>
      </c>
      <c r="C568" s="37">
        <v>0</v>
      </c>
      <c r="D568" s="37">
        <v>0</v>
      </c>
      <c r="E568" s="91">
        <v>55</v>
      </c>
      <c r="F568" s="36">
        <v>2</v>
      </c>
      <c r="G568" s="37">
        <v>2</v>
      </c>
      <c r="H568" s="37">
        <v>0</v>
      </c>
      <c r="I568" s="91">
        <v>90</v>
      </c>
      <c r="J568" s="36">
        <v>1</v>
      </c>
      <c r="K568" s="37">
        <v>0</v>
      </c>
      <c r="L568" s="37">
        <v>1</v>
      </c>
      <c r="M568" s="65"/>
      <c r="N568" s="65"/>
      <c r="O568" s="65"/>
      <c r="P568" s="65"/>
      <c r="Q568" s="65"/>
      <c r="R568" s="65"/>
      <c r="S568" s="65"/>
      <c r="T568" s="65"/>
    </row>
    <row r="569" spans="1:20" s="35" customFormat="1" ht="15.75" customHeight="1">
      <c r="A569" s="17">
        <v>21</v>
      </c>
      <c r="B569" s="36">
        <v>1</v>
      </c>
      <c r="C569" s="37">
        <v>1</v>
      </c>
      <c r="D569" s="37">
        <v>0</v>
      </c>
      <c r="E569" s="91">
        <v>56</v>
      </c>
      <c r="F569" s="36">
        <v>2</v>
      </c>
      <c r="G569" s="37">
        <v>1</v>
      </c>
      <c r="H569" s="37">
        <v>1</v>
      </c>
      <c r="I569" s="91">
        <v>91</v>
      </c>
      <c r="J569" s="36">
        <v>0</v>
      </c>
      <c r="K569" s="37">
        <v>0</v>
      </c>
      <c r="L569" s="37">
        <v>0</v>
      </c>
      <c r="M569" s="65"/>
      <c r="N569" s="65"/>
      <c r="O569" s="65"/>
      <c r="P569" s="65"/>
      <c r="Q569" s="65"/>
      <c r="R569" s="65"/>
      <c r="S569" s="65"/>
      <c r="T569" s="65"/>
    </row>
    <row r="570" spans="1:20" s="35" customFormat="1" ht="15.75" customHeight="1">
      <c r="A570" s="17">
        <v>22</v>
      </c>
      <c r="B570" s="36">
        <v>0</v>
      </c>
      <c r="C570" s="37">
        <v>0</v>
      </c>
      <c r="D570" s="37">
        <v>0</v>
      </c>
      <c r="E570" s="91">
        <v>57</v>
      </c>
      <c r="F570" s="36">
        <v>0</v>
      </c>
      <c r="G570" s="37">
        <v>0</v>
      </c>
      <c r="H570" s="37">
        <v>0</v>
      </c>
      <c r="I570" s="91">
        <v>92</v>
      </c>
      <c r="J570" s="36">
        <v>0</v>
      </c>
      <c r="K570" s="37">
        <v>0</v>
      </c>
      <c r="L570" s="37">
        <v>0</v>
      </c>
      <c r="M570" s="65"/>
      <c r="N570" s="65"/>
      <c r="O570" s="65"/>
      <c r="P570" s="65"/>
      <c r="Q570" s="65"/>
      <c r="R570" s="65"/>
      <c r="S570" s="65"/>
      <c r="T570" s="65"/>
    </row>
    <row r="571" spans="1:20" s="35" customFormat="1" ht="15.75" customHeight="1">
      <c r="A571" s="17">
        <v>23</v>
      </c>
      <c r="B571" s="36">
        <v>1</v>
      </c>
      <c r="C571" s="37">
        <v>1</v>
      </c>
      <c r="D571" s="37">
        <v>0</v>
      </c>
      <c r="E571" s="91">
        <v>58</v>
      </c>
      <c r="F571" s="36">
        <v>1</v>
      </c>
      <c r="G571" s="37">
        <v>1</v>
      </c>
      <c r="H571" s="37">
        <v>0</v>
      </c>
      <c r="I571" s="91">
        <v>93</v>
      </c>
      <c r="J571" s="36">
        <v>0</v>
      </c>
      <c r="K571" s="37">
        <v>0</v>
      </c>
      <c r="L571" s="37">
        <v>0</v>
      </c>
      <c r="M571" s="65"/>
      <c r="N571" s="65"/>
      <c r="O571" s="65"/>
      <c r="P571" s="65"/>
      <c r="Q571" s="65"/>
      <c r="R571" s="65"/>
      <c r="S571" s="65"/>
      <c r="T571" s="65"/>
    </row>
    <row r="572" spans="1:20" s="35" customFormat="1" ht="18" customHeight="1">
      <c r="A572" s="19">
        <v>24</v>
      </c>
      <c r="B572" s="39">
        <v>1</v>
      </c>
      <c r="C572" s="40">
        <v>0</v>
      </c>
      <c r="D572" s="40">
        <v>1</v>
      </c>
      <c r="E572" s="92">
        <v>59</v>
      </c>
      <c r="F572" s="39">
        <v>2</v>
      </c>
      <c r="G572" s="40">
        <v>0</v>
      </c>
      <c r="H572" s="40">
        <v>2</v>
      </c>
      <c r="I572" s="92">
        <v>94</v>
      </c>
      <c r="J572" s="39">
        <v>0</v>
      </c>
      <c r="K572" s="40">
        <v>0</v>
      </c>
      <c r="L572" s="40">
        <v>0</v>
      </c>
      <c r="M572" s="65"/>
      <c r="N572" s="65"/>
      <c r="O572" s="65"/>
      <c r="P572" s="65"/>
      <c r="Q572" s="65"/>
      <c r="R572" s="65"/>
      <c r="S572" s="65"/>
      <c r="T572" s="65"/>
    </row>
    <row r="573" spans="1:20" s="6" customFormat="1" ht="25.5" customHeight="1">
      <c r="A573" s="10" t="s">
        <v>28</v>
      </c>
      <c r="B573" s="44">
        <v>4</v>
      </c>
      <c r="C573" s="44">
        <v>2</v>
      </c>
      <c r="D573" s="44">
        <v>2</v>
      </c>
      <c r="E573" s="98" t="s">
        <v>29</v>
      </c>
      <c r="F573" s="44">
        <v>12</v>
      </c>
      <c r="G573" s="44">
        <v>6</v>
      </c>
      <c r="H573" s="44">
        <v>6</v>
      </c>
      <c r="I573" s="93" t="s">
        <v>30</v>
      </c>
      <c r="J573" s="44">
        <v>1</v>
      </c>
      <c r="K573" s="44">
        <v>1</v>
      </c>
      <c r="L573" s="44">
        <v>0</v>
      </c>
      <c r="M573" s="65"/>
      <c r="N573" s="65"/>
      <c r="O573" s="65"/>
      <c r="P573" s="65"/>
      <c r="Q573" s="65"/>
      <c r="R573" s="65"/>
      <c r="S573" s="65"/>
      <c r="T573" s="65"/>
    </row>
    <row r="574" spans="1:20" s="35" customFormat="1" ht="15.75" customHeight="1">
      <c r="A574" s="17">
        <v>25</v>
      </c>
      <c r="B574" s="36">
        <v>0</v>
      </c>
      <c r="C574" s="37">
        <v>0</v>
      </c>
      <c r="D574" s="37">
        <v>0</v>
      </c>
      <c r="E574" s="91">
        <v>60</v>
      </c>
      <c r="F574" s="36">
        <v>3</v>
      </c>
      <c r="G574" s="37">
        <v>1</v>
      </c>
      <c r="H574" s="37">
        <v>2</v>
      </c>
      <c r="I574" s="91">
        <v>95</v>
      </c>
      <c r="J574" s="36">
        <v>0</v>
      </c>
      <c r="K574" s="37">
        <v>0</v>
      </c>
      <c r="L574" s="37">
        <v>0</v>
      </c>
      <c r="M574" s="65"/>
      <c r="N574" s="65"/>
      <c r="O574" s="65"/>
      <c r="P574" s="65"/>
      <c r="Q574" s="65"/>
      <c r="R574" s="65"/>
      <c r="S574" s="65"/>
      <c r="T574" s="65"/>
    </row>
    <row r="575" spans="1:20" s="35" customFormat="1" ht="15.75" customHeight="1">
      <c r="A575" s="17">
        <v>26</v>
      </c>
      <c r="B575" s="36">
        <v>0</v>
      </c>
      <c r="C575" s="37">
        <v>0</v>
      </c>
      <c r="D575" s="37">
        <v>0</v>
      </c>
      <c r="E575" s="91">
        <v>61</v>
      </c>
      <c r="F575" s="36">
        <v>3</v>
      </c>
      <c r="G575" s="37">
        <v>2</v>
      </c>
      <c r="H575" s="37">
        <v>1</v>
      </c>
      <c r="I575" s="91">
        <v>96</v>
      </c>
      <c r="J575" s="36">
        <v>0</v>
      </c>
      <c r="K575" s="37">
        <v>0</v>
      </c>
      <c r="L575" s="37">
        <v>0</v>
      </c>
      <c r="M575" s="65"/>
      <c r="N575" s="65"/>
      <c r="O575" s="65"/>
      <c r="P575" s="65"/>
      <c r="Q575" s="65"/>
      <c r="R575" s="65"/>
      <c r="S575" s="65"/>
      <c r="T575" s="65"/>
    </row>
    <row r="576" spans="1:20" s="35" customFormat="1" ht="15.75" customHeight="1">
      <c r="A576" s="17">
        <v>27</v>
      </c>
      <c r="B576" s="36">
        <v>1</v>
      </c>
      <c r="C576" s="37">
        <v>1</v>
      </c>
      <c r="D576" s="37">
        <v>0</v>
      </c>
      <c r="E576" s="91">
        <v>62</v>
      </c>
      <c r="F576" s="36">
        <v>2</v>
      </c>
      <c r="G576" s="37">
        <v>1</v>
      </c>
      <c r="H576" s="37">
        <v>1</v>
      </c>
      <c r="I576" s="91">
        <v>97</v>
      </c>
      <c r="J576" s="36">
        <v>0</v>
      </c>
      <c r="K576" s="37">
        <v>0</v>
      </c>
      <c r="L576" s="37">
        <v>0</v>
      </c>
      <c r="M576" s="65"/>
      <c r="N576" s="65"/>
      <c r="O576" s="65"/>
      <c r="P576" s="65"/>
      <c r="Q576" s="65"/>
      <c r="R576" s="65"/>
      <c r="S576" s="65"/>
      <c r="T576" s="65"/>
    </row>
    <row r="577" spans="1:20" s="35" customFormat="1" ht="15.75" customHeight="1">
      <c r="A577" s="17">
        <v>28</v>
      </c>
      <c r="B577" s="36">
        <v>2</v>
      </c>
      <c r="C577" s="37">
        <v>1</v>
      </c>
      <c r="D577" s="37">
        <v>1</v>
      </c>
      <c r="E577" s="91">
        <v>63</v>
      </c>
      <c r="F577" s="36">
        <v>1</v>
      </c>
      <c r="G577" s="37">
        <v>0</v>
      </c>
      <c r="H577" s="37">
        <v>1</v>
      </c>
      <c r="I577" s="91">
        <v>98</v>
      </c>
      <c r="J577" s="36">
        <v>0</v>
      </c>
      <c r="K577" s="37">
        <v>0</v>
      </c>
      <c r="L577" s="37">
        <v>0</v>
      </c>
      <c r="M577" s="65"/>
      <c r="N577" s="65"/>
      <c r="O577" s="65"/>
      <c r="P577" s="65"/>
      <c r="Q577" s="65"/>
      <c r="R577" s="65"/>
      <c r="S577" s="65"/>
      <c r="T577" s="65"/>
    </row>
    <row r="578" spans="1:20" s="35" customFormat="1" ht="18" customHeight="1">
      <c r="A578" s="19">
        <v>29</v>
      </c>
      <c r="B578" s="39">
        <v>1</v>
      </c>
      <c r="C578" s="40">
        <v>0</v>
      </c>
      <c r="D578" s="40">
        <v>1</v>
      </c>
      <c r="E578" s="92">
        <v>64</v>
      </c>
      <c r="F578" s="39">
        <v>3</v>
      </c>
      <c r="G578" s="40">
        <v>2</v>
      </c>
      <c r="H578" s="40">
        <v>1</v>
      </c>
      <c r="I578" s="91">
        <v>99</v>
      </c>
      <c r="J578" s="36">
        <v>0</v>
      </c>
      <c r="K578" s="37">
        <v>0</v>
      </c>
      <c r="L578" s="37">
        <v>0</v>
      </c>
      <c r="M578" s="65"/>
      <c r="N578" s="65"/>
      <c r="O578" s="65"/>
      <c r="P578" s="65"/>
      <c r="Q578" s="65"/>
      <c r="R578" s="65"/>
      <c r="S578" s="65"/>
      <c r="T578" s="65"/>
    </row>
    <row r="579" spans="1:20" s="6" customFormat="1" ht="25.5" customHeight="1">
      <c r="A579" s="10" t="s">
        <v>31</v>
      </c>
      <c r="B579" s="44">
        <v>1</v>
      </c>
      <c r="C579" s="44">
        <v>0</v>
      </c>
      <c r="D579" s="44">
        <v>1</v>
      </c>
      <c r="E579" s="98" t="s">
        <v>32</v>
      </c>
      <c r="F579" s="44">
        <v>9</v>
      </c>
      <c r="G579" s="44">
        <v>4</v>
      </c>
      <c r="H579" s="44">
        <v>5</v>
      </c>
      <c r="I579" s="95">
        <v>100</v>
      </c>
      <c r="J579" s="47">
        <v>0</v>
      </c>
      <c r="K579" s="48">
        <v>0</v>
      </c>
      <c r="L579" s="48">
        <v>0</v>
      </c>
      <c r="M579" s="65"/>
      <c r="N579" s="65"/>
      <c r="O579" s="65"/>
      <c r="P579" s="65"/>
      <c r="Q579" s="65"/>
      <c r="R579" s="65"/>
      <c r="S579" s="65"/>
      <c r="T579" s="65"/>
    </row>
    <row r="580" spans="1:20" s="35" customFormat="1" ht="15.75" customHeight="1">
      <c r="A580" s="17">
        <v>30</v>
      </c>
      <c r="B580" s="36">
        <v>0</v>
      </c>
      <c r="C580" s="37">
        <v>0</v>
      </c>
      <c r="D580" s="37">
        <v>0</v>
      </c>
      <c r="E580" s="91">
        <v>65</v>
      </c>
      <c r="F580" s="36">
        <v>3</v>
      </c>
      <c r="G580" s="37">
        <v>1</v>
      </c>
      <c r="H580" s="37">
        <v>2</v>
      </c>
      <c r="I580" s="91">
        <v>101</v>
      </c>
      <c r="J580" s="36">
        <v>0</v>
      </c>
      <c r="K580" s="37">
        <v>0</v>
      </c>
      <c r="L580" s="37">
        <v>0</v>
      </c>
      <c r="M580" s="65"/>
      <c r="N580" s="65"/>
      <c r="O580" s="65"/>
      <c r="P580" s="65"/>
      <c r="Q580" s="65"/>
      <c r="R580" s="65"/>
      <c r="S580" s="65"/>
      <c r="T580" s="65"/>
    </row>
    <row r="581" spans="1:20" s="35" customFormat="1" ht="15.75" customHeight="1">
      <c r="A581" s="17">
        <v>31</v>
      </c>
      <c r="B581" s="36">
        <v>1</v>
      </c>
      <c r="C581" s="37">
        <v>0</v>
      </c>
      <c r="D581" s="37">
        <v>1</v>
      </c>
      <c r="E581" s="91">
        <v>66</v>
      </c>
      <c r="F581" s="36">
        <v>4</v>
      </c>
      <c r="G581" s="37">
        <v>2</v>
      </c>
      <c r="H581" s="37">
        <v>2</v>
      </c>
      <c r="I581" s="91">
        <v>102</v>
      </c>
      <c r="J581" s="36">
        <v>1</v>
      </c>
      <c r="K581" s="37">
        <v>1</v>
      </c>
      <c r="L581" s="37">
        <v>0</v>
      </c>
      <c r="M581" s="65"/>
      <c r="N581" s="65"/>
      <c r="O581" s="65"/>
      <c r="P581" s="65"/>
      <c r="Q581" s="65"/>
      <c r="R581" s="65"/>
      <c r="S581" s="65"/>
      <c r="T581" s="65"/>
    </row>
    <row r="582" spans="1:20" s="35" customFormat="1" ht="15.75" customHeight="1">
      <c r="A582" s="17">
        <v>32</v>
      </c>
      <c r="B582" s="36">
        <v>0</v>
      </c>
      <c r="C582" s="37">
        <v>0</v>
      </c>
      <c r="D582" s="37">
        <v>0</v>
      </c>
      <c r="E582" s="91">
        <v>67</v>
      </c>
      <c r="F582" s="36">
        <v>0</v>
      </c>
      <c r="G582" s="37">
        <v>0</v>
      </c>
      <c r="H582" s="37">
        <v>0</v>
      </c>
      <c r="I582" s="91">
        <v>103</v>
      </c>
      <c r="J582" s="36">
        <v>0</v>
      </c>
      <c r="K582" s="37">
        <v>0</v>
      </c>
      <c r="L582" s="37">
        <v>0</v>
      </c>
      <c r="M582" s="65"/>
      <c r="N582" s="65"/>
      <c r="O582" s="65"/>
      <c r="P582" s="65"/>
      <c r="Q582" s="65"/>
      <c r="R582" s="65"/>
      <c r="S582" s="65"/>
      <c r="T582" s="65"/>
    </row>
    <row r="583" spans="1:20" s="35" customFormat="1" ht="15.75" customHeight="1">
      <c r="A583" s="17">
        <v>33</v>
      </c>
      <c r="B583" s="36">
        <v>0</v>
      </c>
      <c r="C583" s="37">
        <v>0</v>
      </c>
      <c r="D583" s="37">
        <v>0</v>
      </c>
      <c r="E583" s="91">
        <v>68</v>
      </c>
      <c r="F583" s="36">
        <v>1</v>
      </c>
      <c r="G583" s="37">
        <v>1</v>
      </c>
      <c r="H583" s="37">
        <v>0</v>
      </c>
      <c r="I583" s="96" t="s">
        <v>33</v>
      </c>
      <c r="J583" s="39">
        <v>0</v>
      </c>
      <c r="K583" s="40">
        <v>0</v>
      </c>
      <c r="L583" s="40">
        <v>0</v>
      </c>
      <c r="M583" s="65"/>
      <c r="N583" s="65"/>
      <c r="O583" s="65"/>
      <c r="P583" s="65"/>
      <c r="Q583" s="65"/>
      <c r="R583" s="65"/>
      <c r="S583" s="65"/>
      <c r="T583" s="65"/>
    </row>
    <row r="584" spans="1:20" s="35" customFormat="1" ht="21" customHeight="1" thickBot="1">
      <c r="A584" s="32">
        <v>34</v>
      </c>
      <c r="B584" s="36">
        <v>0</v>
      </c>
      <c r="C584" s="37">
        <v>0</v>
      </c>
      <c r="D584" s="37">
        <v>0</v>
      </c>
      <c r="E584" s="91">
        <v>69</v>
      </c>
      <c r="F584" s="36">
        <v>1</v>
      </c>
      <c r="G584" s="37">
        <v>0</v>
      </c>
      <c r="H584" s="37">
        <v>1</v>
      </c>
      <c r="I584" s="107" t="s">
        <v>5</v>
      </c>
      <c r="J584" s="47">
        <v>108</v>
      </c>
      <c r="K584" s="47">
        <v>51</v>
      </c>
      <c r="L584" s="47">
        <v>57</v>
      </c>
      <c r="M584" s="65"/>
      <c r="N584" s="65"/>
      <c r="O584" s="65"/>
      <c r="P584" s="65"/>
      <c r="Q584" s="65"/>
      <c r="R584" s="65"/>
      <c r="S584" s="65"/>
      <c r="T584" s="65"/>
    </row>
    <row r="585" spans="1:20" s="58" customFormat="1" ht="24" customHeight="1" thickTop="1" thickBot="1">
      <c r="A585" s="53" t="s">
        <v>34</v>
      </c>
      <c r="B585" s="115">
        <v>9</v>
      </c>
      <c r="C585" s="116">
        <v>3</v>
      </c>
      <c r="D585" s="116">
        <v>6</v>
      </c>
      <c r="E585" s="117" t="s">
        <v>36</v>
      </c>
      <c r="F585" s="116">
        <v>51</v>
      </c>
      <c r="G585" s="116">
        <v>28</v>
      </c>
      <c r="H585" s="116">
        <v>23</v>
      </c>
      <c r="I585" s="118" t="s">
        <v>37</v>
      </c>
      <c r="J585" s="116">
        <v>48</v>
      </c>
      <c r="K585" s="116">
        <v>20</v>
      </c>
      <c r="L585" s="116">
        <v>28</v>
      </c>
      <c r="M585" s="65"/>
      <c r="N585" s="65"/>
      <c r="O585" s="65"/>
      <c r="P585" s="65"/>
      <c r="Q585" s="65"/>
      <c r="R585" s="65"/>
      <c r="S585" s="65"/>
      <c r="T585" s="65"/>
    </row>
    <row r="586" spans="1:20" s="31" customFormat="1" ht="24" customHeight="1" thickBot="1">
      <c r="A586" s="24"/>
      <c r="B586" s="25" t="s">
        <v>39</v>
      </c>
      <c r="C586" s="26"/>
      <c r="D586" s="27"/>
      <c r="E586" s="28"/>
      <c r="F586" s="29"/>
      <c r="G586" s="59" t="s">
        <v>165</v>
      </c>
      <c r="H586" s="29"/>
      <c r="I586" s="28"/>
      <c r="J586" s="29"/>
      <c r="K586" s="60" t="s">
        <v>72</v>
      </c>
      <c r="L586" s="30"/>
      <c r="M586" s="35"/>
      <c r="N586" s="65"/>
      <c r="O586" s="65"/>
      <c r="P586" s="65"/>
      <c r="Q586" s="65"/>
      <c r="R586" s="65"/>
      <c r="S586" s="65"/>
      <c r="T586" s="65"/>
    </row>
    <row r="587" spans="1:20" s="4" customFormat="1" ht="21" customHeight="1">
      <c r="A587" s="11" t="s">
        <v>1</v>
      </c>
      <c r="B587" s="8" t="s">
        <v>2</v>
      </c>
      <c r="C587" s="8" t="s">
        <v>3</v>
      </c>
      <c r="D587" s="9" t="s">
        <v>4</v>
      </c>
      <c r="E587" s="11" t="s">
        <v>1</v>
      </c>
      <c r="F587" s="8" t="s">
        <v>2</v>
      </c>
      <c r="G587" s="8" t="s">
        <v>3</v>
      </c>
      <c r="H587" s="9" t="s">
        <v>4</v>
      </c>
      <c r="I587" s="11" t="s">
        <v>1</v>
      </c>
      <c r="J587" s="8" t="s">
        <v>2</v>
      </c>
      <c r="K587" s="8" t="s">
        <v>3</v>
      </c>
      <c r="L587" s="16" t="s">
        <v>4</v>
      </c>
      <c r="M587" s="65"/>
      <c r="N587" s="65"/>
      <c r="O587" s="65"/>
      <c r="P587" s="65"/>
      <c r="Q587" s="65"/>
      <c r="R587" s="65"/>
      <c r="S587" s="65"/>
      <c r="T587" s="65"/>
    </row>
    <row r="588" spans="1:20" s="6" customFormat="1" ht="25.5" customHeight="1">
      <c r="A588" s="10" t="s">
        <v>6</v>
      </c>
      <c r="B588" s="44">
        <v>4</v>
      </c>
      <c r="C588" s="44">
        <v>3</v>
      </c>
      <c r="D588" s="44">
        <v>1</v>
      </c>
      <c r="E588" s="98" t="s">
        <v>7</v>
      </c>
      <c r="F588" s="44">
        <v>12</v>
      </c>
      <c r="G588" s="44">
        <v>6</v>
      </c>
      <c r="H588" s="44">
        <v>6</v>
      </c>
      <c r="I588" s="98" t="s">
        <v>8</v>
      </c>
      <c r="J588" s="44">
        <v>16</v>
      </c>
      <c r="K588" s="44">
        <v>7</v>
      </c>
      <c r="L588" s="44">
        <v>9</v>
      </c>
      <c r="M588" s="65"/>
      <c r="N588" s="65"/>
      <c r="O588" s="65"/>
      <c r="P588" s="65"/>
      <c r="Q588" s="65"/>
      <c r="R588" s="65"/>
      <c r="S588" s="65"/>
      <c r="T588" s="65"/>
    </row>
    <row r="589" spans="1:20" s="35" customFormat="1" ht="15.75" customHeight="1">
      <c r="A589" s="17">
        <v>0</v>
      </c>
      <c r="B589" s="36">
        <v>0</v>
      </c>
      <c r="C589" s="37">
        <v>0</v>
      </c>
      <c r="D589" s="37">
        <v>0</v>
      </c>
      <c r="E589" s="91">
        <v>35</v>
      </c>
      <c r="F589" s="36">
        <v>3</v>
      </c>
      <c r="G589" s="37">
        <v>1</v>
      </c>
      <c r="H589" s="37">
        <v>2</v>
      </c>
      <c r="I589" s="91">
        <v>70</v>
      </c>
      <c r="J589" s="36">
        <v>2</v>
      </c>
      <c r="K589" s="37">
        <v>1</v>
      </c>
      <c r="L589" s="37">
        <v>1</v>
      </c>
      <c r="M589" s="65"/>
      <c r="N589" s="65"/>
      <c r="O589" s="65"/>
      <c r="P589" s="65"/>
      <c r="Q589" s="65"/>
      <c r="R589" s="65"/>
      <c r="S589" s="65"/>
      <c r="T589" s="65"/>
    </row>
    <row r="590" spans="1:20" s="35" customFormat="1" ht="15.75" customHeight="1">
      <c r="A590" s="17">
        <v>1</v>
      </c>
      <c r="B590" s="36">
        <v>0</v>
      </c>
      <c r="C590" s="37">
        <v>0</v>
      </c>
      <c r="D590" s="37">
        <v>0</v>
      </c>
      <c r="E590" s="91">
        <v>36</v>
      </c>
      <c r="F590" s="36">
        <v>1</v>
      </c>
      <c r="G590" s="37">
        <v>0</v>
      </c>
      <c r="H590" s="37">
        <v>1</v>
      </c>
      <c r="I590" s="91">
        <v>71</v>
      </c>
      <c r="J590" s="36">
        <v>4</v>
      </c>
      <c r="K590" s="37">
        <v>2</v>
      </c>
      <c r="L590" s="37">
        <v>2</v>
      </c>
      <c r="M590" s="65"/>
      <c r="N590" s="65"/>
      <c r="O590" s="65"/>
      <c r="P590" s="65"/>
      <c r="Q590" s="65"/>
      <c r="R590" s="65"/>
      <c r="S590" s="65"/>
      <c r="T590" s="65"/>
    </row>
    <row r="591" spans="1:20" s="35" customFormat="1" ht="15.75" customHeight="1">
      <c r="A591" s="17">
        <v>2</v>
      </c>
      <c r="B591" s="36">
        <v>1</v>
      </c>
      <c r="C591" s="37">
        <v>0</v>
      </c>
      <c r="D591" s="37">
        <v>1</v>
      </c>
      <c r="E591" s="91">
        <v>37</v>
      </c>
      <c r="F591" s="36">
        <v>3</v>
      </c>
      <c r="G591" s="37">
        <v>2</v>
      </c>
      <c r="H591" s="37">
        <v>1</v>
      </c>
      <c r="I591" s="91">
        <v>72</v>
      </c>
      <c r="J591" s="36">
        <v>5</v>
      </c>
      <c r="K591" s="37">
        <v>3</v>
      </c>
      <c r="L591" s="37">
        <v>2</v>
      </c>
      <c r="M591" s="65"/>
      <c r="N591" s="65"/>
      <c r="O591" s="65"/>
      <c r="P591" s="65"/>
      <c r="Q591" s="65"/>
      <c r="R591" s="65"/>
      <c r="S591" s="65"/>
      <c r="T591" s="65"/>
    </row>
    <row r="592" spans="1:20" s="35" customFormat="1" ht="15.75" customHeight="1">
      <c r="A592" s="17">
        <v>3</v>
      </c>
      <c r="B592" s="36">
        <v>1</v>
      </c>
      <c r="C592" s="37">
        <v>1</v>
      </c>
      <c r="D592" s="37">
        <v>0</v>
      </c>
      <c r="E592" s="91">
        <v>38</v>
      </c>
      <c r="F592" s="36">
        <v>1</v>
      </c>
      <c r="G592" s="37">
        <v>0</v>
      </c>
      <c r="H592" s="37">
        <v>1</v>
      </c>
      <c r="I592" s="91">
        <v>73</v>
      </c>
      <c r="J592" s="36">
        <v>3</v>
      </c>
      <c r="K592" s="37">
        <v>1</v>
      </c>
      <c r="L592" s="37">
        <v>2</v>
      </c>
      <c r="M592" s="65"/>
      <c r="N592" s="65"/>
      <c r="O592" s="65"/>
      <c r="P592" s="65"/>
      <c r="Q592" s="65"/>
      <c r="R592" s="65"/>
      <c r="S592" s="65"/>
      <c r="T592" s="65"/>
    </row>
    <row r="593" spans="1:20" s="35" customFormat="1" ht="18" customHeight="1">
      <c r="A593" s="19">
        <v>4</v>
      </c>
      <c r="B593" s="105">
        <v>2</v>
      </c>
      <c r="C593" s="40">
        <v>2</v>
      </c>
      <c r="D593" s="40">
        <v>0</v>
      </c>
      <c r="E593" s="92">
        <v>39</v>
      </c>
      <c r="F593" s="39">
        <v>4</v>
      </c>
      <c r="G593" s="40">
        <v>3</v>
      </c>
      <c r="H593" s="40">
        <v>1</v>
      </c>
      <c r="I593" s="92">
        <v>74</v>
      </c>
      <c r="J593" s="39">
        <v>2</v>
      </c>
      <c r="K593" s="40">
        <v>0</v>
      </c>
      <c r="L593" s="40">
        <v>2</v>
      </c>
      <c r="M593" s="65"/>
      <c r="N593" s="65"/>
      <c r="O593" s="65"/>
      <c r="P593" s="65"/>
      <c r="Q593" s="65"/>
      <c r="R593" s="65"/>
      <c r="S593" s="65"/>
      <c r="T593" s="65"/>
    </row>
    <row r="594" spans="1:20" s="6" customFormat="1" ht="25.5" customHeight="1">
      <c r="A594" s="10" t="s">
        <v>10</v>
      </c>
      <c r="B594" s="44">
        <v>8</v>
      </c>
      <c r="C594" s="44">
        <v>4</v>
      </c>
      <c r="D594" s="44">
        <v>4</v>
      </c>
      <c r="E594" s="98" t="s">
        <v>11</v>
      </c>
      <c r="F594" s="44">
        <v>10</v>
      </c>
      <c r="G594" s="44">
        <v>6</v>
      </c>
      <c r="H594" s="44">
        <v>4</v>
      </c>
      <c r="I594" s="98" t="s">
        <v>12</v>
      </c>
      <c r="J594" s="44">
        <v>15</v>
      </c>
      <c r="K594" s="44">
        <v>9</v>
      </c>
      <c r="L594" s="44">
        <v>6</v>
      </c>
      <c r="M594" s="65"/>
      <c r="N594" s="65"/>
      <c r="O594" s="65"/>
      <c r="P594" s="65"/>
      <c r="Q594" s="65"/>
      <c r="R594" s="65"/>
      <c r="S594" s="65"/>
      <c r="T594" s="65"/>
    </row>
    <row r="595" spans="1:20" s="35" customFormat="1" ht="15.75" customHeight="1">
      <c r="A595" s="17">
        <v>5</v>
      </c>
      <c r="B595" s="36">
        <v>2</v>
      </c>
      <c r="C595" s="37">
        <v>1</v>
      </c>
      <c r="D595" s="37">
        <v>1</v>
      </c>
      <c r="E595" s="91">
        <v>40</v>
      </c>
      <c r="F595" s="36">
        <v>1</v>
      </c>
      <c r="G595" s="37">
        <v>1</v>
      </c>
      <c r="H595" s="37">
        <v>0</v>
      </c>
      <c r="I595" s="91">
        <v>75</v>
      </c>
      <c r="J595" s="36">
        <v>8</v>
      </c>
      <c r="K595" s="37">
        <v>5</v>
      </c>
      <c r="L595" s="37">
        <v>3</v>
      </c>
      <c r="M595" s="65"/>
      <c r="N595" s="65"/>
      <c r="O595" s="65"/>
      <c r="P595" s="65"/>
      <c r="Q595" s="65"/>
      <c r="R595" s="65"/>
      <c r="S595" s="65"/>
      <c r="T595" s="65"/>
    </row>
    <row r="596" spans="1:20" s="35" customFormat="1" ht="15.75" customHeight="1">
      <c r="A596" s="17">
        <v>6</v>
      </c>
      <c r="B596" s="36">
        <v>3</v>
      </c>
      <c r="C596" s="37">
        <v>2</v>
      </c>
      <c r="D596" s="37">
        <v>1</v>
      </c>
      <c r="E596" s="91">
        <v>41</v>
      </c>
      <c r="F596" s="36">
        <v>1</v>
      </c>
      <c r="G596" s="37">
        <v>0</v>
      </c>
      <c r="H596" s="37">
        <v>1</v>
      </c>
      <c r="I596" s="91">
        <v>76</v>
      </c>
      <c r="J596" s="36">
        <v>2</v>
      </c>
      <c r="K596" s="37">
        <v>0</v>
      </c>
      <c r="L596" s="37">
        <v>2</v>
      </c>
      <c r="M596" s="65"/>
      <c r="N596" s="65"/>
      <c r="O596" s="65"/>
      <c r="P596" s="65"/>
      <c r="Q596" s="65"/>
      <c r="R596" s="65"/>
      <c r="S596" s="65"/>
      <c r="T596" s="65"/>
    </row>
    <row r="597" spans="1:20" s="35" customFormat="1" ht="15.75" customHeight="1">
      <c r="A597" s="17">
        <v>7</v>
      </c>
      <c r="B597" s="36">
        <v>0</v>
      </c>
      <c r="C597" s="37">
        <v>0</v>
      </c>
      <c r="D597" s="37">
        <v>0</v>
      </c>
      <c r="E597" s="91">
        <v>42</v>
      </c>
      <c r="F597" s="36">
        <v>2</v>
      </c>
      <c r="G597" s="37">
        <v>2</v>
      </c>
      <c r="H597" s="37">
        <v>0</v>
      </c>
      <c r="I597" s="91">
        <v>77</v>
      </c>
      <c r="J597" s="36">
        <v>3</v>
      </c>
      <c r="K597" s="37">
        <v>3</v>
      </c>
      <c r="L597" s="37">
        <v>0</v>
      </c>
      <c r="M597" s="65"/>
      <c r="N597" s="65"/>
      <c r="O597" s="65"/>
      <c r="P597" s="65"/>
      <c r="Q597" s="65"/>
      <c r="R597" s="65"/>
      <c r="S597" s="65"/>
      <c r="T597" s="65"/>
    </row>
    <row r="598" spans="1:20" s="35" customFormat="1" ht="15.75" customHeight="1">
      <c r="A598" s="17">
        <v>8</v>
      </c>
      <c r="B598" s="36">
        <v>1</v>
      </c>
      <c r="C598" s="37">
        <v>0</v>
      </c>
      <c r="D598" s="37">
        <v>1</v>
      </c>
      <c r="E598" s="91">
        <v>43</v>
      </c>
      <c r="F598" s="36">
        <v>2</v>
      </c>
      <c r="G598" s="37">
        <v>1</v>
      </c>
      <c r="H598" s="37">
        <v>1</v>
      </c>
      <c r="I598" s="91">
        <v>78</v>
      </c>
      <c r="J598" s="36">
        <v>0</v>
      </c>
      <c r="K598" s="37">
        <v>0</v>
      </c>
      <c r="L598" s="37">
        <v>0</v>
      </c>
      <c r="M598" s="65"/>
      <c r="N598" s="65"/>
      <c r="O598" s="65"/>
      <c r="P598" s="65"/>
      <c r="Q598" s="65"/>
      <c r="R598" s="65"/>
      <c r="S598" s="65"/>
      <c r="T598" s="65"/>
    </row>
    <row r="599" spans="1:20" s="35" customFormat="1" ht="18" customHeight="1">
      <c r="A599" s="19">
        <v>9</v>
      </c>
      <c r="B599" s="39">
        <v>2</v>
      </c>
      <c r="C599" s="40">
        <v>1</v>
      </c>
      <c r="D599" s="40">
        <v>1</v>
      </c>
      <c r="E599" s="92">
        <v>44</v>
      </c>
      <c r="F599" s="39">
        <v>4</v>
      </c>
      <c r="G599" s="40">
        <v>2</v>
      </c>
      <c r="H599" s="40">
        <v>2</v>
      </c>
      <c r="I599" s="92">
        <v>79</v>
      </c>
      <c r="J599" s="39">
        <v>2</v>
      </c>
      <c r="K599" s="40">
        <v>1</v>
      </c>
      <c r="L599" s="40">
        <v>1</v>
      </c>
      <c r="M599" s="65"/>
      <c r="N599" s="65"/>
      <c r="O599" s="65"/>
      <c r="P599" s="65"/>
      <c r="Q599" s="65"/>
      <c r="R599" s="65"/>
      <c r="S599" s="65"/>
      <c r="T599" s="65"/>
    </row>
    <row r="600" spans="1:20" s="6" customFormat="1" ht="25.5" customHeight="1">
      <c r="A600" s="10" t="s">
        <v>19</v>
      </c>
      <c r="B600" s="44">
        <v>4</v>
      </c>
      <c r="C600" s="44">
        <v>2</v>
      </c>
      <c r="D600" s="44">
        <v>2</v>
      </c>
      <c r="E600" s="98" t="s">
        <v>20</v>
      </c>
      <c r="F600" s="44">
        <v>14</v>
      </c>
      <c r="G600" s="44">
        <v>7</v>
      </c>
      <c r="H600" s="44">
        <v>7</v>
      </c>
      <c r="I600" s="98" t="s">
        <v>21</v>
      </c>
      <c r="J600" s="44">
        <v>17</v>
      </c>
      <c r="K600" s="44">
        <v>3</v>
      </c>
      <c r="L600" s="44">
        <v>14</v>
      </c>
      <c r="M600" s="65"/>
      <c r="N600" s="65"/>
      <c r="O600" s="65"/>
      <c r="P600" s="65"/>
      <c r="Q600" s="65"/>
      <c r="R600" s="65"/>
      <c r="S600" s="65"/>
      <c r="T600" s="65"/>
    </row>
    <row r="601" spans="1:20" s="35" customFormat="1" ht="15.75" customHeight="1">
      <c r="A601" s="17">
        <v>10</v>
      </c>
      <c r="B601" s="36">
        <v>0</v>
      </c>
      <c r="C601" s="37">
        <v>0</v>
      </c>
      <c r="D601" s="37">
        <v>0</v>
      </c>
      <c r="E601" s="91">
        <v>45</v>
      </c>
      <c r="F601" s="36">
        <v>4</v>
      </c>
      <c r="G601" s="37">
        <v>1</v>
      </c>
      <c r="H601" s="37">
        <v>3</v>
      </c>
      <c r="I601" s="91">
        <v>80</v>
      </c>
      <c r="J601" s="36">
        <v>2</v>
      </c>
      <c r="K601" s="37">
        <v>0</v>
      </c>
      <c r="L601" s="37">
        <v>2</v>
      </c>
      <c r="M601" s="65"/>
      <c r="N601" s="65"/>
      <c r="O601" s="65"/>
      <c r="P601" s="65"/>
      <c r="Q601" s="65"/>
      <c r="R601" s="65"/>
      <c r="S601" s="65"/>
      <c r="T601" s="65"/>
    </row>
    <row r="602" spans="1:20" s="35" customFormat="1" ht="15.75" customHeight="1">
      <c r="A602" s="17">
        <v>11</v>
      </c>
      <c r="B602" s="36">
        <v>1</v>
      </c>
      <c r="C602" s="37">
        <v>1</v>
      </c>
      <c r="D602" s="37">
        <v>0</v>
      </c>
      <c r="E602" s="91">
        <v>46</v>
      </c>
      <c r="F602" s="36">
        <v>2</v>
      </c>
      <c r="G602" s="37">
        <v>2</v>
      </c>
      <c r="H602" s="37">
        <v>0</v>
      </c>
      <c r="I602" s="91">
        <v>81</v>
      </c>
      <c r="J602" s="36">
        <v>3</v>
      </c>
      <c r="K602" s="37">
        <v>1</v>
      </c>
      <c r="L602" s="37">
        <v>2</v>
      </c>
      <c r="M602" s="65"/>
      <c r="N602" s="65"/>
      <c r="O602" s="65"/>
      <c r="P602" s="65"/>
      <c r="Q602" s="65"/>
      <c r="R602" s="65"/>
      <c r="S602" s="65"/>
      <c r="T602" s="65"/>
    </row>
    <row r="603" spans="1:20" s="35" customFormat="1" ht="15.75" customHeight="1">
      <c r="A603" s="17">
        <v>12</v>
      </c>
      <c r="B603" s="36">
        <v>1</v>
      </c>
      <c r="C603" s="37">
        <v>0</v>
      </c>
      <c r="D603" s="37">
        <v>1</v>
      </c>
      <c r="E603" s="91">
        <v>47</v>
      </c>
      <c r="F603" s="36">
        <v>2</v>
      </c>
      <c r="G603" s="37">
        <v>2</v>
      </c>
      <c r="H603" s="37">
        <v>0</v>
      </c>
      <c r="I603" s="91">
        <v>82</v>
      </c>
      <c r="J603" s="36">
        <v>4</v>
      </c>
      <c r="K603" s="37">
        <v>0</v>
      </c>
      <c r="L603" s="37">
        <v>4</v>
      </c>
      <c r="M603" s="65"/>
      <c r="N603" s="65"/>
      <c r="O603" s="65"/>
      <c r="P603" s="65"/>
      <c r="Q603" s="65"/>
      <c r="R603" s="65"/>
      <c r="S603" s="65"/>
      <c r="T603" s="65"/>
    </row>
    <row r="604" spans="1:20" s="35" customFormat="1" ht="15.75" customHeight="1">
      <c r="A604" s="17">
        <v>13</v>
      </c>
      <c r="B604" s="36">
        <v>2</v>
      </c>
      <c r="C604" s="37">
        <v>1</v>
      </c>
      <c r="D604" s="37">
        <v>1</v>
      </c>
      <c r="E604" s="91">
        <v>48</v>
      </c>
      <c r="F604" s="36">
        <v>2</v>
      </c>
      <c r="G604" s="37">
        <v>0</v>
      </c>
      <c r="H604" s="37">
        <v>2</v>
      </c>
      <c r="I604" s="91">
        <v>83</v>
      </c>
      <c r="J604" s="36">
        <v>4</v>
      </c>
      <c r="K604" s="37">
        <v>1</v>
      </c>
      <c r="L604" s="37">
        <v>3</v>
      </c>
      <c r="M604" s="65"/>
      <c r="N604" s="65"/>
      <c r="O604" s="65"/>
      <c r="P604" s="65"/>
      <c r="Q604" s="65"/>
      <c r="R604" s="65"/>
      <c r="S604" s="65"/>
      <c r="T604" s="65"/>
    </row>
    <row r="605" spans="1:20" s="35" customFormat="1" ht="18" customHeight="1">
      <c r="A605" s="19">
        <v>14</v>
      </c>
      <c r="B605" s="39">
        <v>0</v>
      </c>
      <c r="C605" s="40">
        <v>0</v>
      </c>
      <c r="D605" s="40">
        <v>0</v>
      </c>
      <c r="E605" s="92">
        <v>49</v>
      </c>
      <c r="F605" s="39">
        <v>4</v>
      </c>
      <c r="G605" s="40">
        <v>2</v>
      </c>
      <c r="H605" s="40">
        <v>2</v>
      </c>
      <c r="I605" s="92">
        <v>84</v>
      </c>
      <c r="J605" s="39">
        <v>4</v>
      </c>
      <c r="K605" s="40">
        <v>1</v>
      </c>
      <c r="L605" s="40">
        <v>3</v>
      </c>
      <c r="M605" s="65"/>
      <c r="N605" s="65"/>
      <c r="O605" s="65"/>
      <c r="P605" s="65"/>
      <c r="Q605" s="65"/>
      <c r="R605" s="65"/>
      <c r="S605" s="65"/>
      <c r="T605" s="65"/>
    </row>
    <row r="606" spans="1:20" s="6" customFormat="1" ht="25.5" customHeight="1">
      <c r="A606" s="10" t="s">
        <v>22</v>
      </c>
      <c r="B606" s="44">
        <v>9</v>
      </c>
      <c r="C606" s="44">
        <v>5</v>
      </c>
      <c r="D606" s="44">
        <v>4</v>
      </c>
      <c r="E606" s="98" t="s">
        <v>23</v>
      </c>
      <c r="F606" s="44">
        <v>10</v>
      </c>
      <c r="G606" s="44">
        <v>4</v>
      </c>
      <c r="H606" s="44">
        <v>6</v>
      </c>
      <c r="I606" s="98" t="s">
        <v>24</v>
      </c>
      <c r="J606" s="44">
        <v>13</v>
      </c>
      <c r="K606" s="44">
        <v>8</v>
      </c>
      <c r="L606" s="44">
        <v>5</v>
      </c>
      <c r="M606" s="65"/>
      <c r="N606" s="65"/>
      <c r="O606" s="65"/>
      <c r="P606" s="65"/>
      <c r="Q606" s="65"/>
      <c r="R606" s="65"/>
      <c r="S606" s="65"/>
      <c r="T606" s="65"/>
    </row>
    <row r="607" spans="1:20" s="35" customFormat="1" ht="15.75" customHeight="1">
      <c r="A607" s="17">
        <v>15</v>
      </c>
      <c r="B607" s="36">
        <v>1</v>
      </c>
      <c r="C607" s="37">
        <v>0</v>
      </c>
      <c r="D607" s="37">
        <v>1</v>
      </c>
      <c r="E607" s="91">
        <v>50</v>
      </c>
      <c r="F607" s="36">
        <v>3</v>
      </c>
      <c r="G607" s="37">
        <v>1</v>
      </c>
      <c r="H607" s="37">
        <v>2</v>
      </c>
      <c r="I607" s="91">
        <v>85</v>
      </c>
      <c r="J607" s="36">
        <v>1</v>
      </c>
      <c r="K607" s="37">
        <v>1</v>
      </c>
      <c r="L607" s="37">
        <v>0</v>
      </c>
      <c r="M607" s="65"/>
      <c r="N607" s="65"/>
      <c r="O607" s="65"/>
      <c r="P607" s="65"/>
      <c r="Q607" s="65"/>
      <c r="R607" s="65"/>
      <c r="S607" s="65"/>
      <c r="T607" s="65"/>
    </row>
    <row r="608" spans="1:20" s="35" customFormat="1" ht="15.75" customHeight="1">
      <c r="A608" s="17">
        <v>16</v>
      </c>
      <c r="B608" s="36">
        <v>1</v>
      </c>
      <c r="C608" s="37">
        <v>1</v>
      </c>
      <c r="D608" s="37">
        <v>0</v>
      </c>
      <c r="E608" s="91">
        <v>51</v>
      </c>
      <c r="F608" s="36">
        <v>4</v>
      </c>
      <c r="G608" s="37">
        <v>2</v>
      </c>
      <c r="H608" s="37">
        <v>2</v>
      </c>
      <c r="I608" s="91">
        <v>86</v>
      </c>
      <c r="J608" s="36">
        <v>2</v>
      </c>
      <c r="K608" s="37">
        <v>1</v>
      </c>
      <c r="L608" s="37">
        <v>1</v>
      </c>
      <c r="M608" s="65"/>
      <c r="N608" s="65"/>
      <c r="O608" s="65"/>
      <c r="P608" s="65"/>
      <c r="Q608" s="65"/>
      <c r="R608" s="65"/>
      <c r="S608" s="65"/>
      <c r="T608" s="65"/>
    </row>
    <row r="609" spans="1:20" s="35" customFormat="1" ht="15.75" customHeight="1">
      <c r="A609" s="17">
        <v>17</v>
      </c>
      <c r="B609" s="36">
        <v>4</v>
      </c>
      <c r="C609" s="37">
        <v>3</v>
      </c>
      <c r="D609" s="37">
        <v>1</v>
      </c>
      <c r="E609" s="91">
        <v>52</v>
      </c>
      <c r="F609" s="36">
        <v>1</v>
      </c>
      <c r="G609" s="37">
        <v>1</v>
      </c>
      <c r="H609" s="37">
        <v>0</v>
      </c>
      <c r="I609" s="91">
        <v>87</v>
      </c>
      <c r="J609" s="36">
        <v>3</v>
      </c>
      <c r="K609" s="37">
        <v>1</v>
      </c>
      <c r="L609" s="37">
        <v>2</v>
      </c>
      <c r="M609" s="65"/>
      <c r="N609" s="65"/>
      <c r="O609" s="65"/>
      <c r="P609" s="65"/>
      <c r="Q609" s="65"/>
      <c r="R609" s="65"/>
      <c r="S609" s="65"/>
      <c r="T609" s="65"/>
    </row>
    <row r="610" spans="1:20" s="35" customFormat="1" ht="15.75" customHeight="1">
      <c r="A610" s="17">
        <v>18</v>
      </c>
      <c r="B610" s="36">
        <v>1</v>
      </c>
      <c r="C610" s="37">
        <v>1</v>
      </c>
      <c r="D610" s="37">
        <v>0</v>
      </c>
      <c r="E610" s="91">
        <v>53</v>
      </c>
      <c r="F610" s="36">
        <v>1</v>
      </c>
      <c r="G610" s="37">
        <v>0</v>
      </c>
      <c r="H610" s="37">
        <v>1</v>
      </c>
      <c r="I610" s="91">
        <v>88</v>
      </c>
      <c r="J610" s="36">
        <v>5</v>
      </c>
      <c r="K610" s="37">
        <v>4</v>
      </c>
      <c r="L610" s="37">
        <v>1</v>
      </c>
      <c r="M610" s="65"/>
      <c r="N610" s="65"/>
      <c r="O610" s="65"/>
      <c r="P610" s="65"/>
      <c r="Q610" s="65"/>
      <c r="R610" s="65"/>
      <c r="S610" s="65"/>
      <c r="T610" s="65"/>
    </row>
    <row r="611" spans="1:20" s="35" customFormat="1" ht="18" customHeight="1">
      <c r="A611" s="19">
        <v>19</v>
      </c>
      <c r="B611" s="39">
        <v>2</v>
      </c>
      <c r="C611" s="40">
        <v>0</v>
      </c>
      <c r="D611" s="40">
        <v>2</v>
      </c>
      <c r="E611" s="92">
        <v>54</v>
      </c>
      <c r="F611" s="39">
        <v>1</v>
      </c>
      <c r="G611" s="40">
        <v>0</v>
      </c>
      <c r="H611" s="40">
        <v>1</v>
      </c>
      <c r="I611" s="92">
        <v>89</v>
      </c>
      <c r="J611" s="39">
        <v>2</v>
      </c>
      <c r="K611" s="40">
        <v>1</v>
      </c>
      <c r="L611" s="40">
        <v>1</v>
      </c>
      <c r="M611" s="65"/>
      <c r="N611" s="65"/>
      <c r="O611" s="65"/>
      <c r="P611" s="65"/>
      <c r="Q611" s="65"/>
      <c r="R611" s="65"/>
      <c r="S611" s="65"/>
      <c r="T611" s="65"/>
    </row>
    <row r="612" spans="1:20" s="6" customFormat="1" ht="25.5" customHeight="1">
      <c r="A612" s="10" t="s">
        <v>25</v>
      </c>
      <c r="B612" s="44">
        <v>9</v>
      </c>
      <c r="C612" s="44">
        <v>6</v>
      </c>
      <c r="D612" s="44">
        <v>3</v>
      </c>
      <c r="E612" s="98" t="s">
        <v>26</v>
      </c>
      <c r="F612" s="44">
        <v>11</v>
      </c>
      <c r="G612" s="44">
        <v>4</v>
      </c>
      <c r="H612" s="44">
        <v>7</v>
      </c>
      <c r="I612" s="98" t="s">
        <v>27</v>
      </c>
      <c r="J612" s="44">
        <v>10</v>
      </c>
      <c r="K612" s="44">
        <v>1</v>
      </c>
      <c r="L612" s="44">
        <v>9</v>
      </c>
      <c r="M612" s="65"/>
      <c r="N612" s="65"/>
      <c r="O612" s="65"/>
      <c r="P612" s="65"/>
      <c r="Q612" s="65"/>
      <c r="R612" s="65"/>
      <c r="S612" s="65"/>
      <c r="T612" s="65"/>
    </row>
    <row r="613" spans="1:20" s="35" customFormat="1" ht="15.75" customHeight="1">
      <c r="A613" s="17">
        <v>20</v>
      </c>
      <c r="B613" s="36">
        <v>1</v>
      </c>
      <c r="C613" s="37">
        <v>1</v>
      </c>
      <c r="D613" s="37">
        <v>0</v>
      </c>
      <c r="E613" s="91">
        <v>55</v>
      </c>
      <c r="F613" s="36">
        <v>2</v>
      </c>
      <c r="G613" s="37">
        <v>1</v>
      </c>
      <c r="H613" s="37">
        <v>1</v>
      </c>
      <c r="I613" s="91">
        <v>90</v>
      </c>
      <c r="J613" s="36">
        <v>3</v>
      </c>
      <c r="K613" s="37">
        <v>0</v>
      </c>
      <c r="L613" s="37">
        <v>3</v>
      </c>
      <c r="M613" s="65"/>
      <c r="N613" s="65"/>
      <c r="O613" s="65"/>
      <c r="P613" s="65"/>
      <c r="Q613" s="65"/>
      <c r="R613" s="65"/>
      <c r="S613" s="65"/>
      <c r="T613" s="65"/>
    </row>
    <row r="614" spans="1:20" s="35" customFormat="1" ht="15.75" customHeight="1">
      <c r="A614" s="17">
        <v>21</v>
      </c>
      <c r="B614" s="36">
        <v>1</v>
      </c>
      <c r="C614" s="37">
        <v>0</v>
      </c>
      <c r="D614" s="37">
        <v>1</v>
      </c>
      <c r="E614" s="91">
        <v>56</v>
      </c>
      <c r="F614" s="36">
        <v>1</v>
      </c>
      <c r="G614" s="37">
        <v>1</v>
      </c>
      <c r="H614" s="37">
        <v>0</v>
      </c>
      <c r="I614" s="91">
        <v>91</v>
      </c>
      <c r="J614" s="36">
        <v>0</v>
      </c>
      <c r="K614" s="37">
        <v>0</v>
      </c>
      <c r="L614" s="37">
        <v>0</v>
      </c>
      <c r="M614" s="65"/>
      <c r="N614" s="65"/>
      <c r="O614" s="65"/>
      <c r="P614" s="65"/>
      <c r="Q614" s="65"/>
      <c r="R614" s="65"/>
      <c r="S614" s="65"/>
      <c r="T614" s="65"/>
    </row>
    <row r="615" spans="1:20" s="35" customFormat="1" ht="15.75" customHeight="1">
      <c r="A615" s="17">
        <v>22</v>
      </c>
      <c r="B615" s="36">
        <v>3</v>
      </c>
      <c r="C615" s="37">
        <v>2</v>
      </c>
      <c r="D615" s="37">
        <v>1</v>
      </c>
      <c r="E615" s="91">
        <v>57</v>
      </c>
      <c r="F615" s="36">
        <v>2</v>
      </c>
      <c r="G615" s="37">
        <v>1</v>
      </c>
      <c r="H615" s="37">
        <v>1</v>
      </c>
      <c r="I615" s="91">
        <v>92</v>
      </c>
      <c r="J615" s="36">
        <v>2</v>
      </c>
      <c r="K615" s="37">
        <v>1</v>
      </c>
      <c r="L615" s="37">
        <v>1</v>
      </c>
      <c r="M615" s="65"/>
      <c r="N615" s="65"/>
      <c r="O615" s="65"/>
      <c r="P615" s="65"/>
      <c r="Q615" s="65"/>
      <c r="R615" s="65"/>
      <c r="S615" s="65"/>
      <c r="T615" s="65"/>
    </row>
    <row r="616" spans="1:20" s="35" customFormat="1" ht="15.75" customHeight="1">
      <c r="A616" s="17">
        <v>23</v>
      </c>
      <c r="B616" s="36">
        <v>4</v>
      </c>
      <c r="C616" s="37">
        <v>3</v>
      </c>
      <c r="D616" s="37">
        <v>1</v>
      </c>
      <c r="E616" s="91">
        <v>58</v>
      </c>
      <c r="F616" s="36">
        <v>3</v>
      </c>
      <c r="G616" s="37">
        <v>0</v>
      </c>
      <c r="H616" s="37">
        <v>3</v>
      </c>
      <c r="I616" s="91">
        <v>93</v>
      </c>
      <c r="J616" s="36">
        <v>2</v>
      </c>
      <c r="K616" s="37">
        <v>0</v>
      </c>
      <c r="L616" s="37">
        <v>2</v>
      </c>
      <c r="M616" s="65"/>
      <c r="N616" s="65"/>
      <c r="O616" s="65"/>
      <c r="P616" s="65"/>
      <c r="Q616" s="65"/>
      <c r="R616" s="65"/>
      <c r="S616" s="65"/>
      <c r="T616" s="65"/>
    </row>
    <row r="617" spans="1:20" s="35" customFormat="1" ht="18" customHeight="1">
      <c r="A617" s="19">
        <v>24</v>
      </c>
      <c r="B617" s="39">
        <v>0</v>
      </c>
      <c r="C617" s="40">
        <v>0</v>
      </c>
      <c r="D617" s="40">
        <v>0</v>
      </c>
      <c r="E617" s="92">
        <v>59</v>
      </c>
      <c r="F617" s="39">
        <v>3</v>
      </c>
      <c r="G617" s="40">
        <v>1</v>
      </c>
      <c r="H617" s="40">
        <v>2</v>
      </c>
      <c r="I617" s="92">
        <v>94</v>
      </c>
      <c r="J617" s="39">
        <v>3</v>
      </c>
      <c r="K617" s="40">
        <v>0</v>
      </c>
      <c r="L617" s="40">
        <v>3</v>
      </c>
      <c r="M617" s="65"/>
      <c r="N617" s="65"/>
      <c r="O617" s="65"/>
      <c r="P617" s="65"/>
      <c r="Q617" s="65"/>
      <c r="R617" s="65"/>
      <c r="S617" s="65"/>
      <c r="T617" s="65"/>
    </row>
    <row r="618" spans="1:20" s="6" customFormat="1" ht="25.5" customHeight="1">
      <c r="A618" s="10" t="s">
        <v>28</v>
      </c>
      <c r="B618" s="44">
        <v>2</v>
      </c>
      <c r="C618" s="44">
        <v>1</v>
      </c>
      <c r="D618" s="44">
        <v>1</v>
      </c>
      <c r="E618" s="98" t="s">
        <v>29</v>
      </c>
      <c r="F618" s="44">
        <v>16</v>
      </c>
      <c r="G618" s="44">
        <v>11</v>
      </c>
      <c r="H618" s="44">
        <v>5</v>
      </c>
      <c r="I618" s="93" t="s">
        <v>30</v>
      </c>
      <c r="J618" s="44">
        <v>5</v>
      </c>
      <c r="K618" s="44">
        <v>1</v>
      </c>
      <c r="L618" s="44">
        <v>4</v>
      </c>
      <c r="M618" s="65"/>
      <c r="N618" s="65"/>
      <c r="O618" s="65"/>
      <c r="P618" s="65"/>
      <c r="Q618" s="65"/>
      <c r="R618" s="65"/>
      <c r="S618" s="65"/>
      <c r="T618" s="65"/>
    </row>
    <row r="619" spans="1:20" s="35" customFormat="1" ht="15.75" customHeight="1">
      <c r="A619" s="17">
        <v>25</v>
      </c>
      <c r="B619" s="36">
        <v>1</v>
      </c>
      <c r="C619" s="37">
        <v>0</v>
      </c>
      <c r="D619" s="37">
        <v>1</v>
      </c>
      <c r="E619" s="91">
        <v>60</v>
      </c>
      <c r="F619" s="36">
        <v>4</v>
      </c>
      <c r="G619" s="37">
        <v>2</v>
      </c>
      <c r="H619" s="37">
        <v>2</v>
      </c>
      <c r="I619" s="91">
        <v>95</v>
      </c>
      <c r="J619" s="36">
        <v>0</v>
      </c>
      <c r="K619" s="37">
        <v>0</v>
      </c>
      <c r="L619" s="37">
        <v>0</v>
      </c>
      <c r="M619" s="65"/>
      <c r="N619" s="65"/>
      <c r="O619" s="65"/>
      <c r="P619" s="65"/>
      <c r="Q619" s="65"/>
      <c r="R619" s="65"/>
      <c r="S619" s="65"/>
      <c r="T619" s="65"/>
    </row>
    <row r="620" spans="1:20" s="35" customFormat="1" ht="15.75" customHeight="1">
      <c r="A620" s="17">
        <v>26</v>
      </c>
      <c r="B620" s="36">
        <v>0</v>
      </c>
      <c r="C620" s="37">
        <v>0</v>
      </c>
      <c r="D620" s="37">
        <v>0</v>
      </c>
      <c r="E620" s="91">
        <v>61</v>
      </c>
      <c r="F620" s="36">
        <v>3</v>
      </c>
      <c r="G620" s="37">
        <v>2</v>
      </c>
      <c r="H620" s="37">
        <v>1</v>
      </c>
      <c r="I620" s="91">
        <v>96</v>
      </c>
      <c r="J620" s="36">
        <v>0</v>
      </c>
      <c r="K620" s="37">
        <v>0</v>
      </c>
      <c r="L620" s="37">
        <v>0</v>
      </c>
      <c r="M620" s="65"/>
      <c r="N620" s="65"/>
      <c r="O620" s="65"/>
      <c r="P620" s="65"/>
      <c r="Q620" s="65"/>
      <c r="R620" s="65"/>
      <c r="S620" s="65"/>
      <c r="T620" s="65"/>
    </row>
    <row r="621" spans="1:20" s="35" customFormat="1" ht="15.75" customHeight="1">
      <c r="A621" s="17">
        <v>27</v>
      </c>
      <c r="B621" s="36">
        <v>0</v>
      </c>
      <c r="C621" s="37">
        <v>0</v>
      </c>
      <c r="D621" s="37">
        <v>0</v>
      </c>
      <c r="E621" s="91">
        <v>62</v>
      </c>
      <c r="F621" s="36">
        <v>1</v>
      </c>
      <c r="G621" s="37">
        <v>1</v>
      </c>
      <c r="H621" s="37">
        <v>0</v>
      </c>
      <c r="I621" s="91">
        <v>97</v>
      </c>
      <c r="J621" s="36">
        <v>1</v>
      </c>
      <c r="K621" s="37">
        <v>0</v>
      </c>
      <c r="L621" s="37">
        <v>1</v>
      </c>
      <c r="M621" s="65"/>
      <c r="N621" s="65"/>
      <c r="O621" s="65"/>
      <c r="P621" s="65"/>
      <c r="Q621" s="65"/>
      <c r="R621" s="65"/>
      <c r="S621" s="65"/>
      <c r="T621" s="65"/>
    </row>
    <row r="622" spans="1:20" s="35" customFormat="1" ht="15.75" customHeight="1">
      <c r="A622" s="17">
        <v>28</v>
      </c>
      <c r="B622" s="36">
        <v>0</v>
      </c>
      <c r="C622" s="37">
        <v>0</v>
      </c>
      <c r="D622" s="37">
        <v>0</v>
      </c>
      <c r="E622" s="91">
        <v>63</v>
      </c>
      <c r="F622" s="36">
        <v>3</v>
      </c>
      <c r="G622" s="37">
        <v>2</v>
      </c>
      <c r="H622" s="37">
        <v>1</v>
      </c>
      <c r="I622" s="91">
        <v>98</v>
      </c>
      <c r="J622" s="36">
        <v>3</v>
      </c>
      <c r="K622" s="37">
        <v>1</v>
      </c>
      <c r="L622" s="37">
        <v>2</v>
      </c>
      <c r="M622" s="65"/>
      <c r="N622" s="65"/>
      <c r="O622" s="65"/>
      <c r="P622" s="65"/>
      <c r="Q622" s="65"/>
      <c r="R622" s="65"/>
      <c r="S622" s="65"/>
      <c r="T622" s="65"/>
    </row>
    <row r="623" spans="1:20" s="35" customFormat="1" ht="18" customHeight="1">
      <c r="A623" s="19">
        <v>29</v>
      </c>
      <c r="B623" s="39">
        <v>1</v>
      </c>
      <c r="C623" s="40">
        <v>1</v>
      </c>
      <c r="D623" s="40">
        <v>0</v>
      </c>
      <c r="E623" s="92">
        <v>64</v>
      </c>
      <c r="F623" s="39">
        <v>5</v>
      </c>
      <c r="G623" s="40">
        <v>4</v>
      </c>
      <c r="H623" s="40">
        <v>1</v>
      </c>
      <c r="I623" s="91">
        <v>99</v>
      </c>
      <c r="J623" s="36">
        <v>1</v>
      </c>
      <c r="K623" s="37">
        <v>0</v>
      </c>
      <c r="L623" s="37">
        <v>1</v>
      </c>
      <c r="M623" s="65"/>
      <c r="N623" s="65"/>
      <c r="O623" s="65"/>
      <c r="P623" s="65"/>
      <c r="Q623" s="65"/>
      <c r="R623" s="65"/>
      <c r="S623" s="65"/>
      <c r="T623" s="65"/>
    </row>
    <row r="624" spans="1:20" s="6" customFormat="1" ht="25.5" customHeight="1">
      <c r="A624" s="10" t="s">
        <v>31</v>
      </c>
      <c r="B624" s="44">
        <v>6</v>
      </c>
      <c r="C624" s="44">
        <v>3</v>
      </c>
      <c r="D624" s="44">
        <v>3</v>
      </c>
      <c r="E624" s="98" t="s">
        <v>32</v>
      </c>
      <c r="F624" s="44">
        <v>20</v>
      </c>
      <c r="G624" s="44">
        <v>9</v>
      </c>
      <c r="H624" s="44">
        <v>11</v>
      </c>
      <c r="I624" s="95">
        <v>100</v>
      </c>
      <c r="J624" s="47">
        <v>0</v>
      </c>
      <c r="K624" s="48">
        <v>0</v>
      </c>
      <c r="L624" s="48">
        <v>0</v>
      </c>
      <c r="M624" s="65"/>
      <c r="N624" s="65"/>
      <c r="O624" s="65"/>
      <c r="P624" s="65"/>
      <c r="Q624" s="65"/>
      <c r="R624" s="65"/>
      <c r="S624" s="65"/>
      <c r="T624" s="65"/>
    </row>
    <row r="625" spans="1:20" s="35" customFormat="1" ht="15.75" customHeight="1">
      <c r="A625" s="17">
        <v>30</v>
      </c>
      <c r="B625" s="36">
        <v>1</v>
      </c>
      <c r="C625" s="37">
        <v>1</v>
      </c>
      <c r="D625" s="37">
        <v>0</v>
      </c>
      <c r="E625" s="91">
        <v>65</v>
      </c>
      <c r="F625" s="36">
        <v>3</v>
      </c>
      <c r="G625" s="37">
        <v>1</v>
      </c>
      <c r="H625" s="37">
        <v>2</v>
      </c>
      <c r="I625" s="91">
        <v>101</v>
      </c>
      <c r="J625" s="36">
        <v>0</v>
      </c>
      <c r="K625" s="37">
        <v>0</v>
      </c>
      <c r="L625" s="37">
        <v>0</v>
      </c>
      <c r="M625" s="65"/>
      <c r="N625" s="65"/>
      <c r="O625" s="65"/>
      <c r="P625" s="65"/>
      <c r="Q625" s="65"/>
      <c r="R625" s="65"/>
      <c r="S625" s="65"/>
      <c r="T625" s="65"/>
    </row>
    <row r="626" spans="1:20" s="35" customFormat="1" ht="15.75" customHeight="1">
      <c r="A626" s="17">
        <v>31</v>
      </c>
      <c r="B626" s="36">
        <v>1</v>
      </c>
      <c r="C626" s="37">
        <v>1</v>
      </c>
      <c r="D626" s="37">
        <v>0</v>
      </c>
      <c r="E626" s="91">
        <v>66</v>
      </c>
      <c r="F626" s="36">
        <v>2</v>
      </c>
      <c r="G626" s="37">
        <v>2</v>
      </c>
      <c r="H626" s="37">
        <v>0</v>
      </c>
      <c r="I626" s="91">
        <v>102</v>
      </c>
      <c r="J626" s="36">
        <v>0</v>
      </c>
      <c r="K626" s="37">
        <v>0</v>
      </c>
      <c r="L626" s="37">
        <v>0</v>
      </c>
      <c r="M626" s="65"/>
      <c r="N626" s="65"/>
      <c r="O626" s="65"/>
      <c r="P626" s="65"/>
      <c r="Q626" s="65"/>
      <c r="R626" s="65"/>
      <c r="S626" s="65"/>
      <c r="T626" s="65"/>
    </row>
    <row r="627" spans="1:20" s="35" customFormat="1" ht="15.75" customHeight="1">
      <c r="A627" s="17">
        <v>32</v>
      </c>
      <c r="B627" s="36">
        <v>1</v>
      </c>
      <c r="C627" s="37">
        <v>0</v>
      </c>
      <c r="D627" s="37">
        <v>1</v>
      </c>
      <c r="E627" s="91">
        <v>67</v>
      </c>
      <c r="F627" s="36">
        <v>4</v>
      </c>
      <c r="G627" s="37">
        <v>2</v>
      </c>
      <c r="H627" s="37">
        <v>2</v>
      </c>
      <c r="I627" s="91">
        <v>103</v>
      </c>
      <c r="J627" s="36">
        <v>0</v>
      </c>
      <c r="K627" s="37">
        <v>0</v>
      </c>
      <c r="L627" s="37">
        <v>0</v>
      </c>
      <c r="M627" s="65"/>
      <c r="N627" s="65"/>
      <c r="O627" s="65"/>
      <c r="P627" s="65"/>
      <c r="Q627" s="65"/>
      <c r="R627" s="65"/>
      <c r="S627" s="65"/>
      <c r="T627" s="65"/>
    </row>
    <row r="628" spans="1:20" s="35" customFormat="1" ht="15.75" customHeight="1">
      <c r="A628" s="17">
        <v>33</v>
      </c>
      <c r="B628" s="36">
        <v>2</v>
      </c>
      <c r="C628" s="37">
        <v>0</v>
      </c>
      <c r="D628" s="37">
        <v>2</v>
      </c>
      <c r="E628" s="91">
        <v>68</v>
      </c>
      <c r="F628" s="36">
        <v>2</v>
      </c>
      <c r="G628" s="37">
        <v>2</v>
      </c>
      <c r="H628" s="37">
        <v>0</v>
      </c>
      <c r="I628" s="96" t="s">
        <v>33</v>
      </c>
      <c r="J628" s="39">
        <v>0</v>
      </c>
      <c r="K628" s="40">
        <v>0</v>
      </c>
      <c r="L628" s="40">
        <v>0</v>
      </c>
      <c r="M628" s="65"/>
      <c r="N628" s="65"/>
      <c r="O628" s="65"/>
      <c r="P628" s="65"/>
      <c r="Q628" s="65"/>
      <c r="R628" s="65"/>
      <c r="S628" s="65"/>
      <c r="T628" s="65"/>
    </row>
    <row r="629" spans="1:20" s="35" customFormat="1" ht="21" customHeight="1" thickBot="1">
      <c r="A629" s="32">
        <v>34</v>
      </c>
      <c r="B629" s="36">
        <v>1</v>
      </c>
      <c r="C629" s="37">
        <v>1</v>
      </c>
      <c r="D629" s="37">
        <v>0</v>
      </c>
      <c r="E629" s="91">
        <v>69</v>
      </c>
      <c r="F629" s="36">
        <v>9</v>
      </c>
      <c r="G629" s="37">
        <v>2</v>
      </c>
      <c r="H629" s="37">
        <v>7</v>
      </c>
      <c r="I629" s="107" t="s">
        <v>5</v>
      </c>
      <c r="J629" s="47">
        <v>211</v>
      </c>
      <c r="K629" s="47">
        <v>100</v>
      </c>
      <c r="L629" s="47">
        <v>111</v>
      </c>
      <c r="M629" s="65"/>
      <c r="N629" s="65"/>
      <c r="O629" s="65"/>
      <c r="P629" s="65"/>
      <c r="Q629" s="65"/>
      <c r="R629" s="65"/>
      <c r="S629" s="65"/>
      <c r="T629" s="65"/>
    </row>
    <row r="630" spans="1:20" s="58" customFormat="1" ht="24" customHeight="1" thickTop="1" thickBot="1">
      <c r="A630" s="53" t="s">
        <v>34</v>
      </c>
      <c r="B630" s="115">
        <v>16</v>
      </c>
      <c r="C630" s="116">
        <v>9</v>
      </c>
      <c r="D630" s="116">
        <v>7</v>
      </c>
      <c r="E630" s="117" t="s">
        <v>36</v>
      </c>
      <c r="F630" s="116">
        <v>99</v>
      </c>
      <c r="G630" s="116">
        <v>53</v>
      </c>
      <c r="H630" s="116">
        <v>46</v>
      </c>
      <c r="I630" s="118" t="s">
        <v>37</v>
      </c>
      <c r="J630" s="116">
        <v>96</v>
      </c>
      <c r="K630" s="116">
        <v>38</v>
      </c>
      <c r="L630" s="116">
        <v>58</v>
      </c>
      <c r="M630" s="65"/>
      <c r="N630" s="65"/>
      <c r="O630" s="65"/>
      <c r="P630" s="65"/>
      <c r="Q630" s="65"/>
      <c r="R630" s="65"/>
      <c r="S630" s="65"/>
      <c r="T630" s="65"/>
    </row>
    <row r="631" spans="1:20" s="31" customFormat="1" ht="24" customHeight="1" thickBot="1">
      <c r="A631" s="24"/>
      <c r="B631" s="25" t="s">
        <v>39</v>
      </c>
      <c r="C631" s="26"/>
      <c r="D631" s="27"/>
      <c r="E631" s="28"/>
      <c r="F631" s="29"/>
      <c r="G631" s="59" t="s">
        <v>165</v>
      </c>
      <c r="H631" s="29"/>
      <c r="I631" s="28"/>
      <c r="J631" s="29"/>
      <c r="K631" s="60" t="s">
        <v>162</v>
      </c>
      <c r="L631" s="30"/>
      <c r="M631" s="35"/>
      <c r="N631" s="65"/>
      <c r="O631" s="65"/>
      <c r="P631" s="65"/>
      <c r="Q631" s="65"/>
      <c r="R631" s="65"/>
      <c r="S631" s="65"/>
      <c r="T631" s="65"/>
    </row>
    <row r="632" spans="1:20" s="4" customFormat="1" ht="21" customHeight="1">
      <c r="A632" s="11" t="s">
        <v>1</v>
      </c>
      <c r="B632" s="8" t="s">
        <v>2</v>
      </c>
      <c r="C632" s="8" t="s">
        <v>3</v>
      </c>
      <c r="D632" s="9" t="s">
        <v>4</v>
      </c>
      <c r="E632" s="11" t="s">
        <v>1</v>
      </c>
      <c r="F632" s="8" t="s">
        <v>2</v>
      </c>
      <c r="G632" s="8" t="s">
        <v>3</v>
      </c>
      <c r="H632" s="9" t="s">
        <v>4</v>
      </c>
      <c r="I632" s="11" t="s">
        <v>1</v>
      </c>
      <c r="J632" s="8" t="s">
        <v>2</v>
      </c>
      <c r="K632" s="8" t="s">
        <v>3</v>
      </c>
      <c r="L632" s="16" t="s">
        <v>4</v>
      </c>
      <c r="M632" s="65"/>
      <c r="N632" s="65"/>
      <c r="O632" s="65"/>
      <c r="P632" s="65"/>
      <c r="Q632" s="65"/>
      <c r="R632" s="65"/>
      <c r="S632" s="65"/>
      <c r="T632" s="65"/>
    </row>
    <row r="633" spans="1:20" s="6" customFormat="1" ht="25.5" customHeight="1">
      <c r="A633" s="10" t="s">
        <v>6</v>
      </c>
      <c r="B633" s="44">
        <v>0</v>
      </c>
      <c r="C633" s="44">
        <v>0</v>
      </c>
      <c r="D633" s="44">
        <v>0</v>
      </c>
      <c r="E633" s="98" t="s">
        <v>7</v>
      </c>
      <c r="F633" s="44">
        <v>1</v>
      </c>
      <c r="G633" s="44">
        <v>1</v>
      </c>
      <c r="H633" s="44">
        <v>0</v>
      </c>
      <c r="I633" s="98" t="s">
        <v>8</v>
      </c>
      <c r="J633" s="44">
        <v>9</v>
      </c>
      <c r="K633" s="44">
        <v>6</v>
      </c>
      <c r="L633" s="44">
        <v>3</v>
      </c>
      <c r="M633" s="65"/>
      <c r="N633" s="65"/>
      <c r="O633" s="65"/>
      <c r="P633" s="65"/>
      <c r="Q633" s="65"/>
      <c r="R633" s="65"/>
      <c r="S633" s="65"/>
      <c r="T633" s="65"/>
    </row>
    <row r="634" spans="1:20" s="35" customFormat="1" ht="15.75" customHeight="1">
      <c r="A634" s="17">
        <v>0</v>
      </c>
      <c r="B634" s="36">
        <v>0</v>
      </c>
      <c r="C634" s="37">
        <v>0</v>
      </c>
      <c r="D634" s="37">
        <v>0</v>
      </c>
      <c r="E634" s="91">
        <v>35</v>
      </c>
      <c r="F634" s="36">
        <v>1</v>
      </c>
      <c r="G634" s="37">
        <v>1</v>
      </c>
      <c r="H634" s="37">
        <v>0</v>
      </c>
      <c r="I634" s="91">
        <v>70</v>
      </c>
      <c r="J634" s="36">
        <v>4</v>
      </c>
      <c r="K634" s="37">
        <v>2</v>
      </c>
      <c r="L634" s="37">
        <v>2</v>
      </c>
      <c r="M634" s="65"/>
      <c r="N634" s="65"/>
      <c r="O634" s="65"/>
      <c r="P634" s="65"/>
      <c r="Q634" s="65"/>
      <c r="R634" s="65"/>
      <c r="S634" s="65"/>
      <c r="T634" s="65"/>
    </row>
    <row r="635" spans="1:20" s="35" customFormat="1" ht="15.75" customHeight="1">
      <c r="A635" s="17">
        <v>1</v>
      </c>
      <c r="B635" s="36">
        <v>0</v>
      </c>
      <c r="C635" s="37">
        <v>0</v>
      </c>
      <c r="D635" s="37">
        <v>0</v>
      </c>
      <c r="E635" s="91">
        <v>36</v>
      </c>
      <c r="F635" s="36">
        <v>0</v>
      </c>
      <c r="G635" s="37">
        <v>0</v>
      </c>
      <c r="H635" s="37">
        <v>0</v>
      </c>
      <c r="I635" s="91">
        <v>71</v>
      </c>
      <c r="J635" s="36">
        <v>1</v>
      </c>
      <c r="K635" s="37">
        <v>0</v>
      </c>
      <c r="L635" s="37">
        <v>1</v>
      </c>
      <c r="M635" s="65"/>
      <c r="N635" s="65"/>
      <c r="O635" s="65"/>
      <c r="P635" s="65"/>
      <c r="Q635" s="65"/>
      <c r="R635" s="65"/>
      <c r="S635" s="65"/>
      <c r="T635" s="65"/>
    </row>
    <row r="636" spans="1:20" s="35" customFormat="1" ht="15.75" customHeight="1">
      <c r="A636" s="17">
        <v>2</v>
      </c>
      <c r="B636" s="36">
        <v>0</v>
      </c>
      <c r="C636" s="37">
        <v>0</v>
      </c>
      <c r="D636" s="37">
        <v>0</v>
      </c>
      <c r="E636" s="91">
        <v>37</v>
      </c>
      <c r="F636" s="36">
        <v>0</v>
      </c>
      <c r="G636" s="37">
        <v>0</v>
      </c>
      <c r="H636" s="37">
        <v>0</v>
      </c>
      <c r="I636" s="91">
        <v>72</v>
      </c>
      <c r="J636" s="36">
        <v>0</v>
      </c>
      <c r="K636" s="37">
        <v>0</v>
      </c>
      <c r="L636" s="37">
        <v>0</v>
      </c>
      <c r="M636" s="65"/>
      <c r="N636" s="65"/>
      <c r="O636" s="65"/>
      <c r="P636" s="65"/>
      <c r="Q636" s="65"/>
      <c r="R636" s="65"/>
      <c r="S636" s="65"/>
      <c r="T636" s="65"/>
    </row>
    <row r="637" spans="1:20" s="35" customFormat="1" ht="15.75" customHeight="1">
      <c r="A637" s="17">
        <v>3</v>
      </c>
      <c r="B637" s="36">
        <v>0</v>
      </c>
      <c r="C637" s="37">
        <v>0</v>
      </c>
      <c r="D637" s="37">
        <v>0</v>
      </c>
      <c r="E637" s="91">
        <v>38</v>
      </c>
      <c r="F637" s="36">
        <v>0</v>
      </c>
      <c r="G637" s="37">
        <v>0</v>
      </c>
      <c r="H637" s="37">
        <v>0</v>
      </c>
      <c r="I637" s="91">
        <v>73</v>
      </c>
      <c r="J637" s="36">
        <v>3</v>
      </c>
      <c r="K637" s="37">
        <v>3</v>
      </c>
      <c r="L637" s="37">
        <v>0</v>
      </c>
      <c r="M637" s="65"/>
      <c r="N637" s="65"/>
      <c r="O637" s="65"/>
      <c r="P637" s="65"/>
      <c r="Q637" s="65"/>
      <c r="R637" s="65"/>
      <c r="S637" s="65"/>
      <c r="T637" s="65"/>
    </row>
    <row r="638" spans="1:20" s="35" customFormat="1" ht="18" customHeight="1">
      <c r="A638" s="19">
        <v>4</v>
      </c>
      <c r="B638" s="105">
        <v>0</v>
      </c>
      <c r="C638" s="40">
        <v>0</v>
      </c>
      <c r="D638" s="40">
        <v>0</v>
      </c>
      <c r="E638" s="92">
        <v>39</v>
      </c>
      <c r="F638" s="39">
        <v>0</v>
      </c>
      <c r="G638" s="40">
        <v>0</v>
      </c>
      <c r="H638" s="40">
        <v>0</v>
      </c>
      <c r="I638" s="92">
        <v>74</v>
      </c>
      <c r="J638" s="39">
        <v>1</v>
      </c>
      <c r="K638" s="40">
        <v>1</v>
      </c>
      <c r="L638" s="40">
        <v>0</v>
      </c>
      <c r="M638" s="65"/>
      <c r="N638" s="65"/>
      <c r="O638" s="65"/>
      <c r="P638" s="65"/>
      <c r="Q638" s="65"/>
      <c r="R638" s="65"/>
      <c r="S638" s="65"/>
      <c r="T638" s="65"/>
    </row>
    <row r="639" spans="1:20" s="6" customFormat="1" ht="25.5" customHeight="1">
      <c r="A639" s="10" t="s">
        <v>10</v>
      </c>
      <c r="B639" s="44">
        <v>0</v>
      </c>
      <c r="C639" s="44">
        <v>0</v>
      </c>
      <c r="D639" s="44">
        <v>0</v>
      </c>
      <c r="E639" s="98" t="s">
        <v>11</v>
      </c>
      <c r="F639" s="44">
        <v>5</v>
      </c>
      <c r="G639" s="44">
        <v>3</v>
      </c>
      <c r="H639" s="44">
        <v>2</v>
      </c>
      <c r="I639" s="98" t="s">
        <v>12</v>
      </c>
      <c r="J639" s="44">
        <v>3</v>
      </c>
      <c r="K639" s="44">
        <v>0</v>
      </c>
      <c r="L639" s="44">
        <v>3</v>
      </c>
      <c r="M639" s="65"/>
      <c r="N639" s="65"/>
      <c r="O639" s="65"/>
      <c r="P639" s="65"/>
      <c r="Q639" s="65"/>
      <c r="R639" s="65"/>
      <c r="S639" s="65"/>
      <c r="T639" s="65"/>
    </row>
    <row r="640" spans="1:20" s="35" customFormat="1" ht="15.75" customHeight="1">
      <c r="A640" s="17">
        <v>5</v>
      </c>
      <c r="B640" s="36">
        <v>0</v>
      </c>
      <c r="C640" s="37">
        <v>0</v>
      </c>
      <c r="D640" s="37">
        <v>0</v>
      </c>
      <c r="E640" s="91">
        <v>40</v>
      </c>
      <c r="F640" s="36">
        <v>2</v>
      </c>
      <c r="G640" s="37">
        <v>1</v>
      </c>
      <c r="H640" s="37">
        <v>1</v>
      </c>
      <c r="I640" s="91">
        <v>75</v>
      </c>
      <c r="J640" s="36">
        <v>1</v>
      </c>
      <c r="K640" s="37">
        <v>0</v>
      </c>
      <c r="L640" s="37">
        <v>1</v>
      </c>
      <c r="M640" s="65"/>
      <c r="N640" s="65"/>
      <c r="O640" s="65"/>
      <c r="P640" s="65"/>
      <c r="Q640" s="65"/>
      <c r="R640" s="65"/>
      <c r="S640" s="65"/>
      <c r="T640" s="65"/>
    </row>
    <row r="641" spans="1:20" s="35" customFormat="1" ht="15.75" customHeight="1">
      <c r="A641" s="17">
        <v>6</v>
      </c>
      <c r="B641" s="36">
        <v>0</v>
      </c>
      <c r="C641" s="37">
        <v>0</v>
      </c>
      <c r="D641" s="37">
        <v>0</v>
      </c>
      <c r="E641" s="91">
        <v>41</v>
      </c>
      <c r="F641" s="36">
        <v>2</v>
      </c>
      <c r="G641" s="37">
        <v>1</v>
      </c>
      <c r="H641" s="37">
        <v>1</v>
      </c>
      <c r="I641" s="91">
        <v>76</v>
      </c>
      <c r="J641" s="36">
        <v>0</v>
      </c>
      <c r="K641" s="37">
        <v>0</v>
      </c>
      <c r="L641" s="37">
        <v>0</v>
      </c>
      <c r="M641" s="65"/>
      <c r="N641" s="65"/>
      <c r="O641" s="65"/>
      <c r="P641" s="65"/>
      <c r="Q641" s="65"/>
      <c r="R641" s="65"/>
      <c r="S641" s="65"/>
      <c r="T641" s="65"/>
    </row>
    <row r="642" spans="1:20" s="35" customFormat="1" ht="15.75" customHeight="1">
      <c r="A642" s="17">
        <v>7</v>
      </c>
      <c r="B642" s="36">
        <v>0</v>
      </c>
      <c r="C642" s="37">
        <v>0</v>
      </c>
      <c r="D642" s="37">
        <v>0</v>
      </c>
      <c r="E642" s="91">
        <v>42</v>
      </c>
      <c r="F642" s="36">
        <v>0</v>
      </c>
      <c r="G642" s="37">
        <v>0</v>
      </c>
      <c r="H642" s="37">
        <v>0</v>
      </c>
      <c r="I642" s="91">
        <v>77</v>
      </c>
      <c r="J642" s="36">
        <v>0</v>
      </c>
      <c r="K642" s="37">
        <v>0</v>
      </c>
      <c r="L642" s="37">
        <v>0</v>
      </c>
      <c r="M642" s="65"/>
      <c r="N642" s="65"/>
      <c r="O642" s="65"/>
      <c r="P642" s="65"/>
      <c r="Q642" s="65"/>
      <c r="R642" s="65"/>
      <c r="S642" s="65"/>
      <c r="T642" s="65"/>
    </row>
    <row r="643" spans="1:20" s="35" customFormat="1" ht="15.75" customHeight="1">
      <c r="A643" s="17">
        <v>8</v>
      </c>
      <c r="B643" s="36">
        <v>0</v>
      </c>
      <c r="C643" s="37">
        <v>0</v>
      </c>
      <c r="D643" s="37">
        <v>0</v>
      </c>
      <c r="E643" s="91">
        <v>43</v>
      </c>
      <c r="F643" s="36">
        <v>1</v>
      </c>
      <c r="G643" s="37">
        <v>1</v>
      </c>
      <c r="H643" s="37">
        <v>0</v>
      </c>
      <c r="I643" s="91">
        <v>78</v>
      </c>
      <c r="J643" s="36">
        <v>1</v>
      </c>
      <c r="K643" s="37">
        <v>0</v>
      </c>
      <c r="L643" s="37">
        <v>1</v>
      </c>
      <c r="M643" s="65"/>
      <c r="N643" s="65"/>
      <c r="O643" s="65"/>
      <c r="P643" s="65"/>
      <c r="Q643" s="65"/>
      <c r="R643" s="65"/>
      <c r="S643" s="65"/>
      <c r="T643" s="65"/>
    </row>
    <row r="644" spans="1:20" s="35" customFormat="1" ht="18" customHeight="1">
      <c r="A644" s="19">
        <v>9</v>
      </c>
      <c r="B644" s="39">
        <v>0</v>
      </c>
      <c r="C644" s="40">
        <v>0</v>
      </c>
      <c r="D644" s="40">
        <v>0</v>
      </c>
      <c r="E644" s="92">
        <v>44</v>
      </c>
      <c r="F644" s="39">
        <v>0</v>
      </c>
      <c r="G644" s="40">
        <v>0</v>
      </c>
      <c r="H644" s="40">
        <v>0</v>
      </c>
      <c r="I644" s="92">
        <v>79</v>
      </c>
      <c r="J644" s="39">
        <v>1</v>
      </c>
      <c r="K644" s="40">
        <v>0</v>
      </c>
      <c r="L644" s="40">
        <v>1</v>
      </c>
      <c r="M644" s="65"/>
      <c r="N644" s="65"/>
      <c r="O644" s="65"/>
      <c r="P644" s="65"/>
      <c r="Q644" s="65"/>
      <c r="R644" s="65"/>
      <c r="S644" s="65"/>
      <c r="T644" s="65"/>
    </row>
    <row r="645" spans="1:20" s="6" customFormat="1" ht="25.5" customHeight="1">
      <c r="A645" s="10" t="s">
        <v>19</v>
      </c>
      <c r="B645" s="44">
        <v>0</v>
      </c>
      <c r="C645" s="44">
        <v>0</v>
      </c>
      <c r="D645" s="44">
        <v>0</v>
      </c>
      <c r="E645" s="98" t="s">
        <v>20</v>
      </c>
      <c r="F645" s="44">
        <v>3</v>
      </c>
      <c r="G645" s="44">
        <v>2</v>
      </c>
      <c r="H645" s="44">
        <v>1</v>
      </c>
      <c r="I645" s="98" t="s">
        <v>21</v>
      </c>
      <c r="J645" s="44">
        <v>4</v>
      </c>
      <c r="K645" s="44">
        <v>1</v>
      </c>
      <c r="L645" s="44">
        <v>3</v>
      </c>
      <c r="M645" s="65"/>
      <c r="N645" s="65"/>
      <c r="O645" s="65"/>
      <c r="P645" s="65"/>
      <c r="Q645" s="65"/>
      <c r="R645" s="65"/>
      <c r="S645" s="65"/>
      <c r="T645" s="65"/>
    </row>
    <row r="646" spans="1:20" s="35" customFormat="1" ht="15.75" customHeight="1">
      <c r="A646" s="17">
        <v>10</v>
      </c>
      <c r="B646" s="36">
        <v>0</v>
      </c>
      <c r="C646" s="37">
        <v>0</v>
      </c>
      <c r="D646" s="37">
        <v>0</v>
      </c>
      <c r="E646" s="91">
        <v>45</v>
      </c>
      <c r="F646" s="36">
        <v>0</v>
      </c>
      <c r="G646" s="37">
        <v>0</v>
      </c>
      <c r="H646" s="37">
        <v>0</v>
      </c>
      <c r="I646" s="91">
        <v>80</v>
      </c>
      <c r="J646" s="36">
        <v>1</v>
      </c>
      <c r="K646" s="37">
        <v>1</v>
      </c>
      <c r="L646" s="37">
        <v>0</v>
      </c>
      <c r="M646" s="65"/>
      <c r="N646" s="65"/>
      <c r="O646" s="65"/>
      <c r="P646" s="65"/>
      <c r="Q646" s="65"/>
      <c r="R646" s="65"/>
      <c r="S646" s="65"/>
      <c r="T646" s="65"/>
    </row>
    <row r="647" spans="1:20" s="35" customFormat="1" ht="15.75" customHeight="1">
      <c r="A647" s="17">
        <v>11</v>
      </c>
      <c r="B647" s="36">
        <v>0</v>
      </c>
      <c r="C647" s="37">
        <v>0</v>
      </c>
      <c r="D647" s="37">
        <v>0</v>
      </c>
      <c r="E647" s="91">
        <v>46</v>
      </c>
      <c r="F647" s="36">
        <v>0</v>
      </c>
      <c r="G647" s="37">
        <v>0</v>
      </c>
      <c r="H647" s="37">
        <v>0</v>
      </c>
      <c r="I647" s="91">
        <v>81</v>
      </c>
      <c r="J647" s="36">
        <v>1</v>
      </c>
      <c r="K647" s="37">
        <v>0</v>
      </c>
      <c r="L647" s="37">
        <v>1</v>
      </c>
      <c r="M647" s="65"/>
      <c r="N647" s="65"/>
      <c r="O647" s="65"/>
      <c r="P647" s="65"/>
      <c r="Q647" s="65"/>
      <c r="R647" s="65"/>
      <c r="S647" s="65"/>
      <c r="T647" s="65"/>
    </row>
    <row r="648" spans="1:20" s="35" customFormat="1" ht="15.75" customHeight="1">
      <c r="A648" s="17">
        <v>12</v>
      </c>
      <c r="B648" s="36">
        <v>0</v>
      </c>
      <c r="C648" s="37">
        <v>0</v>
      </c>
      <c r="D648" s="37">
        <v>0</v>
      </c>
      <c r="E648" s="91">
        <v>47</v>
      </c>
      <c r="F648" s="36">
        <v>0</v>
      </c>
      <c r="G648" s="37">
        <v>0</v>
      </c>
      <c r="H648" s="37">
        <v>0</v>
      </c>
      <c r="I648" s="91">
        <v>82</v>
      </c>
      <c r="J648" s="36">
        <v>0</v>
      </c>
      <c r="K648" s="37">
        <v>0</v>
      </c>
      <c r="L648" s="37">
        <v>0</v>
      </c>
      <c r="M648" s="65"/>
      <c r="N648" s="65"/>
      <c r="O648" s="65"/>
      <c r="P648" s="65"/>
      <c r="Q648" s="65"/>
      <c r="R648" s="65"/>
      <c r="S648" s="65"/>
      <c r="T648" s="65"/>
    </row>
    <row r="649" spans="1:20" s="35" customFormat="1" ht="15.75" customHeight="1">
      <c r="A649" s="17">
        <v>13</v>
      </c>
      <c r="B649" s="36">
        <v>0</v>
      </c>
      <c r="C649" s="37">
        <v>0</v>
      </c>
      <c r="D649" s="37">
        <v>0</v>
      </c>
      <c r="E649" s="91">
        <v>48</v>
      </c>
      <c r="F649" s="36">
        <v>2</v>
      </c>
      <c r="G649" s="37">
        <v>1</v>
      </c>
      <c r="H649" s="37">
        <v>1</v>
      </c>
      <c r="I649" s="91">
        <v>83</v>
      </c>
      <c r="J649" s="36">
        <v>0</v>
      </c>
      <c r="K649" s="37">
        <v>0</v>
      </c>
      <c r="L649" s="37">
        <v>0</v>
      </c>
      <c r="M649" s="65"/>
      <c r="N649" s="65"/>
      <c r="O649" s="65"/>
      <c r="P649" s="65"/>
      <c r="Q649" s="65"/>
      <c r="R649" s="65"/>
      <c r="S649" s="65"/>
      <c r="T649" s="65"/>
    </row>
    <row r="650" spans="1:20" s="35" customFormat="1" ht="18" customHeight="1">
      <c r="A650" s="19">
        <v>14</v>
      </c>
      <c r="B650" s="39">
        <v>0</v>
      </c>
      <c r="C650" s="40">
        <v>0</v>
      </c>
      <c r="D650" s="40">
        <v>0</v>
      </c>
      <c r="E650" s="92">
        <v>49</v>
      </c>
      <c r="F650" s="39">
        <v>1</v>
      </c>
      <c r="G650" s="40">
        <v>1</v>
      </c>
      <c r="H650" s="40">
        <v>0</v>
      </c>
      <c r="I650" s="92">
        <v>84</v>
      </c>
      <c r="J650" s="39">
        <v>2</v>
      </c>
      <c r="K650" s="40">
        <v>0</v>
      </c>
      <c r="L650" s="40">
        <v>2</v>
      </c>
      <c r="M650" s="65"/>
      <c r="N650" s="65"/>
      <c r="O650" s="65"/>
      <c r="P650" s="65"/>
      <c r="Q650" s="65"/>
      <c r="R650" s="65"/>
      <c r="S650" s="65"/>
      <c r="T650" s="65"/>
    </row>
    <row r="651" spans="1:20" s="6" customFormat="1" ht="25.5" customHeight="1">
      <c r="A651" s="10" t="s">
        <v>22</v>
      </c>
      <c r="B651" s="44">
        <v>0</v>
      </c>
      <c r="C651" s="44">
        <v>0</v>
      </c>
      <c r="D651" s="44">
        <v>0</v>
      </c>
      <c r="E651" s="98" t="s">
        <v>23</v>
      </c>
      <c r="F651" s="44">
        <v>5</v>
      </c>
      <c r="G651" s="44">
        <v>3</v>
      </c>
      <c r="H651" s="44">
        <v>2</v>
      </c>
      <c r="I651" s="98" t="s">
        <v>24</v>
      </c>
      <c r="J651" s="44">
        <v>4</v>
      </c>
      <c r="K651" s="44">
        <v>2</v>
      </c>
      <c r="L651" s="44">
        <v>2</v>
      </c>
      <c r="M651" s="65"/>
      <c r="N651" s="65"/>
      <c r="O651" s="65"/>
      <c r="P651" s="65"/>
      <c r="Q651" s="65"/>
      <c r="R651" s="65"/>
      <c r="S651" s="65"/>
      <c r="T651" s="65"/>
    </row>
    <row r="652" spans="1:20" s="35" customFormat="1" ht="15.75" customHeight="1">
      <c r="A652" s="17">
        <v>15</v>
      </c>
      <c r="B652" s="36">
        <v>0</v>
      </c>
      <c r="C652" s="37">
        <v>0</v>
      </c>
      <c r="D652" s="37">
        <v>0</v>
      </c>
      <c r="E652" s="91">
        <v>50</v>
      </c>
      <c r="F652" s="36">
        <v>1</v>
      </c>
      <c r="G652" s="37">
        <v>1</v>
      </c>
      <c r="H652" s="37">
        <v>0</v>
      </c>
      <c r="I652" s="91">
        <v>85</v>
      </c>
      <c r="J652" s="36">
        <v>1</v>
      </c>
      <c r="K652" s="37">
        <v>0</v>
      </c>
      <c r="L652" s="37">
        <v>1</v>
      </c>
      <c r="M652" s="65"/>
      <c r="N652" s="65"/>
      <c r="O652" s="65"/>
      <c r="P652" s="65"/>
      <c r="Q652" s="65"/>
      <c r="R652" s="65"/>
      <c r="S652" s="65"/>
      <c r="T652" s="65"/>
    </row>
    <row r="653" spans="1:20" s="35" customFormat="1" ht="15.75" customHeight="1">
      <c r="A653" s="17">
        <v>16</v>
      </c>
      <c r="B653" s="36">
        <v>0</v>
      </c>
      <c r="C653" s="37">
        <v>0</v>
      </c>
      <c r="D653" s="37">
        <v>0</v>
      </c>
      <c r="E653" s="91">
        <v>51</v>
      </c>
      <c r="F653" s="36">
        <v>0</v>
      </c>
      <c r="G653" s="37">
        <v>0</v>
      </c>
      <c r="H653" s="37">
        <v>0</v>
      </c>
      <c r="I653" s="91">
        <v>86</v>
      </c>
      <c r="J653" s="36">
        <v>1</v>
      </c>
      <c r="K653" s="37">
        <v>1</v>
      </c>
      <c r="L653" s="37">
        <v>0</v>
      </c>
      <c r="M653" s="65"/>
      <c r="N653" s="65"/>
      <c r="O653" s="65"/>
      <c r="P653" s="65"/>
      <c r="Q653" s="65"/>
      <c r="R653" s="65"/>
      <c r="S653" s="65"/>
      <c r="T653" s="65"/>
    </row>
    <row r="654" spans="1:20" s="35" customFormat="1" ht="15.75" customHeight="1">
      <c r="A654" s="17">
        <v>17</v>
      </c>
      <c r="B654" s="36">
        <v>0</v>
      </c>
      <c r="C654" s="37">
        <v>0</v>
      </c>
      <c r="D654" s="37">
        <v>0</v>
      </c>
      <c r="E654" s="91">
        <v>52</v>
      </c>
      <c r="F654" s="36">
        <v>0</v>
      </c>
      <c r="G654" s="37">
        <v>0</v>
      </c>
      <c r="H654" s="37">
        <v>0</v>
      </c>
      <c r="I654" s="91">
        <v>87</v>
      </c>
      <c r="J654" s="36">
        <v>2</v>
      </c>
      <c r="K654" s="37">
        <v>1</v>
      </c>
      <c r="L654" s="37">
        <v>1</v>
      </c>
      <c r="M654" s="65"/>
      <c r="N654" s="65"/>
      <c r="O654" s="65"/>
      <c r="P654" s="65"/>
      <c r="Q654" s="65"/>
      <c r="R654" s="65"/>
      <c r="S654" s="65"/>
      <c r="T654" s="65"/>
    </row>
    <row r="655" spans="1:20" s="35" customFormat="1" ht="15.75" customHeight="1">
      <c r="A655" s="17">
        <v>18</v>
      </c>
      <c r="B655" s="36">
        <v>0</v>
      </c>
      <c r="C655" s="37">
        <v>0</v>
      </c>
      <c r="D655" s="37">
        <v>0</v>
      </c>
      <c r="E655" s="91">
        <v>53</v>
      </c>
      <c r="F655" s="36">
        <v>1</v>
      </c>
      <c r="G655" s="37">
        <v>0</v>
      </c>
      <c r="H655" s="37">
        <v>1</v>
      </c>
      <c r="I655" s="91">
        <v>88</v>
      </c>
      <c r="J655" s="36">
        <v>0</v>
      </c>
      <c r="K655" s="37">
        <v>0</v>
      </c>
      <c r="L655" s="37">
        <v>0</v>
      </c>
      <c r="M655" s="65"/>
      <c r="N655" s="65"/>
      <c r="O655" s="65"/>
      <c r="P655" s="65"/>
      <c r="Q655" s="65"/>
      <c r="R655" s="65"/>
      <c r="S655" s="65"/>
      <c r="T655" s="65"/>
    </row>
    <row r="656" spans="1:20" s="35" customFormat="1" ht="18" customHeight="1">
      <c r="A656" s="19">
        <v>19</v>
      </c>
      <c r="B656" s="39">
        <v>0</v>
      </c>
      <c r="C656" s="40">
        <v>0</v>
      </c>
      <c r="D656" s="40">
        <v>0</v>
      </c>
      <c r="E656" s="92">
        <v>54</v>
      </c>
      <c r="F656" s="39">
        <v>3</v>
      </c>
      <c r="G656" s="40">
        <v>2</v>
      </c>
      <c r="H656" s="40">
        <v>1</v>
      </c>
      <c r="I656" s="92">
        <v>89</v>
      </c>
      <c r="J656" s="39">
        <v>0</v>
      </c>
      <c r="K656" s="40">
        <v>0</v>
      </c>
      <c r="L656" s="40">
        <v>0</v>
      </c>
      <c r="M656" s="65"/>
      <c r="N656" s="65"/>
      <c r="O656" s="65"/>
      <c r="P656" s="65"/>
      <c r="Q656" s="65"/>
      <c r="R656" s="65"/>
      <c r="S656" s="65"/>
      <c r="T656" s="65"/>
    </row>
    <row r="657" spans="1:20" s="6" customFormat="1" ht="25.5" customHeight="1">
      <c r="A657" s="10" t="s">
        <v>25</v>
      </c>
      <c r="B657" s="44">
        <v>1</v>
      </c>
      <c r="C657" s="44">
        <v>1</v>
      </c>
      <c r="D657" s="44">
        <v>0</v>
      </c>
      <c r="E657" s="98" t="s">
        <v>26</v>
      </c>
      <c r="F657" s="44">
        <v>3</v>
      </c>
      <c r="G657" s="44">
        <v>2</v>
      </c>
      <c r="H657" s="44">
        <v>1</v>
      </c>
      <c r="I657" s="98" t="s">
        <v>27</v>
      </c>
      <c r="J657" s="44">
        <v>3</v>
      </c>
      <c r="K657" s="44">
        <v>1</v>
      </c>
      <c r="L657" s="44">
        <v>2</v>
      </c>
      <c r="M657" s="65"/>
      <c r="N657" s="65"/>
      <c r="O657" s="65"/>
      <c r="P657" s="65"/>
      <c r="Q657" s="65"/>
      <c r="R657" s="65"/>
      <c r="S657" s="65"/>
      <c r="T657" s="65"/>
    </row>
    <row r="658" spans="1:20" s="35" customFormat="1" ht="15.75" customHeight="1">
      <c r="A658" s="17">
        <v>20</v>
      </c>
      <c r="B658" s="36">
        <v>0</v>
      </c>
      <c r="C658" s="37">
        <v>0</v>
      </c>
      <c r="D658" s="37">
        <v>0</v>
      </c>
      <c r="E658" s="91">
        <v>55</v>
      </c>
      <c r="F658" s="36">
        <v>0</v>
      </c>
      <c r="G658" s="37">
        <v>0</v>
      </c>
      <c r="H658" s="37">
        <v>0</v>
      </c>
      <c r="I658" s="91">
        <v>90</v>
      </c>
      <c r="J658" s="36">
        <v>1</v>
      </c>
      <c r="K658" s="37">
        <v>0</v>
      </c>
      <c r="L658" s="37">
        <v>1</v>
      </c>
      <c r="M658" s="65"/>
      <c r="N658" s="65"/>
      <c r="O658" s="65"/>
      <c r="P658" s="65"/>
      <c r="Q658" s="65"/>
      <c r="R658" s="65"/>
      <c r="S658" s="65"/>
      <c r="T658" s="65"/>
    </row>
    <row r="659" spans="1:20" s="35" customFormat="1" ht="15.75" customHeight="1">
      <c r="A659" s="17">
        <v>21</v>
      </c>
      <c r="B659" s="36">
        <v>0</v>
      </c>
      <c r="C659" s="37">
        <v>0</v>
      </c>
      <c r="D659" s="37">
        <v>0</v>
      </c>
      <c r="E659" s="91">
        <v>56</v>
      </c>
      <c r="F659" s="36">
        <v>1</v>
      </c>
      <c r="G659" s="37">
        <v>1</v>
      </c>
      <c r="H659" s="37">
        <v>0</v>
      </c>
      <c r="I659" s="91">
        <v>91</v>
      </c>
      <c r="J659" s="36">
        <v>1</v>
      </c>
      <c r="K659" s="37">
        <v>0</v>
      </c>
      <c r="L659" s="37">
        <v>1</v>
      </c>
      <c r="M659" s="65"/>
      <c r="N659" s="65"/>
      <c r="O659" s="65"/>
      <c r="P659" s="65"/>
      <c r="Q659" s="65"/>
      <c r="R659" s="65"/>
      <c r="S659" s="65"/>
      <c r="T659" s="65"/>
    </row>
    <row r="660" spans="1:20" s="35" customFormat="1" ht="15.75" customHeight="1">
      <c r="A660" s="17">
        <v>22</v>
      </c>
      <c r="B660" s="36">
        <v>0</v>
      </c>
      <c r="C660" s="37">
        <v>0</v>
      </c>
      <c r="D660" s="37">
        <v>0</v>
      </c>
      <c r="E660" s="91">
        <v>57</v>
      </c>
      <c r="F660" s="36">
        <v>0</v>
      </c>
      <c r="G660" s="37">
        <v>0</v>
      </c>
      <c r="H660" s="37">
        <v>0</v>
      </c>
      <c r="I660" s="91">
        <v>92</v>
      </c>
      <c r="J660" s="36">
        <v>0</v>
      </c>
      <c r="K660" s="37">
        <v>0</v>
      </c>
      <c r="L660" s="37">
        <v>0</v>
      </c>
      <c r="M660" s="65"/>
      <c r="N660" s="65"/>
      <c r="O660" s="65"/>
      <c r="P660" s="65"/>
      <c r="Q660" s="65"/>
      <c r="R660" s="65"/>
      <c r="S660" s="65"/>
      <c r="T660" s="65"/>
    </row>
    <row r="661" spans="1:20" s="35" customFormat="1" ht="15.75" customHeight="1">
      <c r="A661" s="17">
        <v>23</v>
      </c>
      <c r="B661" s="36">
        <v>0</v>
      </c>
      <c r="C661" s="37">
        <v>0</v>
      </c>
      <c r="D661" s="37">
        <v>0</v>
      </c>
      <c r="E661" s="91">
        <v>58</v>
      </c>
      <c r="F661" s="36">
        <v>0</v>
      </c>
      <c r="G661" s="37">
        <v>0</v>
      </c>
      <c r="H661" s="37">
        <v>0</v>
      </c>
      <c r="I661" s="91">
        <v>93</v>
      </c>
      <c r="J661" s="36">
        <v>0</v>
      </c>
      <c r="K661" s="37">
        <v>0</v>
      </c>
      <c r="L661" s="37">
        <v>0</v>
      </c>
      <c r="M661" s="65"/>
      <c r="N661" s="65"/>
      <c r="O661" s="65"/>
      <c r="P661" s="65"/>
      <c r="Q661" s="65"/>
      <c r="R661" s="65"/>
      <c r="S661" s="65"/>
      <c r="T661" s="65"/>
    </row>
    <row r="662" spans="1:20" s="35" customFormat="1" ht="18" customHeight="1">
      <c r="A662" s="19">
        <v>24</v>
      </c>
      <c r="B662" s="39">
        <v>1</v>
      </c>
      <c r="C662" s="40">
        <v>1</v>
      </c>
      <c r="D662" s="40">
        <v>0</v>
      </c>
      <c r="E662" s="92">
        <v>59</v>
      </c>
      <c r="F662" s="39">
        <v>2</v>
      </c>
      <c r="G662" s="40">
        <v>1</v>
      </c>
      <c r="H662" s="40">
        <v>1</v>
      </c>
      <c r="I662" s="92">
        <v>94</v>
      </c>
      <c r="J662" s="39">
        <v>1</v>
      </c>
      <c r="K662" s="40">
        <v>1</v>
      </c>
      <c r="L662" s="40">
        <v>0</v>
      </c>
      <c r="M662" s="65"/>
      <c r="N662" s="65"/>
      <c r="O662" s="65"/>
      <c r="P662" s="65"/>
      <c r="Q662" s="65"/>
      <c r="R662" s="65"/>
      <c r="S662" s="65"/>
      <c r="T662" s="65"/>
    </row>
    <row r="663" spans="1:20" s="6" customFormat="1" ht="25.5" customHeight="1">
      <c r="A663" s="10" t="s">
        <v>28</v>
      </c>
      <c r="B663" s="44">
        <v>1</v>
      </c>
      <c r="C663" s="44">
        <v>1</v>
      </c>
      <c r="D663" s="44">
        <v>0</v>
      </c>
      <c r="E663" s="98" t="s">
        <v>29</v>
      </c>
      <c r="F663" s="44">
        <v>5</v>
      </c>
      <c r="G663" s="44">
        <v>3</v>
      </c>
      <c r="H663" s="44">
        <v>2</v>
      </c>
      <c r="I663" s="93" t="s">
        <v>30</v>
      </c>
      <c r="J663" s="44">
        <v>0</v>
      </c>
      <c r="K663" s="44">
        <v>0</v>
      </c>
      <c r="L663" s="44">
        <v>0</v>
      </c>
      <c r="M663" s="65"/>
      <c r="N663" s="65"/>
      <c r="O663" s="65"/>
      <c r="P663" s="65"/>
      <c r="Q663" s="65"/>
      <c r="R663" s="65"/>
      <c r="S663" s="65"/>
      <c r="T663" s="65"/>
    </row>
    <row r="664" spans="1:20" s="35" customFormat="1" ht="15.75" customHeight="1">
      <c r="A664" s="17">
        <v>25</v>
      </c>
      <c r="B664" s="36">
        <v>0</v>
      </c>
      <c r="C664" s="37">
        <v>0</v>
      </c>
      <c r="D664" s="37">
        <v>0</v>
      </c>
      <c r="E664" s="91">
        <v>60</v>
      </c>
      <c r="F664" s="36">
        <v>1</v>
      </c>
      <c r="G664" s="37">
        <v>1</v>
      </c>
      <c r="H664" s="37">
        <v>0</v>
      </c>
      <c r="I664" s="91">
        <v>95</v>
      </c>
      <c r="J664" s="36">
        <v>0</v>
      </c>
      <c r="K664" s="37">
        <v>0</v>
      </c>
      <c r="L664" s="37">
        <v>0</v>
      </c>
      <c r="M664" s="65"/>
      <c r="N664" s="65"/>
      <c r="O664" s="65"/>
      <c r="P664" s="65"/>
      <c r="Q664" s="65"/>
      <c r="R664" s="65"/>
      <c r="S664" s="65"/>
      <c r="T664" s="65"/>
    </row>
    <row r="665" spans="1:20" s="35" customFormat="1" ht="15.75" customHeight="1">
      <c r="A665" s="17">
        <v>26</v>
      </c>
      <c r="B665" s="36">
        <v>0</v>
      </c>
      <c r="C665" s="37">
        <v>0</v>
      </c>
      <c r="D665" s="37">
        <v>0</v>
      </c>
      <c r="E665" s="91">
        <v>61</v>
      </c>
      <c r="F665" s="36">
        <v>0</v>
      </c>
      <c r="G665" s="37">
        <v>0</v>
      </c>
      <c r="H665" s="37">
        <v>0</v>
      </c>
      <c r="I665" s="91">
        <v>96</v>
      </c>
      <c r="J665" s="36">
        <v>0</v>
      </c>
      <c r="K665" s="37">
        <v>0</v>
      </c>
      <c r="L665" s="37">
        <v>0</v>
      </c>
      <c r="M665" s="65"/>
      <c r="N665" s="65"/>
      <c r="O665" s="65"/>
      <c r="P665" s="65"/>
      <c r="Q665" s="65"/>
      <c r="R665" s="65"/>
      <c r="S665" s="65"/>
      <c r="T665" s="65"/>
    </row>
    <row r="666" spans="1:20" s="35" customFormat="1" ht="15.75" customHeight="1">
      <c r="A666" s="17">
        <v>27</v>
      </c>
      <c r="B666" s="36">
        <v>0</v>
      </c>
      <c r="C666" s="37">
        <v>0</v>
      </c>
      <c r="D666" s="37">
        <v>0</v>
      </c>
      <c r="E666" s="91">
        <v>62</v>
      </c>
      <c r="F666" s="36">
        <v>1</v>
      </c>
      <c r="G666" s="37">
        <v>0</v>
      </c>
      <c r="H666" s="37">
        <v>1</v>
      </c>
      <c r="I666" s="91">
        <v>97</v>
      </c>
      <c r="J666" s="36">
        <v>0</v>
      </c>
      <c r="K666" s="37">
        <v>0</v>
      </c>
      <c r="L666" s="37">
        <v>0</v>
      </c>
      <c r="M666" s="65"/>
      <c r="N666" s="65"/>
      <c r="O666" s="65"/>
      <c r="P666" s="65"/>
      <c r="Q666" s="65"/>
      <c r="R666" s="65"/>
      <c r="S666" s="65"/>
      <c r="T666" s="65"/>
    </row>
    <row r="667" spans="1:20" s="35" customFormat="1" ht="15.75" customHeight="1">
      <c r="A667" s="17">
        <v>28</v>
      </c>
      <c r="B667" s="36">
        <v>1</v>
      </c>
      <c r="C667" s="37">
        <v>1</v>
      </c>
      <c r="D667" s="37">
        <v>0</v>
      </c>
      <c r="E667" s="91">
        <v>63</v>
      </c>
      <c r="F667" s="36">
        <v>1</v>
      </c>
      <c r="G667" s="37">
        <v>0</v>
      </c>
      <c r="H667" s="37">
        <v>1</v>
      </c>
      <c r="I667" s="91">
        <v>98</v>
      </c>
      <c r="J667" s="36">
        <v>0</v>
      </c>
      <c r="K667" s="37">
        <v>0</v>
      </c>
      <c r="L667" s="37">
        <v>0</v>
      </c>
      <c r="M667" s="65"/>
      <c r="N667" s="65"/>
      <c r="O667" s="65"/>
      <c r="P667" s="65"/>
      <c r="Q667" s="65"/>
      <c r="R667" s="65"/>
      <c r="S667" s="65"/>
      <c r="T667" s="65"/>
    </row>
    <row r="668" spans="1:20" s="35" customFormat="1" ht="18" customHeight="1">
      <c r="A668" s="19">
        <v>29</v>
      </c>
      <c r="B668" s="39">
        <v>0</v>
      </c>
      <c r="C668" s="40">
        <v>0</v>
      </c>
      <c r="D668" s="40">
        <v>0</v>
      </c>
      <c r="E668" s="92">
        <v>64</v>
      </c>
      <c r="F668" s="39">
        <v>2</v>
      </c>
      <c r="G668" s="40">
        <v>2</v>
      </c>
      <c r="H668" s="40">
        <v>0</v>
      </c>
      <c r="I668" s="91">
        <v>99</v>
      </c>
      <c r="J668" s="36">
        <v>0</v>
      </c>
      <c r="K668" s="37">
        <v>0</v>
      </c>
      <c r="L668" s="37">
        <v>0</v>
      </c>
      <c r="M668" s="65"/>
      <c r="N668" s="65"/>
      <c r="O668" s="65"/>
      <c r="P668" s="65"/>
      <c r="Q668" s="65"/>
      <c r="R668" s="65"/>
      <c r="S668" s="65"/>
      <c r="T668" s="65"/>
    </row>
    <row r="669" spans="1:20" s="6" customFormat="1" ht="25.5" customHeight="1">
      <c r="A669" s="10" t="s">
        <v>31</v>
      </c>
      <c r="B669" s="44">
        <v>3</v>
      </c>
      <c r="C669" s="44">
        <v>0</v>
      </c>
      <c r="D669" s="44">
        <v>3</v>
      </c>
      <c r="E669" s="98" t="s">
        <v>32</v>
      </c>
      <c r="F669" s="44">
        <v>12</v>
      </c>
      <c r="G669" s="44">
        <v>6</v>
      </c>
      <c r="H669" s="44">
        <v>6</v>
      </c>
      <c r="I669" s="95">
        <v>100</v>
      </c>
      <c r="J669" s="47">
        <v>0</v>
      </c>
      <c r="K669" s="48">
        <v>0</v>
      </c>
      <c r="L669" s="48">
        <v>0</v>
      </c>
      <c r="M669" s="65"/>
      <c r="N669" s="65"/>
      <c r="O669" s="65"/>
      <c r="P669" s="65"/>
      <c r="Q669" s="65"/>
      <c r="R669" s="65"/>
      <c r="S669" s="65"/>
      <c r="T669" s="65"/>
    </row>
    <row r="670" spans="1:20" s="35" customFormat="1" ht="15.75" customHeight="1">
      <c r="A670" s="17">
        <v>30</v>
      </c>
      <c r="B670" s="36">
        <v>0</v>
      </c>
      <c r="C670" s="37">
        <v>0</v>
      </c>
      <c r="D670" s="37">
        <v>0</v>
      </c>
      <c r="E670" s="91">
        <v>65</v>
      </c>
      <c r="F670" s="36">
        <v>6</v>
      </c>
      <c r="G670" s="37">
        <v>1</v>
      </c>
      <c r="H670" s="37">
        <v>5</v>
      </c>
      <c r="I670" s="91">
        <v>101</v>
      </c>
      <c r="J670" s="36">
        <v>0</v>
      </c>
      <c r="K670" s="37">
        <v>0</v>
      </c>
      <c r="L670" s="37">
        <v>0</v>
      </c>
      <c r="M670" s="65"/>
      <c r="N670" s="65"/>
      <c r="O670" s="65"/>
      <c r="P670" s="65"/>
      <c r="Q670" s="65"/>
      <c r="R670" s="65"/>
      <c r="S670" s="65"/>
      <c r="T670" s="65"/>
    </row>
    <row r="671" spans="1:20" s="35" customFormat="1" ht="15.75" customHeight="1">
      <c r="A671" s="17">
        <v>31</v>
      </c>
      <c r="B671" s="36">
        <v>1</v>
      </c>
      <c r="C671" s="37">
        <v>0</v>
      </c>
      <c r="D671" s="37">
        <v>1</v>
      </c>
      <c r="E671" s="91">
        <v>66</v>
      </c>
      <c r="F671" s="36">
        <v>0</v>
      </c>
      <c r="G671" s="37">
        <v>0</v>
      </c>
      <c r="H671" s="37">
        <v>0</v>
      </c>
      <c r="I671" s="91">
        <v>102</v>
      </c>
      <c r="J671" s="36">
        <v>0</v>
      </c>
      <c r="K671" s="37">
        <v>0</v>
      </c>
      <c r="L671" s="37">
        <v>0</v>
      </c>
      <c r="M671" s="65"/>
      <c r="N671" s="65"/>
      <c r="O671" s="65"/>
      <c r="P671" s="65"/>
      <c r="Q671" s="65"/>
      <c r="R671" s="65"/>
      <c r="S671" s="65"/>
      <c r="T671" s="65"/>
    </row>
    <row r="672" spans="1:20" s="35" customFormat="1" ht="15.75" customHeight="1">
      <c r="A672" s="17">
        <v>32</v>
      </c>
      <c r="B672" s="36">
        <v>0</v>
      </c>
      <c r="C672" s="37">
        <v>0</v>
      </c>
      <c r="D672" s="37">
        <v>0</v>
      </c>
      <c r="E672" s="91">
        <v>67</v>
      </c>
      <c r="F672" s="36">
        <v>1</v>
      </c>
      <c r="G672" s="37">
        <v>1</v>
      </c>
      <c r="H672" s="37">
        <v>0</v>
      </c>
      <c r="I672" s="91">
        <v>103</v>
      </c>
      <c r="J672" s="36">
        <v>0</v>
      </c>
      <c r="K672" s="37">
        <v>0</v>
      </c>
      <c r="L672" s="37">
        <v>0</v>
      </c>
      <c r="M672" s="65"/>
      <c r="N672" s="65"/>
      <c r="O672" s="65"/>
      <c r="P672" s="65"/>
      <c r="Q672" s="65"/>
      <c r="R672" s="65"/>
      <c r="S672" s="65"/>
      <c r="T672" s="65"/>
    </row>
    <row r="673" spans="1:20" s="35" customFormat="1" ht="15.75" customHeight="1">
      <c r="A673" s="17">
        <v>33</v>
      </c>
      <c r="B673" s="36">
        <v>1</v>
      </c>
      <c r="C673" s="37">
        <v>0</v>
      </c>
      <c r="D673" s="37">
        <v>1</v>
      </c>
      <c r="E673" s="91">
        <v>68</v>
      </c>
      <c r="F673" s="36">
        <v>3</v>
      </c>
      <c r="G673" s="37">
        <v>2</v>
      </c>
      <c r="H673" s="37">
        <v>1</v>
      </c>
      <c r="I673" s="96" t="s">
        <v>33</v>
      </c>
      <c r="J673" s="39">
        <v>0</v>
      </c>
      <c r="K673" s="40">
        <v>0</v>
      </c>
      <c r="L673" s="40">
        <v>0</v>
      </c>
      <c r="M673" s="65"/>
      <c r="N673" s="65"/>
      <c r="O673" s="65"/>
      <c r="P673" s="65"/>
      <c r="Q673" s="65"/>
      <c r="R673" s="65"/>
      <c r="S673" s="65"/>
      <c r="T673" s="65"/>
    </row>
    <row r="674" spans="1:20" s="35" customFormat="1" ht="21" customHeight="1" thickBot="1">
      <c r="A674" s="32">
        <v>34</v>
      </c>
      <c r="B674" s="36">
        <v>1</v>
      </c>
      <c r="C674" s="37">
        <v>0</v>
      </c>
      <c r="D674" s="37">
        <v>1</v>
      </c>
      <c r="E674" s="91">
        <v>69</v>
      </c>
      <c r="F674" s="36">
        <v>2</v>
      </c>
      <c r="G674" s="37">
        <v>2</v>
      </c>
      <c r="H674" s="37">
        <v>0</v>
      </c>
      <c r="I674" s="107" t="s">
        <v>5</v>
      </c>
      <c r="J674" s="47">
        <v>62</v>
      </c>
      <c r="K674" s="47">
        <v>32</v>
      </c>
      <c r="L674" s="47">
        <v>30</v>
      </c>
      <c r="M674" s="65"/>
      <c r="N674" s="65"/>
      <c r="O674" s="65"/>
      <c r="P674" s="65"/>
      <c r="Q674" s="65"/>
      <c r="R674" s="65"/>
      <c r="S674" s="65"/>
      <c r="T674" s="65"/>
    </row>
    <row r="675" spans="1:20" s="58" customFormat="1" ht="24" customHeight="1" thickTop="1" thickBot="1">
      <c r="A675" s="53" t="s">
        <v>34</v>
      </c>
      <c r="B675" s="115">
        <v>0</v>
      </c>
      <c r="C675" s="116">
        <v>0</v>
      </c>
      <c r="D675" s="116">
        <v>0</v>
      </c>
      <c r="E675" s="117" t="s">
        <v>36</v>
      </c>
      <c r="F675" s="116">
        <v>27</v>
      </c>
      <c r="G675" s="116">
        <v>16</v>
      </c>
      <c r="H675" s="116">
        <v>11</v>
      </c>
      <c r="I675" s="118" t="s">
        <v>37</v>
      </c>
      <c r="J675" s="116">
        <v>35</v>
      </c>
      <c r="K675" s="116">
        <v>16</v>
      </c>
      <c r="L675" s="116">
        <v>19</v>
      </c>
      <c r="M675" s="65"/>
      <c r="N675" s="65"/>
      <c r="O675" s="65"/>
      <c r="P675" s="65"/>
      <c r="Q675" s="65"/>
      <c r="R675" s="65"/>
      <c r="S675" s="65"/>
      <c r="T675" s="65"/>
    </row>
    <row r="676" spans="1:20" s="31" customFormat="1" ht="24" customHeight="1" thickBot="1">
      <c r="A676" s="24"/>
      <c r="B676" s="25" t="s">
        <v>39</v>
      </c>
      <c r="C676" s="26"/>
      <c r="D676" s="27"/>
      <c r="E676" s="28"/>
      <c r="F676" s="29"/>
      <c r="G676" s="59" t="s">
        <v>165</v>
      </c>
      <c r="H676" s="29"/>
      <c r="I676" s="28"/>
      <c r="J676" s="29"/>
      <c r="K676" s="218" t="s">
        <v>73</v>
      </c>
      <c r="L676" s="218"/>
      <c r="M676" s="35"/>
      <c r="N676" s="65"/>
      <c r="O676" s="65"/>
      <c r="P676" s="65"/>
      <c r="Q676" s="65"/>
      <c r="R676" s="65"/>
      <c r="S676" s="65"/>
      <c r="T676" s="65"/>
    </row>
    <row r="677" spans="1:20" s="4" customFormat="1" ht="21" customHeight="1">
      <c r="A677" s="11" t="s">
        <v>1</v>
      </c>
      <c r="B677" s="8" t="s">
        <v>2</v>
      </c>
      <c r="C677" s="8" t="s">
        <v>3</v>
      </c>
      <c r="D677" s="9" t="s">
        <v>4</v>
      </c>
      <c r="E677" s="11" t="s">
        <v>1</v>
      </c>
      <c r="F677" s="8" t="s">
        <v>2</v>
      </c>
      <c r="G677" s="8" t="s">
        <v>3</v>
      </c>
      <c r="H677" s="9" t="s">
        <v>4</v>
      </c>
      <c r="I677" s="11" t="s">
        <v>1</v>
      </c>
      <c r="J677" s="8" t="s">
        <v>2</v>
      </c>
      <c r="K677" s="8" t="s">
        <v>3</v>
      </c>
      <c r="L677" s="16" t="s">
        <v>4</v>
      </c>
      <c r="M677" s="65"/>
      <c r="N677" s="65"/>
      <c r="O677" s="65"/>
      <c r="P677" s="65"/>
      <c r="Q677" s="65"/>
      <c r="R677" s="65"/>
      <c r="S677" s="65"/>
      <c r="T677" s="65"/>
    </row>
    <row r="678" spans="1:20" s="6" customFormat="1" ht="25.5" customHeight="1">
      <c r="A678" s="10" t="s">
        <v>6</v>
      </c>
      <c r="B678" s="44">
        <v>2</v>
      </c>
      <c r="C678" s="44">
        <v>1</v>
      </c>
      <c r="D678" s="44">
        <v>1</v>
      </c>
      <c r="E678" s="98" t="s">
        <v>7</v>
      </c>
      <c r="F678" s="44">
        <v>3</v>
      </c>
      <c r="G678" s="44">
        <v>1</v>
      </c>
      <c r="H678" s="44">
        <v>2</v>
      </c>
      <c r="I678" s="98" t="s">
        <v>8</v>
      </c>
      <c r="J678" s="44">
        <v>8</v>
      </c>
      <c r="K678" s="44">
        <v>6</v>
      </c>
      <c r="L678" s="44">
        <v>2</v>
      </c>
      <c r="M678" s="65"/>
      <c r="N678" s="65"/>
      <c r="O678" s="65"/>
      <c r="P678" s="65"/>
      <c r="Q678" s="65"/>
      <c r="R678" s="65"/>
      <c r="S678" s="65"/>
      <c r="T678" s="65"/>
    </row>
    <row r="679" spans="1:20" s="35" customFormat="1" ht="15.75" customHeight="1">
      <c r="A679" s="17">
        <v>0</v>
      </c>
      <c r="B679" s="36">
        <v>1</v>
      </c>
      <c r="C679" s="37">
        <v>0</v>
      </c>
      <c r="D679" s="37">
        <v>1</v>
      </c>
      <c r="E679" s="91">
        <v>35</v>
      </c>
      <c r="F679" s="36">
        <v>0</v>
      </c>
      <c r="G679" s="37">
        <v>0</v>
      </c>
      <c r="H679" s="37">
        <v>0</v>
      </c>
      <c r="I679" s="91">
        <v>70</v>
      </c>
      <c r="J679" s="36">
        <v>2</v>
      </c>
      <c r="K679" s="37">
        <v>2</v>
      </c>
      <c r="L679" s="37">
        <v>0</v>
      </c>
      <c r="M679" s="65"/>
      <c r="N679" s="65"/>
      <c r="O679" s="65"/>
      <c r="P679" s="65"/>
      <c r="Q679" s="65"/>
      <c r="R679" s="65"/>
      <c r="S679" s="65"/>
      <c r="T679" s="65"/>
    </row>
    <row r="680" spans="1:20" s="35" customFormat="1" ht="15.75" customHeight="1">
      <c r="A680" s="17">
        <v>1</v>
      </c>
      <c r="B680" s="36">
        <v>1</v>
      </c>
      <c r="C680" s="37">
        <v>1</v>
      </c>
      <c r="D680" s="37">
        <v>0</v>
      </c>
      <c r="E680" s="91">
        <v>36</v>
      </c>
      <c r="F680" s="36">
        <v>0</v>
      </c>
      <c r="G680" s="37">
        <v>0</v>
      </c>
      <c r="H680" s="37">
        <v>0</v>
      </c>
      <c r="I680" s="91">
        <v>71</v>
      </c>
      <c r="J680" s="36">
        <v>3</v>
      </c>
      <c r="K680" s="37">
        <v>2</v>
      </c>
      <c r="L680" s="37">
        <v>1</v>
      </c>
      <c r="M680" s="65"/>
      <c r="N680" s="65"/>
      <c r="O680" s="65"/>
      <c r="P680" s="65"/>
      <c r="Q680" s="65"/>
      <c r="R680" s="65"/>
      <c r="S680" s="65"/>
      <c r="T680" s="65"/>
    </row>
    <row r="681" spans="1:20" s="35" customFormat="1" ht="15.75" customHeight="1">
      <c r="A681" s="17">
        <v>2</v>
      </c>
      <c r="B681" s="36">
        <v>0</v>
      </c>
      <c r="C681" s="37">
        <v>0</v>
      </c>
      <c r="D681" s="37">
        <v>0</v>
      </c>
      <c r="E681" s="91">
        <v>37</v>
      </c>
      <c r="F681" s="36">
        <v>0</v>
      </c>
      <c r="G681" s="37">
        <v>0</v>
      </c>
      <c r="H681" s="37">
        <v>0</v>
      </c>
      <c r="I681" s="91">
        <v>72</v>
      </c>
      <c r="J681" s="36">
        <v>0</v>
      </c>
      <c r="K681" s="37">
        <v>0</v>
      </c>
      <c r="L681" s="37">
        <v>0</v>
      </c>
      <c r="M681" s="65"/>
      <c r="N681" s="65"/>
      <c r="O681" s="65"/>
      <c r="P681" s="65"/>
      <c r="Q681" s="65"/>
      <c r="R681" s="65"/>
      <c r="S681" s="65"/>
      <c r="T681" s="65"/>
    </row>
    <row r="682" spans="1:20" s="35" customFormat="1" ht="15.75" customHeight="1">
      <c r="A682" s="17">
        <v>3</v>
      </c>
      <c r="B682" s="36">
        <v>0</v>
      </c>
      <c r="C682" s="37">
        <v>0</v>
      </c>
      <c r="D682" s="37">
        <v>0</v>
      </c>
      <c r="E682" s="91">
        <v>38</v>
      </c>
      <c r="F682" s="36">
        <v>1</v>
      </c>
      <c r="G682" s="37">
        <v>0</v>
      </c>
      <c r="H682" s="37">
        <v>1</v>
      </c>
      <c r="I682" s="91">
        <v>73</v>
      </c>
      <c r="J682" s="36">
        <v>0</v>
      </c>
      <c r="K682" s="37">
        <v>0</v>
      </c>
      <c r="L682" s="37">
        <v>0</v>
      </c>
      <c r="M682" s="65"/>
      <c r="N682" s="65"/>
      <c r="O682" s="65"/>
      <c r="P682" s="65"/>
      <c r="Q682" s="65"/>
      <c r="R682" s="65"/>
      <c r="S682" s="65"/>
      <c r="T682" s="65"/>
    </row>
    <row r="683" spans="1:20" s="35" customFormat="1" ht="18" customHeight="1">
      <c r="A683" s="19">
        <v>4</v>
      </c>
      <c r="B683" s="105">
        <v>0</v>
      </c>
      <c r="C683" s="40">
        <v>0</v>
      </c>
      <c r="D683" s="40">
        <v>0</v>
      </c>
      <c r="E683" s="92">
        <v>39</v>
      </c>
      <c r="F683" s="39">
        <v>2</v>
      </c>
      <c r="G683" s="40">
        <v>1</v>
      </c>
      <c r="H683" s="40">
        <v>1</v>
      </c>
      <c r="I683" s="92">
        <v>74</v>
      </c>
      <c r="J683" s="39">
        <v>3</v>
      </c>
      <c r="K683" s="40">
        <v>2</v>
      </c>
      <c r="L683" s="40">
        <v>1</v>
      </c>
      <c r="M683" s="65"/>
      <c r="N683" s="65"/>
      <c r="O683" s="65"/>
      <c r="P683" s="65"/>
      <c r="Q683" s="65"/>
      <c r="R683" s="65"/>
      <c r="S683" s="65"/>
      <c r="T683" s="65"/>
    </row>
    <row r="684" spans="1:20" s="6" customFormat="1" ht="25.5" customHeight="1">
      <c r="A684" s="10" t="s">
        <v>10</v>
      </c>
      <c r="B684" s="44">
        <v>2</v>
      </c>
      <c r="C684" s="44">
        <v>2</v>
      </c>
      <c r="D684" s="44">
        <v>0</v>
      </c>
      <c r="E684" s="98" t="s">
        <v>11</v>
      </c>
      <c r="F684" s="44">
        <v>3</v>
      </c>
      <c r="G684" s="44">
        <v>0</v>
      </c>
      <c r="H684" s="44">
        <v>3</v>
      </c>
      <c r="I684" s="98" t="s">
        <v>12</v>
      </c>
      <c r="J684" s="44">
        <v>8</v>
      </c>
      <c r="K684" s="44">
        <v>6</v>
      </c>
      <c r="L684" s="44">
        <v>2</v>
      </c>
      <c r="M684" s="65"/>
      <c r="N684" s="65"/>
      <c r="O684" s="65"/>
      <c r="P684" s="65"/>
      <c r="Q684" s="65"/>
      <c r="R684" s="65"/>
      <c r="S684" s="65"/>
      <c r="T684" s="65"/>
    </row>
    <row r="685" spans="1:20" s="35" customFormat="1" ht="15.75" customHeight="1">
      <c r="A685" s="17">
        <v>5</v>
      </c>
      <c r="B685" s="36">
        <v>0</v>
      </c>
      <c r="C685" s="37">
        <v>0</v>
      </c>
      <c r="D685" s="37">
        <v>0</v>
      </c>
      <c r="E685" s="91">
        <v>40</v>
      </c>
      <c r="F685" s="36">
        <v>0</v>
      </c>
      <c r="G685" s="37">
        <v>0</v>
      </c>
      <c r="H685" s="37">
        <v>0</v>
      </c>
      <c r="I685" s="91">
        <v>75</v>
      </c>
      <c r="J685" s="36">
        <v>2</v>
      </c>
      <c r="K685" s="37">
        <v>1</v>
      </c>
      <c r="L685" s="37">
        <v>1</v>
      </c>
      <c r="M685" s="65"/>
      <c r="N685" s="65"/>
      <c r="O685" s="65"/>
      <c r="P685" s="65"/>
      <c r="Q685" s="65"/>
      <c r="R685" s="65"/>
      <c r="S685" s="65"/>
      <c r="T685" s="65"/>
    </row>
    <row r="686" spans="1:20" s="35" customFormat="1" ht="15.75" customHeight="1">
      <c r="A686" s="17">
        <v>6</v>
      </c>
      <c r="B686" s="36">
        <v>1</v>
      </c>
      <c r="C686" s="37">
        <v>1</v>
      </c>
      <c r="D686" s="37">
        <v>0</v>
      </c>
      <c r="E686" s="91">
        <v>41</v>
      </c>
      <c r="F686" s="36">
        <v>1</v>
      </c>
      <c r="G686" s="37">
        <v>0</v>
      </c>
      <c r="H686" s="37">
        <v>1</v>
      </c>
      <c r="I686" s="91">
        <v>76</v>
      </c>
      <c r="J686" s="36">
        <v>3</v>
      </c>
      <c r="K686" s="37">
        <v>3</v>
      </c>
      <c r="L686" s="37">
        <v>0</v>
      </c>
      <c r="M686" s="65"/>
      <c r="N686" s="65"/>
      <c r="O686" s="65"/>
      <c r="P686" s="65"/>
      <c r="Q686" s="65"/>
      <c r="R686" s="65"/>
      <c r="S686" s="65"/>
      <c r="T686" s="65"/>
    </row>
    <row r="687" spans="1:20" s="35" customFormat="1" ht="15.75" customHeight="1">
      <c r="A687" s="17">
        <v>7</v>
      </c>
      <c r="B687" s="36">
        <v>0</v>
      </c>
      <c r="C687" s="37">
        <v>0</v>
      </c>
      <c r="D687" s="37">
        <v>0</v>
      </c>
      <c r="E687" s="91">
        <v>42</v>
      </c>
      <c r="F687" s="36">
        <v>0</v>
      </c>
      <c r="G687" s="37">
        <v>0</v>
      </c>
      <c r="H687" s="37">
        <v>0</v>
      </c>
      <c r="I687" s="91">
        <v>77</v>
      </c>
      <c r="J687" s="36">
        <v>1</v>
      </c>
      <c r="K687" s="37">
        <v>0</v>
      </c>
      <c r="L687" s="37">
        <v>1</v>
      </c>
      <c r="M687" s="65"/>
      <c r="N687" s="65"/>
      <c r="O687" s="65"/>
      <c r="P687" s="65"/>
      <c r="Q687" s="65"/>
      <c r="R687" s="65"/>
      <c r="S687" s="65"/>
      <c r="T687" s="65"/>
    </row>
    <row r="688" spans="1:20" s="35" customFormat="1" ht="15.75" customHeight="1">
      <c r="A688" s="17">
        <v>8</v>
      </c>
      <c r="B688" s="36">
        <v>0</v>
      </c>
      <c r="C688" s="37">
        <v>0</v>
      </c>
      <c r="D688" s="37">
        <v>0</v>
      </c>
      <c r="E688" s="91">
        <v>43</v>
      </c>
      <c r="F688" s="36">
        <v>0</v>
      </c>
      <c r="G688" s="37">
        <v>0</v>
      </c>
      <c r="H688" s="37">
        <v>0</v>
      </c>
      <c r="I688" s="91">
        <v>78</v>
      </c>
      <c r="J688" s="36">
        <v>2</v>
      </c>
      <c r="K688" s="37">
        <v>2</v>
      </c>
      <c r="L688" s="37">
        <v>0</v>
      </c>
      <c r="M688" s="65"/>
      <c r="N688" s="65"/>
      <c r="O688" s="65"/>
      <c r="P688" s="65"/>
      <c r="Q688" s="65"/>
      <c r="R688" s="65"/>
      <c r="S688" s="65"/>
      <c r="T688" s="65"/>
    </row>
    <row r="689" spans="1:20" s="35" customFormat="1" ht="18" customHeight="1">
      <c r="A689" s="19">
        <v>9</v>
      </c>
      <c r="B689" s="39">
        <v>1</v>
      </c>
      <c r="C689" s="40">
        <v>1</v>
      </c>
      <c r="D689" s="40">
        <v>0</v>
      </c>
      <c r="E689" s="92">
        <v>44</v>
      </c>
      <c r="F689" s="39">
        <v>2</v>
      </c>
      <c r="G689" s="40">
        <v>0</v>
      </c>
      <c r="H689" s="40">
        <v>2</v>
      </c>
      <c r="I689" s="92">
        <v>79</v>
      </c>
      <c r="J689" s="39">
        <v>0</v>
      </c>
      <c r="K689" s="40">
        <v>0</v>
      </c>
      <c r="L689" s="40">
        <v>0</v>
      </c>
      <c r="M689" s="65"/>
      <c r="N689" s="65"/>
      <c r="O689" s="65"/>
      <c r="P689" s="65"/>
      <c r="Q689" s="65"/>
      <c r="R689" s="65"/>
      <c r="S689" s="65"/>
      <c r="T689" s="65"/>
    </row>
    <row r="690" spans="1:20" s="6" customFormat="1" ht="25.5" customHeight="1">
      <c r="A690" s="10" t="s">
        <v>19</v>
      </c>
      <c r="B690" s="44">
        <v>2</v>
      </c>
      <c r="C690" s="44">
        <v>2</v>
      </c>
      <c r="D690" s="44">
        <v>0</v>
      </c>
      <c r="E690" s="98" t="s">
        <v>20</v>
      </c>
      <c r="F690" s="44">
        <v>6</v>
      </c>
      <c r="G690" s="44">
        <v>4</v>
      </c>
      <c r="H690" s="44">
        <v>2</v>
      </c>
      <c r="I690" s="98" t="s">
        <v>21</v>
      </c>
      <c r="J690" s="44">
        <v>3</v>
      </c>
      <c r="K690" s="44">
        <v>1</v>
      </c>
      <c r="L690" s="44">
        <v>2</v>
      </c>
      <c r="M690" s="65"/>
      <c r="N690" s="65"/>
      <c r="O690" s="65"/>
      <c r="P690" s="65"/>
      <c r="Q690" s="65"/>
      <c r="R690" s="65"/>
      <c r="S690" s="65"/>
      <c r="T690" s="65"/>
    </row>
    <row r="691" spans="1:20" s="35" customFormat="1" ht="15.75" customHeight="1">
      <c r="A691" s="17">
        <v>10</v>
      </c>
      <c r="B691" s="36">
        <v>0</v>
      </c>
      <c r="C691" s="37">
        <v>0</v>
      </c>
      <c r="D691" s="37">
        <v>0</v>
      </c>
      <c r="E691" s="91">
        <v>45</v>
      </c>
      <c r="F691" s="36">
        <v>0</v>
      </c>
      <c r="G691" s="37">
        <v>0</v>
      </c>
      <c r="H691" s="37">
        <v>0</v>
      </c>
      <c r="I691" s="91">
        <v>80</v>
      </c>
      <c r="J691" s="36">
        <v>2</v>
      </c>
      <c r="K691" s="37">
        <v>0</v>
      </c>
      <c r="L691" s="37">
        <v>2</v>
      </c>
      <c r="M691" s="65"/>
      <c r="N691" s="65"/>
      <c r="O691" s="65"/>
      <c r="P691" s="65"/>
      <c r="Q691" s="65"/>
      <c r="R691" s="65"/>
      <c r="S691" s="65"/>
      <c r="T691" s="65"/>
    </row>
    <row r="692" spans="1:20" s="35" customFormat="1" ht="15.75" customHeight="1">
      <c r="A692" s="17">
        <v>11</v>
      </c>
      <c r="B692" s="36">
        <v>0</v>
      </c>
      <c r="C692" s="37">
        <v>0</v>
      </c>
      <c r="D692" s="37">
        <v>0</v>
      </c>
      <c r="E692" s="91">
        <v>46</v>
      </c>
      <c r="F692" s="36">
        <v>3</v>
      </c>
      <c r="G692" s="37">
        <v>2</v>
      </c>
      <c r="H692" s="37">
        <v>1</v>
      </c>
      <c r="I692" s="91">
        <v>81</v>
      </c>
      <c r="J692" s="36">
        <v>1</v>
      </c>
      <c r="K692" s="37">
        <v>1</v>
      </c>
      <c r="L692" s="37">
        <v>0</v>
      </c>
      <c r="M692" s="65"/>
      <c r="N692" s="65"/>
      <c r="O692" s="65"/>
      <c r="P692" s="65"/>
      <c r="Q692" s="65"/>
      <c r="R692" s="65"/>
      <c r="S692" s="65"/>
      <c r="T692" s="65"/>
    </row>
    <row r="693" spans="1:20" s="35" customFormat="1" ht="15.75" customHeight="1">
      <c r="A693" s="17">
        <v>12</v>
      </c>
      <c r="B693" s="36">
        <v>0</v>
      </c>
      <c r="C693" s="37">
        <v>0</v>
      </c>
      <c r="D693" s="37">
        <v>0</v>
      </c>
      <c r="E693" s="91">
        <v>47</v>
      </c>
      <c r="F693" s="36">
        <v>0</v>
      </c>
      <c r="G693" s="37">
        <v>0</v>
      </c>
      <c r="H693" s="37">
        <v>0</v>
      </c>
      <c r="I693" s="91">
        <v>82</v>
      </c>
      <c r="J693" s="36">
        <v>0</v>
      </c>
      <c r="K693" s="37">
        <v>0</v>
      </c>
      <c r="L693" s="37">
        <v>0</v>
      </c>
      <c r="M693" s="65"/>
      <c r="N693" s="65"/>
      <c r="O693" s="65"/>
      <c r="P693" s="65"/>
      <c r="Q693" s="65"/>
      <c r="R693" s="65"/>
      <c r="S693" s="65"/>
      <c r="T693" s="65"/>
    </row>
    <row r="694" spans="1:20" s="35" customFormat="1" ht="15.75" customHeight="1">
      <c r="A694" s="17">
        <v>13</v>
      </c>
      <c r="B694" s="36">
        <v>2</v>
      </c>
      <c r="C694" s="37">
        <v>2</v>
      </c>
      <c r="D694" s="37">
        <v>0</v>
      </c>
      <c r="E694" s="91">
        <v>48</v>
      </c>
      <c r="F694" s="36">
        <v>2</v>
      </c>
      <c r="G694" s="37">
        <v>1</v>
      </c>
      <c r="H694" s="37">
        <v>1</v>
      </c>
      <c r="I694" s="91">
        <v>83</v>
      </c>
      <c r="J694" s="36">
        <v>0</v>
      </c>
      <c r="K694" s="37">
        <v>0</v>
      </c>
      <c r="L694" s="37">
        <v>0</v>
      </c>
      <c r="M694" s="65"/>
      <c r="N694" s="65"/>
      <c r="O694" s="65"/>
      <c r="P694" s="65"/>
      <c r="Q694" s="65"/>
      <c r="R694" s="65"/>
      <c r="S694" s="65"/>
      <c r="T694" s="65"/>
    </row>
    <row r="695" spans="1:20" s="35" customFormat="1" ht="18" customHeight="1">
      <c r="A695" s="19">
        <v>14</v>
      </c>
      <c r="B695" s="39">
        <v>0</v>
      </c>
      <c r="C695" s="40">
        <v>0</v>
      </c>
      <c r="D695" s="40">
        <v>0</v>
      </c>
      <c r="E695" s="92">
        <v>49</v>
      </c>
      <c r="F695" s="39">
        <v>1</v>
      </c>
      <c r="G695" s="40">
        <v>1</v>
      </c>
      <c r="H695" s="40">
        <v>0</v>
      </c>
      <c r="I695" s="92">
        <v>84</v>
      </c>
      <c r="J695" s="39">
        <v>0</v>
      </c>
      <c r="K695" s="40">
        <v>0</v>
      </c>
      <c r="L695" s="40">
        <v>0</v>
      </c>
      <c r="M695" s="65"/>
      <c r="N695" s="65"/>
      <c r="O695" s="65"/>
      <c r="P695" s="65"/>
      <c r="Q695" s="65"/>
      <c r="R695" s="65"/>
      <c r="S695" s="65"/>
      <c r="T695" s="65"/>
    </row>
    <row r="696" spans="1:20" s="6" customFormat="1" ht="25.5" customHeight="1">
      <c r="A696" s="10" t="s">
        <v>22</v>
      </c>
      <c r="B696" s="44">
        <v>3</v>
      </c>
      <c r="C696" s="44">
        <v>2</v>
      </c>
      <c r="D696" s="44">
        <v>1</v>
      </c>
      <c r="E696" s="98" t="s">
        <v>23</v>
      </c>
      <c r="F696" s="44">
        <v>2</v>
      </c>
      <c r="G696" s="44">
        <v>1</v>
      </c>
      <c r="H696" s="44">
        <v>1</v>
      </c>
      <c r="I696" s="98" t="s">
        <v>24</v>
      </c>
      <c r="J696" s="44">
        <v>6</v>
      </c>
      <c r="K696" s="44">
        <v>2</v>
      </c>
      <c r="L696" s="44">
        <v>4</v>
      </c>
      <c r="M696" s="65"/>
      <c r="N696" s="65"/>
      <c r="O696" s="65"/>
      <c r="P696" s="65"/>
      <c r="Q696" s="65"/>
      <c r="R696" s="65"/>
      <c r="S696" s="65"/>
      <c r="T696" s="65"/>
    </row>
    <row r="697" spans="1:20" s="35" customFormat="1" ht="15.75" customHeight="1">
      <c r="A697" s="17">
        <v>15</v>
      </c>
      <c r="B697" s="36">
        <v>0</v>
      </c>
      <c r="C697" s="37">
        <v>0</v>
      </c>
      <c r="D697" s="37">
        <v>0</v>
      </c>
      <c r="E697" s="91">
        <v>50</v>
      </c>
      <c r="F697" s="36">
        <v>0</v>
      </c>
      <c r="G697" s="37">
        <v>0</v>
      </c>
      <c r="H697" s="37">
        <v>0</v>
      </c>
      <c r="I697" s="91">
        <v>85</v>
      </c>
      <c r="J697" s="36">
        <v>2</v>
      </c>
      <c r="K697" s="37">
        <v>1</v>
      </c>
      <c r="L697" s="37">
        <v>1</v>
      </c>
      <c r="M697" s="65"/>
      <c r="N697" s="65"/>
      <c r="O697" s="65"/>
      <c r="P697" s="65"/>
      <c r="Q697" s="65"/>
      <c r="R697" s="65"/>
      <c r="S697" s="65"/>
      <c r="T697" s="65"/>
    </row>
    <row r="698" spans="1:20" s="35" customFormat="1" ht="15.75" customHeight="1">
      <c r="A698" s="17">
        <v>16</v>
      </c>
      <c r="B698" s="36">
        <v>1</v>
      </c>
      <c r="C698" s="37">
        <v>0</v>
      </c>
      <c r="D698" s="37">
        <v>1</v>
      </c>
      <c r="E698" s="91">
        <v>51</v>
      </c>
      <c r="F698" s="36">
        <v>1</v>
      </c>
      <c r="G698" s="37">
        <v>1</v>
      </c>
      <c r="H698" s="37">
        <v>0</v>
      </c>
      <c r="I698" s="91">
        <v>86</v>
      </c>
      <c r="J698" s="36">
        <v>1</v>
      </c>
      <c r="K698" s="37">
        <v>0</v>
      </c>
      <c r="L698" s="37">
        <v>1</v>
      </c>
      <c r="M698" s="65"/>
      <c r="N698" s="65"/>
      <c r="O698" s="65"/>
      <c r="P698" s="65"/>
      <c r="Q698" s="65"/>
      <c r="R698" s="65"/>
      <c r="S698" s="65"/>
      <c r="T698" s="65"/>
    </row>
    <row r="699" spans="1:20" s="35" customFormat="1" ht="15.75" customHeight="1">
      <c r="A699" s="17">
        <v>17</v>
      </c>
      <c r="B699" s="36">
        <v>0</v>
      </c>
      <c r="C699" s="37">
        <v>0</v>
      </c>
      <c r="D699" s="37">
        <v>0</v>
      </c>
      <c r="E699" s="91">
        <v>52</v>
      </c>
      <c r="F699" s="36">
        <v>0</v>
      </c>
      <c r="G699" s="37">
        <v>0</v>
      </c>
      <c r="H699" s="37">
        <v>0</v>
      </c>
      <c r="I699" s="91">
        <v>87</v>
      </c>
      <c r="J699" s="36">
        <v>2</v>
      </c>
      <c r="K699" s="37">
        <v>1</v>
      </c>
      <c r="L699" s="37">
        <v>1</v>
      </c>
      <c r="M699" s="65"/>
      <c r="N699" s="65"/>
      <c r="O699" s="65"/>
      <c r="P699" s="65"/>
      <c r="Q699" s="65"/>
      <c r="R699" s="65"/>
      <c r="S699" s="65"/>
      <c r="T699" s="65"/>
    </row>
    <row r="700" spans="1:20" s="35" customFormat="1" ht="15.75" customHeight="1">
      <c r="A700" s="17">
        <v>18</v>
      </c>
      <c r="B700" s="36">
        <v>2</v>
      </c>
      <c r="C700" s="37">
        <v>2</v>
      </c>
      <c r="D700" s="37">
        <v>0</v>
      </c>
      <c r="E700" s="91">
        <v>53</v>
      </c>
      <c r="F700" s="36">
        <v>1</v>
      </c>
      <c r="G700" s="37">
        <v>0</v>
      </c>
      <c r="H700" s="37">
        <v>1</v>
      </c>
      <c r="I700" s="91">
        <v>88</v>
      </c>
      <c r="J700" s="36">
        <v>1</v>
      </c>
      <c r="K700" s="37">
        <v>0</v>
      </c>
      <c r="L700" s="37">
        <v>1</v>
      </c>
      <c r="M700" s="65"/>
      <c r="N700" s="65"/>
      <c r="O700" s="65"/>
      <c r="P700" s="65"/>
      <c r="Q700" s="65"/>
      <c r="R700" s="65"/>
      <c r="S700" s="65"/>
      <c r="T700" s="65"/>
    </row>
    <row r="701" spans="1:20" s="35" customFormat="1" ht="18" customHeight="1">
      <c r="A701" s="19">
        <v>19</v>
      </c>
      <c r="B701" s="39">
        <v>0</v>
      </c>
      <c r="C701" s="40">
        <v>0</v>
      </c>
      <c r="D701" s="40">
        <v>0</v>
      </c>
      <c r="E701" s="92">
        <v>54</v>
      </c>
      <c r="F701" s="39">
        <v>0</v>
      </c>
      <c r="G701" s="40">
        <v>0</v>
      </c>
      <c r="H701" s="40">
        <v>0</v>
      </c>
      <c r="I701" s="92">
        <v>89</v>
      </c>
      <c r="J701" s="39">
        <v>0</v>
      </c>
      <c r="K701" s="40">
        <v>0</v>
      </c>
      <c r="L701" s="40">
        <v>0</v>
      </c>
      <c r="M701" s="65"/>
      <c r="N701" s="65"/>
      <c r="O701" s="65"/>
      <c r="P701" s="65"/>
      <c r="Q701" s="65"/>
      <c r="R701" s="65"/>
      <c r="S701" s="65"/>
      <c r="T701" s="65"/>
    </row>
    <row r="702" spans="1:20" s="6" customFormat="1" ht="25.5" customHeight="1">
      <c r="A702" s="10" t="s">
        <v>25</v>
      </c>
      <c r="B702" s="44">
        <v>4</v>
      </c>
      <c r="C702" s="44">
        <v>1</v>
      </c>
      <c r="D702" s="44">
        <v>3</v>
      </c>
      <c r="E702" s="98" t="s">
        <v>26</v>
      </c>
      <c r="F702" s="44">
        <v>7</v>
      </c>
      <c r="G702" s="44">
        <v>2</v>
      </c>
      <c r="H702" s="44">
        <v>5</v>
      </c>
      <c r="I702" s="98" t="s">
        <v>27</v>
      </c>
      <c r="J702" s="44">
        <v>3</v>
      </c>
      <c r="K702" s="44">
        <v>1</v>
      </c>
      <c r="L702" s="44">
        <v>2</v>
      </c>
      <c r="M702" s="65"/>
      <c r="N702" s="65"/>
      <c r="O702" s="65"/>
      <c r="P702" s="65"/>
      <c r="Q702" s="65"/>
      <c r="R702" s="65"/>
      <c r="S702" s="65"/>
      <c r="T702" s="65"/>
    </row>
    <row r="703" spans="1:20" s="35" customFormat="1" ht="15.75" customHeight="1">
      <c r="A703" s="17">
        <v>20</v>
      </c>
      <c r="B703" s="36">
        <v>0</v>
      </c>
      <c r="C703" s="37">
        <v>0</v>
      </c>
      <c r="D703" s="37">
        <v>0</v>
      </c>
      <c r="E703" s="91">
        <v>55</v>
      </c>
      <c r="F703" s="36">
        <v>2</v>
      </c>
      <c r="G703" s="37">
        <v>0</v>
      </c>
      <c r="H703" s="37">
        <v>2</v>
      </c>
      <c r="I703" s="91">
        <v>90</v>
      </c>
      <c r="J703" s="36">
        <v>1</v>
      </c>
      <c r="K703" s="37">
        <v>1</v>
      </c>
      <c r="L703" s="37">
        <v>0</v>
      </c>
      <c r="M703" s="65"/>
      <c r="N703" s="65"/>
      <c r="O703" s="65"/>
      <c r="P703" s="65"/>
      <c r="Q703" s="65"/>
      <c r="R703" s="65"/>
      <c r="S703" s="65"/>
      <c r="T703" s="65"/>
    </row>
    <row r="704" spans="1:20" s="35" customFormat="1" ht="15.75" customHeight="1">
      <c r="A704" s="17">
        <v>21</v>
      </c>
      <c r="B704" s="36">
        <v>1</v>
      </c>
      <c r="C704" s="37">
        <v>1</v>
      </c>
      <c r="D704" s="37">
        <v>0</v>
      </c>
      <c r="E704" s="91">
        <v>56</v>
      </c>
      <c r="F704" s="36">
        <v>1</v>
      </c>
      <c r="G704" s="37">
        <v>0</v>
      </c>
      <c r="H704" s="37">
        <v>1</v>
      </c>
      <c r="I704" s="91">
        <v>91</v>
      </c>
      <c r="J704" s="36">
        <v>0</v>
      </c>
      <c r="K704" s="37">
        <v>0</v>
      </c>
      <c r="L704" s="37">
        <v>0</v>
      </c>
      <c r="M704" s="65"/>
      <c r="N704" s="65"/>
      <c r="O704" s="65"/>
      <c r="P704" s="65"/>
      <c r="Q704" s="65"/>
      <c r="R704" s="65"/>
      <c r="S704" s="65"/>
      <c r="T704" s="65"/>
    </row>
    <row r="705" spans="1:20" s="35" customFormat="1" ht="15.75" customHeight="1">
      <c r="A705" s="17">
        <v>22</v>
      </c>
      <c r="B705" s="36">
        <v>1</v>
      </c>
      <c r="C705" s="37">
        <v>0</v>
      </c>
      <c r="D705" s="37">
        <v>1</v>
      </c>
      <c r="E705" s="91">
        <v>57</v>
      </c>
      <c r="F705" s="36">
        <v>3</v>
      </c>
      <c r="G705" s="37">
        <v>2</v>
      </c>
      <c r="H705" s="37">
        <v>1</v>
      </c>
      <c r="I705" s="91">
        <v>92</v>
      </c>
      <c r="J705" s="36">
        <v>1</v>
      </c>
      <c r="K705" s="37">
        <v>0</v>
      </c>
      <c r="L705" s="37">
        <v>1</v>
      </c>
      <c r="M705" s="65"/>
      <c r="N705" s="65"/>
      <c r="O705" s="65"/>
      <c r="P705" s="65"/>
      <c r="Q705" s="65"/>
      <c r="R705" s="65"/>
      <c r="S705" s="65"/>
      <c r="T705" s="65"/>
    </row>
    <row r="706" spans="1:20" s="35" customFormat="1" ht="15.75" customHeight="1">
      <c r="A706" s="17">
        <v>23</v>
      </c>
      <c r="B706" s="36">
        <v>2</v>
      </c>
      <c r="C706" s="37">
        <v>0</v>
      </c>
      <c r="D706" s="37">
        <v>2</v>
      </c>
      <c r="E706" s="91">
        <v>58</v>
      </c>
      <c r="F706" s="36">
        <v>1</v>
      </c>
      <c r="G706" s="37">
        <v>0</v>
      </c>
      <c r="H706" s="37">
        <v>1</v>
      </c>
      <c r="I706" s="91">
        <v>93</v>
      </c>
      <c r="J706" s="36">
        <v>0</v>
      </c>
      <c r="K706" s="37">
        <v>0</v>
      </c>
      <c r="L706" s="37">
        <v>0</v>
      </c>
      <c r="M706" s="65"/>
      <c r="N706" s="65"/>
      <c r="O706" s="65"/>
      <c r="P706" s="65"/>
      <c r="Q706" s="65"/>
      <c r="R706" s="65"/>
      <c r="S706" s="65"/>
      <c r="T706" s="65"/>
    </row>
    <row r="707" spans="1:20" s="35" customFormat="1" ht="18" customHeight="1">
      <c r="A707" s="19">
        <v>24</v>
      </c>
      <c r="B707" s="39">
        <v>0</v>
      </c>
      <c r="C707" s="40">
        <v>0</v>
      </c>
      <c r="D707" s="40">
        <v>0</v>
      </c>
      <c r="E707" s="92">
        <v>59</v>
      </c>
      <c r="F707" s="39">
        <v>0</v>
      </c>
      <c r="G707" s="40">
        <v>0</v>
      </c>
      <c r="H707" s="40">
        <v>0</v>
      </c>
      <c r="I707" s="92">
        <v>94</v>
      </c>
      <c r="J707" s="39">
        <v>1</v>
      </c>
      <c r="K707" s="40">
        <v>0</v>
      </c>
      <c r="L707" s="40">
        <v>1</v>
      </c>
      <c r="M707" s="65"/>
      <c r="N707" s="65"/>
      <c r="O707" s="65"/>
      <c r="P707" s="65"/>
      <c r="Q707" s="65"/>
      <c r="R707" s="65"/>
      <c r="S707" s="65"/>
      <c r="T707" s="65"/>
    </row>
    <row r="708" spans="1:20" s="6" customFormat="1" ht="25.5" customHeight="1">
      <c r="A708" s="10" t="s">
        <v>28</v>
      </c>
      <c r="B708" s="44">
        <v>4</v>
      </c>
      <c r="C708" s="44">
        <v>2</v>
      </c>
      <c r="D708" s="44">
        <v>2</v>
      </c>
      <c r="E708" s="98" t="s">
        <v>29</v>
      </c>
      <c r="F708" s="44">
        <v>8</v>
      </c>
      <c r="G708" s="44">
        <v>5</v>
      </c>
      <c r="H708" s="44">
        <v>3</v>
      </c>
      <c r="I708" s="93" t="s">
        <v>30</v>
      </c>
      <c r="J708" s="44">
        <v>2</v>
      </c>
      <c r="K708" s="44">
        <v>1</v>
      </c>
      <c r="L708" s="44">
        <v>1</v>
      </c>
      <c r="M708" s="65"/>
      <c r="N708" s="65"/>
      <c r="O708" s="65"/>
      <c r="P708" s="65"/>
      <c r="Q708" s="65"/>
      <c r="R708" s="65"/>
      <c r="S708" s="65"/>
      <c r="T708" s="65"/>
    </row>
    <row r="709" spans="1:20" s="35" customFormat="1" ht="15.75" customHeight="1">
      <c r="A709" s="17">
        <v>25</v>
      </c>
      <c r="B709" s="36">
        <v>2</v>
      </c>
      <c r="C709" s="37">
        <v>0</v>
      </c>
      <c r="D709" s="37">
        <v>2</v>
      </c>
      <c r="E709" s="91">
        <v>60</v>
      </c>
      <c r="F709" s="36">
        <v>0</v>
      </c>
      <c r="G709" s="37">
        <v>0</v>
      </c>
      <c r="H709" s="37">
        <v>0</v>
      </c>
      <c r="I709" s="91">
        <v>95</v>
      </c>
      <c r="J709" s="36">
        <v>1</v>
      </c>
      <c r="K709" s="37">
        <v>0</v>
      </c>
      <c r="L709" s="37">
        <v>1</v>
      </c>
      <c r="M709" s="65"/>
      <c r="N709" s="65"/>
      <c r="O709" s="65"/>
      <c r="P709" s="65"/>
      <c r="Q709" s="65"/>
      <c r="R709" s="65"/>
      <c r="S709" s="65"/>
      <c r="T709" s="65"/>
    </row>
    <row r="710" spans="1:20" s="35" customFormat="1" ht="15.75" customHeight="1">
      <c r="A710" s="17">
        <v>26</v>
      </c>
      <c r="B710" s="36">
        <v>1</v>
      </c>
      <c r="C710" s="37">
        <v>1</v>
      </c>
      <c r="D710" s="37">
        <v>0</v>
      </c>
      <c r="E710" s="91">
        <v>61</v>
      </c>
      <c r="F710" s="36">
        <v>2</v>
      </c>
      <c r="G710" s="37">
        <v>1</v>
      </c>
      <c r="H710" s="37">
        <v>1</v>
      </c>
      <c r="I710" s="91">
        <v>96</v>
      </c>
      <c r="J710" s="36">
        <v>1</v>
      </c>
      <c r="K710" s="37">
        <v>1</v>
      </c>
      <c r="L710" s="37">
        <v>0</v>
      </c>
      <c r="M710" s="65"/>
      <c r="N710" s="65"/>
      <c r="O710" s="65"/>
      <c r="P710" s="65"/>
      <c r="Q710" s="65"/>
      <c r="R710" s="65"/>
      <c r="S710" s="65"/>
      <c r="T710" s="65"/>
    </row>
    <row r="711" spans="1:20" s="35" customFormat="1" ht="15.75" customHeight="1">
      <c r="A711" s="17">
        <v>27</v>
      </c>
      <c r="B711" s="36">
        <v>0</v>
      </c>
      <c r="C711" s="37">
        <v>0</v>
      </c>
      <c r="D711" s="37">
        <v>0</v>
      </c>
      <c r="E711" s="91">
        <v>62</v>
      </c>
      <c r="F711" s="36">
        <v>1</v>
      </c>
      <c r="G711" s="37">
        <v>1</v>
      </c>
      <c r="H711" s="37">
        <v>0</v>
      </c>
      <c r="I711" s="91">
        <v>97</v>
      </c>
      <c r="J711" s="36">
        <v>0</v>
      </c>
      <c r="K711" s="37">
        <v>0</v>
      </c>
      <c r="L711" s="37">
        <v>0</v>
      </c>
      <c r="M711" s="65"/>
      <c r="N711" s="65"/>
      <c r="O711" s="65"/>
      <c r="P711" s="65"/>
      <c r="Q711" s="65"/>
      <c r="R711" s="65"/>
      <c r="S711" s="65"/>
      <c r="T711" s="65"/>
    </row>
    <row r="712" spans="1:20" s="35" customFormat="1" ht="15.75" customHeight="1">
      <c r="A712" s="17">
        <v>28</v>
      </c>
      <c r="B712" s="36">
        <v>0</v>
      </c>
      <c r="C712" s="37">
        <v>0</v>
      </c>
      <c r="D712" s="37">
        <v>0</v>
      </c>
      <c r="E712" s="91">
        <v>63</v>
      </c>
      <c r="F712" s="36">
        <v>1</v>
      </c>
      <c r="G712" s="37">
        <v>0</v>
      </c>
      <c r="H712" s="37">
        <v>1</v>
      </c>
      <c r="I712" s="91">
        <v>98</v>
      </c>
      <c r="J712" s="36">
        <v>0</v>
      </c>
      <c r="K712" s="37">
        <v>0</v>
      </c>
      <c r="L712" s="37">
        <v>0</v>
      </c>
      <c r="M712" s="65"/>
      <c r="N712" s="65"/>
      <c r="O712" s="65"/>
      <c r="P712" s="65"/>
      <c r="Q712" s="65"/>
      <c r="R712" s="65"/>
      <c r="S712" s="65"/>
      <c r="T712" s="65"/>
    </row>
    <row r="713" spans="1:20" s="35" customFormat="1" ht="18" customHeight="1">
      <c r="A713" s="19">
        <v>29</v>
      </c>
      <c r="B713" s="39">
        <v>1</v>
      </c>
      <c r="C713" s="40">
        <v>1</v>
      </c>
      <c r="D713" s="40">
        <v>0</v>
      </c>
      <c r="E713" s="92">
        <v>64</v>
      </c>
      <c r="F713" s="39">
        <v>4</v>
      </c>
      <c r="G713" s="40">
        <v>3</v>
      </c>
      <c r="H713" s="40">
        <v>1</v>
      </c>
      <c r="I713" s="91">
        <v>99</v>
      </c>
      <c r="J713" s="36">
        <v>0</v>
      </c>
      <c r="K713" s="37">
        <v>0</v>
      </c>
      <c r="L713" s="37">
        <v>0</v>
      </c>
      <c r="M713" s="65"/>
      <c r="N713" s="65"/>
      <c r="O713" s="65"/>
      <c r="P713" s="65"/>
      <c r="Q713" s="65"/>
      <c r="R713" s="65"/>
      <c r="S713" s="65"/>
      <c r="T713" s="65"/>
    </row>
    <row r="714" spans="1:20" s="6" customFormat="1" ht="25.5" customHeight="1">
      <c r="A714" s="10" t="s">
        <v>31</v>
      </c>
      <c r="B714" s="44">
        <v>1</v>
      </c>
      <c r="C714" s="44">
        <v>0</v>
      </c>
      <c r="D714" s="44">
        <v>1</v>
      </c>
      <c r="E714" s="98" t="s">
        <v>32</v>
      </c>
      <c r="F714" s="44">
        <v>10</v>
      </c>
      <c r="G714" s="44">
        <v>3</v>
      </c>
      <c r="H714" s="44">
        <v>7</v>
      </c>
      <c r="I714" s="95">
        <v>100</v>
      </c>
      <c r="J714" s="47">
        <v>0</v>
      </c>
      <c r="K714" s="48">
        <v>0</v>
      </c>
      <c r="L714" s="48">
        <v>0</v>
      </c>
      <c r="M714" s="65"/>
      <c r="N714" s="65"/>
      <c r="O714" s="65"/>
      <c r="P714" s="65"/>
      <c r="Q714" s="65"/>
      <c r="R714" s="65"/>
      <c r="S714" s="65"/>
      <c r="T714" s="65"/>
    </row>
    <row r="715" spans="1:20" s="35" customFormat="1" ht="15.75" customHeight="1">
      <c r="A715" s="17">
        <v>30</v>
      </c>
      <c r="B715" s="36">
        <v>0</v>
      </c>
      <c r="C715" s="37">
        <v>0</v>
      </c>
      <c r="D715" s="37">
        <v>0</v>
      </c>
      <c r="E715" s="91">
        <v>65</v>
      </c>
      <c r="F715" s="36">
        <v>1</v>
      </c>
      <c r="G715" s="37">
        <v>0</v>
      </c>
      <c r="H715" s="37">
        <v>1</v>
      </c>
      <c r="I715" s="91">
        <v>101</v>
      </c>
      <c r="J715" s="36">
        <v>0</v>
      </c>
      <c r="K715" s="37">
        <v>0</v>
      </c>
      <c r="L715" s="37">
        <v>0</v>
      </c>
      <c r="M715" s="65"/>
      <c r="N715" s="65"/>
      <c r="O715" s="65"/>
      <c r="P715" s="65"/>
      <c r="Q715" s="65"/>
      <c r="R715" s="65"/>
      <c r="S715" s="65"/>
      <c r="T715" s="65"/>
    </row>
    <row r="716" spans="1:20" s="35" customFormat="1" ht="15.75" customHeight="1">
      <c r="A716" s="17">
        <v>31</v>
      </c>
      <c r="B716" s="36">
        <v>0</v>
      </c>
      <c r="C716" s="37">
        <v>0</v>
      </c>
      <c r="D716" s="37">
        <v>0</v>
      </c>
      <c r="E716" s="91">
        <v>66</v>
      </c>
      <c r="F716" s="36">
        <v>3</v>
      </c>
      <c r="G716" s="37">
        <v>1</v>
      </c>
      <c r="H716" s="37">
        <v>2</v>
      </c>
      <c r="I716" s="91">
        <v>102</v>
      </c>
      <c r="J716" s="36">
        <v>0</v>
      </c>
      <c r="K716" s="37">
        <v>0</v>
      </c>
      <c r="L716" s="37">
        <v>0</v>
      </c>
      <c r="M716" s="65"/>
      <c r="N716" s="65"/>
      <c r="O716" s="65"/>
      <c r="P716" s="65"/>
      <c r="Q716" s="65"/>
      <c r="R716" s="65"/>
      <c r="S716" s="65"/>
      <c r="T716" s="65"/>
    </row>
    <row r="717" spans="1:20" s="35" customFormat="1" ht="15.75" customHeight="1">
      <c r="A717" s="17">
        <v>32</v>
      </c>
      <c r="B717" s="36">
        <v>1</v>
      </c>
      <c r="C717" s="37">
        <v>0</v>
      </c>
      <c r="D717" s="37">
        <v>1</v>
      </c>
      <c r="E717" s="91">
        <v>67</v>
      </c>
      <c r="F717" s="36">
        <v>2</v>
      </c>
      <c r="G717" s="37">
        <v>0</v>
      </c>
      <c r="H717" s="37">
        <v>2</v>
      </c>
      <c r="I717" s="91">
        <v>103</v>
      </c>
      <c r="J717" s="36">
        <v>0</v>
      </c>
      <c r="K717" s="37">
        <v>0</v>
      </c>
      <c r="L717" s="37">
        <v>0</v>
      </c>
      <c r="M717" s="65"/>
      <c r="N717" s="65"/>
      <c r="O717" s="65"/>
      <c r="P717" s="65"/>
      <c r="Q717" s="65"/>
      <c r="R717" s="65"/>
      <c r="S717" s="65"/>
      <c r="T717" s="65"/>
    </row>
    <row r="718" spans="1:20" s="35" customFormat="1" ht="15.75" customHeight="1">
      <c r="A718" s="17">
        <v>33</v>
      </c>
      <c r="B718" s="36">
        <v>0</v>
      </c>
      <c r="C718" s="37">
        <v>0</v>
      </c>
      <c r="D718" s="37">
        <v>0</v>
      </c>
      <c r="E718" s="91">
        <v>68</v>
      </c>
      <c r="F718" s="36">
        <v>1</v>
      </c>
      <c r="G718" s="37">
        <v>1</v>
      </c>
      <c r="H718" s="37">
        <v>0</v>
      </c>
      <c r="I718" s="96" t="s">
        <v>33</v>
      </c>
      <c r="J718" s="39">
        <v>0</v>
      </c>
      <c r="K718" s="40">
        <v>0</v>
      </c>
      <c r="L718" s="40">
        <v>0</v>
      </c>
      <c r="M718" s="65"/>
      <c r="N718" s="65"/>
      <c r="O718" s="65"/>
      <c r="P718" s="65"/>
      <c r="Q718" s="65"/>
      <c r="R718" s="65"/>
      <c r="S718" s="65"/>
      <c r="T718" s="65"/>
    </row>
    <row r="719" spans="1:20" s="35" customFormat="1" ht="21" customHeight="1" thickBot="1">
      <c r="A719" s="32">
        <v>34</v>
      </c>
      <c r="B719" s="36">
        <v>0</v>
      </c>
      <c r="C719" s="37">
        <v>0</v>
      </c>
      <c r="D719" s="37">
        <v>0</v>
      </c>
      <c r="E719" s="91">
        <v>69</v>
      </c>
      <c r="F719" s="36">
        <v>3</v>
      </c>
      <c r="G719" s="37">
        <v>1</v>
      </c>
      <c r="H719" s="37">
        <v>2</v>
      </c>
      <c r="I719" s="107" t="s">
        <v>5</v>
      </c>
      <c r="J719" s="47">
        <v>87</v>
      </c>
      <c r="K719" s="47">
        <v>43</v>
      </c>
      <c r="L719" s="47">
        <v>44</v>
      </c>
      <c r="M719" s="65"/>
      <c r="N719" s="65"/>
      <c r="O719" s="65"/>
      <c r="P719" s="65"/>
      <c r="Q719" s="65"/>
      <c r="R719" s="65"/>
      <c r="S719" s="65"/>
      <c r="T719" s="65"/>
    </row>
    <row r="720" spans="1:20" s="58" customFormat="1" ht="24" customHeight="1" thickTop="1" thickBot="1">
      <c r="A720" s="53" t="s">
        <v>34</v>
      </c>
      <c r="B720" s="115">
        <v>6</v>
      </c>
      <c r="C720" s="116">
        <v>5</v>
      </c>
      <c r="D720" s="116">
        <v>1</v>
      </c>
      <c r="E720" s="117" t="s">
        <v>36</v>
      </c>
      <c r="F720" s="116">
        <v>41</v>
      </c>
      <c r="G720" s="116">
        <v>18</v>
      </c>
      <c r="H720" s="116">
        <v>23</v>
      </c>
      <c r="I720" s="118" t="s">
        <v>37</v>
      </c>
      <c r="J720" s="116">
        <v>40</v>
      </c>
      <c r="K720" s="116">
        <v>20</v>
      </c>
      <c r="L720" s="116">
        <v>20</v>
      </c>
      <c r="M720" s="65"/>
      <c r="N720" s="65"/>
      <c r="O720" s="65"/>
      <c r="P720" s="65"/>
      <c r="Q720" s="65"/>
      <c r="R720" s="65"/>
      <c r="S720" s="65"/>
      <c r="T720" s="65"/>
    </row>
    <row r="721" spans="1:20" s="31" customFormat="1" ht="24" customHeight="1" thickBot="1">
      <c r="A721" s="24"/>
      <c r="B721" s="25" t="s">
        <v>39</v>
      </c>
      <c r="C721" s="26"/>
      <c r="D721" s="27"/>
      <c r="E721" s="28"/>
      <c r="F721" s="29"/>
      <c r="G721" s="59" t="s">
        <v>165</v>
      </c>
      <c r="H721" s="29"/>
      <c r="I721" s="28"/>
      <c r="J721" s="29"/>
      <c r="K721" s="60" t="s">
        <v>74</v>
      </c>
      <c r="L721" s="30"/>
      <c r="M721" s="35"/>
      <c r="N721" s="65"/>
      <c r="O721" s="65"/>
      <c r="P721" s="65"/>
      <c r="Q721" s="65"/>
      <c r="R721" s="65"/>
      <c r="S721" s="65"/>
      <c r="T721" s="65"/>
    </row>
    <row r="722" spans="1:20" s="4" customFormat="1" ht="21" customHeight="1">
      <c r="A722" s="11" t="s">
        <v>1</v>
      </c>
      <c r="B722" s="8" t="s">
        <v>2</v>
      </c>
      <c r="C722" s="8" t="s">
        <v>3</v>
      </c>
      <c r="D722" s="9" t="s">
        <v>4</v>
      </c>
      <c r="E722" s="11" t="s">
        <v>1</v>
      </c>
      <c r="F722" s="8" t="s">
        <v>2</v>
      </c>
      <c r="G722" s="8" t="s">
        <v>3</v>
      </c>
      <c r="H722" s="9" t="s">
        <v>4</v>
      </c>
      <c r="I722" s="11" t="s">
        <v>1</v>
      </c>
      <c r="J722" s="8" t="s">
        <v>2</v>
      </c>
      <c r="K722" s="8" t="s">
        <v>3</v>
      </c>
      <c r="L722" s="16" t="s">
        <v>4</v>
      </c>
      <c r="M722" s="65"/>
      <c r="N722" s="65"/>
      <c r="O722" s="65"/>
      <c r="P722" s="65"/>
      <c r="Q722" s="65"/>
      <c r="R722" s="65"/>
      <c r="S722" s="65"/>
      <c r="T722" s="65"/>
    </row>
    <row r="723" spans="1:20" s="6" customFormat="1" ht="25.5" customHeight="1">
      <c r="A723" s="10" t="s">
        <v>6</v>
      </c>
      <c r="B723" s="44">
        <v>0</v>
      </c>
      <c r="C723" s="44">
        <v>0</v>
      </c>
      <c r="D723" s="44">
        <v>0</v>
      </c>
      <c r="E723" s="98" t="s">
        <v>7</v>
      </c>
      <c r="F723" s="44">
        <v>3</v>
      </c>
      <c r="G723" s="44">
        <v>2</v>
      </c>
      <c r="H723" s="44">
        <v>1</v>
      </c>
      <c r="I723" s="98" t="s">
        <v>8</v>
      </c>
      <c r="J723" s="44">
        <v>8</v>
      </c>
      <c r="K723" s="44">
        <v>3</v>
      </c>
      <c r="L723" s="44">
        <v>5</v>
      </c>
      <c r="M723" s="65"/>
      <c r="N723" s="65"/>
      <c r="O723" s="65"/>
      <c r="P723" s="65"/>
      <c r="Q723" s="65"/>
      <c r="R723" s="65"/>
      <c r="S723" s="65"/>
      <c r="T723" s="65"/>
    </row>
    <row r="724" spans="1:20" s="35" customFormat="1" ht="15.75" customHeight="1">
      <c r="A724" s="17">
        <v>0</v>
      </c>
      <c r="B724" s="36">
        <v>0</v>
      </c>
      <c r="C724" s="37">
        <v>0</v>
      </c>
      <c r="D724" s="37">
        <v>0</v>
      </c>
      <c r="E724" s="91">
        <v>35</v>
      </c>
      <c r="F724" s="36">
        <v>0</v>
      </c>
      <c r="G724" s="37">
        <v>0</v>
      </c>
      <c r="H724" s="37">
        <v>0</v>
      </c>
      <c r="I724" s="91">
        <v>70</v>
      </c>
      <c r="J724" s="36">
        <v>1</v>
      </c>
      <c r="K724" s="37">
        <v>1</v>
      </c>
      <c r="L724" s="37">
        <v>0</v>
      </c>
      <c r="M724" s="65"/>
      <c r="N724" s="65"/>
      <c r="O724" s="65"/>
      <c r="P724" s="65"/>
      <c r="Q724" s="65"/>
      <c r="R724" s="65"/>
      <c r="S724" s="65"/>
      <c r="T724" s="65"/>
    </row>
    <row r="725" spans="1:20" s="35" customFormat="1" ht="15.75" customHeight="1">
      <c r="A725" s="17">
        <v>1</v>
      </c>
      <c r="B725" s="36">
        <v>0</v>
      </c>
      <c r="C725" s="37">
        <v>0</v>
      </c>
      <c r="D725" s="37">
        <v>0</v>
      </c>
      <c r="E725" s="91">
        <v>36</v>
      </c>
      <c r="F725" s="36">
        <v>2</v>
      </c>
      <c r="G725" s="37">
        <v>2</v>
      </c>
      <c r="H725" s="37">
        <v>0</v>
      </c>
      <c r="I725" s="91">
        <v>71</v>
      </c>
      <c r="J725" s="36">
        <v>3</v>
      </c>
      <c r="K725" s="37">
        <v>2</v>
      </c>
      <c r="L725" s="37">
        <v>1</v>
      </c>
      <c r="M725" s="65"/>
      <c r="N725" s="65"/>
      <c r="O725" s="65"/>
      <c r="P725" s="65"/>
      <c r="Q725" s="65"/>
      <c r="R725" s="65"/>
      <c r="S725" s="65"/>
      <c r="T725" s="65"/>
    </row>
    <row r="726" spans="1:20" s="35" customFormat="1" ht="15.75" customHeight="1">
      <c r="A726" s="17">
        <v>2</v>
      </c>
      <c r="B726" s="36">
        <v>0</v>
      </c>
      <c r="C726" s="37">
        <v>0</v>
      </c>
      <c r="D726" s="37">
        <v>0</v>
      </c>
      <c r="E726" s="91">
        <v>37</v>
      </c>
      <c r="F726" s="36">
        <v>0</v>
      </c>
      <c r="G726" s="37">
        <v>0</v>
      </c>
      <c r="H726" s="37">
        <v>0</v>
      </c>
      <c r="I726" s="91">
        <v>72</v>
      </c>
      <c r="J726" s="36">
        <v>3</v>
      </c>
      <c r="K726" s="37">
        <v>0</v>
      </c>
      <c r="L726" s="37">
        <v>3</v>
      </c>
      <c r="M726" s="65"/>
      <c r="N726" s="65"/>
      <c r="O726" s="65"/>
      <c r="P726" s="65"/>
      <c r="Q726" s="65"/>
      <c r="R726" s="65"/>
      <c r="S726" s="65"/>
      <c r="T726" s="65"/>
    </row>
    <row r="727" spans="1:20" s="35" customFormat="1" ht="15.75" customHeight="1">
      <c r="A727" s="17">
        <v>3</v>
      </c>
      <c r="B727" s="36">
        <v>0</v>
      </c>
      <c r="C727" s="37">
        <v>0</v>
      </c>
      <c r="D727" s="37">
        <v>0</v>
      </c>
      <c r="E727" s="91">
        <v>38</v>
      </c>
      <c r="F727" s="36">
        <v>0</v>
      </c>
      <c r="G727" s="37">
        <v>0</v>
      </c>
      <c r="H727" s="37">
        <v>0</v>
      </c>
      <c r="I727" s="91">
        <v>73</v>
      </c>
      <c r="J727" s="36">
        <v>0</v>
      </c>
      <c r="K727" s="37">
        <v>0</v>
      </c>
      <c r="L727" s="37">
        <v>0</v>
      </c>
      <c r="M727" s="65"/>
      <c r="N727" s="65"/>
      <c r="O727" s="65"/>
      <c r="P727" s="65"/>
      <c r="Q727" s="65"/>
      <c r="R727" s="65"/>
      <c r="S727" s="65"/>
      <c r="T727" s="65"/>
    </row>
    <row r="728" spans="1:20" s="35" customFormat="1" ht="18" customHeight="1">
      <c r="A728" s="19">
        <v>4</v>
      </c>
      <c r="B728" s="105">
        <v>0</v>
      </c>
      <c r="C728" s="40">
        <v>0</v>
      </c>
      <c r="D728" s="40">
        <v>0</v>
      </c>
      <c r="E728" s="92">
        <v>39</v>
      </c>
      <c r="F728" s="39">
        <v>1</v>
      </c>
      <c r="G728" s="40">
        <v>0</v>
      </c>
      <c r="H728" s="40">
        <v>1</v>
      </c>
      <c r="I728" s="92">
        <v>74</v>
      </c>
      <c r="J728" s="39">
        <v>1</v>
      </c>
      <c r="K728" s="40">
        <v>0</v>
      </c>
      <c r="L728" s="40">
        <v>1</v>
      </c>
      <c r="M728" s="65"/>
      <c r="N728" s="65"/>
      <c r="O728" s="65"/>
      <c r="P728" s="65"/>
      <c r="Q728" s="65"/>
      <c r="R728" s="65"/>
      <c r="S728" s="65"/>
      <c r="T728" s="65"/>
    </row>
    <row r="729" spans="1:20" s="6" customFormat="1" ht="25.5" customHeight="1">
      <c r="A729" s="10" t="s">
        <v>10</v>
      </c>
      <c r="B729" s="44">
        <v>0</v>
      </c>
      <c r="C729" s="44">
        <v>0</v>
      </c>
      <c r="D729" s="44">
        <v>0</v>
      </c>
      <c r="E729" s="98" t="s">
        <v>11</v>
      </c>
      <c r="F729" s="44">
        <v>2</v>
      </c>
      <c r="G729" s="44">
        <v>2</v>
      </c>
      <c r="H729" s="44">
        <v>0</v>
      </c>
      <c r="I729" s="98" t="s">
        <v>12</v>
      </c>
      <c r="J729" s="44">
        <v>8</v>
      </c>
      <c r="K729" s="44">
        <v>4</v>
      </c>
      <c r="L729" s="44">
        <v>4</v>
      </c>
      <c r="M729" s="65"/>
      <c r="N729" s="65"/>
      <c r="O729" s="65"/>
      <c r="P729" s="65"/>
      <c r="Q729" s="65"/>
      <c r="R729" s="65"/>
      <c r="S729" s="65"/>
      <c r="T729" s="65"/>
    </row>
    <row r="730" spans="1:20" s="35" customFormat="1" ht="15.75" customHeight="1">
      <c r="A730" s="17">
        <v>5</v>
      </c>
      <c r="B730" s="36">
        <v>0</v>
      </c>
      <c r="C730" s="37">
        <v>0</v>
      </c>
      <c r="D730" s="37">
        <v>0</v>
      </c>
      <c r="E730" s="91">
        <v>40</v>
      </c>
      <c r="F730" s="36">
        <v>0</v>
      </c>
      <c r="G730" s="37">
        <v>0</v>
      </c>
      <c r="H730" s="37">
        <v>0</v>
      </c>
      <c r="I730" s="91">
        <v>75</v>
      </c>
      <c r="J730" s="36">
        <v>1</v>
      </c>
      <c r="K730" s="37">
        <v>1</v>
      </c>
      <c r="L730" s="37">
        <v>0</v>
      </c>
      <c r="M730" s="65"/>
      <c r="N730" s="65"/>
      <c r="O730" s="65"/>
      <c r="P730" s="65"/>
      <c r="Q730" s="65"/>
      <c r="R730" s="65"/>
      <c r="S730" s="65"/>
      <c r="T730" s="65"/>
    </row>
    <row r="731" spans="1:20" s="35" customFormat="1" ht="15.75" customHeight="1">
      <c r="A731" s="17">
        <v>6</v>
      </c>
      <c r="B731" s="36">
        <v>0</v>
      </c>
      <c r="C731" s="37">
        <v>0</v>
      </c>
      <c r="D731" s="37">
        <v>0</v>
      </c>
      <c r="E731" s="91">
        <v>41</v>
      </c>
      <c r="F731" s="36">
        <v>0</v>
      </c>
      <c r="G731" s="37">
        <v>0</v>
      </c>
      <c r="H731" s="37">
        <v>0</v>
      </c>
      <c r="I731" s="91">
        <v>76</v>
      </c>
      <c r="J731" s="36">
        <v>3</v>
      </c>
      <c r="K731" s="37">
        <v>2</v>
      </c>
      <c r="L731" s="37">
        <v>1</v>
      </c>
      <c r="M731" s="65"/>
      <c r="N731" s="65"/>
      <c r="O731" s="65"/>
      <c r="P731" s="65"/>
      <c r="Q731" s="65"/>
      <c r="R731" s="65"/>
      <c r="S731" s="65"/>
      <c r="T731" s="65"/>
    </row>
    <row r="732" spans="1:20" s="35" customFormat="1" ht="15.75" customHeight="1">
      <c r="A732" s="17">
        <v>7</v>
      </c>
      <c r="B732" s="36">
        <v>0</v>
      </c>
      <c r="C732" s="37">
        <v>0</v>
      </c>
      <c r="D732" s="37">
        <v>0</v>
      </c>
      <c r="E732" s="91">
        <v>42</v>
      </c>
      <c r="F732" s="36">
        <v>0</v>
      </c>
      <c r="G732" s="37">
        <v>0</v>
      </c>
      <c r="H732" s="37">
        <v>0</v>
      </c>
      <c r="I732" s="91">
        <v>77</v>
      </c>
      <c r="J732" s="36">
        <v>1</v>
      </c>
      <c r="K732" s="37">
        <v>1</v>
      </c>
      <c r="L732" s="37">
        <v>0</v>
      </c>
      <c r="M732" s="65"/>
      <c r="N732" s="65"/>
      <c r="O732" s="65"/>
      <c r="P732" s="65"/>
      <c r="Q732" s="65"/>
      <c r="R732" s="65"/>
      <c r="S732" s="65"/>
      <c r="T732" s="65"/>
    </row>
    <row r="733" spans="1:20" s="35" customFormat="1" ht="15.75" customHeight="1">
      <c r="A733" s="17">
        <v>8</v>
      </c>
      <c r="B733" s="36">
        <v>0</v>
      </c>
      <c r="C733" s="37">
        <v>0</v>
      </c>
      <c r="D733" s="37">
        <v>0</v>
      </c>
      <c r="E733" s="91">
        <v>43</v>
      </c>
      <c r="F733" s="36">
        <v>2</v>
      </c>
      <c r="G733" s="37">
        <v>2</v>
      </c>
      <c r="H733" s="37">
        <v>0</v>
      </c>
      <c r="I733" s="91">
        <v>78</v>
      </c>
      <c r="J733" s="36">
        <v>1</v>
      </c>
      <c r="K733" s="37">
        <v>0</v>
      </c>
      <c r="L733" s="37">
        <v>1</v>
      </c>
      <c r="M733" s="65"/>
      <c r="N733" s="65"/>
      <c r="O733" s="65"/>
      <c r="P733" s="65"/>
      <c r="Q733" s="65"/>
      <c r="R733" s="65"/>
      <c r="S733" s="65"/>
      <c r="T733" s="65"/>
    </row>
    <row r="734" spans="1:20" s="35" customFormat="1" ht="18" customHeight="1">
      <c r="A734" s="19">
        <v>9</v>
      </c>
      <c r="B734" s="39">
        <v>0</v>
      </c>
      <c r="C734" s="40">
        <v>0</v>
      </c>
      <c r="D734" s="40">
        <v>0</v>
      </c>
      <c r="E734" s="92">
        <v>44</v>
      </c>
      <c r="F734" s="39">
        <v>0</v>
      </c>
      <c r="G734" s="40">
        <v>0</v>
      </c>
      <c r="H734" s="40">
        <v>0</v>
      </c>
      <c r="I734" s="92">
        <v>79</v>
      </c>
      <c r="J734" s="39">
        <v>2</v>
      </c>
      <c r="K734" s="40">
        <v>0</v>
      </c>
      <c r="L734" s="40">
        <v>2</v>
      </c>
      <c r="M734" s="65"/>
      <c r="N734" s="65"/>
      <c r="O734" s="65"/>
      <c r="P734" s="65"/>
      <c r="Q734" s="65"/>
      <c r="R734" s="65"/>
      <c r="S734" s="65"/>
      <c r="T734" s="65"/>
    </row>
    <row r="735" spans="1:20" s="6" customFormat="1" ht="25.5" customHeight="1">
      <c r="A735" s="10" t="s">
        <v>19</v>
      </c>
      <c r="B735" s="44">
        <v>0</v>
      </c>
      <c r="C735" s="44">
        <v>0</v>
      </c>
      <c r="D735" s="44">
        <v>0</v>
      </c>
      <c r="E735" s="98" t="s">
        <v>20</v>
      </c>
      <c r="F735" s="44">
        <v>3</v>
      </c>
      <c r="G735" s="44">
        <v>1</v>
      </c>
      <c r="H735" s="44">
        <v>2</v>
      </c>
      <c r="I735" s="98" t="s">
        <v>21</v>
      </c>
      <c r="J735" s="44">
        <v>5</v>
      </c>
      <c r="K735" s="44">
        <v>3</v>
      </c>
      <c r="L735" s="44">
        <v>2</v>
      </c>
      <c r="M735" s="65"/>
      <c r="N735" s="65"/>
      <c r="O735" s="65"/>
      <c r="P735" s="65"/>
      <c r="Q735" s="65"/>
      <c r="R735" s="65"/>
      <c r="S735" s="65"/>
      <c r="T735" s="65"/>
    </row>
    <row r="736" spans="1:20" s="35" customFormat="1" ht="15.75" customHeight="1">
      <c r="A736" s="17">
        <v>10</v>
      </c>
      <c r="B736" s="36">
        <v>0</v>
      </c>
      <c r="C736" s="37">
        <v>0</v>
      </c>
      <c r="D736" s="37">
        <v>0</v>
      </c>
      <c r="E736" s="91">
        <v>45</v>
      </c>
      <c r="F736" s="36">
        <v>1</v>
      </c>
      <c r="G736" s="37">
        <v>1</v>
      </c>
      <c r="H736" s="37">
        <v>0</v>
      </c>
      <c r="I736" s="91">
        <v>80</v>
      </c>
      <c r="J736" s="36">
        <v>0</v>
      </c>
      <c r="K736" s="37">
        <v>0</v>
      </c>
      <c r="L736" s="37">
        <v>0</v>
      </c>
      <c r="M736" s="65"/>
      <c r="N736" s="65"/>
      <c r="O736" s="65"/>
      <c r="P736" s="65"/>
      <c r="Q736" s="65"/>
      <c r="R736" s="65"/>
      <c r="S736" s="65"/>
      <c r="T736" s="65"/>
    </row>
    <row r="737" spans="1:20" s="35" customFormat="1" ht="15.75" customHeight="1">
      <c r="A737" s="17">
        <v>11</v>
      </c>
      <c r="B737" s="36">
        <v>0</v>
      </c>
      <c r="C737" s="37">
        <v>0</v>
      </c>
      <c r="D737" s="37">
        <v>0</v>
      </c>
      <c r="E737" s="91">
        <v>46</v>
      </c>
      <c r="F737" s="36">
        <v>1</v>
      </c>
      <c r="G737" s="37">
        <v>0</v>
      </c>
      <c r="H737" s="37">
        <v>1</v>
      </c>
      <c r="I737" s="91">
        <v>81</v>
      </c>
      <c r="J737" s="36">
        <v>4</v>
      </c>
      <c r="K737" s="37">
        <v>2</v>
      </c>
      <c r="L737" s="37">
        <v>2</v>
      </c>
      <c r="M737" s="65"/>
      <c r="N737" s="65"/>
      <c r="O737" s="65"/>
      <c r="P737" s="65"/>
      <c r="Q737" s="65"/>
      <c r="R737" s="65"/>
      <c r="S737" s="65"/>
      <c r="T737" s="65"/>
    </row>
    <row r="738" spans="1:20" s="35" customFormat="1" ht="15.75" customHeight="1">
      <c r="A738" s="17">
        <v>12</v>
      </c>
      <c r="B738" s="36">
        <v>0</v>
      </c>
      <c r="C738" s="37">
        <v>0</v>
      </c>
      <c r="D738" s="37">
        <v>0</v>
      </c>
      <c r="E738" s="91">
        <v>47</v>
      </c>
      <c r="F738" s="36">
        <v>0</v>
      </c>
      <c r="G738" s="37">
        <v>0</v>
      </c>
      <c r="H738" s="37">
        <v>0</v>
      </c>
      <c r="I738" s="91">
        <v>82</v>
      </c>
      <c r="J738" s="36">
        <v>0</v>
      </c>
      <c r="K738" s="37">
        <v>0</v>
      </c>
      <c r="L738" s="37">
        <v>0</v>
      </c>
      <c r="M738" s="65"/>
      <c r="N738" s="65"/>
      <c r="O738" s="65"/>
      <c r="P738" s="65"/>
      <c r="Q738" s="65"/>
      <c r="R738" s="65"/>
      <c r="S738" s="65"/>
      <c r="T738" s="65"/>
    </row>
    <row r="739" spans="1:20" s="35" customFormat="1" ht="15.75" customHeight="1">
      <c r="A739" s="17">
        <v>13</v>
      </c>
      <c r="B739" s="36">
        <v>0</v>
      </c>
      <c r="C739" s="37">
        <v>0</v>
      </c>
      <c r="D739" s="37">
        <v>0</v>
      </c>
      <c r="E739" s="91">
        <v>48</v>
      </c>
      <c r="F739" s="36">
        <v>0</v>
      </c>
      <c r="G739" s="37">
        <v>0</v>
      </c>
      <c r="H739" s="37">
        <v>0</v>
      </c>
      <c r="I739" s="91">
        <v>83</v>
      </c>
      <c r="J739" s="36">
        <v>1</v>
      </c>
      <c r="K739" s="37">
        <v>1</v>
      </c>
      <c r="L739" s="37">
        <v>0</v>
      </c>
      <c r="M739" s="65"/>
      <c r="N739" s="65"/>
      <c r="O739" s="65"/>
      <c r="P739" s="65"/>
      <c r="Q739" s="65"/>
      <c r="R739" s="65"/>
      <c r="S739" s="65"/>
      <c r="T739" s="65"/>
    </row>
    <row r="740" spans="1:20" s="35" customFormat="1" ht="18" customHeight="1">
      <c r="A740" s="19">
        <v>14</v>
      </c>
      <c r="B740" s="39">
        <v>0</v>
      </c>
      <c r="C740" s="40">
        <v>0</v>
      </c>
      <c r="D740" s="40">
        <v>0</v>
      </c>
      <c r="E740" s="92">
        <v>49</v>
      </c>
      <c r="F740" s="39">
        <v>1</v>
      </c>
      <c r="G740" s="40">
        <v>0</v>
      </c>
      <c r="H740" s="40">
        <v>1</v>
      </c>
      <c r="I740" s="92">
        <v>84</v>
      </c>
      <c r="J740" s="39">
        <v>0</v>
      </c>
      <c r="K740" s="40">
        <v>0</v>
      </c>
      <c r="L740" s="40">
        <v>0</v>
      </c>
      <c r="M740" s="65"/>
      <c r="N740" s="65"/>
      <c r="O740" s="65"/>
      <c r="P740" s="65"/>
      <c r="Q740" s="65"/>
      <c r="R740" s="65"/>
      <c r="S740" s="65"/>
      <c r="T740" s="65"/>
    </row>
    <row r="741" spans="1:20" s="6" customFormat="1" ht="25.5" customHeight="1">
      <c r="A741" s="10" t="s">
        <v>22</v>
      </c>
      <c r="B741" s="44">
        <v>1</v>
      </c>
      <c r="C741" s="44">
        <v>1</v>
      </c>
      <c r="D741" s="44">
        <v>0</v>
      </c>
      <c r="E741" s="98" t="s">
        <v>23</v>
      </c>
      <c r="F741" s="44">
        <v>5</v>
      </c>
      <c r="G741" s="44">
        <v>4</v>
      </c>
      <c r="H741" s="44">
        <v>1</v>
      </c>
      <c r="I741" s="98" t="s">
        <v>24</v>
      </c>
      <c r="J741" s="44">
        <v>5</v>
      </c>
      <c r="K741" s="44">
        <v>3</v>
      </c>
      <c r="L741" s="44">
        <v>2</v>
      </c>
      <c r="M741" s="65"/>
      <c r="N741" s="65"/>
      <c r="O741" s="65"/>
      <c r="P741" s="65"/>
      <c r="Q741" s="65"/>
      <c r="R741" s="65"/>
      <c r="S741" s="65"/>
      <c r="T741" s="65"/>
    </row>
    <row r="742" spans="1:20" s="35" customFormat="1" ht="15.75" customHeight="1">
      <c r="A742" s="17">
        <v>15</v>
      </c>
      <c r="B742" s="36">
        <v>0</v>
      </c>
      <c r="C742" s="37">
        <v>0</v>
      </c>
      <c r="D742" s="37">
        <v>0</v>
      </c>
      <c r="E742" s="91">
        <v>50</v>
      </c>
      <c r="F742" s="36">
        <v>2</v>
      </c>
      <c r="G742" s="37">
        <v>2</v>
      </c>
      <c r="H742" s="37">
        <v>0</v>
      </c>
      <c r="I742" s="91">
        <v>85</v>
      </c>
      <c r="J742" s="36">
        <v>1</v>
      </c>
      <c r="K742" s="37">
        <v>1</v>
      </c>
      <c r="L742" s="37">
        <v>0</v>
      </c>
      <c r="M742" s="65"/>
      <c r="N742" s="65"/>
      <c r="O742" s="65"/>
      <c r="P742" s="65"/>
      <c r="Q742" s="65"/>
      <c r="R742" s="65"/>
      <c r="S742" s="65"/>
      <c r="T742" s="65"/>
    </row>
    <row r="743" spans="1:20" s="35" customFormat="1" ht="15.75" customHeight="1">
      <c r="A743" s="17">
        <v>16</v>
      </c>
      <c r="B743" s="36">
        <v>0</v>
      </c>
      <c r="C743" s="37">
        <v>0</v>
      </c>
      <c r="D743" s="37">
        <v>0</v>
      </c>
      <c r="E743" s="91">
        <v>51</v>
      </c>
      <c r="F743" s="36">
        <v>1</v>
      </c>
      <c r="G743" s="37">
        <v>1</v>
      </c>
      <c r="H743" s="37">
        <v>0</v>
      </c>
      <c r="I743" s="91">
        <v>86</v>
      </c>
      <c r="J743" s="36">
        <v>1</v>
      </c>
      <c r="K743" s="37">
        <v>0</v>
      </c>
      <c r="L743" s="37">
        <v>1</v>
      </c>
      <c r="M743" s="65"/>
      <c r="N743" s="65"/>
      <c r="O743" s="65"/>
      <c r="P743" s="65"/>
      <c r="Q743" s="65"/>
      <c r="R743" s="65"/>
      <c r="S743" s="65"/>
      <c r="T743" s="65"/>
    </row>
    <row r="744" spans="1:20" s="35" customFormat="1" ht="15.75" customHeight="1">
      <c r="A744" s="17">
        <v>17</v>
      </c>
      <c r="B744" s="36">
        <v>0</v>
      </c>
      <c r="C744" s="37">
        <v>0</v>
      </c>
      <c r="D744" s="37">
        <v>0</v>
      </c>
      <c r="E744" s="91">
        <v>52</v>
      </c>
      <c r="F744" s="36">
        <v>1</v>
      </c>
      <c r="G744" s="37">
        <v>1</v>
      </c>
      <c r="H744" s="37">
        <v>0</v>
      </c>
      <c r="I744" s="91">
        <v>87</v>
      </c>
      <c r="J744" s="36">
        <v>0</v>
      </c>
      <c r="K744" s="37">
        <v>0</v>
      </c>
      <c r="L744" s="37">
        <v>0</v>
      </c>
      <c r="M744" s="65"/>
      <c r="N744" s="65"/>
      <c r="O744" s="65"/>
      <c r="P744" s="65"/>
      <c r="Q744" s="65"/>
      <c r="R744" s="65"/>
      <c r="S744" s="65"/>
      <c r="T744" s="65"/>
    </row>
    <row r="745" spans="1:20" s="35" customFormat="1" ht="15.75" customHeight="1">
      <c r="A745" s="17">
        <v>18</v>
      </c>
      <c r="B745" s="36">
        <v>0</v>
      </c>
      <c r="C745" s="37">
        <v>0</v>
      </c>
      <c r="D745" s="37">
        <v>0</v>
      </c>
      <c r="E745" s="91">
        <v>53</v>
      </c>
      <c r="F745" s="36">
        <v>1</v>
      </c>
      <c r="G745" s="37">
        <v>0</v>
      </c>
      <c r="H745" s="37">
        <v>1</v>
      </c>
      <c r="I745" s="91">
        <v>88</v>
      </c>
      <c r="J745" s="36">
        <v>1</v>
      </c>
      <c r="K745" s="37">
        <v>1</v>
      </c>
      <c r="L745" s="37">
        <v>0</v>
      </c>
      <c r="M745" s="65"/>
      <c r="N745" s="65"/>
      <c r="O745" s="65"/>
      <c r="P745" s="65"/>
      <c r="Q745" s="65"/>
      <c r="R745" s="65"/>
      <c r="S745" s="65"/>
      <c r="T745" s="65"/>
    </row>
    <row r="746" spans="1:20" s="35" customFormat="1" ht="18" customHeight="1">
      <c r="A746" s="19">
        <v>19</v>
      </c>
      <c r="B746" s="39">
        <v>1</v>
      </c>
      <c r="C746" s="40">
        <v>1</v>
      </c>
      <c r="D746" s="40">
        <v>0</v>
      </c>
      <c r="E746" s="92">
        <v>54</v>
      </c>
      <c r="F746" s="39">
        <v>0</v>
      </c>
      <c r="G746" s="40">
        <v>0</v>
      </c>
      <c r="H746" s="40">
        <v>0</v>
      </c>
      <c r="I746" s="92">
        <v>89</v>
      </c>
      <c r="J746" s="39">
        <v>2</v>
      </c>
      <c r="K746" s="40">
        <v>1</v>
      </c>
      <c r="L746" s="40">
        <v>1</v>
      </c>
      <c r="M746" s="65"/>
      <c r="N746" s="65"/>
      <c r="O746" s="65"/>
      <c r="P746" s="65"/>
      <c r="Q746" s="65"/>
      <c r="R746" s="65"/>
      <c r="S746" s="65"/>
      <c r="T746" s="65"/>
    </row>
    <row r="747" spans="1:20" s="6" customFormat="1" ht="25.5" customHeight="1">
      <c r="A747" s="10" t="s">
        <v>25</v>
      </c>
      <c r="B747" s="44">
        <v>4</v>
      </c>
      <c r="C747" s="44">
        <v>0</v>
      </c>
      <c r="D747" s="44">
        <v>4</v>
      </c>
      <c r="E747" s="98" t="s">
        <v>26</v>
      </c>
      <c r="F747" s="44">
        <v>6</v>
      </c>
      <c r="G747" s="44">
        <v>2</v>
      </c>
      <c r="H747" s="44">
        <v>4</v>
      </c>
      <c r="I747" s="98" t="s">
        <v>27</v>
      </c>
      <c r="J747" s="44">
        <v>2</v>
      </c>
      <c r="K747" s="44">
        <v>1</v>
      </c>
      <c r="L747" s="44">
        <v>1</v>
      </c>
      <c r="M747" s="65"/>
      <c r="N747" s="65"/>
      <c r="O747" s="65"/>
      <c r="P747" s="65"/>
      <c r="Q747" s="65"/>
      <c r="R747" s="65"/>
      <c r="S747" s="65"/>
      <c r="T747" s="65"/>
    </row>
    <row r="748" spans="1:20" s="35" customFormat="1" ht="15.75" customHeight="1">
      <c r="A748" s="17">
        <v>20</v>
      </c>
      <c r="B748" s="36">
        <v>1</v>
      </c>
      <c r="C748" s="37">
        <v>0</v>
      </c>
      <c r="D748" s="37">
        <v>1</v>
      </c>
      <c r="E748" s="91">
        <v>55</v>
      </c>
      <c r="F748" s="36">
        <v>1</v>
      </c>
      <c r="G748" s="37">
        <v>0</v>
      </c>
      <c r="H748" s="37">
        <v>1</v>
      </c>
      <c r="I748" s="91">
        <v>90</v>
      </c>
      <c r="J748" s="36">
        <v>0</v>
      </c>
      <c r="K748" s="37">
        <v>0</v>
      </c>
      <c r="L748" s="37">
        <v>0</v>
      </c>
      <c r="M748" s="65"/>
      <c r="N748" s="65"/>
      <c r="O748" s="65"/>
      <c r="P748" s="65"/>
      <c r="Q748" s="65"/>
      <c r="R748" s="65"/>
      <c r="S748" s="65"/>
      <c r="T748" s="65"/>
    </row>
    <row r="749" spans="1:20" s="35" customFormat="1" ht="15.75" customHeight="1">
      <c r="A749" s="17">
        <v>21</v>
      </c>
      <c r="B749" s="36">
        <v>1</v>
      </c>
      <c r="C749" s="37">
        <v>0</v>
      </c>
      <c r="D749" s="37">
        <v>1</v>
      </c>
      <c r="E749" s="91">
        <v>56</v>
      </c>
      <c r="F749" s="36">
        <v>2</v>
      </c>
      <c r="G749" s="37">
        <v>1</v>
      </c>
      <c r="H749" s="37">
        <v>1</v>
      </c>
      <c r="I749" s="91">
        <v>91</v>
      </c>
      <c r="J749" s="36">
        <v>1</v>
      </c>
      <c r="K749" s="37">
        <v>1</v>
      </c>
      <c r="L749" s="37">
        <v>0</v>
      </c>
      <c r="M749" s="65"/>
      <c r="N749" s="65"/>
      <c r="O749" s="65"/>
      <c r="P749" s="65"/>
      <c r="Q749" s="65"/>
      <c r="R749" s="65"/>
      <c r="S749" s="65"/>
      <c r="T749" s="65"/>
    </row>
    <row r="750" spans="1:20" s="35" customFormat="1" ht="15.75" customHeight="1">
      <c r="A750" s="17">
        <v>22</v>
      </c>
      <c r="B750" s="36">
        <v>0</v>
      </c>
      <c r="C750" s="37">
        <v>0</v>
      </c>
      <c r="D750" s="37">
        <v>0</v>
      </c>
      <c r="E750" s="91">
        <v>57</v>
      </c>
      <c r="F750" s="36">
        <v>0</v>
      </c>
      <c r="G750" s="37">
        <v>0</v>
      </c>
      <c r="H750" s="37">
        <v>0</v>
      </c>
      <c r="I750" s="91">
        <v>92</v>
      </c>
      <c r="J750" s="36">
        <v>0</v>
      </c>
      <c r="K750" s="37">
        <v>0</v>
      </c>
      <c r="L750" s="37">
        <v>0</v>
      </c>
      <c r="M750" s="65"/>
      <c r="N750" s="65"/>
      <c r="O750" s="65"/>
      <c r="P750" s="65"/>
      <c r="Q750" s="65"/>
      <c r="R750" s="65"/>
      <c r="S750" s="65"/>
      <c r="T750" s="65"/>
    </row>
    <row r="751" spans="1:20" s="35" customFormat="1" ht="15.75" customHeight="1">
      <c r="A751" s="17">
        <v>23</v>
      </c>
      <c r="B751" s="36">
        <v>2</v>
      </c>
      <c r="C751" s="37">
        <v>0</v>
      </c>
      <c r="D751" s="37">
        <v>2</v>
      </c>
      <c r="E751" s="91">
        <v>58</v>
      </c>
      <c r="F751" s="36">
        <v>3</v>
      </c>
      <c r="G751" s="37">
        <v>1</v>
      </c>
      <c r="H751" s="37">
        <v>2</v>
      </c>
      <c r="I751" s="91">
        <v>93</v>
      </c>
      <c r="J751" s="36">
        <v>0</v>
      </c>
      <c r="K751" s="37">
        <v>0</v>
      </c>
      <c r="L751" s="37">
        <v>0</v>
      </c>
      <c r="M751" s="65"/>
      <c r="N751" s="65"/>
      <c r="O751" s="65"/>
      <c r="P751" s="65"/>
      <c r="Q751" s="65"/>
      <c r="R751" s="65"/>
      <c r="S751" s="65"/>
      <c r="T751" s="65"/>
    </row>
    <row r="752" spans="1:20" s="35" customFormat="1" ht="18" customHeight="1">
      <c r="A752" s="19">
        <v>24</v>
      </c>
      <c r="B752" s="39">
        <v>0</v>
      </c>
      <c r="C752" s="40">
        <v>0</v>
      </c>
      <c r="D752" s="40">
        <v>0</v>
      </c>
      <c r="E752" s="92">
        <v>59</v>
      </c>
      <c r="F752" s="39">
        <v>0</v>
      </c>
      <c r="G752" s="40">
        <v>0</v>
      </c>
      <c r="H752" s="40">
        <v>0</v>
      </c>
      <c r="I752" s="92">
        <v>94</v>
      </c>
      <c r="J752" s="39">
        <v>1</v>
      </c>
      <c r="K752" s="40">
        <v>0</v>
      </c>
      <c r="L752" s="40">
        <v>1</v>
      </c>
      <c r="M752" s="65"/>
      <c r="N752" s="65"/>
      <c r="O752" s="65"/>
      <c r="P752" s="65"/>
      <c r="Q752" s="65"/>
      <c r="R752" s="65"/>
      <c r="S752" s="65"/>
      <c r="T752" s="65"/>
    </row>
    <row r="753" spans="1:20" s="6" customFormat="1" ht="25.5" customHeight="1">
      <c r="A753" s="10" t="s">
        <v>28</v>
      </c>
      <c r="B753" s="44">
        <v>2</v>
      </c>
      <c r="C753" s="44">
        <v>0</v>
      </c>
      <c r="D753" s="44">
        <v>2</v>
      </c>
      <c r="E753" s="98" t="s">
        <v>29</v>
      </c>
      <c r="F753" s="44">
        <v>8</v>
      </c>
      <c r="G753" s="44">
        <v>4</v>
      </c>
      <c r="H753" s="44">
        <v>4</v>
      </c>
      <c r="I753" s="93" t="s">
        <v>30</v>
      </c>
      <c r="J753" s="44">
        <v>1</v>
      </c>
      <c r="K753" s="44">
        <v>0</v>
      </c>
      <c r="L753" s="44">
        <v>1</v>
      </c>
      <c r="M753" s="65"/>
      <c r="N753" s="65"/>
      <c r="O753" s="65"/>
      <c r="P753" s="65"/>
      <c r="Q753" s="65"/>
      <c r="R753" s="65"/>
      <c r="S753" s="65"/>
      <c r="T753" s="65"/>
    </row>
    <row r="754" spans="1:20" s="35" customFormat="1" ht="15.75" customHeight="1">
      <c r="A754" s="17">
        <v>25</v>
      </c>
      <c r="B754" s="36">
        <v>0</v>
      </c>
      <c r="C754" s="37">
        <v>0</v>
      </c>
      <c r="D754" s="37">
        <v>0</v>
      </c>
      <c r="E754" s="91">
        <v>60</v>
      </c>
      <c r="F754" s="36">
        <v>1</v>
      </c>
      <c r="G754" s="37">
        <v>0</v>
      </c>
      <c r="H754" s="37">
        <v>1</v>
      </c>
      <c r="I754" s="91">
        <v>95</v>
      </c>
      <c r="J754" s="36">
        <v>0</v>
      </c>
      <c r="K754" s="37">
        <v>0</v>
      </c>
      <c r="L754" s="37">
        <v>0</v>
      </c>
      <c r="M754" s="65"/>
      <c r="N754" s="65"/>
      <c r="O754" s="65"/>
      <c r="P754" s="65"/>
      <c r="Q754" s="65"/>
      <c r="R754" s="65"/>
      <c r="S754" s="65"/>
      <c r="T754" s="65"/>
    </row>
    <row r="755" spans="1:20" s="35" customFormat="1" ht="15.75" customHeight="1">
      <c r="A755" s="17">
        <v>26</v>
      </c>
      <c r="B755" s="36">
        <v>1</v>
      </c>
      <c r="C755" s="37">
        <v>0</v>
      </c>
      <c r="D755" s="37">
        <v>1</v>
      </c>
      <c r="E755" s="91">
        <v>61</v>
      </c>
      <c r="F755" s="36">
        <v>1</v>
      </c>
      <c r="G755" s="37">
        <v>1</v>
      </c>
      <c r="H755" s="37">
        <v>0</v>
      </c>
      <c r="I755" s="91">
        <v>96</v>
      </c>
      <c r="J755" s="36">
        <v>1</v>
      </c>
      <c r="K755" s="37">
        <v>0</v>
      </c>
      <c r="L755" s="37">
        <v>1</v>
      </c>
      <c r="M755" s="65"/>
      <c r="N755" s="65"/>
      <c r="O755" s="65"/>
      <c r="P755" s="65"/>
      <c r="Q755" s="65"/>
      <c r="R755" s="65"/>
      <c r="S755" s="65"/>
      <c r="T755" s="65"/>
    </row>
    <row r="756" spans="1:20" s="35" customFormat="1" ht="15.75" customHeight="1">
      <c r="A756" s="17">
        <v>27</v>
      </c>
      <c r="B756" s="36">
        <v>0</v>
      </c>
      <c r="C756" s="37">
        <v>0</v>
      </c>
      <c r="D756" s="37">
        <v>0</v>
      </c>
      <c r="E756" s="91">
        <v>62</v>
      </c>
      <c r="F756" s="36">
        <v>4</v>
      </c>
      <c r="G756" s="37">
        <v>2</v>
      </c>
      <c r="H756" s="37">
        <v>2</v>
      </c>
      <c r="I756" s="91">
        <v>97</v>
      </c>
      <c r="J756" s="36">
        <v>0</v>
      </c>
      <c r="K756" s="37">
        <v>0</v>
      </c>
      <c r="L756" s="37">
        <v>0</v>
      </c>
      <c r="M756" s="65"/>
      <c r="N756" s="65"/>
      <c r="O756" s="65"/>
      <c r="P756" s="65"/>
      <c r="Q756" s="65"/>
      <c r="R756" s="65"/>
      <c r="S756" s="65"/>
      <c r="T756" s="65"/>
    </row>
    <row r="757" spans="1:20" s="35" customFormat="1" ht="15.75" customHeight="1">
      <c r="A757" s="17">
        <v>28</v>
      </c>
      <c r="B757" s="36">
        <v>1</v>
      </c>
      <c r="C757" s="37">
        <v>0</v>
      </c>
      <c r="D757" s="37">
        <v>1</v>
      </c>
      <c r="E757" s="91">
        <v>63</v>
      </c>
      <c r="F757" s="36">
        <v>2</v>
      </c>
      <c r="G757" s="37">
        <v>1</v>
      </c>
      <c r="H757" s="37">
        <v>1</v>
      </c>
      <c r="I757" s="91">
        <v>98</v>
      </c>
      <c r="J757" s="36">
        <v>0</v>
      </c>
      <c r="K757" s="37">
        <v>0</v>
      </c>
      <c r="L757" s="37">
        <v>0</v>
      </c>
      <c r="M757" s="65"/>
      <c r="N757" s="65"/>
      <c r="O757" s="65"/>
      <c r="P757" s="65"/>
      <c r="Q757" s="65"/>
      <c r="R757" s="65"/>
      <c r="S757" s="65"/>
      <c r="T757" s="65"/>
    </row>
    <row r="758" spans="1:20" s="35" customFormat="1" ht="18" customHeight="1">
      <c r="A758" s="19">
        <v>29</v>
      </c>
      <c r="B758" s="39">
        <v>0</v>
      </c>
      <c r="C758" s="40">
        <v>0</v>
      </c>
      <c r="D758" s="40">
        <v>0</v>
      </c>
      <c r="E758" s="92">
        <v>64</v>
      </c>
      <c r="F758" s="39">
        <v>0</v>
      </c>
      <c r="G758" s="40">
        <v>0</v>
      </c>
      <c r="H758" s="40">
        <v>0</v>
      </c>
      <c r="I758" s="91">
        <v>99</v>
      </c>
      <c r="J758" s="36">
        <v>0</v>
      </c>
      <c r="K758" s="37">
        <v>0</v>
      </c>
      <c r="L758" s="37">
        <v>0</v>
      </c>
      <c r="M758" s="65"/>
      <c r="N758" s="65"/>
      <c r="O758" s="65"/>
      <c r="P758" s="65"/>
      <c r="Q758" s="65"/>
      <c r="R758" s="65"/>
      <c r="S758" s="65"/>
      <c r="T758" s="65"/>
    </row>
    <row r="759" spans="1:20" s="6" customFormat="1" ht="25.5" customHeight="1">
      <c r="A759" s="10" t="s">
        <v>31</v>
      </c>
      <c r="B759" s="44">
        <v>2</v>
      </c>
      <c r="C759" s="44">
        <v>1</v>
      </c>
      <c r="D759" s="44">
        <v>1</v>
      </c>
      <c r="E759" s="98" t="s">
        <v>32</v>
      </c>
      <c r="F759" s="44">
        <v>9</v>
      </c>
      <c r="G759" s="44">
        <v>7</v>
      </c>
      <c r="H759" s="44">
        <v>2</v>
      </c>
      <c r="I759" s="95">
        <v>100</v>
      </c>
      <c r="J759" s="47">
        <v>0</v>
      </c>
      <c r="K759" s="48">
        <v>0</v>
      </c>
      <c r="L759" s="48">
        <v>0</v>
      </c>
      <c r="M759" s="65"/>
      <c r="N759" s="65"/>
      <c r="O759" s="65"/>
      <c r="P759" s="65"/>
      <c r="Q759" s="65"/>
      <c r="R759" s="65"/>
      <c r="S759" s="65"/>
      <c r="T759" s="65"/>
    </row>
    <row r="760" spans="1:20" s="35" customFormat="1" ht="15.75" customHeight="1">
      <c r="A760" s="17">
        <v>30</v>
      </c>
      <c r="B760" s="36">
        <v>1</v>
      </c>
      <c r="C760" s="37">
        <v>1</v>
      </c>
      <c r="D760" s="37">
        <v>0</v>
      </c>
      <c r="E760" s="91">
        <v>65</v>
      </c>
      <c r="F760" s="36">
        <v>3</v>
      </c>
      <c r="G760" s="37">
        <v>2</v>
      </c>
      <c r="H760" s="37">
        <v>1</v>
      </c>
      <c r="I760" s="91">
        <v>101</v>
      </c>
      <c r="J760" s="36">
        <v>0</v>
      </c>
      <c r="K760" s="37">
        <v>0</v>
      </c>
      <c r="L760" s="37">
        <v>0</v>
      </c>
      <c r="M760" s="65"/>
      <c r="N760" s="65"/>
      <c r="O760" s="65"/>
      <c r="P760" s="65"/>
      <c r="Q760" s="65"/>
      <c r="R760" s="65"/>
      <c r="S760" s="65"/>
      <c r="T760" s="65"/>
    </row>
    <row r="761" spans="1:20" s="35" customFormat="1" ht="15.75" customHeight="1">
      <c r="A761" s="17">
        <v>31</v>
      </c>
      <c r="B761" s="36">
        <v>0</v>
      </c>
      <c r="C761" s="37">
        <v>0</v>
      </c>
      <c r="D761" s="37">
        <v>0</v>
      </c>
      <c r="E761" s="91">
        <v>66</v>
      </c>
      <c r="F761" s="36">
        <v>1</v>
      </c>
      <c r="G761" s="37">
        <v>1</v>
      </c>
      <c r="H761" s="37">
        <v>0</v>
      </c>
      <c r="I761" s="91">
        <v>102</v>
      </c>
      <c r="J761" s="36">
        <v>0</v>
      </c>
      <c r="K761" s="37">
        <v>0</v>
      </c>
      <c r="L761" s="37">
        <v>0</v>
      </c>
      <c r="M761" s="65"/>
      <c r="N761" s="65"/>
      <c r="O761" s="65"/>
      <c r="P761" s="65"/>
      <c r="Q761" s="65"/>
      <c r="R761" s="65"/>
      <c r="S761" s="65"/>
      <c r="T761" s="65"/>
    </row>
    <row r="762" spans="1:20" s="35" customFormat="1" ht="15.75" customHeight="1">
      <c r="A762" s="17">
        <v>32</v>
      </c>
      <c r="B762" s="36">
        <v>1</v>
      </c>
      <c r="C762" s="37">
        <v>0</v>
      </c>
      <c r="D762" s="37">
        <v>1</v>
      </c>
      <c r="E762" s="91">
        <v>67</v>
      </c>
      <c r="F762" s="36">
        <v>0</v>
      </c>
      <c r="G762" s="37">
        <v>0</v>
      </c>
      <c r="H762" s="37">
        <v>0</v>
      </c>
      <c r="I762" s="91">
        <v>103</v>
      </c>
      <c r="J762" s="36">
        <v>0</v>
      </c>
      <c r="K762" s="37">
        <v>0</v>
      </c>
      <c r="L762" s="37">
        <v>0</v>
      </c>
      <c r="M762" s="65"/>
      <c r="N762" s="65"/>
      <c r="O762" s="65"/>
      <c r="P762" s="65"/>
      <c r="Q762" s="65"/>
      <c r="R762" s="65"/>
      <c r="S762" s="65"/>
      <c r="T762" s="65"/>
    </row>
    <row r="763" spans="1:20" s="35" customFormat="1" ht="15.75" customHeight="1">
      <c r="A763" s="17">
        <v>33</v>
      </c>
      <c r="B763" s="36">
        <v>0</v>
      </c>
      <c r="C763" s="37">
        <v>0</v>
      </c>
      <c r="D763" s="37">
        <v>0</v>
      </c>
      <c r="E763" s="91">
        <v>68</v>
      </c>
      <c r="F763" s="36">
        <v>1</v>
      </c>
      <c r="G763" s="37">
        <v>1</v>
      </c>
      <c r="H763" s="37">
        <v>0</v>
      </c>
      <c r="I763" s="96" t="s">
        <v>33</v>
      </c>
      <c r="J763" s="39">
        <v>0</v>
      </c>
      <c r="K763" s="40">
        <v>0</v>
      </c>
      <c r="L763" s="40">
        <v>0</v>
      </c>
      <c r="M763" s="65"/>
      <c r="N763" s="65"/>
      <c r="O763" s="65"/>
      <c r="P763" s="65"/>
      <c r="Q763" s="65"/>
      <c r="R763" s="65"/>
      <c r="S763" s="65"/>
      <c r="T763" s="65"/>
    </row>
    <row r="764" spans="1:20" s="35" customFormat="1" ht="21" customHeight="1" thickBot="1">
      <c r="A764" s="32">
        <v>34</v>
      </c>
      <c r="B764" s="36">
        <v>0</v>
      </c>
      <c r="C764" s="37">
        <v>0</v>
      </c>
      <c r="D764" s="37">
        <v>0</v>
      </c>
      <c r="E764" s="91">
        <v>69</v>
      </c>
      <c r="F764" s="36">
        <v>4</v>
      </c>
      <c r="G764" s="37">
        <v>3</v>
      </c>
      <c r="H764" s="37">
        <v>1</v>
      </c>
      <c r="I764" s="107" t="s">
        <v>5</v>
      </c>
      <c r="J764" s="47">
        <v>74</v>
      </c>
      <c r="K764" s="47">
        <v>38</v>
      </c>
      <c r="L764" s="47">
        <v>36</v>
      </c>
      <c r="M764" s="65"/>
      <c r="N764" s="65"/>
      <c r="O764" s="65"/>
      <c r="P764" s="65"/>
      <c r="Q764" s="65"/>
      <c r="R764" s="65"/>
      <c r="S764" s="65"/>
      <c r="T764" s="65"/>
    </row>
    <row r="765" spans="1:20" s="58" customFormat="1" ht="24" customHeight="1" thickTop="1" thickBot="1">
      <c r="A765" s="53" t="s">
        <v>34</v>
      </c>
      <c r="B765" s="115">
        <v>0</v>
      </c>
      <c r="C765" s="116">
        <v>0</v>
      </c>
      <c r="D765" s="116">
        <v>0</v>
      </c>
      <c r="E765" s="117" t="s">
        <v>36</v>
      </c>
      <c r="F765" s="116">
        <v>36</v>
      </c>
      <c r="G765" s="116">
        <v>17</v>
      </c>
      <c r="H765" s="116">
        <v>19</v>
      </c>
      <c r="I765" s="118" t="s">
        <v>37</v>
      </c>
      <c r="J765" s="116">
        <v>38</v>
      </c>
      <c r="K765" s="116">
        <v>21</v>
      </c>
      <c r="L765" s="116">
        <v>17</v>
      </c>
      <c r="M765" s="65"/>
      <c r="N765" s="65"/>
      <c r="O765" s="65"/>
      <c r="P765" s="65"/>
      <c r="Q765" s="65"/>
      <c r="R765" s="65"/>
      <c r="S765" s="65"/>
      <c r="T765" s="65"/>
    </row>
    <row r="766" spans="1:20" s="31" customFormat="1" ht="24" customHeight="1" thickBot="1">
      <c r="A766" s="24"/>
      <c r="B766" s="25" t="s">
        <v>39</v>
      </c>
      <c r="C766" s="26"/>
      <c r="D766" s="27"/>
      <c r="E766" s="28"/>
      <c r="F766" s="29"/>
      <c r="G766" s="59" t="s">
        <v>165</v>
      </c>
      <c r="H766" s="29"/>
      <c r="I766" s="28"/>
      <c r="J766" s="29"/>
      <c r="K766" s="60" t="s">
        <v>75</v>
      </c>
      <c r="L766" s="30"/>
      <c r="M766" s="35"/>
      <c r="N766" s="65"/>
      <c r="O766" s="65"/>
      <c r="P766" s="65"/>
      <c r="Q766" s="65"/>
      <c r="R766" s="65"/>
      <c r="S766" s="65"/>
      <c r="T766" s="65"/>
    </row>
    <row r="767" spans="1:20" s="4" customFormat="1" ht="21" customHeight="1">
      <c r="A767" s="11" t="s">
        <v>1</v>
      </c>
      <c r="B767" s="8" t="s">
        <v>2</v>
      </c>
      <c r="C767" s="8" t="s">
        <v>3</v>
      </c>
      <c r="D767" s="9" t="s">
        <v>4</v>
      </c>
      <c r="E767" s="11" t="s">
        <v>1</v>
      </c>
      <c r="F767" s="8" t="s">
        <v>2</v>
      </c>
      <c r="G767" s="8" t="s">
        <v>3</v>
      </c>
      <c r="H767" s="9" t="s">
        <v>4</v>
      </c>
      <c r="I767" s="11" t="s">
        <v>1</v>
      </c>
      <c r="J767" s="8" t="s">
        <v>2</v>
      </c>
      <c r="K767" s="8" t="s">
        <v>3</v>
      </c>
      <c r="L767" s="16" t="s">
        <v>4</v>
      </c>
      <c r="M767" s="65"/>
      <c r="N767" s="65"/>
      <c r="O767" s="65"/>
      <c r="P767" s="65"/>
      <c r="Q767" s="65"/>
      <c r="R767" s="65"/>
      <c r="S767" s="65"/>
      <c r="T767" s="65"/>
    </row>
    <row r="768" spans="1:20" s="6" customFormat="1" ht="25.5" customHeight="1">
      <c r="A768" s="10" t="s">
        <v>6</v>
      </c>
      <c r="B768" s="44">
        <v>8</v>
      </c>
      <c r="C768" s="44">
        <v>4</v>
      </c>
      <c r="D768" s="44">
        <v>4</v>
      </c>
      <c r="E768" s="98" t="s">
        <v>7</v>
      </c>
      <c r="F768" s="44">
        <v>13</v>
      </c>
      <c r="G768" s="44">
        <v>6</v>
      </c>
      <c r="H768" s="44">
        <v>7</v>
      </c>
      <c r="I768" s="98" t="s">
        <v>8</v>
      </c>
      <c r="J768" s="44">
        <v>29</v>
      </c>
      <c r="K768" s="44">
        <v>18</v>
      </c>
      <c r="L768" s="44">
        <v>11</v>
      </c>
      <c r="M768" s="65"/>
      <c r="N768" s="65"/>
      <c r="O768" s="65"/>
      <c r="P768" s="65"/>
      <c r="Q768" s="65"/>
      <c r="R768" s="65"/>
      <c r="S768" s="65"/>
      <c r="T768" s="65"/>
    </row>
    <row r="769" spans="1:20" s="35" customFormat="1" ht="15.75" customHeight="1">
      <c r="A769" s="17">
        <v>0</v>
      </c>
      <c r="B769" s="36">
        <v>0</v>
      </c>
      <c r="C769" s="37">
        <v>0</v>
      </c>
      <c r="D769" s="37">
        <v>0</v>
      </c>
      <c r="E769" s="91">
        <v>35</v>
      </c>
      <c r="F769" s="36">
        <v>2</v>
      </c>
      <c r="G769" s="37">
        <v>1</v>
      </c>
      <c r="H769" s="37">
        <v>1</v>
      </c>
      <c r="I769" s="91">
        <v>70</v>
      </c>
      <c r="J769" s="36">
        <v>5</v>
      </c>
      <c r="K769" s="37">
        <v>3</v>
      </c>
      <c r="L769" s="37">
        <v>2</v>
      </c>
      <c r="M769" s="65"/>
      <c r="N769" s="65"/>
      <c r="O769" s="65"/>
      <c r="P769" s="65"/>
      <c r="Q769" s="65"/>
      <c r="R769" s="65"/>
      <c r="S769" s="65"/>
      <c r="T769" s="65"/>
    </row>
    <row r="770" spans="1:20" s="35" customFormat="1" ht="15.75" customHeight="1">
      <c r="A770" s="17">
        <v>1</v>
      </c>
      <c r="B770" s="36">
        <v>2</v>
      </c>
      <c r="C770" s="37">
        <v>1</v>
      </c>
      <c r="D770" s="37">
        <v>1</v>
      </c>
      <c r="E770" s="91">
        <v>36</v>
      </c>
      <c r="F770" s="36">
        <v>4</v>
      </c>
      <c r="G770" s="37">
        <v>2</v>
      </c>
      <c r="H770" s="37">
        <v>2</v>
      </c>
      <c r="I770" s="91">
        <v>71</v>
      </c>
      <c r="J770" s="36">
        <v>6</v>
      </c>
      <c r="K770" s="37">
        <v>3</v>
      </c>
      <c r="L770" s="37">
        <v>3</v>
      </c>
      <c r="M770" s="65"/>
      <c r="N770" s="65"/>
      <c r="O770" s="65"/>
      <c r="P770" s="65"/>
      <c r="Q770" s="65"/>
      <c r="R770" s="65"/>
      <c r="S770" s="65"/>
      <c r="T770" s="65"/>
    </row>
    <row r="771" spans="1:20" s="35" customFormat="1" ht="15.75" customHeight="1">
      <c r="A771" s="17">
        <v>2</v>
      </c>
      <c r="B771" s="36">
        <v>1</v>
      </c>
      <c r="C771" s="37">
        <v>1</v>
      </c>
      <c r="D771" s="37">
        <v>0</v>
      </c>
      <c r="E771" s="91">
        <v>37</v>
      </c>
      <c r="F771" s="36">
        <v>4</v>
      </c>
      <c r="G771" s="37">
        <v>2</v>
      </c>
      <c r="H771" s="37">
        <v>2</v>
      </c>
      <c r="I771" s="91">
        <v>72</v>
      </c>
      <c r="J771" s="36">
        <v>4</v>
      </c>
      <c r="K771" s="37">
        <v>3</v>
      </c>
      <c r="L771" s="37">
        <v>1</v>
      </c>
      <c r="M771" s="65"/>
      <c r="N771" s="65"/>
      <c r="O771" s="65"/>
      <c r="P771" s="65"/>
      <c r="Q771" s="65"/>
      <c r="R771" s="65"/>
      <c r="S771" s="65"/>
      <c r="T771" s="65"/>
    </row>
    <row r="772" spans="1:20" s="35" customFormat="1" ht="15.75" customHeight="1">
      <c r="A772" s="17">
        <v>3</v>
      </c>
      <c r="B772" s="36">
        <v>1</v>
      </c>
      <c r="C772" s="37">
        <v>0</v>
      </c>
      <c r="D772" s="37">
        <v>1</v>
      </c>
      <c r="E772" s="91">
        <v>38</v>
      </c>
      <c r="F772" s="36">
        <v>3</v>
      </c>
      <c r="G772" s="37">
        <v>1</v>
      </c>
      <c r="H772" s="37">
        <v>2</v>
      </c>
      <c r="I772" s="91">
        <v>73</v>
      </c>
      <c r="J772" s="36">
        <v>10</v>
      </c>
      <c r="K772" s="37">
        <v>6</v>
      </c>
      <c r="L772" s="37">
        <v>4</v>
      </c>
      <c r="M772" s="65"/>
      <c r="N772" s="65"/>
      <c r="O772" s="65"/>
      <c r="P772" s="65"/>
      <c r="Q772" s="65"/>
      <c r="R772" s="65"/>
      <c r="S772" s="65"/>
      <c r="T772" s="65"/>
    </row>
    <row r="773" spans="1:20" s="35" customFormat="1" ht="18" customHeight="1">
      <c r="A773" s="19">
        <v>4</v>
      </c>
      <c r="B773" s="105">
        <v>4</v>
      </c>
      <c r="C773" s="40">
        <v>2</v>
      </c>
      <c r="D773" s="40">
        <v>2</v>
      </c>
      <c r="E773" s="92">
        <v>39</v>
      </c>
      <c r="F773" s="39">
        <v>0</v>
      </c>
      <c r="G773" s="40">
        <v>0</v>
      </c>
      <c r="H773" s="40">
        <v>0</v>
      </c>
      <c r="I773" s="92">
        <v>74</v>
      </c>
      <c r="J773" s="39">
        <v>4</v>
      </c>
      <c r="K773" s="40">
        <v>3</v>
      </c>
      <c r="L773" s="40">
        <v>1</v>
      </c>
      <c r="M773" s="65"/>
      <c r="N773" s="65"/>
      <c r="O773" s="65"/>
      <c r="P773" s="65"/>
      <c r="Q773" s="65"/>
      <c r="R773" s="65"/>
      <c r="S773" s="65"/>
      <c r="T773" s="65"/>
    </row>
    <row r="774" spans="1:20" s="6" customFormat="1" ht="25.5" customHeight="1">
      <c r="A774" s="10" t="s">
        <v>10</v>
      </c>
      <c r="B774" s="44">
        <v>7</v>
      </c>
      <c r="C774" s="44">
        <v>5</v>
      </c>
      <c r="D774" s="44">
        <v>2</v>
      </c>
      <c r="E774" s="98" t="s">
        <v>11</v>
      </c>
      <c r="F774" s="44">
        <v>15</v>
      </c>
      <c r="G774" s="44">
        <v>7</v>
      </c>
      <c r="H774" s="44">
        <v>8</v>
      </c>
      <c r="I774" s="98" t="s">
        <v>12</v>
      </c>
      <c r="J774" s="44">
        <v>23</v>
      </c>
      <c r="K774" s="44">
        <v>8</v>
      </c>
      <c r="L774" s="44">
        <v>15</v>
      </c>
      <c r="M774" s="65"/>
      <c r="N774" s="65"/>
      <c r="O774" s="65"/>
      <c r="P774" s="65"/>
      <c r="Q774" s="65"/>
      <c r="R774" s="65"/>
      <c r="S774" s="65"/>
      <c r="T774" s="65"/>
    </row>
    <row r="775" spans="1:20" s="35" customFormat="1" ht="15.75" customHeight="1">
      <c r="A775" s="17">
        <v>5</v>
      </c>
      <c r="B775" s="36">
        <v>0</v>
      </c>
      <c r="C775" s="37">
        <v>0</v>
      </c>
      <c r="D775" s="37">
        <v>0</v>
      </c>
      <c r="E775" s="91">
        <v>40</v>
      </c>
      <c r="F775" s="36">
        <v>2</v>
      </c>
      <c r="G775" s="37">
        <v>2</v>
      </c>
      <c r="H775" s="37">
        <v>0</v>
      </c>
      <c r="I775" s="91">
        <v>75</v>
      </c>
      <c r="J775" s="36">
        <v>8</v>
      </c>
      <c r="K775" s="37">
        <v>2</v>
      </c>
      <c r="L775" s="37">
        <v>6</v>
      </c>
      <c r="M775" s="65"/>
      <c r="N775" s="65"/>
      <c r="O775" s="65"/>
      <c r="P775" s="65"/>
      <c r="Q775" s="65"/>
      <c r="R775" s="65"/>
      <c r="S775" s="65"/>
      <c r="T775" s="65"/>
    </row>
    <row r="776" spans="1:20" s="35" customFormat="1" ht="15.75" customHeight="1">
      <c r="A776" s="17">
        <v>6</v>
      </c>
      <c r="B776" s="36">
        <v>2</v>
      </c>
      <c r="C776" s="37">
        <v>2</v>
      </c>
      <c r="D776" s="37">
        <v>0</v>
      </c>
      <c r="E776" s="91">
        <v>41</v>
      </c>
      <c r="F776" s="36">
        <v>1</v>
      </c>
      <c r="G776" s="37">
        <v>0</v>
      </c>
      <c r="H776" s="37">
        <v>1</v>
      </c>
      <c r="I776" s="91">
        <v>76</v>
      </c>
      <c r="J776" s="36">
        <v>4</v>
      </c>
      <c r="K776" s="37">
        <v>3</v>
      </c>
      <c r="L776" s="37">
        <v>1</v>
      </c>
      <c r="M776" s="65"/>
      <c r="N776" s="65"/>
      <c r="O776" s="65"/>
      <c r="P776" s="65"/>
      <c r="Q776" s="65"/>
      <c r="R776" s="65"/>
      <c r="S776" s="65"/>
      <c r="T776" s="65"/>
    </row>
    <row r="777" spans="1:20" s="35" customFormat="1" ht="15.75" customHeight="1">
      <c r="A777" s="17">
        <v>7</v>
      </c>
      <c r="B777" s="36">
        <v>1</v>
      </c>
      <c r="C777" s="37">
        <v>1</v>
      </c>
      <c r="D777" s="37">
        <v>0</v>
      </c>
      <c r="E777" s="91">
        <v>42</v>
      </c>
      <c r="F777" s="36">
        <v>4</v>
      </c>
      <c r="G777" s="37">
        <v>2</v>
      </c>
      <c r="H777" s="37">
        <v>2</v>
      </c>
      <c r="I777" s="91">
        <v>77</v>
      </c>
      <c r="J777" s="36">
        <v>4</v>
      </c>
      <c r="K777" s="37">
        <v>1</v>
      </c>
      <c r="L777" s="37">
        <v>3</v>
      </c>
      <c r="M777" s="65"/>
      <c r="N777" s="65"/>
      <c r="O777" s="65"/>
      <c r="P777" s="65"/>
      <c r="Q777" s="65"/>
      <c r="R777" s="65"/>
      <c r="S777" s="65"/>
      <c r="T777" s="65"/>
    </row>
    <row r="778" spans="1:20" s="35" customFormat="1" ht="15.75" customHeight="1">
      <c r="A778" s="17">
        <v>8</v>
      </c>
      <c r="B778" s="36">
        <v>2</v>
      </c>
      <c r="C778" s="37">
        <v>1</v>
      </c>
      <c r="D778" s="37">
        <v>1</v>
      </c>
      <c r="E778" s="91">
        <v>43</v>
      </c>
      <c r="F778" s="36">
        <v>2</v>
      </c>
      <c r="G778" s="37">
        <v>2</v>
      </c>
      <c r="H778" s="37">
        <v>0</v>
      </c>
      <c r="I778" s="91">
        <v>78</v>
      </c>
      <c r="J778" s="36">
        <v>3</v>
      </c>
      <c r="K778" s="37">
        <v>1</v>
      </c>
      <c r="L778" s="37">
        <v>2</v>
      </c>
      <c r="M778" s="65"/>
      <c r="N778" s="65"/>
      <c r="O778" s="65"/>
      <c r="P778" s="65"/>
      <c r="Q778" s="65"/>
      <c r="R778" s="65"/>
      <c r="S778" s="65"/>
      <c r="T778" s="65"/>
    </row>
    <row r="779" spans="1:20" s="35" customFormat="1" ht="18" customHeight="1">
      <c r="A779" s="19">
        <v>9</v>
      </c>
      <c r="B779" s="39">
        <v>2</v>
      </c>
      <c r="C779" s="40">
        <v>1</v>
      </c>
      <c r="D779" s="40">
        <v>1</v>
      </c>
      <c r="E779" s="92">
        <v>44</v>
      </c>
      <c r="F779" s="39">
        <v>6</v>
      </c>
      <c r="G779" s="40">
        <v>1</v>
      </c>
      <c r="H779" s="40">
        <v>5</v>
      </c>
      <c r="I779" s="92">
        <v>79</v>
      </c>
      <c r="J779" s="39">
        <v>4</v>
      </c>
      <c r="K779" s="40">
        <v>1</v>
      </c>
      <c r="L779" s="40">
        <v>3</v>
      </c>
      <c r="M779" s="65"/>
      <c r="N779" s="65"/>
      <c r="O779" s="65"/>
      <c r="P779" s="65"/>
      <c r="Q779" s="65"/>
      <c r="R779" s="65"/>
      <c r="S779" s="65"/>
      <c r="T779" s="65"/>
    </row>
    <row r="780" spans="1:20" s="6" customFormat="1" ht="25.5" customHeight="1">
      <c r="A780" s="10" t="s">
        <v>19</v>
      </c>
      <c r="B780" s="44">
        <v>6</v>
      </c>
      <c r="C780" s="44">
        <v>5</v>
      </c>
      <c r="D780" s="44">
        <v>1</v>
      </c>
      <c r="E780" s="98" t="s">
        <v>20</v>
      </c>
      <c r="F780" s="44">
        <v>27</v>
      </c>
      <c r="G780" s="44">
        <v>17</v>
      </c>
      <c r="H780" s="44">
        <v>10</v>
      </c>
      <c r="I780" s="98" t="s">
        <v>21</v>
      </c>
      <c r="J780" s="44">
        <v>19</v>
      </c>
      <c r="K780" s="44">
        <v>9</v>
      </c>
      <c r="L780" s="44">
        <v>10</v>
      </c>
      <c r="M780" s="65"/>
      <c r="N780" s="65"/>
      <c r="O780" s="65"/>
      <c r="P780" s="65"/>
      <c r="Q780" s="65"/>
      <c r="R780" s="65"/>
      <c r="S780" s="65"/>
      <c r="T780" s="65"/>
    </row>
    <row r="781" spans="1:20" s="35" customFormat="1" ht="15.75" customHeight="1">
      <c r="A781" s="17">
        <v>10</v>
      </c>
      <c r="B781" s="36">
        <v>1</v>
      </c>
      <c r="C781" s="37">
        <v>1</v>
      </c>
      <c r="D781" s="37">
        <v>0</v>
      </c>
      <c r="E781" s="91">
        <v>45</v>
      </c>
      <c r="F781" s="36">
        <v>5</v>
      </c>
      <c r="G781" s="37">
        <v>3</v>
      </c>
      <c r="H781" s="37">
        <v>2</v>
      </c>
      <c r="I781" s="91">
        <v>80</v>
      </c>
      <c r="J781" s="36">
        <v>1</v>
      </c>
      <c r="K781" s="37">
        <v>1</v>
      </c>
      <c r="L781" s="37">
        <v>0</v>
      </c>
      <c r="M781" s="65"/>
      <c r="N781" s="65"/>
      <c r="O781" s="65"/>
      <c r="P781" s="65"/>
      <c r="Q781" s="65"/>
      <c r="R781" s="65"/>
      <c r="S781" s="65"/>
      <c r="T781" s="65"/>
    </row>
    <row r="782" spans="1:20" s="35" customFormat="1" ht="15.75" customHeight="1">
      <c r="A782" s="17">
        <v>11</v>
      </c>
      <c r="B782" s="36">
        <v>1</v>
      </c>
      <c r="C782" s="37">
        <v>1</v>
      </c>
      <c r="D782" s="37">
        <v>0</v>
      </c>
      <c r="E782" s="91">
        <v>46</v>
      </c>
      <c r="F782" s="36">
        <v>5</v>
      </c>
      <c r="G782" s="37">
        <v>1</v>
      </c>
      <c r="H782" s="37">
        <v>4</v>
      </c>
      <c r="I782" s="91">
        <v>81</v>
      </c>
      <c r="J782" s="36">
        <v>6</v>
      </c>
      <c r="K782" s="37">
        <v>4</v>
      </c>
      <c r="L782" s="37">
        <v>2</v>
      </c>
      <c r="M782" s="65"/>
      <c r="N782" s="65"/>
      <c r="O782" s="65"/>
      <c r="P782" s="65"/>
      <c r="Q782" s="65"/>
      <c r="R782" s="65"/>
      <c r="S782" s="65"/>
      <c r="T782" s="65"/>
    </row>
    <row r="783" spans="1:20" s="35" customFormat="1" ht="15.75" customHeight="1">
      <c r="A783" s="17">
        <v>12</v>
      </c>
      <c r="B783" s="36">
        <v>1</v>
      </c>
      <c r="C783" s="37">
        <v>1</v>
      </c>
      <c r="D783" s="37">
        <v>0</v>
      </c>
      <c r="E783" s="91">
        <v>47</v>
      </c>
      <c r="F783" s="36">
        <v>6</v>
      </c>
      <c r="G783" s="37">
        <v>5</v>
      </c>
      <c r="H783" s="37">
        <v>1</v>
      </c>
      <c r="I783" s="91">
        <v>82</v>
      </c>
      <c r="J783" s="36">
        <v>4</v>
      </c>
      <c r="K783" s="37">
        <v>3</v>
      </c>
      <c r="L783" s="37">
        <v>1</v>
      </c>
      <c r="M783" s="65"/>
      <c r="N783" s="65"/>
      <c r="O783" s="65"/>
      <c r="P783" s="65"/>
      <c r="Q783" s="65"/>
      <c r="R783" s="65"/>
      <c r="S783" s="65"/>
      <c r="T783" s="65"/>
    </row>
    <row r="784" spans="1:20" s="35" customFormat="1" ht="15.75" customHeight="1">
      <c r="A784" s="17">
        <v>13</v>
      </c>
      <c r="B784" s="36">
        <v>3</v>
      </c>
      <c r="C784" s="37">
        <v>2</v>
      </c>
      <c r="D784" s="37">
        <v>1</v>
      </c>
      <c r="E784" s="91">
        <v>48</v>
      </c>
      <c r="F784" s="36">
        <v>5</v>
      </c>
      <c r="G784" s="37">
        <v>4</v>
      </c>
      <c r="H784" s="37">
        <v>1</v>
      </c>
      <c r="I784" s="91">
        <v>83</v>
      </c>
      <c r="J784" s="36">
        <v>3</v>
      </c>
      <c r="K784" s="37">
        <v>1</v>
      </c>
      <c r="L784" s="37">
        <v>2</v>
      </c>
      <c r="M784" s="65"/>
      <c r="N784" s="65"/>
      <c r="O784" s="65"/>
      <c r="P784" s="65"/>
      <c r="Q784" s="65"/>
      <c r="R784" s="65"/>
      <c r="S784" s="65"/>
      <c r="T784" s="65"/>
    </row>
    <row r="785" spans="1:20" s="35" customFormat="1" ht="18" customHeight="1">
      <c r="A785" s="19">
        <v>14</v>
      </c>
      <c r="B785" s="39">
        <v>0</v>
      </c>
      <c r="C785" s="40">
        <v>0</v>
      </c>
      <c r="D785" s="40">
        <v>0</v>
      </c>
      <c r="E785" s="92">
        <v>49</v>
      </c>
      <c r="F785" s="39">
        <v>6</v>
      </c>
      <c r="G785" s="40">
        <v>4</v>
      </c>
      <c r="H785" s="40">
        <v>2</v>
      </c>
      <c r="I785" s="92">
        <v>84</v>
      </c>
      <c r="J785" s="39">
        <v>5</v>
      </c>
      <c r="K785" s="40">
        <v>0</v>
      </c>
      <c r="L785" s="40">
        <v>5</v>
      </c>
      <c r="M785" s="65"/>
      <c r="N785" s="65"/>
      <c r="O785" s="65"/>
      <c r="P785" s="65"/>
      <c r="Q785" s="65"/>
      <c r="R785" s="65"/>
      <c r="S785" s="65"/>
      <c r="T785" s="65"/>
    </row>
    <row r="786" spans="1:20" s="6" customFormat="1" ht="25.5" customHeight="1">
      <c r="A786" s="10" t="s">
        <v>22</v>
      </c>
      <c r="B786" s="44">
        <v>14</v>
      </c>
      <c r="C786" s="44">
        <v>8</v>
      </c>
      <c r="D786" s="44">
        <v>6</v>
      </c>
      <c r="E786" s="98" t="s">
        <v>23</v>
      </c>
      <c r="F786" s="44">
        <v>9</v>
      </c>
      <c r="G786" s="44">
        <v>5</v>
      </c>
      <c r="H786" s="44">
        <v>4</v>
      </c>
      <c r="I786" s="98" t="s">
        <v>24</v>
      </c>
      <c r="J786" s="44">
        <v>10</v>
      </c>
      <c r="K786" s="44">
        <v>3</v>
      </c>
      <c r="L786" s="44">
        <v>7</v>
      </c>
      <c r="M786" s="65"/>
      <c r="N786" s="65"/>
      <c r="O786" s="65"/>
      <c r="P786" s="65"/>
      <c r="Q786" s="65"/>
      <c r="R786" s="65"/>
      <c r="S786" s="65"/>
      <c r="T786" s="65"/>
    </row>
    <row r="787" spans="1:20" s="35" customFormat="1" ht="15.75" customHeight="1">
      <c r="A787" s="17">
        <v>15</v>
      </c>
      <c r="B787" s="36">
        <v>4</v>
      </c>
      <c r="C787" s="37">
        <v>2</v>
      </c>
      <c r="D787" s="37">
        <v>2</v>
      </c>
      <c r="E787" s="91">
        <v>50</v>
      </c>
      <c r="F787" s="36">
        <v>1</v>
      </c>
      <c r="G787" s="37">
        <v>1</v>
      </c>
      <c r="H787" s="37">
        <v>0</v>
      </c>
      <c r="I787" s="91">
        <v>85</v>
      </c>
      <c r="J787" s="36">
        <v>5</v>
      </c>
      <c r="K787" s="37">
        <v>0</v>
      </c>
      <c r="L787" s="37">
        <v>5</v>
      </c>
      <c r="M787" s="65"/>
      <c r="N787" s="65"/>
      <c r="O787" s="65"/>
      <c r="P787" s="65"/>
      <c r="Q787" s="65"/>
      <c r="R787" s="65"/>
      <c r="S787" s="65"/>
      <c r="T787" s="65"/>
    </row>
    <row r="788" spans="1:20" s="35" customFormat="1" ht="15.75" customHeight="1">
      <c r="A788" s="17">
        <v>16</v>
      </c>
      <c r="B788" s="36">
        <v>2</v>
      </c>
      <c r="C788" s="37">
        <v>1</v>
      </c>
      <c r="D788" s="37">
        <v>1</v>
      </c>
      <c r="E788" s="91">
        <v>51</v>
      </c>
      <c r="F788" s="36">
        <v>4</v>
      </c>
      <c r="G788" s="37">
        <v>2</v>
      </c>
      <c r="H788" s="37">
        <v>2</v>
      </c>
      <c r="I788" s="91">
        <v>86</v>
      </c>
      <c r="J788" s="36">
        <v>0</v>
      </c>
      <c r="K788" s="37">
        <v>0</v>
      </c>
      <c r="L788" s="37">
        <v>0</v>
      </c>
      <c r="M788" s="65"/>
      <c r="N788" s="65"/>
      <c r="O788" s="65"/>
      <c r="P788" s="65"/>
      <c r="Q788" s="65"/>
      <c r="R788" s="65"/>
      <c r="S788" s="65"/>
      <c r="T788" s="65"/>
    </row>
    <row r="789" spans="1:20" s="35" customFormat="1" ht="15.75" customHeight="1">
      <c r="A789" s="17">
        <v>17</v>
      </c>
      <c r="B789" s="36">
        <v>2</v>
      </c>
      <c r="C789" s="37">
        <v>0</v>
      </c>
      <c r="D789" s="37">
        <v>2</v>
      </c>
      <c r="E789" s="91">
        <v>52</v>
      </c>
      <c r="F789" s="36">
        <v>0</v>
      </c>
      <c r="G789" s="37">
        <v>0</v>
      </c>
      <c r="H789" s="37">
        <v>0</v>
      </c>
      <c r="I789" s="91">
        <v>87</v>
      </c>
      <c r="J789" s="36">
        <v>1</v>
      </c>
      <c r="K789" s="37">
        <v>1</v>
      </c>
      <c r="L789" s="37">
        <v>0</v>
      </c>
      <c r="M789" s="65"/>
      <c r="N789" s="65"/>
      <c r="O789" s="65"/>
      <c r="P789" s="65"/>
      <c r="Q789" s="65"/>
      <c r="R789" s="65"/>
      <c r="S789" s="65"/>
      <c r="T789" s="65"/>
    </row>
    <row r="790" spans="1:20" s="35" customFormat="1" ht="15.75" customHeight="1">
      <c r="A790" s="17">
        <v>18</v>
      </c>
      <c r="B790" s="36">
        <v>5</v>
      </c>
      <c r="C790" s="37">
        <v>4</v>
      </c>
      <c r="D790" s="37">
        <v>1</v>
      </c>
      <c r="E790" s="91">
        <v>53</v>
      </c>
      <c r="F790" s="36">
        <v>2</v>
      </c>
      <c r="G790" s="37">
        <v>2</v>
      </c>
      <c r="H790" s="37">
        <v>0</v>
      </c>
      <c r="I790" s="91">
        <v>88</v>
      </c>
      <c r="J790" s="36">
        <v>2</v>
      </c>
      <c r="K790" s="37">
        <v>1</v>
      </c>
      <c r="L790" s="37">
        <v>1</v>
      </c>
      <c r="M790" s="65"/>
      <c r="N790" s="65"/>
      <c r="O790" s="65"/>
      <c r="P790" s="65"/>
      <c r="Q790" s="65"/>
      <c r="R790" s="65"/>
      <c r="S790" s="65"/>
      <c r="T790" s="65"/>
    </row>
    <row r="791" spans="1:20" s="35" customFormat="1" ht="18" customHeight="1">
      <c r="A791" s="19">
        <v>19</v>
      </c>
      <c r="B791" s="39">
        <v>1</v>
      </c>
      <c r="C791" s="40">
        <v>1</v>
      </c>
      <c r="D791" s="40">
        <v>0</v>
      </c>
      <c r="E791" s="92">
        <v>54</v>
      </c>
      <c r="F791" s="39">
        <v>2</v>
      </c>
      <c r="G791" s="40">
        <v>0</v>
      </c>
      <c r="H791" s="40">
        <v>2</v>
      </c>
      <c r="I791" s="92">
        <v>89</v>
      </c>
      <c r="J791" s="39">
        <v>2</v>
      </c>
      <c r="K791" s="40">
        <v>1</v>
      </c>
      <c r="L791" s="40">
        <v>1</v>
      </c>
      <c r="M791" s="65"/>
      <c r="N791" s="65"/>
      <c r="O791" s="65"/>
      <c r="P791" s="65"/>
      <c r="Q791" s="65"/>
      <c r="R791" s="65"/>
      <c r="S791" s="65"/>
      <c r="T791" s="65"/>
    </row>
    <row r="792" spans="1:20" s="6" customFormat="1" ht="25.5" customHeight="1">
      <c r="A792" s="10" t="s">
        <v>25</v>
      </c>
      <c r="B792" s="44">
        <v>8</v>
      </c>
      <c r="C792" s="44">
        <v>4</v>
      </c>
      <c r="D792" s="44">
        <v>4</v>
      </c>
      <c r="E792" s="98" t="s">
        <v>26</v>
      </c>
      <c r="F792" s="44">
        <v>23</v>
      </c>
      <c r="G792" s="44">
        <v>11</v>
      </c>
      <c r="H792" s="44">
        <v>12</v>
      </c>
      <c r="I792" s="98" t="s">
        <v>27</v>
      </c>
      <c r="J792" s="44">
        <v>3</v>
      </c>
      <c r="K792" s="44">
        <v>2</v>
      </c>
      <c r="L792" s="44">
        <v>1</v>
      </c>
      <c r="M792" s="65"/>
      <c r="N792" s="65"/>
      <c r="O792" s="65"/>
      <c r="P792" s="65"/>
      <c r="Q792" s="65"/>
      <c r="R792" s="65"/>
      <c r="S792" s="65"/>
      <c r="T792" s="65"/>
    </row>
    <row r="793" spans="1:20" s="35" customFormat="1" ht="15.75" customHeight="1">
      <c r="A793" s="17">
        <v>20</v>
      </c>
      <c r="B793" s="36">
        <v>3</v>
      </c>
      <c r="C793" s="37">
        <v>1</v>
      </c>
      <c r="D793" s="37">
        <v>2</v>
      </c>
      <c r="E793" s="91">
        <v>55</v>
      </c>
      <c r="F793" s="36">
        <v>10</v>
      </c>
      <c r="G793" s="37">
        <v>6</v>
      </c>
      <c r="H793" s="37">
        <v>4</v>
      </c>
      <c r="I793" s="91">
        <v>90</v>
      </c>
      <c r="J793" s="36">
        <v>1</v>
      </c>
      <c r="K793" s="37">
        <v>1</v>
      </c>
      <c r="L793" s="37">
        <v>0</v>
      </c>
      <c r="M793" s="65"/>
      <c r="N793" s="65"/>
      <c r="O793" s="65"/>
      <c r="P793" s="65"/>
      <c r="Q793" s="65"/>
      <c r="R793" s="65"/>
      <c r="S793" s="65"/>
      <c r="T793" s="65"/>
    </row>
    <row r="794" spans="1:20" s="35" customFormat="1" ht="15.75" customHeight="1">
      <c r="A794" s="17">
        <v>21</v>
      </c>
      <c r="B794" s="36">
        <v>2</v>
      </c>
      <c r="C794" s="37">
        <v>1</v>
      </c>
      <c r="D794" s="37">
        <v>1</v>
      </c>
      <c r="E794" s="91">
        <v>56</v>
      </c>
      <c r="F794" s="36">
        <v>2</v>
      </c>
      <c r="G794" s="37">
        <v>1</v>
      </c>
      <c r="H794" s="37">
        <v>1</v>
      </c>
      <c r="I794" s="91">
        <v>91</v>
      </c>
      <c r="J794" s="36">
        <v>1</v>
      </c>
      <c r="K794" s="37">
        <v>1</v>
      </c>
      <c r="L794" s="37">
        <v>0</v>
      </c>
      <c r="M794" s="65"/>
      <c r="N794" s="65"/>
      <c r="O794" s="65"/>
      <c r="P794" s="65"/>
      <c r="Q794" s="65"/>
      <c r="R794" s="65"/>
      <c r="S794" s="65"/>
      <c r="T794" s="65"/>
    </row>
    <row r="795" spans="1:20" s="35" customFormat="1" ht="15.75" customHeight="1">
      <c r="A795" s="17">
        <v>22</v>
      </c>
      <c r="B795" s="36">
        <v>1</v>
      </c>
      <c r="C795" s="37">
        <v>1</v>
      </c>
      <c r="D795" s="37">
        <v>0</v>
      </c>
      <c r="E795" s="91">
        <v>57</v>
      </c>
      <c r="F795" s="36">
        <v>4</v>
      </c>
      <c r="G795" s="37">
        <v>1</v>
      </c>
      <c r="H795" s="37">
        <v>3</v>
      </c>
      <c r="I795" s="91">
        <v>92</v>
      </c>
      <c r="J795" s="36">
        <v>0</v>
      </c>
      <c r="K795" s="37">
        <v>0</v>
      </c>
      <c r="L795" s="37">
        <v>0</v>
      </c>
      <c r="M795" s="65"/>
      <c r="N795" s="65"/>
      <c r="O795" s="65"/>
      <c r="P795" s="65"/>
      <c r="Q795" s="65"/>
      <c r="R795" s="65"/>
      <c r="S795" s="65"/>
      <c r="T795" s="65"/>
    </row>
    <row r="796" spans="1:20" s="35" customFormat="1" ht="15.75" customHeight="1">
      <c r="A796" s="17">
        <v>23</v>
      </c>
      <c r="B796" s="36">
        <v>1</v>
      </c>
      <c r="C796" s="37">
        <v>1</v>
      </c>
      <c r="D796" s="37">
        <v>0</v>
      </c>
      <c r="E796" s="91">
        <v>58</v>
      </c>
      <c r="F796" s="36">
        <v>5</v>
      </c>
      <c r="G796" s="37">
        <v>1</v>
      </c>
      <c r="H796" s="37">
        <v>4</v>
      </c>
      <c r="I796" s="91">
        <v>93</v>
      </c>
      <c r="J796" s="36">
        <v>0</v>
      </c>
      <c r="K796" s="37">
        <v>0</v>
      </c>
      <c r="L796" s="37">
        <v>0</v>
      </c>
      <c r="M796" s="65"/>
      <c r="N796" s="65"/>
      <c r="O796" s="65"/>
      <c r="P796" s="65"/>
      <c r="Q796" s="65"/>
      <c r="R796" s="65"/>
      <c r="S796" s="65"/>
      <c r="T796" s="65"/>
    </row>
    <row r="797" spans="1:20" s="35" customFormat="1" ht="18" customHeight="1">
      <c r="A797" s="19">
        <v>24</v>
      </c>
      <c r="B797" s="39">
        <v>1</v>
      </c>
      <c r="C797" s="40">
        <v>0</v>
      </c>
      <c r="D797" s="40">
        <v>1</v>
      </c>
      <c r="E797" s="92">
        <v>59</v>
      </c>
      <c r="F797" s="39">
        <v>2</v>
      </c>
      <c r="G797" s="40">
        <v>2</v>
      </c>
      <c r="H797" s="40">
        <v>0</v>
      </c>
      <c r="I797" s="92">
        <v>94</v>
      </c>
      <c r="J797" s="39">
        <v>1</v>
      </c>
      <c r="K797" s="40">
        <v>0</v>
      </c>
      <c r="L797" s="40">
        <v>1</v>
      </c>
      <c r="M797" s="65"/>
      <c r="N797" s="65"/>
      <c r="O797" s="65"/>
      <c r="P797" s="65"/>
      <c r="Q797" s="65"/>
      <c r="R797" s="65"/>
      <c r="S797" s="65"/>
      <c r="T797" s="65"/>
    </row>
    <row r="798" spans="1:20" s="6" customFormat="1" ht="25.5" customHeight="1">
      <c r="A798" s="10" t="s">
        <v>28</v>
      </c>
      <c r="B798" s="44">
        <v>7</v>
      </c>
      <c r="C798" s="44">
        <v>2</v>
      </c>
      <c r="D798" s="44">
        <v>5</v>
      </c>
      <c r="E798" s="98" t="s">
        <v>29</v>
      </c>
      <c r="F798" s="44">
        <v>13</v>
      </c>
      <c r="G798" s="44">
        <v>7</v>
      </c>
      <c r="H798" s="44">
        <v>6</v>
      </c>
      <c r="I798" s="93" t="s">
        <v>30</v>
      </c>
      <c r="J798" s="44">
        <v>3</v>
      </c>
      <c r="K798" s="44">
        <v>1</v>
      </c>
      <c r="L798" s="44">
        <v>2</v>
      </c>
      <c r="M798" s="65"/>
      <c r="N798" s="65"/>
      <c r="O798" s="65"/>
      <c r="P798" s="65"/>
      <c r="Q798" s="65"/>
      <c r="R798" s="65"/>
      <c r="S798" s="65"/>
      <c r="T798" s="65"/>
    </row>
    <row r="799" spans="1:20" s="35" customFormat="1" ht="15.75" customHeight="1">
      <c r="A799" s="17">
        <v>25</v>
      </c>
      <c r="B799" s="36">
        <v>3</v>
      </c>
      <c r="C799" s="37">
        <v>2</v>
      </c>
      <c r="D799" s="37">
        <v>1</v>
      </c>
      <c r="E799" s="91">
        <v>60</v>
      </c>
      <c r="F799" s="36">
        <v>3</v>
      </c>
      <c r="G799" s="37">
        <v>2</v>
      </c>
      <c r="H799" s="37">
        <v>1</v>
      </c>
      <c r="I799" s="91">
        <v>95</v>
      </c>
      <c r="J799" s="36">
        <v>1</v>
      </c>
      <c r="K799" s="37">
        <v>0</v>
      </c>
      <c r="L799" s="37">
        <v>1</v>
      </c>
      <c r="M799" s="65"/>
      <c r="N799" s="65"/>
      <c r="O799" s="65"/>
      <c r="P799" s="65"/>
      <c r="Q799" s="65"/>
      <c r="R799" s="65"/>
      <c r="S799" s="65"/>
      <c r="T799" s="65"/>
    </row>
    <row r="800" spans="1:20" s="35" customFormat="1" ht="15.75" customHeight="1">
      <c r="A800" s="17">
        <v>26</v>
      </c>
      <c r="B800" s="36">
        <v>1</v>
      </c>
      <c r="C800" s="37">
        <v>0</v>
      </c>
      <c r="D800" s="37">
        <v>1</v>
      </c>
      <c r="E800" s="91">
        <v>61</v>
      </c>
      <c r="F800" s="36">
        <v>6</v>
      </c>
      <c r="G800" s="37">
        <v>2</v>
      </c>
      <c r="H800" s="37">
        <v>4</v>
      </c>
      <c r="I800" s="91">
        <v>96</v>
      </c>
      <c r="J800" s="36">
        <v>1</v>
      </c>
      <c r="K800" s="37">
        <v>1</v>
      </c>
      <c r="L800" s="37">
        <v>0</v>
      </c>
      <c r="M800" s="65"/>
      <c r="N800" s="65"/>
      <c r="O800" s="65"/>
      <c r="P800" s="65"/>
      <c r="Q800" s="65"/>
      <c r="R800" s="65"/>
      <c r="S800" s="65"/>
      <c r="T800" s="65"/>
    </row>
    <row r="801" spans="1:20" s="35" customFormat="1" ht="15.75" customHeight="1">
      <c r="A801" s="17">
        <v>27</v>
      </c>
      <c r="B801" s="36">
        <v>1</v>
      </c>
      <c r="C801" s="37">
        <v>0</v>
      </c>
      <c r="D801" s="37">
        <v>1</v>
      </c>
      <c r="E801" s="91">
        <v>62</v>
      </c>
      <c r="F801" s="36">
        <v>2</v>
      </c>
      <c r="G801" s="37">
        <v>1</v>
      </c>
      <c r="H801" s="37">
        <v>1</v>
      </c>
      <c r="I801" s="91">
        <v>97</v>
      </c>
      <c r="J801" s="36">
        <v>1</v>
      </c>
      <c r="K801" s="37">
        <v>0</v>
      </c>
      <c r="L801" s="37">
        <v>1</v>
      </c>
      <c r="M801" s="65"/>
      <c r="N801" s="65"/>
      <c r="O801" s="65"/>
      <c r="P801" s="65"/>
      <c r="Q801" s="65"/>
      <c r="R801" s="65"/>
      <c r="S801" s="65"/>
      <c r="T801" s="65"/>
    </row>
    <row r="802" spans="1:20" s="35" customFormat="1" ht="15.75" customHeight="1">
      <c r="A802" s="17">
        <v>28</v>
      </c>
      <c r="B802" s="36">
        <v>2</v>
      </c>
      <c r="C802" s="37">
        <v>0</v>
      </c>
      <c r="D802" s="37">
        <v>2</v>
      </c>
      <c r="E802" s="91">
        <v>63</v>
      </c>
      <c r="F802" s="36">
        <v>0</v>
      </c>
      <c r="G802" s="37">
        <v>0</v>
      </c>
      <c r="H802" s="37">
        <v>0</v>
      </c>
      <c r="I802" s="91">
        <v>98</v>
      </c>
      <c r="J802" s="36">
        <v>0</v>
      </c>
      <c r="K802" s="37">
        <v>0</v>
      </c>
      <c r="L802" s="37">
        <v>0</v>
      </c>
      <c r="M802" s="65"/>
      <c r="N802" s="65"/>
      <c r="O802" s="65"/>
      <c r="P802" s="65"/>
      <c r="Q802" s="65"/>
      <c r="R802" s="65"/>
      <c r="S802" s="65"/>
      <c r="T802" s="65"/>
    </row>
    <row r="803" spans="1:20" s="35" customFormat="1" ht="18" customHeight="1">
      <c r="A803" s="19">
        <v>29</v>
      </c>
      <c r="B803" s="39">
        <v>0</v>
      </c>
      <c r="C803" s="40">
        <v>0</v>
      </c>
      <c r="D803" s="40">
        <v>0</v>
      </c>
      <c r="E803" s="92">
        <v>64</v>
      </c>
      <c r="F803" s="39">
        <v>2</v>
      </c>
      <c r="G803" s="40">
        <v>2</v>
      </c>
      <c r="H803" s="40">
        <v>0</v>
      </c>
      <c r="I803" s="91">
        <v>99</v>
      </c>
      <c r="J803" s="36">
        <v>0</v>
      </c>
      <c r="K803" s="37">
        <v>0</v>
      </c>
      <c r="L803" s="37">
        <v>0</v>
      </c>
      <c r="M803" s="65"/>
      <c r="N803" s="65"/>
      <c r="O803" s="65"/>
      <c r="P803" s="65"/>
      <c r="Q803" s="65"/>
      <c r="R803" s="65"/>
      <c r="S803" s="65"/>
      <c r="T803" s="65"/>
    </row>
    <row r="804" spans="1:20" s="6" customFormat="1" ht="25.5" customHeight="1">
      <c r="A804" s="10" t="s">
        <v>31</v>
      </c>
      <c r="B804" s="44">
        <v>5</v>
      </c>
      <c r="C804" s="44">
        <v>3</v>
      </c>
      <c r="D804" s="44">
        <v>2</v>
      </c>
      <c r="E804" s="98" t="s">
        <v>32</v>
      </c>
      <c r="F804" s="44">
        <v>25</v>
      </c>
      <c r="G804" s="44">
        <v>10</v>
      </c>
      <c r="H804" s="44">
        <v>15</v>
      </c>
      <c r="I804" s="95">
        <v>100</v>
      </c>
      <c r="J804" s="47">
        <v>0</v>
      </c>
      <c r="K804" s="48">
        <v>0</v>
      </c>
      <c r="L804" s="48">
        <v>0</v>
      </c>
      <c r="M804" s="65"/>
      <c r="N804" s="65"/>
      <c r="O804" s="65"/>
      <c r="P804" s="65"/>
      <c r="Q804" s="65"/>
      <c r="R804" s="65"/>
      <c r="S804" s="65"/>
      <c r="T804" s="65"/>
    </row>
    <row r="805" spans="1:20" s="35" customFormat="1" ht="15.75" customHeight="1">
      <c r="A805" s="17">
        <v>30</v>
      </c>
      <c r="B805" s="36">
        <v>2</v>
      </c>
      <c r="C805" s="37">
        <v>1</v>
      </c>
      <c r="D805" s="37">
        <v>1</v>
      </c>
      <c r="E805" s="91">
        <v>65</v>
      </c>
      <c r="F805" s="36">
        <v>3</v>
      </c>
      <c r="G805" s="37">
        <v>2</v>
      </c>
      <c r="H805" s="37">
        <v>1</v>
      </c>
      <c r="I805" s="91">
        <v>101</v>
      </c>
      <c r="J805" s="36">
        <v>0</v>
      </c>
      <c r="K805" s="37">
        <v>0</v>
      </c>
      <c r="L805" s="37">
        <v>0</v>
      </c>
      <c r="M805" s="65"/>
      <c r="N805" s="65"/>
      <c r="O805" s="65"/>
      <c r="P805" s="65"/>
      <c r="Q805" s="65"/>
      <c r="R805" s="65"/>
      <c r="S805" s="65"/>
      <c r="T805" s="65"/>
    </row>
    <row r="806" spans="1:20" s="35" customFormat="1" ht="15.75" customHeight="1">
      <c r="A806" s="17">
        <v>31</v>
      </c>
      <c r="B806" s="36">
        <v>1</v>
      </c>
      <c r="C806" s="37">
        <v>1</v>
      </c>
      <c r="D806" s="37">
        <v>0</v>
      </c>
      <c r="E806" s="91">
        <v>66</v>
      </c>
      <c r="F806" s="36">
        <v>4</v>
      </c>
      <c r="G806" s="37">
        <v>2</v>
      </c>
      <c r="H806" s="37">
        <v>2</v>
      </c>
      <c r="I806" s="91">
        <v>102</v>
      </c>
      <c r="J806" s="36">
        <v>0</v>
      </c>
      <c r="K806" s="37">
        <v>0</v>
      </c>
      <c r="L806" s="37">
        <v>0</v>
      </c>
      <c r="M806" s="65"/>
      <c r="N806" s="65"/>
      <c r="O806" s="65"/>
      <c r="P806" s="65"/>
      <c r="Q806" s="65"/>
      <c r="R806" s="65"/>
      <c r="S806" s="65"/>
      <c r="T806" s="65"/>
    </row>
    <row r="807" spans="1:20" s="35" customFormat="1" ht="15.75" customHeight="1">
      <c r="A807" s="17">
        <v>32</v>
      </c>
      <c r="B807" s="36">
        <v>0</v>
      </c>
      <c r="C807" s="37">
        <v>0</v>
      </c>
      <c r="D807" s="37">
        <v>0</v>
      </c>
      <c r="E807" s="91">
        <v>67</v>
      </c>
      <c r="F807" s="36">
        <v>4</v>
      </c>
      <c r="G807" s="37">
        <v>1</v>
      </c>
      <c r="H807" s="37">
        <v>3</v>
      </c>
      <c r="I807" s="91">
        <v>103</v>
      </c>
      <c r="J807" s="36">
        <v>0</v>
      </c>
      <c r="K807" s="37">
        <v>0</v>
      </c>
      <c r="L807" s="37">
        <v>0</v>
      </c>
      <c r="M807" s="65"/>
      <c r="N807" s="65"/>
      <c r="O807" s="65"/>
      <c r="P807" s="65"/>
      <c r="Q807" s="65"/>
      <c r="R807" s="65"/>
      <c r="S807" s="65"/>
      <c r="T807" s="65"/>
    </row>
    <row r="808" spans="1:20" s="35" customFormat="1" ht="15.75" customHeight="1">
      <c r="A808" s="17">
        <v>33</v>
      </c>
      <c r="B808" s="36">
        <v>1</v>
      </c>
      <c r="C808" s="37">
        <v>0</v>
      </c>
      <c r="D808" s="37">
        <v>1</v>
      </c>
      <c r="E808" s="91">
        <v>68</v>
      </c>
      <c r="F808" s="36">
        <v>5</v>
      </c>
      <c r="G808" s="37">
        <v>2</v>
      </c>
      <c r="H808" s="37">
        <v>3</v>
      </c>
      <c r="I808" s="96" t="s">
        <v>33</v>
      </c>
      <c r="J808" s="39">
        <v>0</v>
      </c>
      <c r="K808" s="40">
        <v>0</v>
      </c>
      <c r="L808" s="40">
        <v>0</v>
      </c>
      <c r="M808" s="65"/>
      <c r="N808" s="65"/>
      <c r="O808" s="65"/>
      <c r="P808" s="65"/>
      <c r="Q808" s="65"/>
      <c r="R808" s="65"/>
      <c r="S808" s="65"/>
      <c r="T808" s="65"/>
    </row>
    <row r="809" spans="1:20" s="35" customFormat="1" ht="21" customHeight="1" thickBot="1">
      <c r="A809" s="32">
        <v>34</v>
      </c>
      <c r="B809" s="36">
        <v>1</v>
      </c>
      <c r="C809" s="37">
        <v>1</v>
      </c>
      <c r="D809" s="37">
        <v>0</v>
      </c>
      <c r="E809" s="91">
        <v>69</v>
      </c>
      <c r="F809" s="36">
        <v>9</v>
      </c>
      <c r="G809" s="37">
        <v>3</v>
      </c>
      <c r="H809" s="37">
        <v>6</v>
      </c>
      <c r="I809" s="107" t="s">
        <v>5</v>
      </c>
      <c r="J809" s="47">
        <v>267</v>
      </c>
      <c r="K809" s="47">
        <v>135</v>
      </c>
      <c r="L809" s="47">
        <v>132</v>
      </c>
      <c r="M809" s="65"/>
      <c r="N809" s="65"/>
      <c r="O809" s="65"/>
      <c r="P809" s="65"/>
      <c r="Q809" s="65"/>
      <c r="R809" s="65"/>
      <c r="S809" s="65"/>
      <c r="T809" s="65"/>
    </row>
    <row r="810" spans="1:20" s="58" customFormat="1" ht="24" customHeight="1" thickTop="1" thickBot="1">
      <c r="A810" s="53" t="s">
        <v>34</v>
      </c>
      <c r="B810" s="115">
        <v>21</v>
      </c>
      <c r="C810" s="116">
        <v>14</v>
      </c>
      <c r="D810" s="116">
        <v>7</v>
      </c>
      <c r="E810" s="117" t="s">
        <v>36</v>
      </c>
      <c r="F810" s="116">
        <v>134</v>
      </c>
      <c r="G810" s="116">
        <v>70</v>
      </c>
      <c r="H810" s="116">
        <v>64</v>
      </c>
      <c r="I810" s="118" t="s">
        <v>37</v>
      </c>
      <c r="J810" s="116">
        <v>112</v>
      </c>
      <c r="K810" s="116">
        <v>51</v>
      </c>
      <c r="L810" s="116">
        <v>61</v>
      </c>
      <c r="M810" s="65"/>
      <c r="N810" s="65"/>
      <c r="O810" s="65"/>
      <c r="P810" s="65"/>
      <c r="Q810" s="65"/>
      <c r="R810" s="65"/>
      <c r="S810" s="65"/>
      <c r="T810" s="65"/>
    </row>
    <row r="811" spans="1:20" s="31" customFormat="1" ht="24" customHeight="1" thickBot="1">
      <c r="A811" s="24"/>
      <c r="B811" s="25" t="s">
        <v>39</v>
      </c>
      <c r="C811" s="26"/>
      <c r="D811" s="27"/>
      <c r="E811" s="28"/>
      <c r="F811" s="29"/>
      <c r="G811" s="59" t="s">
        <v>165</v>
      </c>
      <c r="H811" s="29"/>
      <c r="I811" s="28"/>
      <c r="J811" s="29"/>
      <c r="K811" s="218" t="s">
        <v>76</v>
      </c>
      <c r="L811" s="218"/>
      <c r="M811" s="35"/>
      <c r="N811" s="65"/>
      <c r="O811" s="65"/>
      <c r="P811" s="65"/>
      <c r="Q811" s="65"/>
      <c r="R811" s="65"/>
      <c r="S811" s="65"/>
      <c r="T811" s="65"/>
    </row>
    <row r="812" spans="1:20" s="4" customFormat="1" ht="21" customHeight="1">
      <c r="A812" s="11" t="s">
        <v>1</v>
      </c>
      <c r="B812" s="8" t="s">
        <v>2</v>
      </c>
      <c r="C812" s="8" t="s">
        <v>3</v>
      </c>
      <c r="D812" s="9" t="s">
        <v>4</v>
      </c>
      <c r="E812" s="11" t="s">
        <v>1</v>
      </c>
      <c r="F812" s="8" t="s">
        <v>2</v>
      </c>
      <c r="G812" s="8" t="s">
        <v>3</v>
      </c>
      <c r="H812" s="9" t="s">
        <v>4</v>
      </c>
      <c r="I812" s="11" t="s">
        <v>1</v>
      </c>
      <c r="J812" s="8" t="s">
        <v>2</v>
      </c>
      <c r="K812" s="8" t="s">
        <v>3</v>
      </c>
      <c r="L812" s="16" t="s">
        <v>4</v>
      </c>
      <c r="M812" s="65"/>
      <c r="N812" s="65"/>
      <c r="O812" s="65"/>
      <c r="P812" s="65"/>
      <c r="Q812" s="65"/>
      <c r="R812" s="65"/>
      <c r="S812" s="65"/>
      <c r="T812" s="65"/>
    </row>
    <row r="813" spans="1:20" s="6" customFormat="1" ht="25.5" customHeight="1">
      <c r="A813" s="10" t="s">
        <v>6</v>
      </c>
      <c r="B813" s="44">
        <v>1</v>
      </c>
      <c r="C813" s="44">
        <v>1</v>
      </c>
      <c r="D813" s="44">
        <v>0</v>
      </c>
      <c r="E813" s="98" t="s">
        <v>7</v>
      </c>
      <c r="F813" s="44">
        <v>3</v>
      </c>
      <c r="G813" s="44">
        <v>0</v>
      </c>
      <c r="H813" s="44">
        <v>3</v>
      </c>
      <c r="I813" s="98" t="s">
        <v>8</v>
      </c>
      <c r="J813" s="44">
        <v>11</v>
      </c>
      <c r="K813" s="44">
        <v>8</v>
      </c>
      <c r="L813" s="44">
        <v>3</v>
      </c>
      <c r="M813" s="65"/>
      <c r="N813" s="65"/>
      <c r="O813" s="65"/>
      <c r="P813" s="65"/>
      <c r="Q813" s="65"/>
      <c r="R813" s="65"/>
      <c r="S813" s="65"/>
      <c r="T813" s="65"/>
    </row>
    <row r="814" spans="1:20" s="35" customFormat="1" ht="15.75" customHeight="1">
      <c r="A814" s="17">
        <v>0</v>
      </c>
      <c r="B814" s="36">
        <v>0</v>
      </c>
      <c r="C814" s="37">
        <v>0</v>
      </c>
      <c r="D814" s="37">
        <v>0</v>
      </c>
      <c r="E814" s="91">
        <v>35</v>
      </c>
      <c r="F814" s="36">
        <v>1</v>
      </c>
      <c r="G814" s="37">
        <v>0</v>
      </c>
      <c r="H814" s="37">
        <v>1</v>
      </c>
      <c r="I814" s="91">
        <v>70</v>
      </c>
      <c r="J814" s="36">
        <v>2</v>
      </c>
      <c r="K814" s="37">
        <v>1</v>
      </c>
      <c r="L814" s="37">
        <v>1</v>
      </c>
      <c r="M814" s="65"/>
      <c r="N814" s="65"/>
      <c r="O814" s="65"/>
      <c r="P814" s="65"/>
      <c r="Q814" s="65"/>
      <c r="R814" s="65"/>
      <c r="S814" s="65"/>
      <c r="T814" s="65"/>
    </row>
    <row r="815" spans="1:20" s="35" customFormat="1" ht="15.75" customHeight="1">
      <c r="A815" s="17">
        <v>1</v>
      </c>
      <c r="B815" s="36">
        <v>0</v>
      </c>
      <c r="C815" s="37">
        <v>0</v>
      </c>
      <c r="D815" s="37">
        <v>0</v>
      </c>
      <c r="E815" s="91">
        <v>36</v>
      </c>
      <c r="F815" s="36">
        <v>0</v>
      </c>
      <c r="G815" s="37">
        <v>0</v>
      </c>
      <c r="H815" s="37">
        <v>0</v>
      </c>
      <c r="I815" s="91">
        <v>71</v>
      </c>
      <c r="J815" s="36">
        <v>2</v>
      </c>
      <c r="K815" s="37">
        <v>2</v>
      </c>
      <c r="L815" s="37">
        <v>0</v>
      </c>
      <c r="M815" s="65"/>
      <c r="N815" s="65"/>
      <c r="O815" s="65"/>
      <c r="P815" s="65"/>
      <c r="Q815" s="65"/>
      <c r="R815" s="65"/>
      <c r="S815" s="65"/>
      <c r="T815" s="65"/>
    </row>
    <row r="816" spans="1:20" s="35" customFormat="1" ht="15.75" customHeight="1">
      <c r="A816" s="17">
        <v>2</v>
      </c>
      <c r="B816" s="36">
        <v>1</v>
      </c>
      <c r="C816" s="37">
        <v>1</v>
      </c>
      <c r="D816" s="37">
        <v>0</v>
      </c>
      <c r="E816" s="91">
        <v>37</v>
      </c>
      <c r="F816" s="36">
        <v>0</v>
      </c>
      <c r="G816" s="37">
        <v>0</v>
      </c>
      <c r="H816" s="37">
        <v>0</v>
      </c>
      <c r="I816" s="91">
        <v>72</v>
      </c>
      <c r="J816" s="36">
        <v>0</v>
      </c>
      <c r="K816" s="37">
        <v>0</v>
      </c>
      <c r="L816" s="37">
        <v>0</v>
      </c>
      <c r="M816" s="65"/>
      <c r="N816" s="65"/>
      <c r="O816" s="65"/>
      <c r="P816" s="65"/>
      <c r="Q816" s="65"/>
      <c r="R816" s="65"/>
      <c r="S816" s="65"/>
      <c r="T816" s="65"/>
    </row>
    <row r="817" spans="1:20" s="35" customFormat="1" ht="15.75" customHeight="1">
      <c r="A817" s="17">
        <v>3</v>
      </c>
      <c r="B817" s="36">
        <v>0</v>
      </c>
      <c r="C817" s="37">
        <v>0</v>
      </c>
      <c r="D817" s="37">
        <v>0</v>
      </c>
      <c r="E817" s="91">
        <v>38</v>
      </c>
      <c r="F817" s="36">
        <v>2</v>
      </c>
      <c r="G817" s="37">
        <v>0</v>
      </c>
      <c r="H817" s="37">
        <v>2</v>
      </c>
      <c r="I817" s="91">
        <v>73</v>
      </c>
      <c r="J817" s="36">
        <v>4</v>
      </c>
      <c r="K817" s="37">
        <v>3</v>
      </c>
      <c r="L817" s="37">
        <v>1</v>
      </c>
      <c r="M817" s="65"/>
      <c r="N817" s="65"/>
      <c r="O817" s="65"/>
      <c r="P817" s="65"/>
      <c r="Q817" s="65"/>
      <c r="R817" s="65"/>
      <c r="S817" s="65"/>
      <c r="T817" s="65"/>
    </row>
    <row r="818" spans="1:20" s="35" customFormat="1" ht="18" customHeight="1">
      <c r="A818" s="19">
        <v>4</v>
      </c>
      <c r="B818" s="105">
        <v>0</v>
      </c>
      <c r="C818" s="40">
        <v>0</v>
      </c>
      <c r="D818" s="40">
        <v>0</v>
      </c>
      <c r="E818" s="92">
        <v>39</v>
      </c>
      <c r="F818" s="39">
        <v>0</v>
      </c>
      <c r="G818" s="40">
        <v>0</v>
      </c>
      <c r="H818" s="40">
        <v>0</v>
      </c>
      <c r="I818" s="92">
        <v>74</v>
      </c>
      <c r="J818" s="39">
        <v>3</v>
      </c>
      <c r="K818" s="40">
        <v>2</v>
      </c>
      <c r="L818" s="40">
        <v>1</v>
      </c>
      <c r="M818" s="65"/>
      <c r="N818" s="65"/>
      <c r="O818" s="65"/>
      <c r="P818" s="65"/>
      <c r="Q818" s="65"/>
      <c r="R818" s="65"/>
      <c r="S818" s="65"/>
      <c r="T818" s="65"/>
    </row>
    <row r="819" spans="1:20" s="6" customFormat="1" ht="25.5" customHeight="1">
      <c r="A819" s="10" t="s">
        <v>10</v>
      </c>
      <c r="B819" s="44">
        <v>5</v>
      </c>
      <c r="C819" s="44">
        <v>3</v>
      </c>
      <c r="D819" s="44">
        <v>2</v>
      </c>
      <c r="E819" s="98" t="s">
        <v>11</v>
      </c>
      <c r="F819" s="44">
        <v>9</v>
      </c>
      <c r="G819" s="44">
        <v>7</v>
      </c>
      <c r="H819" s="44">
        <v>2</v>
      </c>
      <c r="I819" s="98" t="s">
        <v>12</v>
      </c>
      <c r="J819" s="44">
        <v>18</v>
      </c>
      <c r="K819" s="44">
        <v>7</v>
      </c>
      <c r="L819" s="44">
        <v>11</v>
      </c>
      <c r="M819" s="65"/>
      <c r="N819" s="65"/>
      <c r="O819" s="65"/>
      <c r="P819" s="65"/>
      <c r="Q819" s="65"/>
      <c r="R819" s="65"/>
      <c r="S819" s="65"/>
      <c r="T819" s="65"/>
    </row>
    <row r="820" spans="1:20" s="35" customFormat="1" ht="15.75" customHeight="1">
      <c r="A820" s="17">
        <v>5</v>
      </c>
      <c r="B820" s="36">
        <v>1</v>
      </c>
      <c r="C820" s="37">
        <v>0</v>
      </c>
      <c r="D820" s="37">
        <v>1</v>
      </c>
      <c r="E820" s="91">
        <v>40</v>
      </c>
      <c r="F820" s="36">
        <v>1</v>
      </c>
      <c r="G820" s="37">
        <v>1</v>
      </c>
      <c r="H820" s="37">
        <v>0</v>
      </c>
      <c r="I820" s="91">
        <v>75</v>
      </c>
      <c r="J820" s="36">
        <v>6</v>
      </c>
      <c r="K820" s="37">
        <v>3</v>
      </c>
      <c r="L820" s="37">
        <v>3</v>
      </c>
      <c r="M820" s="65"/>
      <c r="N820" s="65"/>
      <c r="O820" s="65"/>
      <c r="P820" s="65"/>
      <c r="Q820" s="65"/>
      <c r="R820" s="65"/>
      <c r="S820" s="65"/>
      <c r="T820" s="65"/>
    </row>
    <row r="821" spans="1:20" s="35" customFormat="1" ht="15.75" customHeight="1">
      <c r="A821" s="17">
        <v>6</v>
      </c>
      <c r="B821" s="36">
        <v>1</v>
      </c>
      <c r="C821" s="37">
        <v>0</v>
      </c>
      <c r="D821" s="37">
        <v>1</v>
      </c>
      <c r="E821" s="91">
        <v>41</v>
      </c>
      <c r="F821" s="36">
        <v>0</v>
      </c>
      <c r="G821" s="37">
        <v>0</v>
      </c>
      <c r="H821" s="37">
        <v>0</v>
      </c>
      <c r="I821" s="91">
        <v>76</v>
      </c>
      <c r="J821" s="36">
        <v>7</v>
      </c>
      <c r="K821" s="37">
        <v>2</v>
      </c>
      <c r="L821" s="37">
        <v>5</v>
      </c>
      <c r="M821" s="65"/>
      <c r="N821" s="65"/>
      <c r="O821" s="65"/>
      <c r="P821" s="65"/>
      <c r="Q821" s="65"/>
      <c r="R821" s="65"/>
      <c r="S821" s="65"/>
      <c r="T821" s="65"/>
    </row>
    <row r="822" spans="1:20" s="35" customFormat="1" ht="15.75" customHeight="1">
      <c r="A822" s="17">
        <v>7</v>
      </c>
      <c r="B822" s="36">
        <v>1</v>
      </c>
      <c r="C822" s="37">
        <v>1</v>
      </c>
      <c r="D822" s="37">
        <v>0</v>
      </c>
      <c r="E822" s="91">
        <v>42</v>
      </c>
      <c r="F822" s="36">
        <v>2</v>
      </c>
      <c r="G822" s="37">
        <v>1</v>
      </c>
      <c r="H822" s="37">
        <v>1</v>
      </c>
      <c r="I822" s="91">
        <v>77</v>
      </c>
      <c r="J822" s="36">
        <v>2</v>
      </c>
      <c r="K822" s="37">
        <v>1</v>
      </c>
      <c r="L822" s="37">
        <v>1</v>
      </c>
      <c r="M822" s="65"/>
      <c r="N822" s="65"/>
      <c r="O822" s="65"/>
      <c r="P822" s="65"/>
      <c r="Q822" s="65"/>
      <c r="R822" s="65"/>
      <c r="S822" s="65"/>
      <c r="T822" s="65"/>
    </row>
    <row r="823" spans="1:20" s="35" customFormat="1" ht="15.75" customHeight="1">
      <c r="A823" s="17">
        <v>8</v>
      </c>
      <c r="B823" s="36">
        <v>0</v>
      </c>
      <c r="C823" s="37">
        <v>0</v>
      </c>
      <c r="D823" s="37">
        <v>0</v>
      </c>
      <c r="E823" s="91">
        <v>43</v>
      </c>
      <c r="F823" s="36">
        <v>5</v>
      </c>
      <c r="G823" s="37">
        <v>5</v>
      </c>
      <c r="H823" s="37">
        <v>0</v>
      </c>
      <c r="I823" s="91">
        <v>78</v>
      </c>
      <c r="J823" s="36">
        <v>2</v>
      </c>
      <c r="K823" s="37">
        <v>1</v>
      </c>
      <c r="L823" s="37">
        <v>1</v>
      </c>
      <c r="M823" s="65"/>
      <c r="N823" s="65"/>
      <c r="O823" s="65"/>
      <c r="P823" s="65"/>
      <c r="Q823" s="65"/>
      <c r="R823" s="65"/>
      <c r="S823" s="65"/>
      <c r="T823" s="65"/>
    </row>
    <row r="824" spans="1:20" s="35" customFormat="1" ht="18" customHeight="1">
      <c r="A824" s="19">
        <v>9</v>
      </c>
      <c r="B824" s="39">
        <v>2</v>
      </c>
      <c r="C824" s="40">
        <v>2</v>
      </c>
      <c r="D824" s="40">
        <v>0</v>
      </c>
      <c r="E824" s="92">
        <v>44</v>
      </c>
      <c r="F824" s="39">
        <v>1</v>
      </c>
      <c r="G824" s="40">
        <v>0</v>
      </c>
      <c r="H824" s="40">
        <v>1</v>
      </c>
      <c r="I824" s="92">
        <v>79</v>
      </c>
      <c r="J824" s="39">
        <v>1</v>
      </c>
      <c r="K824" s="40">
        <v>0</v>
      </c>
      <c r="L824" s="40">
        <v>1</v>
      </c>
      <c r="M824" s="65"/>
      <c r="N824" s="65"/>
      <c r="O824" s="65"/>
      <c r="P824" s="65"/>
      <c r="Q824" s="65"/>
      <c r="R824" s="65"/>
      <c r="S824" s="65"/>
      <c r="T824" s="65"/>
    </row>
    <row r="825" spans="1:20" s="6" customFormat="1" ht="25.5" customHeight="1">
      <c r="A825" s="10" t="s">
        <v>19</v>
      </c>
      <c r="B825" s="44">
        <v>5</v>
      </c>
      <c r="C825" s="44">
        <v>4</v>
      </c>
      <c r="D825" s="44">
        <v>1</v>
      </c>
      <c r="E825" s="98" t="s">
        <v>20</v>
      </c>
      <c r="F825" s="44">
        <v>10</v>
      </c>
      <c r="G825" s="44">
        <v>7</v>
      </c>
      <c r="H825" s="44">
        <v>3</v>
      </c>
      <c r="I825" s="98" t="s">
        <v>21</v>
      </c>
      <c r="J825" s="44">
        <v>16</v>
      </c>
      <c r="K825" s="44">
        <v>8</v>
      </c>
      <c r="L825" s="44">
        <v>8</v>
      </c>
      <c r="M825" s="65"/>
      <c r="N825" s="65"/>
      <c r="O825" s="65"/>
      <c r="P825" s="65"/>
      <c r="Q825" s="65"/>
      <c r="R825" s="65"/>
      <c r="S825" s="65"/>
      <c r="T825" s="65"/>
    </row>
    <row r="826" spans="1:20" s="35" customFormat="1" ht="15.75" customHeight="1">
      <c r="A826" s="17">
        <v>10</v>
      </c>
      <c r="B826" s="36">
        <v>1</v>
      </c>
      <c r="C826" s="37">
        <v>1</v>
      </c>
      <c r="D826" s="37">
        <v>0</v>
      </c>
      <c r="E826" s="91">
        <v>45</v>
      </c>
      <c r="F826" s="36">
        <v>2</v>
      </c>
      <c r="G826" s="37">
        <v>1</v>
      </c>
      <c r="H826" s="37">
        <v>1</v>
      </c>
      <c r="I826" s="91">
        <v>80</v>
      </c>
      <c r="J826" s="36">
        <v>3</v>
      </c>
      <c r="K826" s="37">
        <v>2</v>
      </c>
      <c r="L826" s="37">
        <v>1</v>
      </c>
      <c r="M826" s="65"/>
      <c r="N826" s="65"/>
      <c r="O826" s="65"/>
      <c r="P826" s="65"/>
      <c r="Q826" s="65"/>
      <c r="R826" s="65"/>
      <c r="S826" s="65"/>
      <c r="T826" s="65"/>
    </row>
    <row r="827" spans="1:20" s="35" customFormat="1" ht="15.75" customHeight="1">
      <c r="A827" s="17">
        <v>11</v>
      </c>
      <c r="B827" s="36">
        <v>0</v>
      </c>
      <c r="C827" s="37">
        <v>0</v>
      </c>
      <c r="D827" s="37">
        <v>0</v>
      </c>
      <c r="E827" s="91">
        <v>46</v>
      </c>
      <c r="F827" s="36">
        <v>2</v>
      </c>
      <c r="G827" s="37">
        <v>1</v>
      </c>
      <c r="H827" s="37">
        <v>1</v>
      </c>
      <c r="I827" s="91">
        <v>81</v>
      </c>
      <c r="J827" s="36">
        <v>6</v>
      </c>
      <c r="K827" s="37">
        <v>3</v>
      </c>
      <c r="L827" s="37">
        <v>3</v>
      </c>
      <c r="M827" s="65"/>
      <c r="N827" s="65"/>
      <c r="O827" s="65"/>
      <c r="P827" s="65"/>
      <c r="Q827" s="65"/>
      <c r="R827" s="65"/>
      <c r="S827" s="65"/>
      <c r="T827" s="65"/>
    </row>
    <row r="828" spans="1:20" s="35" customFormat="1" ht="15.75" customHeight="1">
      <c r="A828" s="17">
        <v>12</v>
      </c>
      <c r="B828" s="36">
        <v>2</v>
      </c>
      <c r="C828" s="37">
        <v>1</v>
      </c>
      <c r="D828" s="37">
        <v>1</v>
      </c>
      <c r="E828" s="91">
        <v>47</v>
      </c>
      <c r="F828" s="36">
        <v>3</v>
      </c>
      <c r="G828" s="37">
        <v>2</v>
      </c>
      <c r="H828" s="37">
        <v>1</v>
      </c>
      <c r="I828" s="91">
        <v>82</v>
      </c>
      <c r="J828" s="36">
        <v>2</v>
      </c>
      <c r="K828" s="37">
        <v>2</v>
      </c>
      <c r="L828" s="37">
        <v>0</v>
      </c>
      <c r="M828" s="65"/>
      <c r="N828" s="65"/>
      <c r="O828" s="65"/>
      <c r="P828" s="65"/>
      <c r="Q828" s="65"/>
      <c r="R828" s="65"/>
      <c r="S828" s="65"/>
      <c r="T828" s="65"/>
    </row>
    <row r="829" spans="1:20" s="35" customFormat="1" ht="15.75" customHeight="1">
      <c r="A829" s="17">
        <v>13</v>
      </c>
      <c r="B829" s="36">
        <v>0</v>
      </c>
      <c r="C829" s="37">
        <v>0</v>
      </c>
      <c r="D829" s="37">
        <v>0</v>
      </c>
      <c r="E829" s="91">
        <v>48</v>
      </c>
      <c r="F829" s="36">
        <v>1</v>
      </c>
      <c r="G829" s="37">
        <v>1</v>
      </c>
      <c r="H829" s="37">
        <v>0</v>
      </c>
      <c r="I829" s="91">
        <v>83</v>
      </c>
      <c r="J829" s="36">
        <v>3</v>
      </c>
      <c r="K829" s="37">
        <v>1</v>
      </c>
      <c r="L829" s="37">
        <v>2</v>
      </c>
      <c r="M829" s="65"/>
      <c r="N829" s="65"/>
      <c r="O829" s="65"/>
      <c r="P829" s="65"/>
      <c r="Q829" s="65"/>
      <c r="R829" s="65"/>
      <c r="S829" s="65"/>
      <c r="T829" s="65"/>
    </row>
    <row r="830" spans="1:20" s="35" customFormat="1" ht="18" customHeight="1">
      <c r="A830" s="19">
        <v>14</v>
      </c>
      <c r="B830" s="39">
        <v>2</v>
      </c>
      <c r="C830" s="40">
        <v>2</v>
      </c>
      <c r="D830" s="40">
        <v>0</v>
      </c>
      <c r="E830" s="92">
        <v>49</v>
      </c>
      <c r="F830" s="39">
        <v>2</v>
      </c>
      <c r="G830" s="40">
        <v>2</v>
      </c>
      <c r="H830" s="40">
        <v>0</v>
      </c>
      <c r="I830" s="92">
        <v>84</v>
      </c>
      <c r="J830" s="39">
        <v>2</v>
      </c>
      <c r="K830" s="40">
        <v>0</v>
      </c>
      <c r="L830" s="40">
        <v>2</v>
      </c>
      <c r="M830" s="65"/>
      <c r="N830" s="65"/>
      <c r="O830" s="65"/>
      <c r="P830" s="65"/>
      <c r="Q830" s="65"/>
      <c r="R830" s="65"/>
      <c r="S830" s="65"/>
      <c r="T830" s="65"/>
    </row>
    <row r="831" spans="1:20" s="6" customFormat="1" ht="25.5" customHeight="1">
      <c r="A831" s="10" t="s">
        <v>22</v>
      </c>
      <c r="B831" s="44">
        <v>2</v>
      </c>
      <c r="C831" s="44">
        <v>1</v>
      </c>
      <c r="D831" s="44">
        <v>1</v>
      </c>
      <c r="E831" s="98" t="s">
        <v>23</v>
      </c>
      <c r="F831" s="44">
        <v>9</v>
      </c>
      <c r="G831" s="44">
        <v>3</v>
      </c>
      <c r="H831" s="44">
        <v>6</v>
      </c>
      <c r="I831" s="98" t="s">
        <v>24</v>
      </c>
      <c r="J831" s="44">
        <v>14</v>
      </c>
      <c r="K831" s="44">
        <v>2</v>
      </c>
      <c r="L831" s="44">
        <v>12</v>
      </c>
      <c r="M831" s="65"/>
      <c r="N831" s="65"/>
      <c r="O831" s="65"/>
      <c r="P831" s="65"/>
      <c r="Q831" s="65"/>
      <c r="R831" s="65"/>
      <c r="S831" s="65"/>
      <c r="T831" s="65"/>
    </row>
    <row r="832" spans="1:20" s="35" customFormat="1" ht="15.75" customHeight="1">
      <c r="A832" s="17">
        <v>15</v>
      </c>
      <c r="B832" s="36">
        <v>0</v>
      </c>
      <c r="C832" s="37">
        <v>0</v>
      </c>
      <c r="D832" s="37">
        <v>0</v>
      </c>
      <c r="E832" s="91">
        <v>50</v>
      </c>
      <c r="F832" s="36">
        <v>2</v>
      </c>
      <c r="G832" s="37">
        <v>1</v>
      </c>
      <c r="H832" s="37">
        <v>1</v>
      </c>
      <c r="I832" s="91">
        <v>85</v>
      </c>
      <c r="J832" s="36">
        <v>5</v>
      </c>
      <c r="K832" s="37">
        <v>0</v>
      </c>
      <c r="L832" s="37">
        <v>5</v>
      </c>
      <c r="M832" s="65"/>
      <c r="N832" s="65"/>
      <c r="O832" s="65"/>
      <c r="P832" s="65"/>
      <c r="Q832" s="65"/>
      <c r="R832" s="65"/>
      <c r="S832" s="65"/>
      <c r="T832" s="65"/>
    </row>
    <row r="833" spans="1:20" s="35" customFormat="1" ht="15.75" customHeight="1">
      <c r="A833" s="17">
        <v>16</v>
      </c>
      <c r="B833" s="36">
        <v>1</v>
      </c>
      <c r="C833" s="37">
        <v>0</v>
      </c>
      <c r="D833" s="37">
        <v>1</v>
      </c>
      <c r="E833" s="91">
        <v>51</v>
      </c>
      <c r="F833" s="36">
        <v>0</v>
      </c>
      <c r="G833" s="37">
        <v>0</v>
      </c>
      <c r="H833" s="37">
        <v>0</v>
      </c>
      <c r="I833" s="91">
        <v>86</v>
      </c>
      <c r="J833" s="36">
        <v>3</v>
      </c>
      <c r="K833" s="37">
        <v>1</v>
      </c>
      <c r="L833" s="37">
        <v>2</v>
      </c>
      <c r="M833" s="65"/>
      <c r="N833" s="65"/>
      <c r="O833" s="65"/>
      <c r="P833" s="65"/>
      <c r="Q833" s="65"/>
      <c r="R833" s="65"/>
      <c r="S833" s="65"/>
      <c r="T833" s="65"/>
    </row>
    <row r="834" spans="1:20" s="35" customFormat="1" ht="15.75" customHeight="1">
      <c r="A834" s="17">
        <v>17</v>
      </c>
      <c r="B834" s="36">
        <v>0</v>
      </c>
      <c r="C834" s="37">
        <v>0</v>
      </c>
      <c r="D834" s="37">
        <v>0</v>
      </c>
      <c r="E834" s="91">
        <v>52</v>
      </c>
      <c r="F834" s="36">
        <v>4</v>
      </c>
      <c r="G834" s="37">
        <v>1</v>
      </c>
      <c r="H834" s="37">
        <v>3</v>
      </c>
      <c r="I834" s="91">
        <v>87</v>
      </c>
      <c r="J834" s="36">
        <v>1</v>
      </c>
      <c r="K834" s="37">
        <v>0</v>
      </c>
      <c r="L834" s="37">
        <v>1</v>
      </c>
      <c r="M834" s="65"/>
      <c r="N834" s="65"/>
      <c r="O834" s="65"/>
      <c r="P834" s="65"/>
      <c r="Q834" s="65"/>
      <c r="R834" s="65"/>
      <c r="S834" s="65"/>
      <c r="T834" s="65"/>
    </row>
    <row r="835" spans="1:20" s="35" customFormat="1" ht="15.75" customHeight="1">
      <c r="A835" s="17">
        <v>18</v>
      </c>
      <c r="B835" s="36">
        <v>0</v>
      </c>
      <c r="C835" s="37">
        <v>0</v>
      </c>
      <c r="D835" s="37">
        <v>0</v>
      </c>
      <c r="E835" s="91">
        <v>53</v>
      </c>
      <c r="F835" s="36">
        <v>1</v>
      </c>
      <c r="G835" s="37">
        <v>1</v>
      </c>
      <c r="H835" s="37">
        <v>0</v>
      </c>
      <c r="I835" s="91">
        <v>88</v>
      </c>
      <c r="J835" s="36">
        <v>2</v>
      </c>
      <c r="K835" s="37">
        <v>1</v>
      </c>
      <c r="L835" s="37">
        <v>1</v>
      </c>
      <c r="M835" s="65"/>
      <c r="N835" s="65"/>
      <c r="O835" s="65"/>
      <c r="P835" s="65"/>
      <c r="Q835" s="65"/>
      <c r="R835" s="65"/>
      <c r="S835" s="65"/>
      <c r="T835" s="65"/>
    </row>
    <row r="836" spans="1:20" s="35" customFormat="1" ht="18" customHeight="1">
      <c r="A836" s="19">
        <v>19</v>
      </c>
      <c r="B836" s="39">
        <v>1</v>
      </c>
      <c r="C836" s="40">
        <v>1</v>
      </c>
      <c r="D836" s="40">
        <v>0</v>
      </c>
      <c r="E836" s="92">
        <v>54</v>
      </c>
      <c r="F836" s="39">
        <v>2</v>
      </c>
      <c r="G836" s="40">
        <v>0</v>
      </c>
      <c r="H836" s="40">
        <v>2</v>
      </c>
      <c r="I836" s="92">
        <v>89</v>
      </c>
      <c r="J836" s="39">
        <v>3</v>
      </c>
      <c r="K836" s="40">
        <v>0</v>
      </c>
      <c r="L836" s="40">
        <v>3</v>
      </c>
      <c r="M836" s="65"/>
      <c r="N836" s="65"/>
      <c r="O836" s="65"/>
      <c r="P836" s="65"/>
      <c r="Q836" s="65"/>
      <c r="R836" s="65"/>
      <c r="S836" s="65"/>
      <c r="T836" s="65"/>
    </row>
    <row r="837" spans="1:20" s="6" customFormat="1" ht="25.5" customHeight="1">
      <c r="A837" s="10" t="s">
        <v>25</v>
      </c>
      <c r="B837" s="44">
        <v>9</v>
      </c>
      <c r="C837" s="44">
        <v>7</v>
      </c>
      <c r="D837" s="44">
        <v>2</v>
      </c>
      <c r="E837" s="98" t="s">
        <v>26</v>
      </c>
      <c r="F837" s="44">
        <v>14</v>
      </c>
      <c r="G837" s="44">
        <v>9</v>
      </c>
      <c r="H837" s="44">
        <v>5</v>
      </c>
      <c r="I837" s="98" t="s">
        <v>27</v>
      </c>
      <c r="J837" s="44">
        <v>2</v>
      </c>
      <c r="K837" s="44">
        <v>1</v>
      </c>
      <c r="L837" s="44">
        <v>1</v>
      </c>
      <c r="M837" s="65"/>
      <c r="N837" s="65"/>
      <c r="O837" s="65"/>
      <c r="P837" s="65"/>
      <c r="Q837" s="65"/>
      <c r="R837" s="65"/>
      <c r="S837" s="65"/>
      <c r="T837" s="65"/>
    </row>
    <row r="838" spans="1:20" s="35" customFormat="1" ht="15.75" customHeight="1">
      <c r="A838" s="17">
        <v>20</v>
      </c>
      <c r="B838" s="36">
        <v>3</v>
      </c>
      <c r="C838" s="37">
        <v>1</v>
      </c>
      <c r="D838" s="37">
        <v>2</v>
      </c>
      <c r="E838" s="91">
        <v>55</v>
      </c>
      <c r="F838" s="36">
        <v>3</v>
      </c>
      <c r="G838" s="37">
        <v>2</v>
      </c>
      <c r="H838" s="37">
        <v>1</v>
      </c>
      <c r="I838" s="91">
        <v>90</v>
      </c>
      <c r="J838" s="36">
        <v>1</v>
      </c>
      <c r="K838" s="37">
        <v>1</v>
      </c>
      <c r="L838" s="37">
        <v>0</v>
      </c>
      <c r="M838" s="65"/>
      <c r="N838" s="65"/>
      <c r="O838" s="65"/>
      <c r="P838" s="65"/>
      <c r="Q838" s="65"/>
      <c r="R838" s="65"/>
      <c r="S838" s="65"/>
      <c r="T838" s="65"/>
    </row>
    <row r="839" spans="1:20" s="35" customFormat="1" ht="15.75" customHeight="1">
      <c r="A839" s="17">
        <v>21</v>
      </c>
      <c r="B839" s="36">
        <v>0</v>
      </c>
      <c r="C839" s="37">
        <v>0</v>
      </c>
      <c r="D839" s="37">
        <v>0</v>
      </c>
      <c r="E839" s="91">
        <v>56</v>
      </c>
      <c r="F839" s="36">
        <v>3</v>
      </c>
      <c r="G839" s="37">
        <v>2</v>
      </c>
      <c r="H839" s="37">
        <v>1</v>
      </c>
      <c r="I839" s="91">
        <v>91</v>
      </c>
      <c r="J839" s="36">
        <v>0</v>
      </c>
      <c r="K839" s="37">
        <v>0</v>
      </c>
      <c r="L839" s="37">
        <v>0</v>
      </c>
      <c r="M839" s="65"/>
      <c r="N839" s="65"/>
      <c r="O839" s="65"/>
      <c r="P839" s="65"/>
      <c r="Q839" s="65"/>
      <c r="R839" s="65"/>
      <c r="S839" s="65"/>
      <c r="T839" s="65"/>
    </row>
    <row r="840" spans="1:20" s="35" customFormat="1" ht="15.75" customHeight="1">
      <c r="A840" s="17">
        <v>22</v>
      </c>
      <c r="B840" s="36">
        <v>3</v>
      </c>
      <c r="C840" s="37">
        <v>3</v>
      </c>
      <c r="D840" s="37">
        <v>0</v>
      </c>
      <c r="E840" s="91">
        <v>57</v>
      </c>
      <c r="F840" s="36">
        <v>3</v>
      </c>
      <c r="G840" s="37">
        <v>1</v>
      </c>
      <c r="H840" s="37">
        <v>2</v>
      </c>
      <c r="I840" s="91">
        <v>92</v>
      </c>
      <c r="J840" s="36">
        <v>0</v>
      </c>
      <c r="K840" s="37">
        <v>0</v>
      </c>
      <c r="L840" s="37">
        <v>0</v>
      </c>
      <c r="M840" s="65"/>
      <c r="N840" s="65"/>
      <c r="O840" s="65"/>
      <c r="P840" s="65"/>
      <c r="Q840" s="65"/>
      <c r="R840" s="65"/>
      <c r="S840" s="65"/>
      <c r="T840" s="65"/>
    </row>
    <row r="841" spans="1:20" s="35" customFormat="1" ht="15.75" customHeight="1">
      <c r="A841" s="17">
        <v>23</v>
      </c>
      <c r="B841" s="36">
        <v>2</v>
      </c>
      <c r="C841" s="37">
        <v>2</v>
      </c>
      <c r="D841" s="37">
        <v>0</v>
      </c>
      <c r="E841" s="91">
        <v>58</v>
      </c>
      <c r="F841" s="36">
        <v>2</v>
      </c>
      <c r="G841" s="37">
        <v>1</v>
      </c>
      <c r="H841" s="37">
        <v>1</v>
      </c>
      <c r="I841" s="91">
        <v>93</v>
      </c>
      <c r="J841" s="36">
        <v>0</v>
      </c>
      <c r="K841" s="37">
        <v>0</v>
      </c>
      <c r="L841" s="37">
        <v>0</v>
      </c>
      <c r="M841" s="65"/>
      <c r="N841" s="65"/>
      <c r="O841" s="65"/>
      <c r="P841" s="65"/>
      <c r="Q841" s="65"/>
      <c r="R841" s="65"/>
      <c r="S841" s="65"/>
      <c r="T841" s="65"/>
    </row>
    <row r="842" spans="1:20" s="35" customFormat="1" ht="18" customHeight="1">
      <c r="A842" s="19">
        <v>24</v>
      </c>
      <c r="B842" s="39">
        <v>1</v>
      </c>
      <c r="C842" s="40">
        <v>1</v>
      </c>
      <c r="D842" s="40">
        <v>0</v>
      </c>
      <c r="E842" s="92">
        <v>59</v>
      </c>
      <c r="F842" s="39">
        <v>3</v>
      </c>
      <c r="G842" s="40">
        <v>3</v>
      </c>
      <c r="H842" s="40">
        <v>0</v>
      </c>
      <c r="I842" s="92">
        <v>94</v>
      </c>
      <c r="J842" s="39">
        <v>1</v>
      </c>
      <c r="K842" s="40">
        <v>0</v>
      </c>
      <c r="L842" s="40">
        <v>1</v>
      </c>
      <c r="M842" s="65"/>
      <c r="N842" s="65"/>
      <c r="O842" s="65"/>
      <c r="P842" s="65"/>
      <c r="Q842" s="65"/>
      <c r="R842" s="65"/>
      <c r="S842" s="65"/>
      <c r="T842" s="65"/>
    </row>
    <row r="843" spans="1:20" s="6" customFormat="1" ht="25.5" customHeight="1">
      <c r="A843" s="10" t="s">
        <v>28</v>
      </c>
      <c r="B843" s="44">
        <v>12</v>
      </c>
      <c r="C843" s="44">
        <v>9</v>
      </c>
      <c r="D843" s="44">
        <v>3</v>
      </c>
      <c r="E843" s="98" t="s">
        <v>29</v>
      </c>
      <c r="F843" s="44">
        <v>13</v>
      </c>
      <c r="G843" s="44">
        <v>8</v>
      </c>
      <c r="H843" s="44">
        <v>5</v>
      </c>
      <c r="I843" s="93" t="s">
        <v>30</v>
      </c>
      <c r="J843" s="44">
        <v>3</v>
      </c>
      <c r="K843" s="44">
        <v>2</v>
      </c>
      <c r="L843" s="44">
        <v>1</v>
      </c>
      <c r="M843" s="65"/>
      <c r="N843" s="65"/>
      <c r="O843" s="65"/>
      <c r="P843" s="65"/>
      <c r="Q843" s="65"/>
      <c r="R843" s="65"/>
      <c r="S843" s="65"/>
      <c r="T843" s="65"/>
    </row>
    <row r="844" spans="1:20" s="35" customFormat="1" ht="15.75" customHeight="1">
      <c r="A844" s="17">
        <v>25</v>
      </c>
      <c r="B844" s="36">
        <v>4</v>
      </c>
      <c r="C844" s="37">
        <v>4</v>
      </c>
      <c r="D844" s="37">
        <v>0</v>
      </c>
      <c r="E844" s="91">
        <v>60</v>
      </c>
      <c r="F844" s="36">
        <v>3</v>
      </c>
      <c r="G844" s="37">
        <v>1</v>
      </c>
      <c r="H844" s="37">
        <v>2</v>
      </c>
      <c r="I844" s="91">
        <v>95</v>
      </c>
      <c r="J844" s="36">
        <v>1</v>
      </c>
      <c r="K844" s="37">
        <v>1</v>
      </c>
      <c r="L844" s="37">
        <v>0</v>
      </c>
      <c r="M844" s="65"/>
      <c r="N844" s="65"/>
      <c r="O844" s="65"/>
      <c r="P844" s="65"/>
      <c r="Q844" s="65"/>
      <c r="R844" s="65"/>
      <c r="S844" s="65"/>
      <c r="T844" s="65"/>
    </row>
    <row r="845" spans="1:20" s="35" customFormat="1" ht="15.75" customHeight="1">
      <c r="A845" s="17">
        <v>26</v>
      </c>
      <c r="B845" s="36">
        <v>2</v>
      </c>
      <c r="C845" s="37">
        <v>1</v>
      </c>
      <c r="D845" s="37">
        <v>1</v>
      </c>
      <c r="E845" s="91">
        <v>61</v>
      </c>
      <c r="F845" s="36">
        <v>1</v>
      </c>
      <c r="G845" s="37">
        <v>0</v>
      </c>
      <c r="H845" s="37">
        <v>1</v>
      </c>
      <c r="I845" s="91">
        <v>96</v>
      </c>
      <c r="J845" s="36">
        <v>1</v>
      </c>
      <c r="K845" s="37">
        <v>1</v>
      </c>
      <c r="L845" s="37">
        <v>0</v>
      </c>
      <c r="M845" s="65"/>
      <c r="N845" s="65"/>
      <c r="O845" s="65"/>
      <c r="P845" s="65"/>
      <c r="Q845" s="65"/>
      <c r="R845" s="65"/>
      <c r="S845" s="65"/>
      <c r="T845" s="65"/>
    </row>
    <row r="846" spans="1:20" s="35" customFormat="1" ht="15.75" customHeight="1">
      <c r="A846" s="17">
        <v>27</v>
      </c>
      <c r="B846" s="36">
        <v>1</v>
      </c>
      <c r="C846" s="37">
        <v>1</v>
      </c>
      <c r="D846" s="37">
        <v>0</v>
      </c>
      <c r="E846" s="91">
        <v>62</v>
      </c>
      <c r="F846" s="36">
        <v>2</v>
      </c>
      <c r="G846" s="37">
        <v>2</v>
      </c>
      <c r="H846" s="37">
        <v>0</v>
      </c>
      <c r="I846" s="91">
        <v>97</v>
      </c>
      <c r="J846" s="36">
        <v>0</v>
      </c>
      <c r="K846" s="37">
        <v>0</v>
      </c>
      <c r="L846" s="37">
        <v>0</v>
      </c>
      <c r="M846" s="65"/>
      <c r="N846" s="65"/>
      <c r="O846" s="65"/>
      <c r="P846" s="65"/>
      <c r="Q846" s="65"/>
      <c r="R846" s="65"/>
      <c r="S846" s="65"/>
      <c r="T846" s="65"/>
    </row>
    <row r="847" spans="1:20" s="35" customFormat="1" ht="15.75" customHeight="1">
      <c r="A847" s="17">
        <v>28</v>
      </c>
      <c r="B847" s="36">
        <v>2</v>
      </c>
      <c r="C847" s="37">
        <v>1</v>
      </c>
      <c r="D847" s="37">
        <v>1</v>
      </c>
      <c r="E847" s="91">
        <v>63</v>
      </c>
      <c r="F847" s="36">
        <v>4</v>
      </c>
      <c r="G847" s="37">
        <v>2</v>
      </c>
      <c r="H847" s="37">
        <v>2</v>
      </c>
      <c r="I847" s="91">
        <v>98</v>
      </c>
      <c r="J847" s="36">
        <v>1</v>
      </c>
      <c r="K847" s="37">
        <v>0</v>
      </c>
      <c r="L847" s="37">
        <v>1</v>
      </c>
      <c r="M847" s="65"/>
      <c r="N847" s="65"/>
      <c r="O847" s="65"/>
      <c r="P847" s="65"/>
      <c r="Q847" s="65"/>
      <c r="R847" s="65"/>
      <c r="S847" s="65"/>
      <c r="T847" s="65"/>
    </row>
    <row r="848" spans="1:20" s="35" customFormat="1" ht="18" customHeight="1">
      <c r="A848" s="19">
        <v>29</v>
      </c>
      <c r="B848" s="39">
        <v>3</v>
      </c>
      <c r="C848" s="40">
        <v>2</v>
      </c>
      <c r="D848" s="40">
        <v>1</v>
      </c>
      <c r="E848" s="92">
        <v>64</v>
      </c>
      <c r="F848" s="39">
        <v>3</v>
      </c>
      <c r="G848" s="40">
        <v>3</v>
      </c>
      <c r="H848" s="40">
        <v>0</v>
      </c>
      <c r="I848" s="91">
        <v>99</v>
      </c>
      <c r="J848" s="36">
        <v>0</v>
      </c>
      <c r="K848" s="37">
        <v>0</v>
      </c>
      <c r="L848" s="37">
        <v>0</v>
      </c>
      <c r="M848" s="65"/>
      <c r="N848" s="65"/>
      <c r="O848" s="65"/>
      <c r="P848" s="65"/>
      <c r="Q848" s="65"/>
      <c r="R848" s="65"/>
      <c r="S848" s="65"/>
      <c r="T848" s="65"/>
    </row>
    <row r="849" spans="1:20" s="6" customFormat="1" ht="25.5" customHeight="1">
      <c r="A849" s="10" t="s">
        <v>31</v>
      </c>
      <c r="B849" s="44">
        <v>13</v>
      </c>
      <c r="C849" s="44">
        <v>11</v>
      </c>
      <c r="D849" s="44">
        <v>2</v>
      </c>
      <c r="E849" s="98" t="s">
        <v>32</v>
      </c>
      <c r="F849" s="44">
        <v>11</v>
      </c>
      <c r="G849" s="44">
        <v>3</v>
      </c>
      <c r="H849" s="44">
        <v>8</v>
      </c>
      <c r="I849" s="95">
        <v>100</v>
      </c>
      <c r="J849" s="47">
        <v>0</v>
      </c>
      <c r="K849" s="48">
        <v>0</v>
      </c>
      <c r="L849" s="48">
        <v>0</v>
      </c>
      <c r="M849" s="65"/>
      <c r="N849" s="65"/>
      <c r="O849" s="65"/>
      <c r="P849" s="65"/>
      <c r="Q849" s="65"/>
      <c r="R849" s="65"/>
      <c r="S849" s="65"/>
      <c r="T849" s="65"/>
    </row>
    <row r="850" spans="1:20" s="35" customFormat="1" ht="15.75" customHeight="1">
      <c r="A850" s="17">
        <v>30</v>
      </c>
      <c r="B850" s="36">
        <v>5</v>
      </c>
      <c r="C850" s="37">
        <v>3</v>
      </c>
      <c r="D850" s="37">
        <v>2</v>
      </c>
      <c r="E850" s="91">
        <v>65</v>
      </c>
      <c r="F850" s="36">
        <v>1</v>
      </c>
      <c r="G850" s="37">
        <v>0</v>
      </c>
      <c r="H850" s="37">
        <v>1</v>
      </c>
      <c r="I850" s="91">
        <v>101</v>
      </c>
      <c r="J850" s="36">
        <v>0</v>
      </c>
      <c r="K850" s="37">
        <v>0</v>
      </c>
      <c r="L850" s="37">
        <v>0</v>
      </c>
      <c r="M850" s="65"/>
      <c r="N850" s="65"/>
      <c r="O850" s="65"/>
      <c r="P850" s="65"/>
      <c r="Q850" s="65"/>
      <c r="R850" s="65"/>
      <c r="S850" s="65"/>
      <c r="T850" s="65"/>
    </row>
    <row r="851" spans="1:20" s="35" customFormat="1" ht="15.75" customHeight="1">
      <c r="A851" s="17">
        <v>31</v>
      </c>
      <c r="B851" s="36">
        <v>2</v>
      </c>
      <c r="C851" s="37">
        <v>2</v>
      </c>
      <c r="D851" s="37">
        <v>0</v>
      </c>
      <c r="E851" s="91">
        <v>66</v>
      </c>
      <c r="F851" s="36">
        <v>2</v>
      </c>
      <c r="G851" s="37">
        <v>0</v>
      </c>
      <c r="H851" s="37">
        <v>2</v>
      </c>
      <c r="I851" s="91">
        <v>102</v>
      </c>
      <c r="J851" s="36">
        <v>0</v>
      </c>
      <c r="K851" s="37">
        <v>0</v>
      </c>
      <c r="L851" s="37">
        <v>0</v>
      </c>
      <c r="M851" s="65"/>
      <c r="N851" s="65"/>
      <c r="O851" s="65"/>
      <c r="P851" s="65"/>
      <c r="Q851" s="65"/>
      <c r="R851" s="65"/>
      <c r="S851" s="65"/>
      <c r="T851" s="65"/>
    </row>
    <row r="852" spans="1:20" s="35" customFormat="1" ht="15.75" customHeight="1">
      <c r="A852" s="17">
        <v>32</v>
      </c>
      <c r="B852" s="36">
        <v>1</v>
      </c>
      <c r="C852" s="37">
        <v>1</v>
      </c>
      <c r="D852" s="37">
        <v>0</v>
      </c>
      <c r="E852" s="91">
        <v>67</v>
      </c>
      <c r="F852" s="36">
        <v>2</v>
      </c>
      <c r="G852" s="37">
        <v>1</v>
      </c>
      <c r="H852" s="37">
        <v>1</v>
      </c>
      <c r="I852" s="91">
        <v>103</v>
      </c>
      <c r="J852" s="36">
        <v>0</v>
      </c>
      <c r="K852" s="37">
        <v>0</v>
      </c>
      <c r="L852" s="37">
        <v>0</v>
      </c>
      <c r="M852" s="65"/>
      <c r="N852" s="65"/>
      <c r="O852" s="65"/>
      <c r="P852" s="65"/>
      <c r="Q852" s="65"/>
      <c r="R852" s="65"/>
      <c r="S852" s="65"/>
      <c r="T852" s="65"/>
    </row>
    <row r="853" spans="1:20" s="35" customFormat="1" ht="15.75" customHeight="1">
      <c r="A853" s="17">
        <v>33</v>
      </c>
      <c r="B853" s="36">
        <v>4</v>
      </c>
      <c r="C853" s="37">
        <v>4</v>
      </c>
      <c r="D853" s="37">
        <v>0</v>
      </c>
      <c r="E853" s="91">
        <v>68</v>
      </c>
      <c r="F853" s="36">
        <v>1</v>
      </c>
      <c r="G853" s="37">
        <v>1</v>
      </c>
      <c r="H853" s="37">
        <v>0</v>
      </c>
      <c r="I853" s="96" t="s">
        <v>33</v>
      </c>
      <c r="J853" s="39">
        <v>0</v>
      </c>
      <c r="K853" s="40">
        <v>0</v>
      </c>
      <c r="L853" s="40">
        <v>0</v>
      </c>
      <c r="M853" s="65"/>
      <c r="N853" s="65"/>
      <c r="O853" s="65"/>
      <c r="P853" s="65"/>
      <c r="Q853" s="65"/>
      <c r="R853" s="65"/>
      <c r="S853" s="65"/>
      <c r="T853" s="65"/>
    </row>
    <row r="854" spans="1:20" s="35" customFormat="1" ht="21" customHeight="1" thickBot="1">
      <c r="A854" s="32">
        <v>34</v>
      </c>
      <c r="B854" s="36">
        <v>1</v>
      </c>
      <c r="C854" s="37">
        <v>1</v>
      </c>
      <c r="D854" s="37">
        <v>0</v>
      </c>
      <c r="E854" s="91">
        <v>69</v>
      </c>
      <c r="F854" s="36">
        <v>5</v>
      </c>
      <c r="G854" s="37">
        <v>1</v>
      </c>
      <c r="H854" s="37">
        <v>4</v>
      </c>
      <c r="I854" s="107" t="s">
        <v>5</v>
      </c>
      <c r="J854" s="47">
        <v>180</v>
      </c>
      <c r="K854" s="47">
        <v>101</v>
      </c>
      <c r="L854" s="47">
        <v>79</v>
      </c>
      <c r="M854" s="65"/>
      <c r="N854" s="65"/>
      <c r="O854" s="65"/>
      <c r="P854" s="65"/>
      <c r="Q854" s="65"/>
      <c r="R854" s="65"/>
      <c r="S854" s="65"/>
      <c r="T854" s="65"/>
    </row>
    <row r="855" spans="1:20" s="58" customFormat="1" ht="24" customHeight="1" thickTop="1" thickBot="1">
      <c r="A855" s="53" t="s">
        <v>34</v>
      </c>
      <c r="B855" s="115">
        <v>11</v>
      </c>
      <c r="C855" s="116">
        <v>8</v>
      </c>
      <c r="D855" s="116">
        <v>3</v>
      </c>
      <c r="E855" s="117" t="s">
        <v>36</v>
      </c>
      <c r="F855" s="116">
        <v>94</v>
      </c>
      <c r="G855" s="116">
        <v>62</v>
      </c>
      <c r="H855" s="116">
        <v>32</v>
      </c>
      <c r="I855" s="118" t="s">
        <v>37</v>
      </c>
      <c r="J855" s="116">
        <v>75</v>
      </c>
      <c r="K855" s="116">
        <v>31</v>
      </c>
      <c r="L855" s="116">
        <v>44</v>
      </c>
      <c r="M855" s="65"/>
      <c r="N855" s="65"/>
      <c r="O855" s="65"/>
      <c r="P855" s="65"/>
      <c r="Q855" s="65"/>
      <c r="R855" s="65"/>
      <c r="S855" s="65"/>
      <c r="T855" s="65"/>
    </row>
    <row r="856" spans="1:20" s="31" customFormat="1" ht="24" customHeight="1" thickBot="1">
      <c r="A856" s="24"/>
      <c r="B856" s="25" t="s">
        <v>39</v>
      </c>
      <c r="C856" s="26"/>
      <c r="D856" s="27"/>
      <c r="E856" s="28"/>
      <c r="F856" s="29"/>
      <c r="G856" s="59" t="s">
        <v>165</v>
      </c>
      <c r="H856" s="29"/>
      <c r="I856" s="28"/>
      <c r="J856" s="29"/>
      <c r="K856" s="60" t="s">
        <v>77</v>
      </c>
      <c r="L856" s="30"/>
      <c r="M856" s="35"/>
      <c r="N856" s="65"/>
      <c r="O856" s="65"/>
      <c r="P856" s="65"/>
      <c r="Q856" s="65"/>
      <c r="R856" s="65"/>
      <c r="S856" s="65"/>
      <c r="T856" s="65"/>
    </row>
    <row r="857" spans="1:20" s="4" customFormat="1" ht="21" customHeight="1">
      <c r="A857" s="11" t="s">
        <v>1</v>
      </c>
      <c r="B857" s="8" t="s">
        <v>2</v>
      </c>
      <c r="C857" s="8" t="s">
        <v>3</v>
      </c>
      <c r="D857" s="9" t="s">
        <v>4</v>
      </c>
      <c r="E857" s="11" t="s">
        <v>1</v>
      </c>
      <c r="F857" s="8" t="s">
        <v>2</v>
      </c>
      <c r="G857" s="8" t="s">
        <v>3</v>
      </c>
      <c r="H857" s="9" t="s">
        <v>4</v>
      </c>
      <c r="I857" s="11" t="s">
        <v>1</v>
      </c>
      <c r="J857" s="8" t="s">
        <v>2</v>
      </c>
      <c r="K857" s="8" t="s">
        <v>3</v>
      </c>
      <c r="L857" s="16" t="s">
        <v>4</v>
      </c>
      <c r="M857" s="65"/>
      <c r="N857" s="65"/>
      <c r="O857" s="65"/>
      <c r="P857" s="65"/>
      <c r="Q857" s="65"/>
      <c r="R857" s="65"/>
      <c r="S857" s="65"/>
      <c r="T857" s="65"/>
    </row>
    <row r="858" spans="1:20" s="6" customFormat="1" ht="25.5" customHeight="1">
      <c r="A858" s="10" t="s">
        <v>6</v>
      </c>
      <c r="B858" s="44">
        <v>0</v>
      </c>
      <c r="C858" s="44">
        <v>0</v>
      </c>
      <c r="D858" s="44">
        <v>0</v>
      </c>
      <c r="E858" s="98" t="s">
        <v>7</v>
      </c>
      <c r="F858" s="44">
        <v>3</v>
      </c>
      <c r="G858" s="44">
        <v>2</v>
      </c>
      <c r="H858" s="44">
        <v>1</v>
      </c>
      <c r="I858" s="98" t="s">
        <v>8</v>
      </c>
      <c r="J858" s="44">
        <v>6</v>
      </c>
      <c r="K858" s="44">
        <v>4</v>
      </c>
      <c r="L858" s="44">
        <v>2</v>
      </c>
      <c r="M858" s="65"/>
      <c r="N858" s="65"/>
      <c r="O858" s="65"/>
      <c r="P858" s="65"/>
      <c r="Q858" s="65"/>
      <c r="R858" s="65"/>
      <c r="S858" s="65"/>
      <c r="T858" s="65"/>
    </row>
    <row r="859" spans="1:20" s="35" customFormat="1" ht="15.75" customHeight="1">
      <c r="A859" s="17">
        <v>0</v>
      </c>
      <c r="B859" s="36">
        <v>0</v>
      </c>
      <c r="C859" s="37">
        <v>0</v>
      </c>
      <c r="D859" s="37">
        <v>0</v>
      </c>
      <c r="E859" s="91">
        <v>35</v>
      </c>
      <c r="F859" s="36">
        <v>1</v>
      </c>
      <c r="G859" s="37">
        <v>0</v>
      </c>
      <c r="H859" s="37">
        <v>1</v>
      </c>
      <c r="I859" s="91">
        <v>70</v>
      </c>
      <c r="J859" s="36">
        <v>0</v>
      </c>
      <c r="K859" s="37">
        <v>0</v>
      </c>
      <c r="L859" s="37">
        <v>0</v>
      </c>
      <c r="M859" s="65"/>
      <c r="N859" s="65"/>
      <c r="O859" s="65"/>
      <c r="P859" s="65"/>
      <c r="Q859" s="65"/>
      <c r="R859" s="65"/>
      <c r="S859" s="65"/>
      <c r="T859" s="65"/>
    </row>
    <row r="860" spans="1:20" s="35" customFormat="1" ht="15.75" customHeight="1">
      <c r="A860" s="17">
        <v>1</v>
      </c>
      <c r="B860" s="36">
        <v>0</v>
      </c>
      <c r="C860" s="37">
        <v>0</v>
      </c>
      <c r="D860" s="37">
        <v>0</v>
      </c>
      <c r="E860" s="91">
        <v>36</v>
      </c>
      <c r="F860" s="36">
        <v>1</v>
      </c>
      <c r="G860" s="37">
        <v>1</v>
      </c>
      <c r="H860" s="37">
        <v>0</v>
      </c>
      <c r="I860" s="91">
        <v>71</v>
      </c>
      <c r="J860" s="36">
        <v>0</v>
      </c>
      <c r="K860" s="37">
        <v>0</v>
      </c>
      <c r="L860" s="37">
        <v>0</v>
      </c>
      <c r="M860" s="65"/>
      <c r="N860" s="65"/>
      <c r="O860" s="65"/>
      <c r="P860" s="65"/>
      <c r="Q860" s="65"/>
      <c r="R860" s="65"/>
      <c r="S860" s="65"/>
      <c r="T860" s="65"/>
    </row>
    <row r="861" spans="1:20" s="35" customFormat="1" ht="15.75" customHeight="1">
      <c r="A861" s="17">
        <v>2</v>
      </c>
      <c r="B861" s="36">
        <v>0</v>
      </c>
      <c r="C861" s="37">
        <v>0</v>
      </c>
      <c r="D861" s="37">
        <v>0</v>
      </c>
      <c r="E861" s="91">
        <v>37</v>
      </c>
      <c r="F861" s="36">
        <v>0</v>
      </c>
      <c r="G861" s="37">
        <v>0</v>
      </c>
      <c r="H861" s="37">
        <v>0</v>
      </c>
      <c r="I861" s="91">
        <v>72</v>
      </c>
      <c r="J861" s="36">
        <v>4</v>
      </c>
      <c r="K861" s="37">
        <v>3</v>
      </c>
      <c r="L861" s="37">
        <v>1</v>
      </c>
      <c r="M861" s="65"/>
      <c r="N861" s="65"/>
      <c r="O861" s="65"/>
      <c r="P861" s="65"/>
      <c r="Q861" s="65"/>
      <c r="R861" s="65"/>
      <c r="S861" s="65"/>
      <c r="T861" s="65"/>
    </row>
    <row r="862" spans="1:20" s="35" customFormat="1" ht="15.75" customHeight="1">
      <c r="A862" s="17">
        <v>3</v>
      </c>
      <c r="B862" s="36">
        <v>0</v>
      </c>
      <c r="C862" s="37">
        <v>0</v>
      </c>
      <c r="D862" s="37">
        <v>0</v>
      </c>
      <c r="E862" s="91">
        <v>38</v>
      </c>
      <c r="F862" s="36">
        <v>1</v>
      </c>
      <c r="G862" s="37">
        <v>1</v>
      </c>
      <c r="H862" s="37">
        <v>0</v>
      </c>
      <c r="I862" s="91">
        <v>73</v>
      </c>
      <c r="J862" s="36">
        <v>1</v>
      </c>
      <c r="K862" s="37">
        <v>1</v>
      </c>
      <c r="L862" s="37">
        <v>0</v>
      </c>
      <c r="M862" s="65"/>
      <c r="N862" s="65"/>
      <c r="O862" s="65"/>
      <c r="P862" s="65"/>
      <c r="Q862" s="65"/>
      <c r="R862" s="65"/>
      <c r="S862" s="65"/>
      <c r="T862" s="65"/>
    </row>
    <row r="863" spans="1:20" s="35" customFormat="1" ht="18" customHeight="1">
      <c r="A863" s="19">
        <v>4</v>
      </c>
      <c r="B863" s="105">
        <v>0</v>
      </c>
      <c r="C863" s="40">
        <v>0</v>
      </c>
      <c r="D863" s="40">
        <v>0</v>
      </c>
      <c r="E863" s="92">
        <v>39</v>
      </c>
      <c r="F863" s="39">
        <v>0</v>
      </c>
      <c r="G863" s="40">
        <v>0</v>
      </c>
      <c r="H863" s="40">
        <v>0</v>
      </c>
      <c r="I863" s="92">
        <v>74</v>
      </c>
      <c r="J863" s="39">
        <v>1</v>
      </c>
      <c r="K863" s="40">
        <v>0</v>
      </c>
      <c r="L863" s="40">
        <v>1</v>
      </c>
      <c r="M863" s="65"/>
      <c r="N863" s="65"/>
      <c r="O863" s="65"/>
      <c r="P863" s="65"/>
      <c r="Q863" s="65"/>
      <c r="R863" s="65"/>
      <c r="S863" s="65"/>
      <c r="T863" s="65"/>
    </row>
    <row r="864" spans="1:20" s="6" customFormat="1" ht="25.5" customHeight="1">
      <c r="A864" s="10" t="s">
        <v>10</v>
      </c>
      <c r="B864" s="44">
        <v>3</v>
      </c>
      <c r="C864" s="44">
        <v>2</v>
      </c>
      <c r="D864" s="44">
        <v>1</v>
      </c>
      <c r="E864" s="98" t="s">
        <v>11</v>
      </c>
      <c r="F864" s="44">
        <v>3</v>
      </c>
      <c r="G864" s="44">
        <v>1</v>
      </c>
      <c r="H864" s="44">
        <v>2</v>
      </c>
      <c r="I864" s="98" t="s">
        <v>12</v>
      </c>
      <c r="J864" s="44">
        <v>8</v>
      </c>
      <c r="K864" s="44">
        <v>3</v>
      </c>
      <c r="L864" s="44">
        <v>5</v>
      </c>
      <c r="M864" s="65"/>
      <c r="N864" s="65"/>
      <c r="O864" s="65"/>
      <c r="P864" s="65"/>
      <c r="Q864" s="65"/>
      <c r="R864" s="65"/>
      <c r="S864" s="65"/>
      <c r="T864" s="65"/>
    </row>
    <row r="865" spans="1:20" s="35" customFormat="1" ht="15.75" customHeight="1">
      <c r="A865" s="17">
        <v>5</v>
      </c>
      <c r="B865" s="36">
        <v>0</v>
      </c>
      <c r="C865" s="37">
        <v>0</v>
      </c>
      <c r="D865" s="37">
        <v>0</v>
      </c>
      <c r="E865" s="91">
        <v>40</v>
      </c>
      <c r="F865" s="36">
        <v>1</v>
      </c>
      <c r="G865" s="37">
        <v>0</v>
      </c>
      <c r="H865" s="37">
        <v>1</v>
      </c>
      <c r="I865" s="91">
        <v>75</v>
      </c>
      <c r="J865" s="36">
        <v>0</v>
      </c>
      <c r="K865" s="37">
        <v>0</v>
      </c>
      <c r="L865" s="37">
        <v>0</v>
      </c>
      <c r="M865" s="65"/>
      <c r="N865" s="65"/>
      <c r="O865" s="65"/>
      <c r="P865" s="65"/>
      <c r="Q865" s="65"/>
      <c r="R865" s="65"/>
      <c r="S865" s="65"/>
      <c r="T865" s="65"/>
    </row>
    <row r="866" spans="1:20" s="35" customFormat="1" ht="15.75" customHeight="1">
      <c r="A866" s="17">
        <v>6</v>
      </c>
      <c r="B866" s="36">
        <v>0</v>
      </c>
      <c r="C866" s="37">
        <v>0</v>
      </c>
      <c r="D866" s="37">
        <v>0</v>
      </c>
      <c r="E866" s="91">
        <v>41</v>
      </c>
      <c r="F866" s="36">
        <v>2</v>
      </c>
      <c r="G866" s="37">
        <v>1</v>
      </c>
      <c r="H866" s="37">
        <v>1</v>
      </c>
      <c r="I866" s="91">
        <v>76</v>
      </c>
      <c r="J866" s="36">
        <v>3</v>
      </c>
      <c r="K866" s="37">
        <v>0</v>
      </c>
      <c r="L866" s="37">
        <v>3</v>
      </c>
      <c r="M866" s="65"/>
      <c r="N866" s="65"/>
      <c r="O866" s="65"/>
      <c r="P866" s="65"/>
      <c r="Q866" s="65"/>
      <c r="R866" s="65"/>
      <c r="S866" s="65"/>
      <c r="T866" s="65"/>
    </row>
    <row r="867" spans="1:20" s="35" customFormat="1" ht="15.75" customHeight="1">
      <c r="A867" s="17">
        <v>7</v>
      </c>
      <c r="B867" s="36">
        <v>1</v>
      </c>
      <c r="C867" s="37">
        <v>0</v>
      </c>
      <c r="D867" s="37">
        <v>1</v>
      </c>
      <c r="E867" s="91">
        <v>42</v>
      </c>
      <c r="F867" s="36">
        <v>0</v>
      </c>
      <c r="G867" s="37">
        <v>0</v>
      </c>
      <c r="H867" s="37">
        <v>0</v>
      </c>
      <c r="I867" s="91">
        <v>77</v>
      </c>
      <c r="J867" s="36">
        <v>1</v>
      </c>
      <c r="K867" s="37">
        <v>0</v>
      </c>
      <c r="L867" s="37">
        <v>1</v>
      </c>
      <c r="M867" s="65"/>
      <c r="N867" s="65"/>
      <c r="O867" s="65"/>
      <c r="P867" s="65"/>
      <c r="Q867" s="65"/>
      <c r="R867" s="65"/>
      <c r="S867" s="65"/>
      <c r="T867" s="65"/>
    </row>
    <row r="868" spans="1:20" s="35" customFormat="1" ht="15.75" customHeight="1">
      <c r="A868" s="17">
        <v>8</v>
      </c>
      <c r="B868" s="36">
        <v>1</v>
      </c>
      <c r="C868" s="37">
        <v>1</v>
      </c>
      <c r="D868" s="37">
        <v>0</v>
      </c>
      <c r="E868" s="91">
        <v>43</v>
      </c>
      <c r="F868" s="36">
        <v>0</v>
      </c>
      <c r="G868" s="37">
        <v>0</v>
      </c>
      <c r="H868" s="37">
        <v>0</v>
      </c>
      <c r="I868" s="91">
        <v>78</v>
      </c>
      <c r="J868" s="36">
        <v>3</v>
      </c>
      <c r="K868" s="37">
        <v>2</v>
      </c>
      <c r="L868" s="37">
        <v>1</v>
      </c>
      <c r="M868" s="65"/>
      <c r="N868" s="65"/>
      <c r="O868" s="65"/>
      <c r="P868" s="65"/>
      <c r="Q868" s="65"/>
      <c r="R868" s="65"/>
      <c r="S868" s="65"/>
      <c r="T868" s="65"/>
    </row>
    <row r="869" spans="1:20" s="35" customFormat="1" ht="18" customHeight="1">
      <c r="A869" s="19">
        <v>9</v>
      </c>
      <c r="B869" s="39">
        <v>1</v>
      </c>
      <c r="C869" s="40">
        <v>1</v>
      </c>
      <c r="D869" s="40">
        <v>0</v>
      </c>
      <c r="E869" s="92">
        <v>44</v>
      </c>
      <c r="F869" s="39">
        <v>0</v>
      </c>
      <c r="G869" s="40">
        <v>0</v>
      </c>
      <c r="H869" s="40">
        <v>0</v>
      </c>
      <c r="I869" s="92">
        <v>79</v>
      </c>
      <c r="J869" s="39">
        <v>1</v>
      </c>
      <c r="K869" s="40">
        <v>1</v>
      </c>
      <c r="L869" s="40">
        <v>0</v>
      </c>
      <c r="M869" s="65"/>
      <c r="N869" s="65"/>
      <c r="O869" s="65"/>
      <c r="P869" s="65"/>
      <c r="Q869" s="65"/>
      <c r="R869" s="65"/>
      <c r="S869" s="65"/>
      <c r="T869" s="65"/>
    </row>
    <row r="870" spans="1:20" s="6" customFormat="1" ht="25.5" customHeight="1">
      <c r="A870" s="10" t="s">
        <v>19</v>
      </c>
      <c r="B870" s="44">
        <v>2</v>
      </c>
      <c r="C870" s="44">
        <v>0</v>
      </c>
      <c r="D870" s="44">
        <v>2</v>
      </c>
      <c r="E870" s="98" t="s">
        <v>20</v>
      </c>
      <c r="F870" s="44">
        <v>3</v>
      </c>
      <c r="G870" s="44">
        <v>0</v>
      </c>
      <c r="H870" s="44">
        <v>3</v>
      </c>
      <c r="I870" s="98" t="s">
        <v>21</v>
      </c>
      <c r="J870" s="44">
        <v>8</v>
      </c>
      <c r="K870" s="44">
        <v>1</v>
      </c>
      <c r="L870" s="44">
        <v>7</v>
      </c>
      <c r="M870" s="65"/>
      <c r="N870" s="65"/>
      <c r="O870" s="65"/>
      <c r="P870" s="65"/>
      <c r="Q870" s="65"/>
      <c r="R870" s="65"/>
      <c r="S870" s="65"/>
      <c r="T870" s="65"/>
    </row>
    <row r="871" spans="1:20" s="35" customFormat="1" ht="15.75" customHeight="1">
      <c r="A871" s="17">
        <v>10</v>
      </c>
      <c r="B871" s="36">
        <v>0</v>
      </c>
      <c r="C871" s="37">
        <v>0</v>
      </c>
      <c r="D871" s="37">
        <v>0</v>
      </c>
      <c r="E871" s="91">
        <v>45</v>
      </c>
      <c r="F871" s="36">
        <v>0</v>
      </c>
      <c r="G871" s="37">
        <v>0</v>
      </c>
      <c r="H871" s="37">
        <v>0</v>
      </c>
      <c r="I871" s="91">
        <v>80</v>
      </c>
      <c r="J871" s="36">
        <v>0</v>
      </c>
      <c r="K871" s="37">
        <v>0</v>
      </c>
      <c r="L871" s="37">
        <v>0</v>
      </c>
      <c r="M871" s="65"/>
      <c r="N871" s="65"/>
      <c r="O871" s="65"/>
      <c r="P871" s="65"/>
      <c r="Q871" s="65"/>
      <c r="R871" s="65"/>
      <c r="S871" s="65"/>
      <c r="T871" s="65"/>
    </row>
    <row r="872" spans="1:20" s="35" customFormat="1" ht="15.75" customHeight="1">
      <c r="A872" s="17">
        <v>11</v>
      </c>
      <c r="B872" s="36">
        <v>1</v>
      </c>
      <c r="C872" s="37">
        <v>0</v>
      </c>
      <c r="D872" s="37">
        <v>1</v>
      </c>
      <c r="E872" s="91">
        <v>46</v>
      </c>
      <c r="F872" s="36">
        <v>2</v>
      </c>
      <c r="G872" s="37">
        <v>0</v>
      </c>
      <c r="H872" s="37">
        <v>2</v>
      </c>
      <c r="I872" s="91">
        <v>81</v>
      </c>
      <c r="J872" s="36">
        <v>2</v>
      </c>
      <c r="K872" s="37">
        <v>0</v>
      </c>
      <c r="L872" s="37">
        <v>2</v>
      </c>
      <c r="M872" s="65"/>
      <c r="N872" s="65"/>
      <c r="O872" s="65"/>
      <c r="P872" s="65"/>
      <c r="Q872" s="65"/>
      <c r="R872" s="65"/>
      <c r="S872" s="65"/>
      <c r="T872" s="65"/>
    </row>
    <row r="873" spans="1:20" s="35" customFormat="1" ht="15.75" customHeight="1">
      <c r="A873" s="17">
        <v>12</v>
      </c>
      <c r="B873" s="36">
        <v>1</v>
      </c>
      <c r="C873" s="37">
        <v>0</v>
      </c>
      <c r="D873" s="37">
        <v>1</v>
      </c>
      <c r="E873" s="91">
        <v>47</v>
      </c>
      <c r="F873" s="36">
        <v>0</v>
      </c>
      <c r="G873" s="37">
        <v>0</v>
      </c>
      <c r="H873" s="37">
        <v>0</v>
      </c>
      <c r="I873" s="91">
        <v>82</v>
      </c>
      <c r="J873" s="36">
        <v>3</v>
      </c>
      <c r="K873" s="37">
        <v>1</v>
      </c>
      <c r="L873" s="37">
        <v>2</v>
      </c>
      <c r="M873" s="65"/>
      <c r="N873" s="65"/>
      <c r="O873" s="65"/>
      <c r="P873" s="65"/>
      <c r="Q873" s="65"/>
      <c r="R873" s="65"/>
      <c r="S873" s="65"/>
      <c r="T873" s="65"/>
    </row>
    <row r="874" spans="1:20" s="35" customFormat="1" ht="15.75" customHeight="1">
      <c r="A874" s="17">
        <v>13</v>
      </c>
      <c r="B874" s="36">
        <v>0</v>
      </c>
      <c r="C874" s="37">
        <v>0</v>
      </c>
      <c r="D874" s="37">
        <v>0</v>
      </c>
      <c r="E874" s="91">
        <v>48</v>
      </c>
      <c r="F874" s="36">
        <v>0</v>
      </c>
      <c r="G874" s="37">
        <v>0</v>
      </c>
      <c r="H874" s="37">
        <v>0</v>
      </c>
      <c r="I874" s="91">
        <v>83</v>
      </c>
      <c r="J874" s="36">
        <v>2</v>
      </c>
      <c r="K874" s="37">
        <v>0</v>
      </c>
      <c r="L874" s="37">
        <v>2</v>
      </c>
      <c r="M874" s="65"/>
      <c r="N874" s="65"/>
      <c r="O874" s="65"/>
      <c r="P874" s="65"/>
      <c r="Q874" s="65"/>
      <c r="R874" s="65"/>
      <c r="S874" s="65"/>
      <c r="T874" s="65"/>
    </row>
    <row r="875" spans="1:20" s="35" customFormat="1" ht="18" customHeight="1">
      <c r="A875" s="19">
        <v>14</v>
      </c>
      <c r="B875" s="39">
        <v>0</v>
      </c>
      <c r="C875" s="40">
        <v>0</v>
      </c>
      <c r="D875" s="40">
        <v>0</v>
      </c>
      <c r="E875" s="92">
        <v>49</v>
      </c>
      <c r="F875" s="39">
        <v>1</v>
      </c>
      <c r="G875" s="40">
        <v>0</v>
      </c>
      <c r="H875" s="40">
        <v>1</v>
      </c>
      <c r="I875" s="92">
        <v>84</v>
      </c>
      <c r="J875" s="39">
        <v>1</v>
      </c>
      <c r="K875" s="40">
        <v>0</v>
      </c>
      <c r="L875" s="40">
        <v>1</v>
      </c>
      <c r="M875" s="65"/>
      <c r="N875" s="65"/>
      <c r="O875" s="65"/>
      <c r="P875" s="65"/>
      <c r="Q875" s="65"/>
      <c r="R875" s="65"/>
      <c r="S875" s="65"/>
      <c r="T875" s="65"/>
    </row>
    <row r="876" spans="1:20" s="6" customFormat="1" ht="25.5" customHeight="1">
      <c r="A876" s="10" t="s">
        <v>22</v>
      </c>
      <c r="B876" s="44">
        <v>7</v>
      </c>
      <c r="C876" s="44">
        <v>5</v>
      </c>
      <c r="D876" s="44">
        <v>2</v>
      </c>
      <c r="E876" s="98" t="s">
        <v>23</v>
      </c>
      <c r="F876" s="44">
        <v>12</v>
      </c>
      <c r="G876" s="44">
        <v>5</v>
      </c>
      <c r="H876" s="44">
        <v>7</v>
      </c>
      <c r="I876" s="98" t="s">
        <v>24</v>
      </c>
      <c r="J876" s="44">
        <v>15</v>
      </c>
      <c r="K876" s="44">
        <v>3</v>
      </c>
      <c r="L876" s="44">
        <v>12</v>
      </c>
      <c r="M876" s="65"/>
      <c r="N876" s="65"/>
      <c r="O876" s="65"/>
      <c r="P876" s="65"/>
      <c r="Q876" s="65"/>
      <c r="R876" s="65"/>
      <c r="S876" s="65"/>
      <c r="T876" s="65"/>
    </row>
    <row r="877" spans="1:20" s="35" customFormat="1" ht="15.75" customHeight="1">
      <c r="A877" s="17">
        <v>15</v>
      </c>
      <c r="B877" s="36">
        <v>1</v>
      </c>
      <c r="C877" s="37">
        <v>0</v>
      </c>
      <c r="D877" s="37">
        <v>1</v>
      </c>
      <c r="E877" s="91">
        <v>50</v>
      </c>
      <c r="F877" s="36">
        <v>2</v>
      </c>
      <c r="G877" s="37">
        <v>0</v>
      </c>
      <c r="H877" s="37">
        <v>2</v>
      </c>
      <c r="I877" s="91">
        <v>85</v>
      </c>
      <c r="J877" s="36">
        <v>3</v>
      </c>
      <c r="K877" s="37">
        <v>0</v>
      </c>
      <c r="L877" s="37">
        <v>3</v>
      </c>
      <c r="M877" s="65"/>
      <c r="N877" s="65"/>
      <c r="O877" s="65"/>
      <c r="P877" s="65"/>
      <c r="Q877" s="65"/>
      <c r="R877" s="65"/>
      <c r="S877" s="65"/>
      <c r="T877" s="65"/>
    </row>
    <row r="878" spans="1:20" s="35" customFormat="1" ht="15.75" customHeight="1">
      <c r="A878" s="17">
        <v>16</v>
      </c>
      <c r="B878" s="36">
        <v>2</v>
      </c>
      <c r="C878" s="37">
        <v>2</v>
      </c>
      <c r="D878" s="37">
        <v>0</v>
      </c>
      <c r="E878" s="91">
        <v>51</v>
      </c>
      <c r="F878" s="36">
        <v>2</v>
      </c>
      <c r="G878" s="37">
        <v>0</v>
      </c>
      <c r="H878" s="37">
        <v>2</v>
      </c>
      <c r="I878" s="91">
        <v>86</v>
      </c>
      <c r="J878" s="36">
        <v>5</v>
      </c>
      <c r="K878" s="37">
        <v>2</v>
      </c>
      <c r="L878" s="37">
        <v>3</v>
      </c>
      <c r="M878" s="65"/>
      <c r="N878" s="65"/>
      <c r="O878" s="65"/>
      <c r="P878" s="65"/>
      <c r="Q878" s="65"/>
      <c r="R878" s="65"/>
      <c r="S878" s="65"/>
      <c r="T878" s="65"/>
    </row>
    <row r="879" spans="1:20" s="35" customFormat="1" ht="15.75" customHeight="1">
      <c r="A879" s="17">
        <v>17</v>
      </c>
      <c r="B879" s="36">
        <v>0</v>
      </c>
      <c r="C879" s="37">
        <v>0</v>
      </c>
      <c r="D879" s="37">
        <v>0</v>
      </c>
      <c r="E879" s="91">
        <v>52</v>
      </c>
      <c r="F879" s="36">
        <v>2</v>
      </c>
      <c r="G879" s="37">
        <v>1</v>
      </c>
      <c r="H879" s="37">
        <v>1</v>
      </c>
      <c r="I879" s="91">
        <v>87</v>
      </c>
      <c r="J879" s="36">
        <v>2</v>
      </c>
      <c r="K879" s="37">
        <v>0</v>
      </c>
      <c r="L879" s="37">
        <v>2</v>
      </c>
      <c r="M879" s="65"/>
      <c r="N879" s="65"/>
      <c r="O879" s="65"/>
      <c r="P879" s="65"/>
      <c r="Q879" s="65"/>
      <c r="R879" s="65"/>
      <c r="S879" s="65"/>
      <c r="T879" s="65"/>
    </row>
    <row r="880" spans="1:20" s="35" customFormat="1" ht="15.75" customHeight="1">
      <c r="A880" s="17">
        <v>18</v>
      </c>
      <c r="B880" s="36">
        <v>3</v>
      </c>
      <c r="C880" s="37">
        <v>2</v>
      </c>
      <c r="D880" s="37">
        <v>1</v>
      </c>
      <c r="E880" s="91">
        <v>53</v>
      </c>
      <c r="F880" s="36">
        <v>1</v>
      </c>
      <c r="G880" s="37">
        <v>1</v>
      </c>
      <c r="H880" s="37">
        <v>0</v>
      </c>
      <c r="I880" s="91">
        <v>88</v>
      </c>
      <c r="J880" s="36">
        <v>3</v>
      </c>
      <c r="K880" s="37">
        <v>1</v>
      </c>
      <c r="L880" s="37">
        <v>2</v>
      </c>
      <c r="M880" s="65"/>
      <c r="N880" s="65"/>
      <c r="O880" s="65"/>
      <c r="P880" s="65"/>
      <c r="Q880" s="65"/>
      <c r="R880" s="65"/>
      <c r="S880" s="65"/>
      <c r="T880" s="65"/>
    </row>
    <row r="881" spans="1:20" s="35" customFormat="1" ht="18" customHeight="1">
      <c r="A881" s="19">
        <v>19</v>
      </c>
      <c r="B881" s="39">
        <v>1</v>
      </c>
      <c r="C881" s="40">
        <v>1</v>
      </c>
      <c r="D881" s="40">
        <v>0</v>
      </c>
      <c r="E881" s="92">
        <v>54</v>
      </c>
      <c r="F881" s="39">
        <v>5</v>
      </c>
      <c r="G881" s="40">
        <v>3</v>
      </c>
      <c r="H881" s="40">
        <v>2</v>
      </c>
      <c r="I881" s="92">
        <v>89</v>
      </c>
      <c r="J881" s="39">
        <v>2</v>
      </c>
      <c r="K881" s="40">
        <v>0</v>
      </c>
      <c r="L881" s="40">
        <v>2</v>
      </c>
      <c r="M881" s="65"/>
      <c r="N881" s="65"/>
      <c r="O881" s="65"/>
      <c r="P881" s="65"/>
      <c r="Q881" s="65"/>
      <c r="R881" s="65"/>
      <c r="S881" s="65"/>
      <c r="T881" s="65"/>
    </row>
    <row r="882" spans="1:20" s="6" customFormat="1" ht="25.5" customHeight="1">
      <c r="A882" s="10" t="s">
        <v>25</v>
      </c>
      <c r="B882" s="44">
        <v>3</v>
      </c>
      <c r="C882" s="44">
        <v>2</v>
      </c>
      <c r="D882" s="44">
        <v>1</v>
      </c>
      <c r="E882" s="98" t="s">
        <v>26</v>
      </c>
      <c r="F882" s="44">
        <v>9</v>
      </c>
      <c r="G882" s="44">
        <v>3</v>
      </c>
      <c r="H882" s="44">
        <v>6</v>
      </c>
      <c r="I882" s="98" t="s">
        <v>27</v>
      </c>
      <c r="J882" s="44">
        <v>10</v>
      </c>
      <c r="K882" s="44">
        <v>2</v>
      </c>
      <c r="L882" s="44">
        <v>8</v>
      </c>
      <c r="M882" s="65"/>
      <c r="N882" s="65"/>
      <c r="O882" s="65"/>
      <c r="P882" s="65"/>
      <c r="Q882" s="65"/>
      <c r="R882" s="65"/>
      <c r="S882" s="65"/>
      <c r="T882" s="65"/>
    </row>
    <row r="883" spans="1:20" s="35" customFormat="1" ht="15.75" customHeight="1">
      <c r="A883" s="17">
        <v>20</v>
      </c>
      <c r="B883" s="36">
        <v>1</v>
      </c>
      <c r="C883" s="37">
        <v>0</v>
      </c>
      <c r="D883" s="37">
        <v>1</v>
      </c>
      <c r="E883" s="91">
        <v>55</v>
      </c>
      <c r="F883" s="36">
        <v>3</v>
      </c>
      <c r="G883" s="37">
        <v>2</v>
      </c>
      <c r="H883" s="37">
        <v>1</v>
      </c>
      <c r="I883" s="91">
        <v>90</v>
      </c>
      <c r="J883" s="36">
        <v>4</v>
      </c>
      <c r="K883" s="37">
        <v>1</v>
      </c>
      <c r="L883" s="37">
        <v>3</v>
      </c>
      <c r="M883" s="65"/>
      <c r="N883" s="65"/>
      <c r="O883" s="65"/>
      <c r="P883" s="65"/>
      <c r="Q883" s="65"/>
      <c r="R883" s="65"/>
      <c r="S883" s="65"/>
      <c r="T883" s="65"/>
    </row>
    <row r="884" spans="1:20" s="35" customFormat="1" ht="15.75" customHeight="1">
      <c r="A884" s="17">
        <v>21</v>
      </c>
      <c r="B884" s="36">
        <v>1</v>
      </c>
      <c r="C884" s="37">
        <v>1</v>
      </c>
      <c r="D884" s="37">
        <v>0</v>
      </c>
      <c r="E884" s="91">
        <v>56</v>
      </c>
      <c r="F884" s="36">
        <v>0</v>
      </c>
      <c r="G884" s="37">
        <v>0</v>
      </c>
      <c r="H884" s="37">
        <v>0</v>
      </c>
      <c r="I884" s="91">
        <v>91</v>
      </c>
      <c r="J884" s="36">
        <v>3</v>
      </c>
      <c r="K884" s="37">
        <v>1</v>
      </c>
      <c r="L884" s="37">
        <v>2</v>
      </c>
      <c r="M884" s="65"/>
      <c r="N884" s="65"/>
      <c r="O884" s="65"/>
      <c r="P884" s="65"/>
      <c r="Q884" s="65"/>
      <c r="R884" s="65"/>
      <c r="S884" s="65"/>
      <c r="T884" s="65"/>
    </row>
    <row r="885" spans="1:20" s="35" customFormat="1" ht="15.75" customHeight="1">
      <c r="A885" s="17">
        <v>22</v>
      </c>
      <c r="B885" s="36">
        <v>1</v>
      </c>
      <c r="C885" s="37">
        <v>1</v>
      </c>
      <c r="D885" s="37">
        <v>0</v>
      </c>
      <c r="E885" s="91">
        <v>57</v>
      </c>
      <c r="F885" s="36">
        <v>4</v>
      </c>
      <c r="G885" s="37">
        <v>1</v>
      </c>
      <c r="H885" s="37">
        <v>3</v>
      </c>
      <c r="I885" s="91">
        <v>92</v>
      </c>
      <c r="J885" s="36">
        <v>0</v>
      </c>
      <c r="K885" s="37">
        <v>0</v>
      </c>
      <c r="L885" s="37">
        <v>0</v>
      </c>
      <c r="M885" s="65"/>
      <c r="N885" s="65"/>
      <c r="O885" s="65"/>
      <c r="P885" s="65"/>
      <c r="Q885" s="65"/>
      <c r="R885" s="65"/>
      <c r="S885" s="65"/>
      <c r="T885" s="65"/>
    </row>
    <row r="886" spans="1:20" s="35" customFormat="1" ht="15.75" customHeight="1">
      <c r="A886" s="17">
        <v>23</v>
      </c>
      <c r="B886" s="36">
        <v>0</v>
      </c>
      <c r="C886" s="37">
        <v>0</v>
      </c>
      <c r="D886" s="37">
        <v>0</v>
      </c>
      <c r="E886" s="91">
        <v>58</v>
      </c>
      <c r="F886" s="36">
        <v>0</v>
      </c>
      <c r="G886" s="37">
        <v>0</v>
      </c>
      <c r="H886" s="37">
        <v>0</v>
      </c>
      <c r="I886" s="91">
        <v>93</v>
      </c>
      <c r="J886" s="36">
        <v>1</v>
      </c>
      <c r="K886" s="37">
        <v>0</v>
      </c>
      <c r="L886" s="37">
        <v>1</v>
      </c>
      <c r="M886" s="65"/>
      <c r="N886" s="65"/>
      <c r="O886" s="65"/>
      <c r="P886" s="65"/>
      <c r="Q886" s="65"/>
      <c r="R886" s="65"/>
      <c r="S886" s="65"/>
      <c r="T886" s="65"/>
    </row>
    <row r="887" spans="1:20" s="35" customFormat="1" ht="18" customHeight="1">
      <c r="A887" s="19">
        <v>24</v>
      </c>
      <c r="B887" s="39">
        <v>0</v>
      </c>
      <c r="C887" s="40">
        <v>0</v>
      </c>
      <c r="D887" s="40">
        <v>0</v>
      </c>
      <c r="E887" s="92">
        <v>59</v>
      </c>
      <c r="F887" s="39">
        <v>2</v>
      </c>
      <c r="G887" s="40">
        <v>0</v>
      </c>
      <c r="H887" s="40">
        <v>2</v>
      </c>
      <c r="I887" s="92">
        <v>94</v>
      </c>
      <c r="J887" s="39">
        <v>2</v>
      </c>
      <c r="K887" s="40">
        <v>0</v>
      </c>
      <c r="L887" s="40">
        <v>2</v>
      </c>
      <c r="M887" s="65"/>
      <c r="N887" s="65"/>
      <c r="O887" s="65"/>
      <c r="P887" s="65"/>
      <c r="Q887" s="65"/>
      <c r="R887" s="65"/>
      <c r="S887" s="65"/>
      <c r="T887" s="65"/>
    </row>
    <row r="888" spans="1:20" s="6" customFormat="1" ht="25.5" customHeight="1">
      <c r="A888" s="10" t="s">
        <v>28</v>
      </c>
      <c r="B888" s="44">
        <v>4</v>
      </c>
      <c r="C888" s="44">
        <v>0</v>
      </c>
      <c r="D888" s="44">
        <v>4</v>
      </c>
      <c r="E888" s="98" t="s">
        <v>29</v>
      </c>
      <c r="F888" s="44">
        <v>9</v>
      </c>
      <c r="G888" s="44">
        <v>3</v>
      </c>
      <c r="H888" s="44">
        <v>6</v>
      </c>
      <c r="I888" s="93" t="s">
        <v>30</v>
      </c>
      <c r="J888" s="44">
        <v>1</v>
      </c>
      <c r="K888" s="44">
        <v>0</v>
      </c>
      <c r="L888" s="44">
        <v>1</v>
      </c>
      <c r="M888" s="65"/>
      <c r="N888" s="65"/>
      <c r="O888" s="65"/>
      <c r="P888" s="65"/>
      <c r="Q888" s="65"/>
      <c r="R888" s="65"/>
      <c r="S888" s="65"/>
      <c r="T888" s="65"/>
    </row>
    <row r="889" spans="1:20" s="35" customFormat="1" ht="15.75" customHeight="1">
      <c r="A889" s="17">
        <v>25</v>
      </c>
      <c r="B889" s="36">
        <v>0</v>
      </c>
      <c r="C889" s="37">
        <v>0</v>
      </c>
      <c r="D889" s="37">
        <v>0</v>
      </c>
      <c r="E889" s="91">
        <v>60</v>
      </c>
      <c r="F889" s="36">
        <v>1</v>
      </c>
      <c r="G889" s="37">
        <v>0</v>
      </c>
      <c r="H889" s="37">
        <v>1</v>
      </c>
      <c r="I889" s="91">
        <v>95</v>
      </c>
      <c r="J889" s="36">
        <v>1</v>
      </c>
      <c r="K889" s="37">
        <v>0</v>
      </c>
      <c r="L889" s="37">
        <v>1</v>
      </c>
      <c r="M889" s="65"/>
      <c r="N889" s="65"/>
      <c r="O889" s="65"/>
      <c r="P889" s="65"/>
      <c r="Q889" s="65"/>
      <c r="R889" s="65"/>
      <c r="S889" s="65"/>
      <c r="T889" s="65"/>
    </row>
    <row r="890" spans="1:20" s="35" customFormat="1" ht="15.75" customHeight="1">
      <c r="A890" s="17">
        <v>26</v>
      </c>
      <c r="B890" s="36">
        <v>2</v>
      </c>
      <c r="C890" s="37">
        <v>0</v>
      </c>
      <c r="D890" s="37">
        <v>2</v>
      </c>
      <c r="E890" s="91">
        <v>61</v>
      </c>
      <c r="F890" s="36">
        <v>3</v>
      </c>
      <c r="G890" s="37">
        <v>1</v>
      </c>
      <c r="H890" s="37">
        <v>2</v>
      </c>
      <c r="I890" s="91">
        <v>96</v>
      </c>
      <c r="J890" s="36">
        <v>0</v>
      </c>
      <c r="K890" s="37">
        <v>0</v>
      </c>
      <c r="L890" s="37">
        <v>0</v>
      </c>
      <c r="M890" s="65"/>
      <c r="N890" s="65"/>
      <c r="O890" s="65"/>
      <c r="P890" s="65"/>
      <c r="Q890" s="65"/>
      <c r="R890" s="65"/>
      <c r="S890" s="65"/>
      <c r="T890" s="65"/>
    </row>
    <row r="891" spans="1:20" s="35" customFormat="1" ht="15.75" customHeight="1">
      <c r="A891" s="17">
        <v>27</v>
      </c>
      <c r="B891" s="36">
        <v>0</v>
      </c>
      <c r="C891" s="37">
        <v>0</v>
      </c>
      <c r="D891" s="37">
        <v>0</v>
      </c>
      <c r="E891" s="91">
        <v>62</v>
      </c>
      <c r="F891" s="36">
        <v>1</v>
      </c>
      <c r="G891" s="37">
        <v>0</v>
      </c>
      <c r="H891" s="37">
        <v>1</v>
      </c>
      <c r="I891" s="91">
        <v>97</v>
      </c>
      <c r="J891" s="36">
        <v>0</v>
      </c>
      <c r="K891" s="37">
        <v>0</v>
      </c>
      <c r="L891" s="37">
        <v>0</v>
      </c>
      <c r="M891" s="65"/>
      <c r="N891" s="65"/>
      <c r="O891" s="65"/>
      <c r="P891" s="65"/>
      <c r="Q891" s="65"/>
      <c r="R891" s="65"/>
      <c r="S891" s="65"/>
      <c r="T891" s="65"/>
    </row>
    <row r="892" spans="1:20" s="35" customFormat="1" ht="15.75" customHeight="1">
      <c r="A892" s="17">
        <v>28</v>
      </c>
      <c r="B892" s="36">
        <v>2</v>
      </c>
      <c r="C892" s="37">
        <v>0</v>
      </c>
      <c r="D892" s="37">
        <v>2</v>
      </c>
      <c r="E892" s="91">
        <v>63</v>
      </c>
      <c r="F892" s="36">
        <v>3</v>
      </c>
      <c r="G892" s="37">
        <v>2</v>
      </c>
      <c r="H892" s="37">
        <v>1</v>
      </c>
      <c r="I892" s="91">
        <v>98</v>
      </c>
      <c r="J892" s="36">
        <v>0</v>
      </c>
      <c r="K892" s="37">
        <v>0</v>
      </c>
      <c r="L892" s="37">
        <v>0</v>
      </c>
      <c r="M892" s="65"/>
      <c r="N892" s="65"/>
      <c r="O892" s="65"/>
      <c r="P892" s="65"/>
      <c r="Q892" s="65"/>
      <c r="R892" s="65"/>
      <c r="S892" s="65"/>
      <c r="T892" s="65"/>
    </row>
    <row r="893" spans="1:20" s="35" customFormat="1" ht="18" customHeight="1">
      <c r="A893" s="19">
        <v>29</v>
      </c>
      <c r="B893" s="39">
        <v>0</v>
      </c>
      <c r="C893" s="40">
        <v>0</v>
      </c>
      <c r="D893" s="40">
        <v>0</v>
      </c>
      <c r="E893" s="92">
        <v>64</v>
      </c>
      <c r="F893" s="39">
        <v>1</v>
      </c>
      <c r="G893" s="40">
        <v>0</v>
      </c>
      <c r="H893" s="40">
        <v>1</v>
      </c>
      <c r="I893" s="91">
        <v>99</v>
      </c>
      <c r="J893" s="36">
        <v>0</v>
      </c>
      <c r="K893" s="37">
        <v>0</v>
      </c>
      <c r="L893" s="37">
        <v>0</v>
      </c>
      <c r="M893" s="65"/>
      <c r="N893" s="65"/>
      <c r="O893" s="65"/>
      <c r="P893" s="65"/>
      <c r="Q893" s="65"/>
      <c r="R893" s="65"/>
      <c r="S893" s="65"/>
      <c r="T893" s="65"/>
    </row>
    <row r="894" spans="1:20" s="6" customFormat="1" ht="25.5" customHeight="1">
      <c r="A894" s="10" t="s">
        <v>31</v>
      </c>
      <c r="B894" s="44">
        <v>3</v>
      </c>
      <c r="C894" s="44">
        <v>3</v>
      </c>
      <c r="D894" s="44">
        <v>0</v>
      </c>
      <c r="E894" s="98" t="s">
        <v>32</v>
      </c>
      <c r="F894" s="44">
        <v>12</v>
      </c>
      <c r="G894" s="44">
        <v>8</v>
      </c>
      <c r="H894" s="44">
        <v>4</v>
      </c>
      <c r="I894" s="95">
        <v>100</v>
      </c>
      <c r="J894" s="47">
        <v>0</v>
      </c>
      <c r="K894" s="48">
        <v>0</v>
      </c>
      <c r="L894" s="48">
        <v>0</v>
      </c>
      <c r="M894" s="65"/>
      <c r="N894" s="65"/>
      <c r="O894" s="65"/>
      <c r="P894" s="65"/>
      <c r="Q894" s="65"/>
      <c r="R894" s="65"/>
      <c r="S894" s="65"/>
      <c r="T894" s="65"/>
    </row>
    <row r="895" spans="1:20" s="35" customFormat="1" ht="15.75" customHeight="1">
      <c r="A895" s="17">
        <v>30</v>
      </c>
      <c r="B895" s="36">
        <v>0</v>
      </c>
      <c r="C895" s="37">
        <v>0</v>
      </c>
      <c r="D895" s="37">
        <v>0</v>
      </c>
      <c r="E895" s="91">
        <v>65</v>
      </c>
      <c r="F895" s="36">
        <v>2</v>
      </c>
      <c r="G895" s="37">
        <v>2</v>
      </c>
      <c r="H895" s="37">
        <v>0</v>
      </c>
      <c r="I895" s="91">
        <v>101</v>
      </c>
      <c r="J895" s="36">
        <v>0</v>
      </c>
      <c r="K895" s="37">
        <v>0</v>
      </c>
      <c r="L895" s="37">
        <v>0</v>
      </c>
      <c r="M895" s="65"/>
      <c r="N895" s="65"/>
      <c r="O895" s="65"/>
      <c r="P895" s="65"/>
      <c r="Q895" s="65"/>
      <c r="R895" s="65"/>
      <c r="S895" s="65"/>
      <c r="T895" s="65"/>
    </row>
    <row r="896" spans="1:20" s="35" customFormat="1" ht="15.75" customHeight="1">
      <c r="A896" s="17">
        <v>31</v>
      </c>
      <c r="B896" s="36">
        <v>1</v>
      </c>
      <c r="C896" s="37">
        <v>1</v>
      </c>
      <c r="D896" s="37">
        <v>0</v>
      </c>
      <c r="E896" s="91">
        <v>66</v>
      </c>
      <c r="F896" s="36">
        <v>3</v>
      </c>
      <c r="G896" s="37">
        <v>3</v>
      </c>
      <c r="H896" s="37">
        <v>0</v>
      </c>
      <c r="I896" s="91">
        <v>102</v>
      </c>
      <c r="J896" s="36">
        <v>0</v>
      </c>
      <c r="K896" s="37">
        <v>0</v>
      </c>
      <c r="L896" s="37">
        <v>0</v>
      </c>
      <c r="M896" s="65"/>
      <c r="N896" s="65"/>
      <c r="O896" s="65"/>
      <c r="P896" s="65"/>
      <c r="Q896" s="65"/>
      <c r="R896" s="65"/>
      <c r="S896" s="65"/>
      <c r="T896" s="65"/>
    </row>
    <row r="897" spans="1:20" s="35" customFormat="1" ht="15.75" customHeight="1">
      <c r="A897" s="17">
        <v>32</v>
      </c>
      <c r="B897" s="36">
        <v>0</v>
      </c>
      <c r="C897" s="37">
        <v>0</v>
      </c>
      <c r="D897" s="37">
        <v>0</v>
      </c>
      <c r="E897" s="91">
        <v>67</v>
      </c>
      <c r="F897" s="36">
        <v>4</v>
      </c>
      <c r="G897" s="37">
        <v>1</v>
      </c>
      <c r="H897" s="37">
        <v>3</v>
      </c>
      <c r="I897" s="91">
        <v>103</v>
      </c>
      <c r="J897" s="36">
        <v>0</v>
      </c>
      <c r="K897" s="37">
        <v>0</v>
      </c>
      <c r="L897" s="37">
        <v>0</v>
      </c>
      <c r="M897" s="65"/>
      <c r="N897" s="65"/>
      <c r="O897" s="65"/>
      <c r="P897" s="65"/>
      <c r="Q897" s="65"/>
      <c r="R897" s="65"/>
      <c r="S897" s="65"/>
      <c r="T897" s="65"/>
    </row>
    <row r="898" spans="1:20" s="35" customFormat="1" ht="15.75" customHeight="1">
      <c r="A898" s="17">
        <v>33</v>
      </c>
      <c r="B898" s="36">
        <v>1</v>
      </c>
      <c r="C898" s="37">
        <v>1</v>
      </c>
      <c r="D898" s="37">
        <v>0</v>
      </c>
      <c r="E898" s="91">
        <v>68</v>
      </c>
      <c r="F898" s="36">
        <v>1</v>
      </c>
      <c r="G898" s="37">
        <v>1</v>
      </c>
      <c r="H898" s="37">
        <v>0</v>
      </c>
      <c r="I898" s="96" t="s">
        <v>33</v>
      </c>
      <c r="J898" s="39">
        <v>0</v>
      </c>
      <c r="K898" s="40">
        <v>0</v>
      </c>
      <c r="L898" s="40">
        <v>0</v>
      </c>
      <c r="M898" s="65"/>
      <c r="N898" s="65"/>
      <c r="O898" s="65"/>
      <c r="P898" s="65"/>
      <c r="Q898" s="65"/>
      <c r="R898" s="65"/>
      <c r="S898" s="65"/>
      <c r="T898" s="65"/>
    </row>
    <row r="899" spans="1:20" s="35" customFormat="1" ht="21" customHeight="1" thickBot="1">
      <c r="A899" s="32">
        <v>34</v>
      </c>
      <c r="B899" s="36">
        <v>1</v>
      </c>
      <c r="C899" s="37">
        <v>1</v>
      </c>
      <c r="D899" s="37">
        <v>0</v>
      </c>
      <c r="E899" s="91">
        <v>69</v>
      </c>
      <c r="F899" s="36">
        <v>2</v>
      </c>
      <c r="G899" s="37">
        <v>1</v>
      </c>
      <c r="H899" s="37">
        <v>1</v>
      </c>
      <c r="I899" s="107" t="s">
        <v>5</v>
      </c>
      <c r="J899" s="47">
        <v>121</v>
      </c>
      <c r="K899" s="47">
        <v>47</v>
      </c>
      <c r="L899" s="47">
        <v>74</v>
      </c>
      <c r="M899" s="65"/>
      <c r="N899" s="65"/>
      <c r="O899" s="65"/>
      <c r="P899" s="65"/>
      <c r="Q899" s="65"/>
      <c r="R899" s="65"/>
      <c r="S899" s="65"/>
      <c r="T899" s="65"/>
    </row>
    <row r="900" spans="1:20" s="58" customFormat="1" ht="24" customHeight="1" thickTop="1" thickBot="1">
      <c r="A900" s="53" t="s">
        <v>34</v>
      </c>
      <c r="B900" s="115">
        <v>5</v>
      </c>
      <c r="C900" s="116">
        <v>2</v>
      </c>
      <c r="D900" s="116">
        <v>3</v>
      </c>
      <c r="E900" s="117" t="s">
        <v>36</v>
      </c>
      <c r="F900" s="116">
        <v>56</v>
      </c>
      <c r="G900" s="116">
        <v>24</v>
      </c>
      <c r="H900" s="116">
        <v>32</v>
      </c>
      <c r="I900" s="118" t="s">
        <v>37</v>
      </c>
      <c r="J900" s="116">
        <v>60</v>
      </c>
      <c r="K900" s="116">
        <v>21</v>
      </c>
      <c r="L900" s="116">
        <v>39</v>
      </c>
      <c r="M900" s="65"/>
      <c r="N900" s="65"/>
      <c r="O900" s="65"/>
      <c r="P900" s="65"/>
      <c r="Q900" s="65"/>
      <c r="R900" s="65"/>
      <c r="S900" s="65"/>
      <c r="T900" s="65"/>
    </row>
    <row r="901" spans="1:20" s="31" customFormat="1" ht="24" customHeight="1" thickBot="1">
      <c r="A901" s="24"/>
      <c r="B901" s="25" t="s">
        <v>39</v>
      </c>
      <c r="C901" s="26"/>
      <c r="D901" s="27"/>
      <c r="E901" s="28"/>
      <c r="F901" s="29"/>
      <c r="G901" s="59" t="s">
        <v>165</v>
      </c>
      <c r="H901" s="29"/>
      <c r="I901" s="28"/>
      <c r="J901" s="29"/>
      <c r="K901" s="60" t="s">
        <v>78</v>
      </c>
      <c r="L901" s="30"/>
      <c r="M901" s="35"/>
      <c r="N901" s="65"/>
      <c r="O901" s="65"/>
      <c r="P901" s="65"/>
      <c r="Q901" s="65"/>
      <c r="R901" s="65"/>
      <c r="S901" s="65"/>
      <c r="T901" s="65"/>
    </row>
    <row r="902" spans="1:20" s="4" customFormat="1" ht="21" customHeight="1">
      <c r="A902" s="11" t="s">
        <v>1</v>
      </c>
      <c r="B902" s="8" t="s">
        <v>2</v>
      </c>
      <c r="C902" s="8" t="s">
        <v>3</v>
      </c>
      <c r="D902" s="9" t="s">
        <v>4</v>
      </c>
      <c r="E902" s="11" t="s">
        <v>1</v>
      </c>
      <c r="F902" s="8" t="s">
        <v>2</v>
      </c>
      <c r="G902" s="8" t="s">
        <v>3</v>
      </c>
      <c r="H902" s="9" t="s">
        <v>4</v>
      </c>
      <c r="I902" s="11" t="s">
        <v>1</v>
      </c>
      <c r="J902" s="8" t="s">
        <v>2</v>
      </c>
      <c r="K902" s="8" t="s">
        <v>3</v>
      </c>
      <c r="L902" s="16" t="s">
        <v>4</v>
      </c>
      <c r="M902" s="65"/>
      <c r="N902" s="65"/>
      <c r="O902" s="65"/>
      <c r="P902" s="65"/>
      <c r="Q902" s="65"/>
      <c r="R902" s="65"/>
      <c r="S902" s="65"/>
      <c r="T902" s="65"/>
    </row>
    <row r="903" spans="1:20" s="6" customFormat="1" ht="25.5" customHeight="1">
      <c r="A903" s="10" t="s">
        <v>6</v>
      </c>
      <c r="B903" s="44">
        <v>2</v>
      </c>
      <c r="C903" s="44">
        <v>2</v>
      </c>
      <c r="D903" s="44">
        <v>0</v>
      </c>
      <c r="E903" s="98" t="s">
        <v>7</v>
      </c>
      <c r="F903" s="44">
        <v>10</v>
      </c>
      <c r="G903" s="44">
        <v>3</v>
      </c>
      <c r="H903" s="44">
        <v>7</v>
      </c>
      <c r="I903" s="98" t="s">
        <v>8</v>
      </c>
      <c r="J903" s="44">
        <v>29</v>
      </c>
      <c r="K903" s="44">
        <v>12</v>
      </c>
      <c r="L903" s="44">
        <v>17</v>
      </c>
      <c r="M903" s="65"/>
      <c r="N903" s="65"/>
      <c r="O903" s="65"/>
      <c r="P903" s="65"/>
      <c r="Q903" s="65"/>
      <c r="R903" s="65"/>
      <c r="S903" s="65"/>
      <c r="T903" s="65"/>
    </row>
    <row r="904" spans="1:20" s="35" customFormat="1" ht="15.75" customHeight="1">
      <c r="A904" s="17">
        <v>0</v>
      </c>
      <c r="B904" s="36">
        <v>0</v>
      </c>
      <c r="C904" s="37">
        <v>0</v>
      </c>
      <c r="D904" s="37">
        <v>0</v>
      </c>
      <c r="E904" s="91">
        <v>35</v>
      </c>
      <c r="F904" s="36">
        <v>2</v>
      </c>
      <c r="G904" s="37">
        <v>1</v>
      </c>
      <c r="H904" s="37">
        <v>1</v>
      </c>
      <c r="I904" s="91">
        <v>70</v>
      </c>
      <c r="J904" s="36">
        <v>5</v>
      </c>
      <c r="K904" s="37">
        <v>3</v>
      </c>
      <c r="L904" s="37">
        <v>2</v>
      </c>
      <c r="M904" s="65"/>
      <c r="N904" s="65"/>
      <c r="O904" s="65"/>
      <c r="P904" s="65"/>
      <c r="Q904" s="65"/>
      <c r="R904" s="65"/>
      <c r="S904" s="65"/>
      <c r="T904" s="65"/>
    </row>
    <row r="905" spans="1:20" s="35" customFormat="1" ht="15.75" customHeight="1">
      <c r="A905" s="17">
        <v>1</v>
      </c>
      <c r="B905" s="36">
        <v>0</v>
      </c>
      <c r="C905" s="37">
        <v>0</v>
      </c>
      <c r="D905" s="37">
        <v>0</v>
      </c>
      <c r="E905" s="91">
        <v>36</v>
      </c>
      <c r="F905" s="36">
        <v>3</v>
      </c>
      <c r="G905" s="37">
        <v>0</v>
      </c>
      <c r="H905" s="37">
        <v>3</v>
      </c>
      <c r="I905" s="91">
        <v>71</v>
      </c>
      <c r="J905" s="36">
        <v>7</v>
      </c>
      <c r="K905" s="37">
        <v>2</v>
      </c>
      <c r="L905" s="37">
        <v>5</v>
      </c>
      <c r="M905" s="65"/>
      <c r="N905" s="65"/>
      <c r="O905" s="65"/>
      <c r="P905" s="65"/>
      <c r="Q905" s="65"/>
      <c r="R905" s="65"/>
      <c r="S905" s="65"/>
      <c r="T905" s="65"/>
    </row>
    <row r="906" spans="1:20" s="35" customFormat="1" ht="15.75" customHeight="1">
      <c r="A906" s="17">
        <v>2</v>
      </c>
      <c r="B906" s="36">
        <v>0</v>
      </c>
      <c r="C906" s="37">
        <v>0</v>
      </c>
      <c r="D906" s="37">
        <v>0</v>
      </c>
      <c r="E906" s="91">
        <v>37</v>
      </c>
      <c r="F906" s="36">
        <v>1</v>
      </c>
      <c r="G906" s="37">
        <v>1</v>
      </c>
      <c r="H906" s="37">
        <v>0</v>
      </c>
      <c r="I906" s="91">
        <v>72</v>
      </c>
      <c r="J906" s="36">
        <v>3</v>
      </c>
      <c r="K906" s="37">
        <v>2</v>
      </c>
      <c r="L906" s="37">
        <v>1</v>
      </c>
      <c r="M906" s="65"/>
      <c r="N906" s="65"/>
      <c r="O906" s="65"/>
      <c r="P906" s="65"/>
      <c r="Q906" s="65"/>
      <c r="R906" s="65"/>
      <c r="S906" s="65"/>
      <c r="T906" s="65"/>
    </row>
    <row r="907" spans="1:20" s="35" customFormat="1" ht="15.75" customHeight="1">
      <c r="A907" s="17">
        <v>3</v>
      </c>
      <c r="B907" s="36">
        <v>1</v>
      </c>
      <c r="C907" s="37">
        <v>1</v>
      </c>
      <c r="D907" s="37">
        <v>0</v>
      </c>
      <c r="E907" s="91">
        <v>38</v>
      </c>
      <c r="F907" s="36">
        <v>2</v>
      </c>
      <c r="G907" s="37">
        <v>0</v>
      </c>
      <c r="H907" s="37">
        <v>2</v>
      </c>
      <c r="I907" s="91">
        <v>73</v>
      </c>
      <c r="J907" s="36">
        <v>4</v>
      </c>
      <c r="K907" s="37">
        <v>1</v>
      </c>
      <c r="L907" s="37">
        <v>3</v>
      </c>
      <c r="M907" s="65"/>
      <c r="N907" s="65"/>
      <c r="O907" s="65"/>
      <c r="P907" s="65"/>
      <c r="Q907" s="65"/>
      <c r="R907" s="65"/>
      <c r="S907" s="65"/>
      <c r="T907" s="65"/>
    </row>
    <row r="908" spans="1:20" s="35" customFormat="1" ht="18" customHeight="1">
      <c r="A908" s="19">
        <v>4</v>
      </c>
      <c r="B908" s="105">
        <v>1</v>
      </c>
      <c r="C908" s="40">
        <v>1</v>
      </c>
      <c r="D908" s="40">
        <v>0</v>
      </c>
      <c r="E908" s="92">
        <v>39</v>
      </c>
      <c r="F908" s="39">
        <v>2</v>
      </c>
      <c r="G908" s="40">
        <v>1</v>
      </c>
      <c r="H908" s="40">
        <v>1</v>
      </c>
      <c r="I908" s="92">
        <v>74</v>
      </c>
      <c r="J908" s="39">
        <v>10</v>
      </c>
      <c r="K908" s="40">
        <v>4</v>
      </c>
      <c r="L908" s="40">
        <v>6</v>
      </c>
      <c r="M908" s="65"/>
      <c r="N908" s="65"/>
      <c r="O908" s="65"/>
      <c r="P908" s="65"/>
      <c r="Q908" s="65"/>
      <c r="R908" s="65"/>
      <c r="S908" s="65"/>
      <c r="T908" s="65"/>
    </row>
    <row r="909" spans="1:20" s="6" customFormat="1" ht="25.5" customHeight="1">
      <c r="A909" s="10" t="s">
        <v>10</v>
      </c>
      <c r="B909" s="44">
        <v>4</v>
      </c>
      <c r="C909" s="44">
        <v>2</v>
      </c>
      <c r="D909" s="44">
        <v>2</v>
      </c>
      <c r="E909" s="98" t="s">
        <v>11</v>
      </c>
      <c r="F909" s="44">
        <v>16</v>
      </c>
      <c r="G909" s="44">
        <v>12</v>
      </c>
      <c r="H909" s="44">
        <v>4</v>
      </c>
      <c r="I909" s="98" t="s">
        <v>12</v>
      </c>
      <c r="J909" s="44">
        <v>21</v>
      </c>
      <c r="K909" s="44">
        <v>12</v>
      </c>
      <c r="L909" s="44">
        <v>9</v>
      </c>
      <c r="M909" s="65"/>
      <c r="N909" s="65"/>
      <c r="O909" s="65"/>
      <c r="P909" s="65"/>
      <c r="Q909" s="65"/>
      <c r="R909" s="65"/>
      <c r="S909" s="65"/>
      <c r="T909" s="65"/>
    </row>
    <row r="910" spans="1:20" s="35" customFormat="1" ht="15.75" customHeight="1">
      <c r="A910" s="17">
        <v>5</v>
      </c>
      <c r="B910" s="36">
        <v>1</v>
      </c>
      <c r="C910" s="37">
        <v>0</v>
      </c>
      <c r="D910" s="37">
        <v>1</v>
      </c>
      <c r="E910" s="91">
        <v>40</v>
      </c>
      <c r="F910" s="36">
        <v>4</v>
      </c>
      <c r="G910" s="37">
        <v>3</v>
      </c>
      <c r="H910" s="37">
        <v>1</v>
      </c>
      <c r="I910" s="91">
        <v>75</v>
      </c>
      <c r="J910" s="36">
        <v>6</v>
      </c>
      <c r="K910" s="37">
        <v>5</v>
      </c>
      <c r="L910" s="37">
        <v>1</v>
      </c>
      <c r="M910" s="65"/>
      <c r="N910" s="65"/>
      <c r="O910" s="65"/>
      <c r="P910" s="65"/>
      <c r="Q910" s="65"/>
      <c r="R910" s="65"/>
      <c r="S910" s="65"/>
      <c r="T910" s="65"/>
    </row>
    <row r="911" spans="1:20" s="35" customFormat="1" ht="15.75" customHeight="1">
      <c r="A911" s="17">
        <v>6</v>
      </c>
      <c r="B911" s="36">
        <v>1</v>
      </c>
      <c r="C911" s="37">
        <v>0</v>
      </c>
      <c r="D911" s="37">
        <v>1</v>
      </c>
      <c r="E911" s="91">
        <v>41</v>
      </c>
      <c r="F911" s="36">
        <v>6</v>
      </c>
      <c r="G911" s="37">
        <v>4</v>
      </c>
      <c r="H911" s="37">
        <v>2</v>
      </c>
      <c r="I911" s="91">
        <v>76</v>
      </c>
      <c r="J911" s="36">
        <v>9</v>
      </c>
      <c r="K911" s="37">
        <v>4</v>
      </c>
      <c r="L911" s="37">
        <v>5</v>
      </c>
      <c r="M911" s="65"/>
      <c r="N911" s="65"/>
      <c r="O911" s="65"/>
      <c r="P911" s="65"/>
      <c r="Q911" s="65"/>
      <c r="R911" s="65"/>
      <c r="S911" s="65"/>
      <c r="T911" s="65"/>
    </row>
    <row r="912" spans="1:20" s="35" customFormat="1" ht="15.75" customHeight="1">
      <c r="A912" s="17">
        <v>7</v>
      </c>
      <c r="B912" s="36">
        <v>1</v>
      </c>
      <c r="C912" s="37">
        <v>1</v>
      </c>
      <c r="D912" s="37">
        <v>0</v>
      </c>
      <c r="E912" s="91">
        <v>42</v>
      </c>
      <c r="F912" s="36">
        <v>2</v>
      </c>
      <c r="G912" s="37">
        <v>1</v>
      </c>
      <c r="H912" s="37">
        <v>1</v>
      </c>
      <c r="I912" s="91">
        <v>77</v>
      </c>
      <c r="J912" s="36">
        <v>1</v>
      </c>
      <c r="K912" s="37">
        <v>1</v>
      </c>
      <c r="L912" s="37">
        <v>0</v>
      </c>
      <c r="M912" s="65"/>
      <c r="N912" s="65"/>
      <c r="O912" s="65"/>
      <c r="P912" s="65"/>
      <c r="Q912" s="65"/>
      <c r="R912" s="65"/>
      <c r="S912" s="65"/>
      <c r="T912" s="65"/>
    </row>
    <row r="913" spans="1:20" s="35" customFormat="1" ht="15.75" customHeight="1">
      <c r="A913" s="17">
        <v>8</v>
      </c>
      <c r="B913" s="36">
        <v>1</v>
      </c>
      <c r="C913" s="37">
        <v>1</v>
      </c>
      <c r="D913" s="37">
        <v>0</v>
      </c>
      <c r="E913" s="91">
        <v>43</v>
      </c>
      <c r="F913" s="36">
        <v>3</v>
      </c>
      <c r="G913" s="37">
        <v>3</v>
      </c>
      <c r="H913" s="37">
        <v>0</v>
      </c>
      <c r="I913" s="91">
        <v>78</v>
      </c>
      <c r="J913" s="36">
        <v>4</v>
      </c>
      <c r="K913" s="37">
        <v>2</v>
      </c>
      <c r="L913" s="37">
        <v>2</v>
      </c>
      <c r="M913" s="65"/>
      <c r="N913" s="65"/>
      <c r="O913" s="65"/>
      <c r="P913" s="65"/>
      <c r="Q913" s="65"/>
      <c r="R913" s="65"/>
      <c r="S913" s="65"/>
      <c r="T913" s="65"/>
    </row>
    <row r="914" spans="1:20" s="35" customFormat="1" ht="18" customHeight="1">
      <c r="A914" s="19">
        <v>9</v>
      </c>
      <c r="B914" s="39">
        <v>0</v>
      </c>
      <c r="C914" s="40">
        <v>0</v>
      </c>
      <c r="D914" s="40">
        <v>0</v>
      </c>
      <c r="E914" s="92">
        <v>44</v>
      </c>
      <c r="F914" s="39">
        <v>1</v>
      </c>
      <c r="G914" s="40">
        <v>1</v>
      </c>
      <c r="H914" s="40">
        <v>0</v>
      </c>
      <c r="I914" s="92">
        <v>79</v>
      </c>
      <c r="J914" s="39">
        <v>1</v>
      </c>
      <c r="K914" s="40">
        <v>0</v>
      </c>
      <c r="L914" s="40">
        <v>1</v>
      </c>
      <c r="M914" s="65"/>
      <c r="N914" s="65"/>
      <c r="O914" s="65"/>
      <c r="P914" s="65"/>
      <c r="Q914" s="65"/>
      <c r="R914" s="65"/>
      <c r="S914" s="65"/>
      <c r="T914" s="65"/>
    </row>
    <row r="915" spans="1:20" s="6" customFormat="1" ht="25.5" customHeight="1">
      <c r="A915" s="10" t="s">
        <v>19</v>
      </c>
      <c r="B915" s="44">
        <v>8</v>
      </c>
      <c r="C915" s="44">
        <v>3</v>
      </c>
      <c r="D915" s="44">
        <v>5</v>
      </c>
      <c r="E915" s="98" t="s">
        <v>20</v>
      </c>
      <c r="F915" s="44">
        <v>10</v>
      </c>
      <c r="G915" s="44">
        <v>2</v>
      </c>
      <c r="H915" s="44">
        <v>8</v>
      </c>
      <c r="I915" s="98" t="s">
        <v>21</v>
      </c>
      <c r="J915" s="44">
        <v>16</v>
      </c>
      <c r="K915" s="44">
        <v>9</v>
      </c>
      <c r="L915" s="44">
        <v>7</v>
      </c>
      <c r="M915" s="65"/>
      <c r="N915" s="65"/>
      <c r="O915" s="65"/>
      <c r="P915" s="65"/>
      <c r="Q915" s="65"/>
      <c r="R915" s="65"/>
      <c r="S915" s="65"/>
      <c r="T915" s="65"/>
    </row>
    <row r="916" spans="1:20" s="35" customFormat="1" ht="15.75" customHeight="1">
      <c r="A916" s="17">
        <v>10</v>
      </c>
      <c r="B916" s="36">
        <v>0</v>
      </c>
      <c r="C916" s="37">
        <v>0</v>
      </c>
      <c r="D916" s="37">
        <v>0</v>
      </c>
      <c r="E916" s="91">
        <v>45</v>
      </c>
      <c r="F916" s="36">
        <v>0</v>
      </c>
      <c r="G916" s="37">
        <v>0</v>
      </c>
      <c r="H916" s="37">
        <v>0</v>
      </c>
      <c r="I916" s="91">
        <v>80</v>
      </c>
      <c r="J916" s="36">
        <v>1</v>
      </c>
      <c r="K916" s="37">
        <v>1</v>
      </c>
      <c r="L916" s="37">
        <v>0</v>
      </c>
      <c r="M916" s="65"/>
      <c r="N916" s="65"/>
      <c r="O916" s="65"/>
      <c r="P916" s="65"/>
      <c r="Q916" s="65"/>
      <c r="R916" s="65"/>
      <c r="S916" s="65"/>
      <c r="T916" s="65"/>
    </row>
    <row r="917" spans="1:20" s="35" customFormat="1" ht="15.75" customHeight="1">
      <c r="A917" s="17">
        <v>11</v>
      </c>
      <c r="B917" s="36">
        <v>3</v>
      </c>
      <c r="C917" s="37">
        <v>2</v>
      </c>
      <c r="D917" s="37">
        <v>1</v>
      </c>
      <c r="E917" s="91">
        <v>46</v>
      </c>
      <c r="F917" s="36">
        <v>5</v>
      </c>
      <c r="G917" s="37">
        <v>2</v>
      </c>
      <c r="H917" s="37">
        <v>3</v>
      </c>
      <c r="I917" s="91">
        <v>81</v>
      </c>
      <c r="J917" s="36">
        <v>5</v>
      </c>
      <c r="K917" s="37">
        <v>3</v>
      </c>
      <c r="L917" s="37">
        <v>2</v>
      </c>
      <c r="M917" s="65"/>
      <c r="N917" s="65"/>
      <c r="O917" s="65"/>
      <c r="P917" s="65"/>
      <c r="Q917" s="65"/>
      <c r="R917" s="65"/>
      <c r="S917" s="65"/>
      <c r="T917" s="65"/>
    </row>
    <row r="918" spans="1:20" s="35" customFormat="1" ht="15.75" customHeight="1">
      <c r="A918" s="17">
        <v>12</v>
      </c>
      <c r="B918" s="36">
        <v>1</v>
      </c>
      <c r="C918" s="37">
        <v>0</v>
      </c>
      <c r="D918" s="37">
        <v>1</v>
      </c>
      <c r="E918" s="91">
        <v>47</v>
      </c>
      <c r="F918" s="36">
        <v>1</v>
      </c>
      <c r="G918" s="37">
        <v>0</v>
      </c>
      <c r="H918" s="37">
        <v>1</v>
      </c>
      <c r="I918" s="91">
        <v>82</v>
      </c>
      <c r="J918" s="36">
        <v>4</v>
      </c>
      <c r="K918" s="37">
        <v>2</v>
      </c>
      <c r="L918" s="37">
        <v>2</v>
      </c>
      <c r="M918" s="65"/>
      <c r="N918" s="65"/>
      <c r="O918" s="65"/>
      <c r="P918" s="65"/>
      <c r="Q918" s="65"/>
      <c r="R918" s="65"/>
      <c r="S918" s="65"/>
      <c r="T918" s="65"/>
    </row>
    <row r="919" spans="1:20" s="35" customFormat="1" ht="15.75" customHeight="1">
      <c r="A919" s="17">
        <v>13</v>
      </c>
      <c r="B919" s="36">
        <v>2</v>
      </c>
      <c r="C919" s="37">
        <v>1</v>
      </c>
      <c r="D919" s="37">
        <v>1</v>
      </c>
      <c r="E919" s="91">
        <v>48</v>
      </c>
      <c r="F919" s="36">
        <v>1</v>
      </c>
      <c r="G919" s="37">
        <v>0</v>
      </c>
      <c r="H919" s="37">
        <v>1</v>
      </c>
      <c r="I919" s="91">
        <v>83</v>
      </c>
      <c r="J919" s="36">
        <v>3</v>
      </c>
      <c r="K919" s="37">
        <v>1</v>
      </c>
      <c r="L919" s="37">
        <v>2</v>
      </c>
      <c r="M919" s="65"/>
      <c r="N919" s="65"/>
      <c r="O919" s="65"/>
      <c r="P919" s="65"/>
      <c r="Q919" s="65"/>
      <c r="R919" s="65"/>
      <c r="S919" s="65"/>
      <c r="T919" s="65"/>
    </row>
    <row r="920" spans="1:20" s="35" customFormat="1" ht="18" customHeight="1">
      <c r="A920" s="19">
        <v>14</v>
      </c>
      <c r="B920" s="39">
        <v>2</v>
      </c>
      <c r="C920" s="40">
        <v>0</v>
      </c>
      <c r="D920" s="40">
        <v>2</v>
      </c>
      <c r="E920" s="92">
        <v>49</v>
      </c>
      <c r="F920" s="39">
        <v>3</v>
      </c>
      <c r="G920" s="40">
        <v>0</v>
      </c>
      <c r="H920" s="40">
        <v>3</v>
      </c>
      <c r="I920" s="92">
        <v>84</v>
      </c>
      <c r="J920" s="39">
        <v>3</v>
      </c>
      <c r="K920" s="40">
        <v>2</v>
      </c>
      <c r="L920" s="40">
        <v>1</v>
      </c>
      <c r="M920" s="65"/>
      <c r="N920" s="65"/>
      <c r="O920" s="65"/>
      <c r="P920" s="65"/>
      <c r="Q920" s="65"/>
      <c r="R920" s="65"/>
      <c r="S920" s="65"/>
      <c r="T920" s="65"/>
    </row>
    <row r="921" spans="1:20" s="6" customFormat="1" ht="25.5" customHeight="1">
      <c r="A921" s="10" t="s">
        <v>22</v>
      </c>
      <c r="B921" s="44">
        <v>10</v>
      </c>
      <c r="C921" s="44">
        <v>7</v>
      </c>
      <c r="D921" s="44">
        <v>3</v>
      </c>
      <c r="E921" s="98" t="s">
        <v>23</v>
      </c>
      <c r="F921" s="44">
        <v>7</v>
      </c>
      <c r="G921" s="44">
        <v>4</v>
      </c>
      <c r="H921" s="44">
        <v>3</v>
      </c>
      <c r="I921" s="98" t="s">
        <v>24</v>
      </c>
      <c r="J921" s="44">
        <v>10</v>
      </c>
      <c r="K921" s="44">
        <v>3</v>
      </c>
      <c r="L921" s="44">
        <v>7</v>
      </c>
      <c r="M921" s="65"/>
      <c r="N921" s="65"/>
      <c r="O921" s="65"/>
      <c r="P921" s="65"/>
      <c r="Q921" s="65"/>
      <c r="R921" s="65"/>
      <c r="S921" s="65"/>
      <c r="T921" s="65"/>
    </row>
    <row r="922" spans="1:20" s="35" customFormat="1" ht="15.75" customHeight="1">
      <c r="A922" s="17">
        <v>15</v>
      </c>
      <c r="B922" s="36">
        <v>3</v>
      </c>
      <c r="C922" s="37">
        <v>2</v>
      </c>
      <c r="D922" s="37">
        <v>1</v>
      </c>
      <c r="E922" s="91">
        <v>50</v>
      </c>
      <c r="F922" s="36">
        <v>3</v>
      </c>
      <c r="G922" s="37">
        <v>2</v>
      </c>
      <c r="H922" s="37">
        <v>1</v>
      </c>
      <c r="I922" s="91">
        <v>85</v>
      </c>
      <c r="J922" s="36">
        <v>0</v>
      </c>
      <c r="K922" s="37">
        <v>0</v>
      </c>
      <c r="L922" s="37">
        <v>0</v>
      </c>
      <c r="M922" s="65"/>
      <c r="N922" s="65"/>
      <c r="O922" s="65"/>
      <c r="P922" s="65"/>
      <c r="Q922" s="65"/>
      <c r="R922" s="65"/>
      <c r="S922" s="65"/>
      <c r="T922" s="65"/>
    </row>
    <row r="923" spans="1:20" s="35" customFormat="1" ht="15.75" customHeight="1">
      <c r="A923" s="17">
        <v>16</v>
      </c>
      <c r="B923" s="36">
        <v>1</v>
      </c>
      <c r="C923" s="37">
        <v>1</v>
      </c>
      <c r="D923" s="37">
        <v>0</v>
      </c>
      <c r="E923" s="91">
        <v>51</v>
      </c>
      <c r="F923" s="36">
        <v>0</v>
      </c>
      <c r="G923" s="37">
        <v>0</v>
      </c>
      <c r="H923" s="37">
        <v>0</v>
      </c>
      <c r="I923" s="91">
        <v>86</v>
      </c>
      <c r="J923" s="36">
        <v>2</v>
      </c>
      <c r="K923" s="37">
        <v>2</v>
      </c>
      <c r="L923" s="37">
        <v>0</v>
      </c>
      <c r="M923" s="65"/>
      <c r="N923" s="65"/>
      <c r="O923" s="65"/>
      <c r="P923" s="65"/>
      <c r="Q923" s="65"/>
      <c r="R923" s="65"/>
      <c r="S923" s="65"/>
      <c r="T923" s="65"/>
    </row>
    <row r="924" spans="1:20" s="35" customFormat="1" ht="15.75" customHeight="1">
      <c r="A924" s="17">
        <v>17</v>
      </c>
      <c r="B924" s="36">
        <v>1</v>
      </c>
      <c r="C924" s="37">
        <v>1</v>
      </c>
      <c r="D924" s="37">
        <v>0</v>
      </c>
      <c r="E924" s="91">
        <v>52</v>
      </c>
      <c r="F924" s="36">
        <v>2</v>
      </c>
      <c r="G924" s="37">
        <v>0</v>
      </c>
      <c r="H924" s="37">
        <v>2</v>
      </c>
      <c r="I924" s="91">
        <v>87</v>
      </c>
      <c r="J924" s="36">
        <v>1</v>
      </c>
      <c r="K924" s="37">
        <v>0</v>
      </c>
      <c r="L924" s="37">
        <v>1</v>
      </c>
      <c r="M924" s="65"/>
      <c r="N924" s="65"/>
      <c r="O924" s="65"/>
      <c r="P924" s="65"/>
      <c r="Q924" s="65"/>
      <c r="R924" s="65"/>
      <c r="S924" s="65"/>
      <c r="T924" s="65"/>
    </row>
    <row r="925" spans="1:20" s="35" customFormat="1" ht="15.75" customHeight="1">
      <c r="A925" s="17">
        <v>18</v>
      </c>
      <c r="B925" s="36">
        <v>4</v>
      </c>
      <c r="C925" s="37">
        <v>2</v>
      </c>
      <c r="D925" s="37">
        <v>2</v>
      </c>
      <c r="E925" s="91">
        <v>53</v>
      </c>
      <c r="F925" s="36">
        <v>0</v>
      </c>
      <c r="G925" s="37">
        <v>0</v>
      </c>
      <c r="H925" s="37">
        <v>0</v>
      </c>
      <c r="I925" s="91">
        <v>88</v>
      </c>
      <c r="J925" s="36">
        <v>5</v>
      </c>
      <c r="K925" s="37">
        <v>1</v>
      </c>
      <c r="L925" s="37">
        <v>4</v>
      </c>
      <c r="M925" s="65"/>
      <c r="N925" s="65"/>
      <c r="O925" s="65"/>
      <c r="P925" s="65"/>
      <c r="Q925" s="65"/>
      <c r="R925" s="65"/>
      <c r="S925" s="65"/>
      <c r="T925" s="65"/>
    </row>
    <row r="926" spans="1:20" s="35" customFormat="1" ht="18" customHeight="1">
      <c r="A926" s="19">
        <v>19</v>
      </c>
      <c r="B926" s="39">
        <v>1</v>
      </c>
      <c r="C926" s="40">
        <v>1</v>
      </c>
      <c r="D926" s="40">
        <v>0</v>
      </c>
      <c r="E926" s="92">
        <v>54</v>
      </c>
      <c r="F926" s="39">
        <v>2</v>
      </c>
      <c r="G926" s="40">
        <v>2</v>
      </c>
      <c r="H926" s="40">
        <v>0</v>
      </c>
      <c r="I926" s="92">
        <v>89</v>
      </c>
      <c r="J926" s="39">
        <v>2</v>
      </c>
      <c r="K926" s="40">
        <v>0</v>
      </c>
      <c r="L926" s="40">
        <v>2</v>
      </c>
      <c r="M926" s="65"/>
      <c r="N926" s="65"/>
      <c r="O926" s="65"/>
      <c r="P926" s="65"/>
      <c r="Q926" s="65"/>
      <c r="R926" s="65"/>
      <c r="S926" s="65"/>
      <c r="T926" s="65"/>
    </row>
    <row r="927" spans="1:20" s="6" customFormat="1" ht="25.5" customHeight="1">
      <c r="A927" s="10" t="s">
        <v>25</v>
      </c>
      <c r="B927" s="44">
        <v>4</v>
      </c>
      <c r="C927" s="44">
        <v>1</v>
      </c>
      <c r="D927" s="44">
        <v>3</v>
      </c>
      <c r="E927" s="98" t="s">
        <v>26</v>
      </c>
      <c r="F927" s="44">
        <v>15</v>
      </c>
      <c r="G927" s="44">
        <v>7</v>
      </c>
      <c r="H927" s="44">
        <v>8</v>
      </c>
      <c r="I927" s="98" t="s">
        <v>27</v>
      </c>
      <c r="J927" s="44">
        <v>8</v>
      </c>
      <c r="K927" s="44">
        <v>2</v>
      </c>
      <c r="L927" s="44">
        <v>6</v>
      </c>
      <c r="M927" s="65"/>
      <c r="N927" s="65"/>
      <c r="O927" s="65"/>
      <c r="P927" s="65"/>
      <c r="Q927" s="65"/>
      <c r="R927" s="65"/>
      <c r="S927" s="65"/>
      <c r="T927" s="65"/>
    </row>
    <row r="928" spans="1:20" s="35" customFormat="1" ht="15.75" customHeight="1">
      <c r="A928" s="17">
        <v>20</v>
      </c>
      <c r="B928" s="36">
        <v>1</v>
      </c>
      <c r="C928" s="37">
        <v>1</v>
      </c>
      <c r="D928" s="37">
        <v>0</v>
      </c>
      <c r="E928" s="91">
        <v>55</v>
      </c>
      <c r="F928" s="36">
        <v>3</v>
      </c>
      <c r="G928" s="37">
        <v>2</v>
      </c>
      <c r="H928" s="37">
        <v>1</v>
      </c>
      <c r="I928" s="91">
        <v>90</v>
      </c>
      <c r="J928" s="36">
        <v>0</v>
      </c>
      <c r="K928" s="37">
        <v>0</v>
      </c>
      <c r="L928" s="37">
        <v>0</v>
      </c>
      <c r="M928" s="65"/>
      <c r="N928" s="65"/>
      <c r="O928" s="65"/>
      <c r="P928" s="65"/>
      <c r="Q928" s="65"/>
      <c r="R928" s="65"/>
      <c r="S928" s="65"/>
      <c r="T928" s="65"/>
    </row>
    <row r="929" spans="1:20" s="35" customFormat="1" ht="15.75" customHeight="1">
      <c r="A929" s="17">
        <v>21</v>
      </c>
      <c r="B929" s="36">
        <v>1</v>
      </c>
      <c r="C929" s="37">
        <v>0</v>
      </c>
      <c r="D929" s="37">
        <v>1</v>
      </c>
      <c r="E929" s="91">
        <v>56</v>
      </c>
      <c r="F929" s="36">
        <v>3</v>
      </c>
      <c r="G929" s="37">
        <v>2</v>
      </c>
      <c r="H929" s="37">
        <v>1</v>
      </c>
      <c r="I929" s="91">
        <v>91</v>
      </c>
      <c r="J929" s="36">
        <v>1</v>
      </c>
      <c r="K929" s="37">
        <v>0</v>
      </c>
      <c r="L929" s="37">
        <v>1</v>
      </c>
      <c r="M929" s="65"/>
      <c r="N929" s="65"/>
      <c r="O929" s="65"/>
      <c r="P929" s="65"/>
      <c r="Q929" s="65"/>
      <c r="R929" s="65"/>
      <c r="S929" s="65"/>
      <c r="T929" s="65"/>
    </row>
    <row r="930" spans="1:20" s="35" customFormat="1" ht="15.75" customHeight="1">
      <c r="A930" s="17">
        <v>22</v>
      </c>
      <c r="B930" s="36">
        <v>1</v>
      </c>
      <c r="C930" s="37">
        <v>0</v>
      </c>
      <c r="D930" s="37">
        <v>1</v>
      </c>
      <c r="E930" s="91">
        <v>57</v>
      </c>
      <c r="F930" s="36">
        <v>3</v>
      </c>
      <c r="G930" s="37">
        <v>0</v>
      </c>
      <c r="H930" s="37">
        <v>3</v>
      </c>
      <c r="I930" s="91">
        <v>92</v>
      </c>
      <c r="J930" s="36">
        <v>0</v>
      </c>
      <c r="K930" s="37">
        <v>0</v>
      </c>
      <c r="L930" s="37">
        <v>0</v>
      </c>
      <c r="M930" s="65"/>
      <c r="N930" s="65"/>
      <c r="O930" s="65"/>
      <c r="P930" s="65"/>
      <c r="Q930" s="65"/>
      <c r="R930" s="65"/>
      <c r="S930" s="65"/>
      <c r="T930" s="65"/>
    </row>
    <row r="931" spans="1:20" s="35" customFormat="1" ht="15.75" customHeight="1">
      <c r="A931" s="17">
        <v>23</v>
      </c>
      <c r="B931" s="36">
        <v>1</v>
      </c>
      <c r="C931" s="37">
        <v>0</v>
      </c>
      <c r="D931" s="37">
        <v>1</v>
      </c>
      <c r="E931" s="91">
        <v>58</v>
      </c>
      <c r="F931" s="36">
        <v>3</v>
      </c>
      <c r="G931" s="37">
        <v>2</v>
      </c>
      <c r="H931" s="37">
        <v>1</v>
      </c>
      <c r="I931" s="91">
        <v>93</v>
      </c>
      <c r="J931" s="36">
        <v>5</v>
      </c>
      <c r="K931" s="37">
        <v>1</v>
      </c>
      <c r="L931" s="37">
        <v>4</v>
      </c>
      <c r="M931" s="65"/>
      <c r="N931" s="65"/>
      <c r="O931" s="65"/>
      <c r="P931" s="65"/>
      <c r="Q931" s="65"/>
      <c r="R931" s="65"/>
      <c r="S931" s="65"/>
      <c r="T931" s="65"/>
    </row>
    <row r="932" spans="1:20" s="35" customFormat="1" ht="18" customHeight="1">
      <c r="A932" s="19">
        <v>24</v>
      </c>
      <c r="B932" s="39">
        <v>0</v>
      </c>
      <c r="C932" s="40">
        <v>0</v>
      </c>
      <c r="D932" s="40">
        <v>0</v>
      </c>
      <c r="E932" s="92">
        <v>59</v>
      </c>
      <c r="F932" s="39">
        <v>3</v>
      </c>
      <c r="G932" s="40">
        <v>1</v>
      </c>
      <c r="H932" s="40">
        <v>2</v>
      </c>
      <c r="I932" s="92">
        <v>94</v>
      </c>
      <c r="J932" s="39">
        <v>2</v>
      </c>
      <c r="K932" s="40">
        <v>1</v>
      </c>
      <c r="L932" s="40">
        <v>1</v>
      </c>
      <c r="M932" s="65"/>
      <c r="N932" s="65"/>
      <c r="O932" s="65"/>
      <c r="P932" s="65"/>
      <c r="Q932" s="65"/>
      <c r="R932" s="65"/>
      <c r="S932" s="65"/>
      <c r="T932" s="65"/>
    </row>
    <row r="933" spans="1:20" s="6" customFormat="1" ht="25.5" customHeight="1">
      <c r="A933" s="10" t="s">
        <v>28</v>
      </c>
      <c r="B933" s="44">
        <v>5</v>
      </c>
      <c r="C933" s="44">
        <v>2</v>
      </c>
      <c r="D933" s="44">
        <v>3</v>
      </c>
      <c r="E933" s="98" t="s">
        <v>29</v>
      </c>
      <c r="F933" s="44">
        <v>18</v>
      </c>
      <c r="G933" s="44">
        <v>8</v>
      </c>
      <c r="H933" s="44">
        <v>10</v>
      </c>
      <c r="I933" s="93" t="s">
        <v>30</v>
      </c>
      <c r="J933" s="44">
        <v>6</v>
      </c>
      <c r="K933" s="44">
        <v>0</v>
      </c>
      <c r="L933" s="44">
        <v>6</v>
      </c>
      <c r="M933" s="65"/>
      <c r="N933" s="65"/>
      <c r="O933" s="65"/>
      <c r="P933" s="65"/>
      <c r="Q933" s="65"/>
      <c r="R933" s="65"/>
      <c r="S933" s="65"/>
      <c r="T933" s="65"/>
    </row>
    <row r="934" spans="1:20" s="35" customFormat="1" ht="15.75" customHeight="1">
      <c r="A934" s="17">
        <v>25</v>
      </c>
      <c r="B934" s="36">
        <v>0</v>
      </c>
      <c r="C934" s="37">
        <v>0</v>
      </c>
      <c r="D934" s="37">
        <v>0</v>
      </c>
      <c r="E934" s="91">
        <v>60</v>
      </c>
      <c r="F934" s="36">
        <v>2</v>
      </c>
      <c r="G934" s="37">
        <v>1</v>
      </c>
      <c r="H934" s="37">
        <v>1</v>
      </c>
      <c r="I934" s="91">
        <v>95</v>
      </c>
      <c r="J934" s="36">
        <v>1</v>
      </c>
      <c r="K934" s="37">
        <v>0</v>
      </c>
      <c r="L934" s="37">
        <v>1</v>
      </c>
      <c r="M934" s="65"/>
      <c r="N934" s="65"/>
      <c r="O934" s="65"/>
      <c r="P934" s="65"/>
      <c r="Q934" s="65"/>
      <c r="R934" s="65"/>
      <c r="S934" s="65"/>
      <c r="T934" s="65"/>
    </row>
    <row r="935" spans="1:20" s="35" customFormat="1" ht="15.75" customHeight="1">
      <c r="A935" s="17">
        <v>26</v>
      </c>
      <c r="B935" s="36">
        <v>2</v>
      </c>
      <c r="C935" s="37">
        <v>1</v>
      </c>
      <c r="D935" s="37">
        <v>1</v>
      </c>
      <c r="E935" s="91">
        <v>61</v>
      </c>
      <c r="F935" s="36">
        <v>4</v>
      </c>
      <c r="G935" s="37">
        <v>2</v>
      </c>
      <c r="H935" s="37">
        <v>2</v>
      </c>
      <c r="I935" s="91">
        <v>96</v>
      </c>
      <c r="J935" s="36">
        <v>1</v>
      </c>
      <c r="K935" s="37">
        <v>0</v>
      </c>
      <c r="L935" s="37">
        <v>1</v>
      </c>
      <c r="M935" s="65"/>
      <c r="N935" s="65"/>
      <c r="O935" s="65"/>
      <c r="P935" s="65"/>
      <c r="Q935" s="65"/>
      <c r="R935" s="65"/>
      <c r="S935" s="65"/>
      <c r="T935" s="65"/>
    </row>
    <row r="936" spans="1:20" s="35" customFormat="1" ht="15.75" customHeight="1">
      <c r="A936" s="17">
        <v>27</v>
      </c>
      <c r="B936" s="36">
        <v>0</v>
      </c>
      <c r="C936" s="37">
        <v>0</v>
      </c>
      <c r="D936" s="37">
        <v>0</v>
      </c>
      <c r="E936" s="91">
        <v>62</v>
      </c>
      <c r="F936" s="36">
        <v>4</v>
      </c>
      <c r="G936" s="37">
        <v>2</v>
      </c>
      <c r="H936" s="37">
        <v>2</v>
      </c>
      <c r="I936" s="91">
        <v>97</v>
      </c>
      <c r="J936" s="36">
        <v>2</v>
      </c>
      <c r="K936" s="37">
        <v>0</v>
      </c>
      <c r="L936" s="37">
        <v>2</v>
      </c>
      <c r="M936" s="65"/>
      <c r="N936" s="65"/>
      <c r="O936" s="65"/>
      <c r="P936" s="65"/>
      <c r="Q936" s="65"/>
      <c r="R936" s="65"/>
      <c r="S936" s="65"/>
      <c r="T936" s="65"/>
    </row>
    <row r="937" spans="1:20" s="35" customFormat="1" ht="15.75" customHeight="1">
      <c r="A937" s="17">
        <v>28</v>
      </c>
      <c r="B937" s="36">
        <v>0</v>
      </c>
      <c r="C937" s="37">
        <v>0</v>
      </c>
      <c r="D937" s="37">
        <v>0</v>
      </c>
      <c r="E937" s="91">
        <v>63</v>
      </c>
      <c r="F937" s="36">
        <v>7</v>
      </c>
      <c r="G937" s="37">
        <v>2</v>
      </c>
      <c r="H937" s="37">
        <v>5</v>
      </c>
      <c r="I937" s="91">
        <v>98</v>
      </c>
      <c r="J937" s="36">
        <v>0</v>
      </c>
      <c r="K937" s="37">
        <v>0</v>
      </c>
      <c r="L937" s="37">
        <v>0</v>
      </c>
      <c r="M937" s="65"/>
      <c r="N937" s="65"/>
      <c r="O937" s="65"/>
      <c r="P937" s="65"/>
      <c r="Q937" s="65"/>
      <c r="R937" s="65"/>
      <c r="S937" s="65"/>
      <c r="T937" s="65"/>
    </row>
    <row r="938" spans="1:20" s="35" customFormat="1" ht="18" customHeight="1">
      <c r="A938" s="19">
        <v>29</v>
      </c>
      <c r="B938" s="39">
        <v>3</v>
      </c>
      <c r="C938" s="40">
        <v>1</v>
      </c>
      <c r="D938" s="40">
        <v>2</v>
      </c>
      <c r="E938" s="92">
        <v>64</v>
      </c>
      <c r="F938" s="39">
        <v>1</v>
      </c>
      <c r="G938" s="40">
        <v>1</v>
      </c>
      <c r="H938" s="40">
        <v>0</v>
      </c>
      <c r="I938" s="91">
        <v>99</v>
      </c>
      <c r="J938" s="36">
        <v>2</v>
      </c>
      <c r="K938" s="37">
        <v>0</v>
      </c>
      <c r="L938" s="37">
        <v>2</v>
      </c>
      <c r="M938" s="65"/>
      <c r="N938" s="65"/>
      <c r="O938" s="65"/>
      <c r="P938" s="65"/>
      <c r="Q938" s="65"/>
      <c r="R938" s="65"/>
      <c r="S938" s="65"/>
      <c r="T938" s="65"/>
    </row>
    <row r="939" spans="1:20" s="6" customFormat="1" ht="25.5" customHeight="1">
      <c r="A939" s="10" t="s">
        <v>31</v>
      </c>
      <c r="B939" s="44">
        <v>1</v>
      </c>
      <c r="C939" s="44">
        <v>0</v>
      </c>
      <c r="D939" s="44">
        <v>1</v>
      </c>
      <c r="E939" s="98" t="s">
        <v>32</v>
      </c>
      <c r="F939" s="44">
        <v>26</v>
      </c>
      <c r="G939" s="44">
        <v>11</v>
      </c>
      <c r="H939" s="44">
        <v>15</v>
      </c>
      <c r="I939" s="95">
        <v>100</v>
      </c>
      <c r="J939" s="47">
        <v>0</v>
      </c>
      <c r="K939" s="48">
        <v>0</v>
      </c>
      <c r="L939" s="48">
        <v>0</v>
      </c>
      <c r="M939" s="65"/>
      <c r="N939" s="65"/>
      <c r="O939" s="65"/>
      <c r="P939" s="65"/>
      <c r="Q939" s="65"/>
      <c r="R939" s="65"/>
      <c r="S939" s="65"/>
      <c r="T939" s="65"/>
    </row>
    <row r="940" spans="1:20" s="35" customFormat="1" ht="15.75" customHeight="1">
      <c r="A940" s="17">
        <v>30</v>
      </c>
      <c r="B940" s="36">
        <v>0</v>
      </c>
      <c r="C940" s="37">
        <v>0</v>
      </c>
      <c r="D940" s="37">
        <v>0</v>
      </c>
      <c r="E940" s="91">
        <v>65</v>
      </c>
      <c r="F940" s="36">
        <v>4</v>
      </c>
      <c r="G940" s="37">
        <v>0</v>
      </c>
      <c r="H940" s="37">
        <v>4</v>
      </c>
      <c r="I940" s="91">
        <v>101</v>
      </c>
      <c r="J940" s="36">
        <v>0</v>
      </c>
      <c r="K940" s="37">
        <v>0</v>
      </c>
      <c r="L940" s="37">
        <v>0</v>
      </c>
      <c r="M940" s="65"/>
      <c r="N940" s="65"/>
      <c r="O940" s="65"/>
      <c r="P940" s="65"/>
      <c r="Q940" s="65"/>
      <c r="R940" s="65"/>
      <c r="S940" s="65"/>
      <c r="T940" s="65"/>
    </row>
    <row r="941" spans="1:20" s="35" customFormat="1" ht="15.75" customHeight="1">
      <c r="A941" s="17">
        <v>31</v>
      </c>
      <c r="B941" s="36">
        <v>0</v>
      </c>
      <c r="C941" s="37">
        <v>0</v>
      </c>
      <c r="D941" s="37">
        <v>0</v>
      </c>
      <c r="E941" s="91">
        <v>66</v>
      </c>
      <c r="F941" s="36">
        <v>5</v>
      </c>
      <c r="G941" s="37">
        <v>3</v>
      </c>
      <c r="H941" s="37">
        <v>2</v>
      </c>
      <c r="I941" s="91">
        <v>102</v>
      </c>
      <c r="J941" s="36">
        <v>0</v>
      </c>
      <c r="K941" s="37">
        <v>0</v>
      </c>
      <c r="L941" s="37">
        <v>0</v>
      </c>
      <c r="M941" s="65"/>
      <c r="N941" s="65"/>
      <c r="O941" s="65"/>
      <c r="P941" s="65"/>
      <c r="Q941" s="65"/>
      <c r="R941" s="65"/>
      <c r="S941" s="65"/>
      <c r="T941" s="65"/>
    </row>
    <row r="942" spans="1:20" s="35" customFormat="1" ht="15.75" customHeight="1">
      <c r="A942" s="17">
        <v>32</v>
      </c>
      <c r="B942" s="36">
        <v>1</v>
      </c>
      <c r="C942" s="37">
        <v>0</v>
      </c>
      <c r="D942" s="37">
        <v>1</v>
      </c>
      <c r="E942" s="91">
        <v>67</v>
      </c>
      <c r="F942" s="36">
        <v>6</v>
      </c>
      <c r="G942" s="37">
        <v>5</v>
      </c>
      <c r="H942" s="37">
        <v>1</v>
      </c>
      <c r="I942" s="91">
        <v>103</v>
      </c>
      <c r="J942" s="36">
        <v>0</v>
      </c>
      <c r="K942" s="37">
        <v>0</v>
      </c>
      <c r="L942" s="37">
        <v>0</v>
      </c>
      <c r="M942" s="65"/>
      <c r="N942" s="65"/>
      <c r="O942" s="65"/>
      <c r="P942" s="65"/>
      <c r="Q942" s="65"/>
      <c r="R942" s="65"/>
      <c r="S942" s="65"/>
      <c r="T942" s="65"/>
    </row>
    <row r="943" spans="1:20" s="35" customFormat="1" ht="15.75" customHeight="1">
      <c r="A943" s="17">
        <v>33</v>
      </c>
      <c r="B943" s="36">
        <v>0</v>
      </c>
      <c r="C943" s="37">
        <v>0</v>
      </c>
      <c r="D943" s="37">
        <v>0</v>
      </c>
      <c r="E943" s="91">
        <v>68</v>
      </c>
      <c r="F943" s="36">
        <v>4</v>
      </c>
      <c r="G943" s="37">
        <v>1</v>
      </c>
      <c r="H943" s="37">
        <v>3</v>
      </c>
      <c r="I943" s="96" t="s">
        <v>33</v>
      </c>
      <c r="J943" s="39">
        <v>0</v>
      </c>
      <c r="K943" s="40">
        <v>0</v>
      </c>
      <c r="L943" s="40">
        <v>0</v>
      </c>
      <c r="M943" s="65"/>
      <c r="N943" s="65"/>
      <c r="O943" s="65"/>
      <c r="P943" s="65"/>
      <c r="Q943" s="65"/>
      <c r="R943" s="65"/>
      <c r="S943" s="65"/>
      <c r="T943" s="65"/>
    </row>
    <row r="944" spans="1:20" s="35" customFormat="1" ht="21" customHeight="1" thickBot="1">
      <c r="A944" s="32">
        <v>34</v>
      </c>
      <c r="B944" s="36">
        <v>0</v>
      </c>
      <c r="C944" s="37">
        <v>0</v>
      </c>
      <c r="D944" s="37">
        <v>0</v>
      </c>
      <c r="E944" s="91">
        <v>69</v>
      </c>
      <c r="F944" s="36">
        <v>7</v>
      </c>
      <c r="G944" s="37">
        <v>2</v>
      </c>
      <c r="H944" s="37">
        <v>5</v>
      </c>
      <c r="I944" s="107" t="s">
        <v>5</v>
      </c>
      <c r="J944" s="47">
        <v>226</v>
      </c>
      <c r="K944" s="47">
        <v>102</v>
      </c>
      <c r="L944" s="47">
        <v>124</v>
      </c>
      <c r="M944" s="65"/>
      <c r="N944" s="65"/>
      <c r="O944" s="65"/>
      <c r="P944" s="65"/>
      <c r="Q944" s="65"/>
      <c r="R944" s="65"/>
      <c r="S944" s="65"/>
      <c r="T944" s="65"/>
    </row>
    <row r="945" spans="1:20" s="58" customFormat="1" ht="24" customHeight="1" thickTop="1" thickBot="1">
      <c r="A945" s="53" t="s">
        <v>34</v>
      </c>
      <c r="B945" s="115">
        <v>14</v>
      </c>
      <c r="C945" s="116">
        <v>7</v>
      </c>
      <c r="D945" s="116">
        <v>7</v>
      </c>
      <c r="E945" s="117" t="s">
        <v>36</v>
      </c>
      <c r="F945" s="116">
        <v>96</v>
      </c>
      <c r="G945" s="116">
        <v>46</v>
      </c>
      <c r="H945" s="116">
        <v>50</v>
      </c>
      <c r="I945" s="118" t="s">
        <v>37</v>
      </c>
      <c r="J945" s="116">
        <v>116</v>
      </c>
      <c r="K945" s="116">
        <v>49</v>
      </c>
      <c r="L945" s="116">
        <v>67</v>
      </c>
      <c r="M945" s="65"/>
      <c r="N945" s="65"/>
      <c r="O945" s="65"/>
      <c r="P945" s="65"/>
      <c r="Q945" s="65"/>
      <c r="R945" s="65"/>
      <c r="S945" s="65"/>
      <c r="T945" s="65"/>
    </row>
    <row r="946" spans="1:20" s="31" customFormat="1" ht="24" customHeight="1" thickBot="1">
      <c r="A946" s="24"/>
      <c r="B946" s="25" t="s">
        <v>39</v>
      </c>
      <c r="C946" s="26"/>
      <c r="D946" s="27"/>
      <c r="E946" s="28"/>
      <c r="F946" s="29"/>
      <c r="G946" s="59" t="s">
        <v>165</v>
      </c>
      <c r="H946" s="29"/>
      <c r="I946" s="28"/>
      <c r="J946" s="29"/>
      <c r="K946" s="60" t="s">
        <v>79</v>
      </c>
      <c r="L946" s="30"/>
      <c r="M946" s="35"/>
      <c r="N946" s="65"/>
      <c r="O946" s="65"/>
      <c r="P946" s="65"/>
      <c r="Q946" s="65"/>
      <c r="R946" s="65"/>
      <c r="S946" s="65"/>
      <c r="T946" s="65"/>
    </row>
    <row r="947" spans="1:20" s="4" customFormat="1" ht="21" customHeight="1">
      <c r="A947" s="11" t="s">
        <v>1</v>
      </c>
      <c r="B947" s="8" t="s">
        <v>2</v>
      </c>
      <c r="C947" s="8" t="s">
        <v>3</v>
      </c>
      <c r="D947" s="9" t="s">
        <v>4</v>
      </c>
      <c r="E947" s="11" t="s">
        <v>1</v>
      </c>
      <c r="F947" s="8" t="s">
        <v>2</v>
      </c>
      <c r="G947" s="8" t="s">
        <v>3</v>
      </c>
      <c r="H947" s="9" t="s">
        <v>4</v>
      </c>
      <c r="I947" s="11" t="s">
        <v>1</v>
      </c>
      <c r="J947" s="8" t="s">
        <v>2</v>
      </c>
      <c r="K947" s="8" t="s">
        <v>3</v>
      </c>
      <c r="L947" s="16" t="s">
        <v>4</v>
      </c>
      <c r="M947" s="65"/>
      <c r="N947" s="65"/>
      <c r="O947" s="65"/>
      <c r="P947" s="65"/>
      <c r="Q947" s="65"/>
      <c r="R947" s="65"/>
      <c r="S947" s="65"/>
      <c r="T947" s="65"/>
    </row>
    <row r="948" spans="1:20" s="6" customFormat="1" ht="25.5" customHeight="1">
      <c r="A948" s="10" t="s">
        <v>6</v>
      </c>
      <c r="B948" s="44">
        <v>3</v>
      </c>
      <c r="C948" s="44">
        <v>3</v>
      </c>
      <c r="D948" s="44">
        <v>0</v>
      </c>
      <c r="E948" s="98" t="s">
        <v>7</v>
      </c>
      <c r="F948" s="44">
        <v>8</v>
      </c>
      <c r="G948" s="44">
        <v>5</v>
      </c>
      <c r="H948" s="44">
        <v>3</v>
      </c>
      <c r="I948" s="98" t="s">
        <v>8</v>
      </c>
      <c r="J948" s="44">
        <v>19</v>
      </c>
      <c r="K948" s="44">
        <v>9</v>
      </c>
      <c r="L948" s="44">
        <v>10</v>
      </c>
      <c r="M948" s="65"/>
      <c r="N948" s="65"/>
      <c r="O948" s="65"/>
      <c r="P948" s="65"/>
      <c r="Q948" s="65"/>
      <c r="R948" s="65"/>
      <c r="S948" s="65"/>
      <c r="T948" s="65"/>
    </row>
    <row r="949" spans="1:20" s="35" customFormat="1" ht="15.75" customHeight="1">
      <c r="A949" s="17">
        <v>0</v>
      </c>
      <c r="B949" s="36">
        <v>0</v>
      </c>
      <c r="C949" s="37">
        <v>0</v>
      </c>
      <c r="D949" s="37">
        <v>0</v>
      </c>
      <c r="E949" s="91">
        <v>35</v>
      </c>
      <c r="F949" s="36">
        <v>2</v>
      </c>
      <c r="G949" s="37">
        <v>1</v>
      </c>
      <c r="H949" s="37">
        <v>1</v>
      </c>
      <c r="I949" s="91">
        <v>70</v>
      </c>
      <c r="J949" s="36">
        <v>4</v>
      </c>
      <c r="K949" s="37">
        <v>1</v>
      </c>
      <c r="L949" s="37">
        <v>3</v>
      </c>
      <c r="M949" s="65"/>
      <c r="N949" s="65"/>
      <c r="O949" s="65"/>
      <c r="P949" s="65"/>
      <c r="Q949" s="65"/>
      <c r="R949" s="65"/>
      <c r="S949" s="65"/>
      <c r="T949" s="65"/>
    </row>
    <row r="950" spans="1:20" s="35" customFormat="1" ht="15.75" customHeight="1">
      <c r="A950" s="17">
        <v>1</v>
      </c>
      <c r="B950" s="36">
        <v>0</v>
      </c>
      <c r="C950" s="37">
        <v>0</v>
      </c>
      <c r="D950" s="37">
        <v>0</v>
      </c>
      <c r="E950" s="91">
        <v>36</v>
      </c>
      <c r="F950" s="36">
        <v>0</v>
      </c>
      <c r="G950" s="37">
        <v>0</v>
      </c>
      <c r="H950" s="37">
        <v>0</v>
      </c>
      <c r="I950" s="91">
        <v>71</v>
      </c>
      <c r="J950" s="36">
        <v>1</v>
      </c>
      <c r="K950" s="37">
        <v>0</v>
      </c>
      <c r="L950" s="37">
        <v>1</v>
      </c>
      <c r="M950" s="65"/>
      <c r="N950" s="65"/>
      <c r="O950" s="65"/>
      <c r="P950" s="65"/>
      <c r="Q950" s="65"/>
      <c r="R950" s="65"/>
      <c r="S950" s="65"/>
      <c r="T950" s="65"/>
    </row>
    <row r="951" spans="1:20" s="35" customFormat="1" ht="15.75" customHeight="1">
      <c r="A951" s="17">
        <v>2</v>
      </c>
      <c r="B951" s="36">
        <v>1</v>
      </c>
      <c r="C951" s="37">
        <v>1</v>
      </c>
      <c r="D951" s="37">
        <v>0</v>
      </c>
      <c r="E951" s="91">
        <v>37</v>
      </c>
      <c r="F951" s="36">
        <v>2</v>
      </c>
      <c r="G951" s="37">
        <v>1</v>
      </c>
      <c r="H951" s="37">
        <v>1</v>
      </c>
      <c r="I951" s="91">
        <v>72</v>
      </c>
      <c r="J951" s="36">
        <v>6</v>
      </c>
      <c r="K951" s="37">
        <v>4</v>
      </c>
      <c r="L951" s="37">
        <v>2</v>
      </c>
      <c r="M951" s="65"/>
      <c r="N951" s="65"/>
      <c r="O951" s="65"/>
      <c r="P951" s="65"/>
      <c r="Q951" s="65"/>
      <c r="R951" s="65"/>
      <c r="S951" s="65"/>
      <c r="T951" s="65"/>
    </row>
    <row r="952" spans="1:20" s="35" customFormat="1" ht="15.75" customHeight="1">
      <c r="A952" s="17">
        <v>3</v>
      </c>
      <c r="B952" s="36">
        <v>2</v>
      </c>
      <c r="C952" s="37">
        <v>2</v>
      </c>
      <c r="D952" s="37">
        <v>0</v>
      </c>
      <c r="E952" s="91">
        <v>38</v>
      </c>
      <c r="F952" s="36">
        <v>3</v>
      </c>
      <c r="G952" s="37">
        <v>2</v>
      </c>
      <c r="H952" s="37">
        <v>1</v>
      </c>
      <c r="I952" s="91">
        <v>73</v>
      </c>
      <c r="J952" s="36">
        <v>3</v>
      </c>
      <c r="K952" s="37">
        <v>1</v>
      </c>
      <c r="L952" s="37">
        <v>2</v>
      </c>
      <c r="M952" s="65"/>
      <c r="N952" s="65"/>
      <c r="O952" s="65"/>
      <c r="P952" s="65"/>
      <c r="Q952" s="65"/>
      <c r="R952" s="65"/>
      <c r="S952" s="65"/>
      <c r="T952" s="65"/>
    </row>
    <row r="953" spans="1:20" s="35" customFormat="1" ht="18" customHeight="1">
      <c r="A953" s="19">
        <v>4</v>
      </c>
      <c r="B953" s="105">
        <v>0</v>
      </c>
      <c r="C953" s="40">
        <v>0</v>
      </c>
      <c r="D953" s="40">
        <v>0</v>
      </c>
      <c r="E953" s="92">
        <v>39</v>
      </c>
      <c r="F953" s="39">
        <v>1</v>
      </c>
      <c r="G953" s="40">
        <v>1</v>
      </c>
      <c r="H953" s="40">
        <v>0</v>
      </c>
      <c r="I953" s="92">
        <v>74</v>
      </c>
      <c r="J953" s="39">
        <v>5</v>
      </c>
      <c r="K953" s="40">
        <v>3</v>
      </c>
      <c r="L953" s="40">
        <v>2</v>
      </c>
      <c r="M953" s="65"/>
      <c r="N953" s="65"/>
      <c r="O953" s="65"/>
      <c r="P953" s="65"/>
      <c r="Q953" s="65"/>
      <c r="R953" s="65"/>
      <c r="S953" s="65"/>
      <c r="T953" s="65"/>
    </row>
    <row r="954" spans="1:20" s="6" customFormat="1" ht="25.5" customHeight="1">
      <c r="A954" s="10" t="s">
        <v>10</v>
      </c>
      <c r="B954" s="44">
        <v>4</v>
      </c>
      <c r="C954" s="44">
        <v>2</v>
      </c>
      <c r="D954" s="44">
        <v>2</v>
      </c>
      <c r="E954" s="98" t="s">
        <v>11</v>
      </c>
      <c r="F954" s="44">
        <v>9</v>
      </c>
      <c r="G954" s="44">
        <v>6</v>
      </c>
      <c r="H954" s="44">
        <v>3</v>
      </c>
      <c r="I954" s="98" t="s">
        <v>12</v>
      </c>
      <c r="J954" s="44">
        <v>17</v>
      </c>
      <c r="K954" s="44">
        <v>10</v>
      </c>
      <c r="L954" s="44">
        <v>7</v>
      </c>
      <c r="M954" s="65"/>
      <c r="N954" s="65"/>
      <c r="O954" s="65"/>
      <c r="P954" s="65"/>
      <c r="Q954" s="65"/>
      <c r="R954" s="65"/>
      <c r="S954" s="65"/>
      <c r="T954" s="65"/>
    </row>
    <row r="955" spans="1:20" s="35" customFormat="1" ht="15.75" customHeight="1">
      <c r="A955" s="17">
        <v>5</v>
      </c>
      <c r="B955" s="36">
        <v>0</v>
      </c>
      <c r="C955" s="37">
        <v>0</v>
      </c>
      <c r="D955" s="37">
        <v>0</v>
      </c>
      <c r="E955" s="91">
        <v>40</v>
      </c>
      <c r="F955" s="36">
        <v>1</v>
      </c>
      <c r="G955" s="37">
        <v>0</v>
      </c>
      <c r="H955" s="37">
        <v>1</v>
      </c>
      <c r="I955" s="91">
        <v>75</v>
      </c>
      <c r="J955" s="36">
        <v>5</v>
      </c>
      <c r="K955" s="37">
        <v>3</v>
      </c>
      <c r="L955" s="37">
        <v>2</v>
      </c>
      <c r="M955" s="65"/>
      <c r="N955" s="65"/>
      <c r="O955" s="65"/>
      <c r="P955" s="65"/>
      <c r="Q955" s="65"/>
      <c r="R955" s="65"/>
      <c r="S955" s="65"/>
      <c r="T955" s="65"/>
    </row>
    <row r="956" spans="1:20" s="35" customFormat="1" ht="15.75" customHeight="1">
      <c r="A956" s="17">
        <v>6</v>
      </c>
      <c r="B956" s="36">
        <v>2</v>
      </c>
      <c r="C956" s="37">
        <v>1</v>
      </c>
      <c r="D956" s="37">
        <v>1</v>
      </c>
      <c r="E956" s="91">
        <v>41</v>
      </c>
      <c r="F956" s="36">
        <v>2</v>
      </c>
      <c r="G956" s="37">
        <v>1</v>
      </c>
      <c r="H956" s="37">
        <v>1</v>
      </c>
      <c r="I956" s="91">
        <v>76</v>
      </c>
      <c r="J956" s="36">
        <v>4</v>
      </c>
      <c r="K956" s="37">
        <v>2</v>
      </c>
      <c r="L956" s="37">
        <v>2</v>
      </c>
      <c r="M956" s="65"/>
      <c r="N956" s="65"/>
      <c r="O956" s="65"/>
      <c r="P956" s="65"/>
      <c r="Q956" s="65"/>
      <c r="R956" s="65"/>
      <c r="S956" s="65"/>
      <c r="T956" s="65"/>
    </row>
    <row r="957" spans="1:20" s="35" customFormat="1" ht="15.75" customHeight="1">
      <c r="A957" s="17">
        <v>7</v>
      </c>
      <c r="B957" s="36">
        <v>1</v>
      </c>
      <c r="C957" s="37">
        <v>0</v>
      </c>
      <c r="D957" s="37">
        <v>1</v>
      </c>
      <c r="E957" s="91">
        <v>42</v>
      </c>
      <c r="F957" s="36">
        <v>3</v>
      </c>
      <c r="G957" s="37">
        <v>2</v>
      </c>
      <c r="H957" s="37">
        <v>1</v>
      </c>
      <c r="I957" s="91">
        <v>77</v>
      </c>
      <c r="J957" s="36">
        <v>4</v>
      </c>
      <c r="K957" s="37">
        <v>3</v>
      </c>
      <c r="L957" s="37">
        <v>1</v>
      </c>
      <c r="M957" s="65"/>
      <c r="N957" s="65"/>
      <c r="O957" s="65"/>
      <c r="P957" s="65"/>
      <c r="Q957" s="65"/>
      <c r="R957" s="65"/>
      <c r="S957" s="65"/>
      <c r="T957" s="65"/>
    </row>
    <row r="958" spans="1:20" s="35" customFormat="1" ht="15.75" customHeight="1">
      <c r="A958" s="17">
        <v>8</v>
      </c>
      <c r="B958" s="36">
        <v>1</v>
      </c>
      <c r="C958" s="37">
        <v>1</v>
      </c>
      <c r="D958" s="37">
        <v>0</v>
      </c>
      <c r="E958" s="91">
        <v>43</v>
      </c>
      <c r="F958" s="36">
        <v>2</v>
      </c>
      <c r="G958" s="37">
        <v>2</v>
      </c>
      <c r="H958" s="37">
        <v>0</v>
      </c>
      <c r="I958" s="91">
        <v>78</v>
      </c>
      <c r="J958" s="36">
        <v>3</v>
      </c>
      <c r="K958" s="37">
        <v>2</v>
      </c>
      <c r="L958" s="37">
        <v>1</v>
      </c>
      <c r="M958" s="65"/>
      <c r="N958" s="65"/>
      <c r="O958" s="65"/>
      <c r="P958" s="65"/>
      <c r="Q958" s="65"/>
      <c r="R958" s="65"/>
      <c r="S958" s="65"/>
      <c r="T958" s="65"/>
    </row>
    <row r="959" spans="1:20" s="35" customFormat="1" ht="18" customHeight="1">
      <c r="A959" s="19">
        <v>9</v>
      </c>
      <c r="B959" s="39">
        <v>0</v>
      </c>
      <c r="C959" s="40">
        <v>0</v>
      </c>
      <c r="D959" s="40">
        <v>0</v>
      </c>
      <c r="E959" s="92">
        <v>44</v>
      </c>
      <c r="F959" s="39">
        <v>1</v>
      </c>
      <c r="G959" s="40">
        <v>1</v>
      </c>
      <c r="H959" s="40">
        <v>0</v>
      </c>
      <c r="I959" s="92">
        <v>79</v>
      </c>
      <c r="J959" s="39">
        <v>1</v>
      </c>
      <c r="K959" s="40">
        <v>0</v>
      </c>
      <c r="L959" s="40">
        <v>1</v>
      </c>
      <c r="M959" s="65"/>
      <c r="N959" s="65"/>
      <c r="O959" s="65"/>
      <c r="P959" s="65"/>
      <c r="Q959" s="65"/>
      <c r="R959" s="65"/>
      <c r="S959" s="65"/>
      <c r="T959" s="65"/>
    </row>
    <row r="960" spans="1:20" s="6" customFormat="1" ht="25.5" customHeight="1">
      <c r="A960" s="10" t="s">
        <v>19</v>
      </c>
      <c r="B960" s="44">
        <v>6</v>
      </c>
      <c r="C960" s="44">
        <v>4</v>
      </c>
      <c r="D960" s="44">
        <v>2</v>
      </c>
      <c r="E960" s="98" t="s">
        <v>20</v>
      </c>
      <c r="F960" s="44">
        <v>10</v>
      </c>
      <c r="G960" s="44">
        <v>5</v>
      </c>
      <c r="H960" s="44">
        <v>5</v>
      </c>
      <c r="I960" s="98" t="s">
        <v>21</v>
      </c>
      <c r="J960" s="44">
        <v>6</v>
      </c>
      <c r="K960" s="44">
        <v>3</v>
      </c>
      <c r="L960" s="44">
        <v>3</v>
      </c>
      <c r="M960" s="65"/>
      <c r="N960" s="65"/>
      <c r="O960" s="65"/>
      <c r="P960" s="65"/>
      <c r="Q960" s="65"/>
      <c r="R960" s="65"/>
      <c r="S960" s="65"/>
      <c r="T960" s="65"/>
    </row>
    <row r="961" spans="1:20" s="35" customFormat="1" ht="15.75" customHeight="1">
      <c r="A961" s="17">
        <v>10</v>
      </c>
      <c r="B961" s="36">
        <v>2</v>
      </c>
      <c r="C961" s="37">
        <v>1</v>
      </c>
      <c r="D961" s="37">
        <v>1</v>
      </c>
      <c r="E961" s="91">
        <v>45</v>
      </c>
      <c r="F961" s="36">
        <v>1</v>
      </c>
      <c r="G961" s="37">
        <v>0</v>
      </c>
      <c r="H961" s="37">
        <v>1</v>
      </c>
      <c r="I961" s="91">
        <v>80</v>
      </c>
      <c r="J961" s="36">
        <v>3</v>
      </c>
      <c r="K961" s="37">
        <v>3</v>
      </c>
      <c r="L961" s="37">
        <v>0</v>
      </c>
      <c r="M961" s="65"/>
      <c r="N961" s="65"/>
      <c r="O961" s="65"/>
      <c r="P961" s="65"/>
      <c r="Q961" s="65"/>
      <c r="R961" s="65"/>
      <c r="S961" s="65"/>
      <c r="T961" s="65"/>
    </row>
    <row r="962" spans="1:20" s="35" customFormat="1" ht="15.75" customHeight="1">
      <c r="A962" s="17">
        <v>11</v>
      </c>
      <c r="B962" s="36">
        <v>0</v>
      </c>
      <c r="C962" s="37">
        <v>0</v>
      </c>
      <c r="D962" s="37">
        <v>0</v>
      </c>
      <c r="E962" s="91">
        <v>46</v>
      </c>
      <c r="F962" s="36">
        <v>2</v>
      </c>
      <c r="G962" s="37">
        <v>1</v>
      </c>
      <c r="H962" s="37">
        <v>1</v>
      </c>
      <c r="I962" s="91">
        <v>81</v>
      </c>
      <c r="J962" s="36">
        <v>0</v>
      </c>
      <c r="K962" s="37">
        <v>0</v>
      </c>
      <c r="L962" s="37">
        <v>0</v>
      </c>
      <c r="M962" s="65"/>
      <c r="N962" s="65"/>
      <c r="O962" s="65"/>
      <c r="P962" s="65"/>
      <c r="Q962" s="65"/>
      <c r="R962" s="65"/>
      <c r="S962" s="65"/>
      <c r="T962" s="65"/>
    </row>
    <row r="963" spans="1:20" s="35" customFormat="1" ht="15.75" customHeight="1">
      <c r="A963" s="17">
        <v>12</v>
      </c>
      <c r="B963" s="36">
        <v>1</v>
      </c>
      <c r="C963" s="37">
        <v>1</v>
      </c>
      <c r="D963" s="37">
        <v>0</v>
      </c>
      <c r="E963" s="91">
        <v>47</v>
      </c>
      <c r="F963" s="36">
        <v>4</v>
      </c>
      <c r="G963" s="37">
        <v>3</v>
      </c>
      <c r="H963" s="37">
        <v>1</v>
      </c>
      <c r="I963" s="91">
        <v>82</v>
      </c>
      <c r="J963" s="36">
        <v>0</v>
      </c>
      <c r="K963" s="37">
        <v>0</v>
      </c>
      <c r="L963" s="37">
        <v>0</v>
      </c>
      <c r="M963" s="65"/>
      <c r="N963" s="65"/>
      <c r="O963" s="65"/>
      <c r="P963" s="65"/>
      <c r="Q963" s="65"/>
      <c r="R963" s="65"/>
      <c r="S963" s="65"/>
      <c r="T963" s="65"/>
    </row>
    <row r="964" spans="1:20" s="35" customFormat="1" ht="15.75" customHeight="1">
      <c r="A964" s="17">
        <v>13</v>
      </c>
      <c r="B964" s="36">
        <v>2</v>
      </c>
      <c r="C964" s="37">
        <v>2</v>
      </c>
      <c r="D964" s="37">
        <v>0</v>
      </c>
      <c r="E964" s="91">
        <v>48</v>
      </c>
      <c r="F964" s="36">
        <v>2</v>
      </c>
      <c r="G964" s="37">
        <v>1</v>
      </c>
      <c r="H964" s="37">
        <v>1</v>
      </c>
      <c r="I964" s="91">
        <v>83</v>
      </c>
      <c r="J964" s="36">
        <v>1</v>
      </c>
      <c r="K964" s="37">
        <v>0</v>
      </c>
      <c r="L964" s="37">
        <v>1</v>
      </c>
      <c r="M964" s="65"/>
      <c r="N964" s="65"/>
      <c r="O964" s="65"/>
      <c r="P964" s="65"/>
      <c r="Q964" s="65"/>
      <c r="R964" s="65"/>
      <c r="S964" s="65"/>
      <c r="T964" s="65"/>
    </row>
    <row r="965" spans="1:20" s="35" customFormat="1" ht="18" customHeight="1">
      <c r="A965" s="19">
        <v>14</v>
      </c>
      <c r="B965" s="39">
        <v>1</v>
      </c>
      <c r="C965" s="40">
        <v>0</v>
      </c>
      <c r="D965" s="40">
        <v>1</v>
      </c>
      <c r="E965" s="92">
        <v>49</v>
      </c>
      <c r="F965" s="39">
        <v>1</v>
      </c>
      <c r="G965" s="40">
        <v>0</v>
      </c>
      <c r="H965" s="40">
        <v>1</v>
      </c>
      <c r="I965" s="92">
        <v>84</v>
      </c>
      <c r="J965" s="39">
        <v>2</v>
      </c>
      <c r="K965" s="40">
        <v>0</v>
      </c>
      <c r="L965" s="40">
        <v>2</v>
      </c>
      <c r="M965" s="65"/>
      <c r="N965" s="65"/>
      <c r="O965" s="65"/>
      <c r="P965" s="65"/>
      <c r="Q965" s="65"/>
      <c r="R965" s="65"/>
      <c r="S965" s="65"/>
      <c r="T965" s="65"/>
    </row>
    <row r="966" spans="1:20" s="6" customFormat="1" ht="25.5" customHeight="1">
      <c r="A966" s="10" t="s">
        <v>22</v>
      </c>
      <c r="B966" s="44">
        <v>8</v>
      </c>
      <c r="C966" s="44">
        <v>7</v>
      </c>
      <c r="D966" s="44">
        <v>1</v>
      </c>
      <c r="E966" s="98" t="s">
        <v>23</v>
      </c>
      <c r="F966" s="44">
        <v>8</v>
      </c>
      <c r="G966" s="44">
        <v>3</v>
      </c>
      <c r="H966" s="44">
        <v>5</v>
      </c>
      <c r="I966" s="98" t="s">
        <v>24</v>
      </c>
      <c r="J966" s="44">
        <v>4</v>
      </c>
      <c r="K966" s="44">
        <v>1</v>
      </c>
      <c r="L966" s="44">
        <v>3</v>
      </c>
      <c r="M966" s="65"/>
      <c r="N966" s="65"/>
      <c r="O966" s="65"/>
      <c r="P966" s="65"/>
      <c r="Q966" s="65"/>
      <c r="R966" s="65"/>
      <c r="S966" s="65"/>
      <c r="T966" s="65"/>
    </row>
    <row r="967" spans="1:20" s="35" customFormat="1" ht="15.75" customHeight="1">
      <c r="A967" s="17">
        <v>15</v>
      </c>
      <c r="B967" s="36">
        <v>1</v>
      </c>
      <c r="C967" s="37">
        <v>0</v>
      </c>
      <c r="D967" s="37">
        <v>1</v>
      </c>
      <c r="E967" s="91">
        <v>50</v>
      </c>
      <c r="F967" s="36">
        <v>1</v>
      </c>
      <c r="G967" s="37">
        <v>0</v>
      </c>
      <c r="H967" s="37">
        <v>1</v>
      </c>
      <c r="I967" s="91">
        <v>85</v>
      </c>
      <c r="J967" s="36">
        <v>2</v>
      </c>
      <c r="K967" s="37">
        <v>1</v>
      </c>
      <c r="L967" s="37">
        <v>1</v>
      </c>
      <c r="M967" s="65"/>
      <c r="N967" s="65"/>
      <c r="O967" s="65"/>
      <c r="P967" s="65"/>
      <c r="Q967" s="65"/>
      <c r="R967" s="65"/>
      <c r="S967" s="65"/>
      <c r="T967" s="65"/>
    </row>
    <row r="968" spans="1:20" s="35" customFormat="1" ht="15.75" customHeight="1">
      <c r="A968" s="17">
        <v>16</v>
      </c>
      <c r="B968" s="36">
        <v>3</v>
      </c>
      <c r="C968" s="37">
        <v>3</v>
      </c>
      <c r="D968" s="37">
        <v>0</v>
      </c>
      <c r="E968" s="91">
        <v>51</v>
      </c>
      <c r="F968" s="36">
        <v>2</v>
      </c>
      <c r="G968" s="37">
        <v>1</v>
      </c>
      <c r="H968" s="37">
        <v>1</v>
      </c>
      <c r="I968" s="91">
        <v>86</v>
      </c>
      <c r="J968" s="36">
        <v>0</v>
      </c>
      <c r="K968" s="37">
        <v>0</v>
      </c>
      <c r="L968" s="37">
        <v>0</v>
      </c>
      <c r="M968" s="65"/>
      <c r="N968" s="65"/>
      <c r="O968" s="65"/>
      <c r="P968" s="65"/>
      <c r="Q968" s="65"/>
      <c r="R968" s="65"/>
      <c r="S968" s="65"/>
      <c r="T968" s="65"/>
    </row>
    <row r="969" spans="1:20" s="35" customFormat="1" ht="15.75" customHeight="1">
      <c r="A969" s="17">
        <v>17</v>
      </c>
      <c r="B969" s="36">
        <v>1</v>
      </c>
      <c r="C969" s="37">
        <v>1</v>
      </c>
      <c r="D969" s="37">
        <v>0</v>
      </c>
      <c r="E969" s="91">
        <v>52</v>
      </c>
      <c r="F969" s="36">
        <v>2</v>
      </c>
      <c r="G969" s="37">
        <v>1</v>
      </c>
      <c r="H969" s="37">
        <v>1</v>
      </c>
      <c r="I969" s="91">
        <v>87</v>
      </c>
      <c r="J969" s="36">
        <v>1</v>
      </c>
      <c r="K969" s="37">
        <v>0</v>
      </c>
      <c r="L969" s="37">
        <v>1</v>
      </c>
      <c r="M969" s="65"/>
      <c r="N969" s="65"/>
      <c r="O969" s="65"/>
      <c r="P969" s="65"/>
      <c r="Q969" s="65"/>
      <c r="R969" s="65"/>
      <c r="S969" s="65"/>
      <c r="T969" s="65"/>
    </row>
    <row r="970" spans="1:20" s="35" customFormat="1" ht="15.75" customHeight="1">
      <c r="A970" s="17">
        <v>18</v>
      </c>
      <c r="B970" s="36">
        <v>2</v>
      </c>
      <c r="C970" s="37">
        <v>2</v>
      </c>
      <c r="D970" s="37">
        <v>0</v>
      </c>
      <c r="E970" s="91">
        <v>53</v>
      </c>
      <c r="F970" s="36">
        <v>2</v>
      </c>
      <c r="G970" s="37">
        <v>1</v>
      </c>
      <c r="H970" s="37">
        <v>1</v>
      </c>
      <c r="I970" s="91">
        <v>88</v>
      </c>
      <c r="J970" s="36">
        <v>0</v>
      </c>
      <c r="K970" s="37">
        <v>0</v>
      </c>
      <c r="L970" s="37">
        <v>0</v>
      </c>
      <c r="M970" s="65"/>
      <c r="N970" s="65"/>
      <c r="O970" s="65"/>
      <c r="P970" s="65"/>
      <c r="Q970" s="65"/>
      <c r="R970" s="65"/>
      <c r="S970" s="65"/>
      <c r="T970" s="65"/>
    </row>
    <row r="971" spans="1:20" s="35" customFormat="1" ht="18" customHeight="1">
      <c r="A971" s="19">
        <v>19</v>
      </c>
      <c r="B971" s="39">
        <v>1</v>
      </c>
      <c r="C971" s="40">
        <v>1</v>
      </c>
      <c r="D971" s="40">
        <v>0</v>
      </c>
      <c r="E971" s="92">
        <v>54</v>
      </c>
      <c r="F971" s="39">
        <v>1</v>
      </c>
      <c r="G971" s="40">
        <v>0</v>
      </c>
      <c r="H971" s="40">
        <v>1</v>
      </c>
      <c r="I971" s="92">
        <v>89</v>
      </c>
      <c r="J971" s="39">
        <v>1</v>
      </c>
      <c r="K971" s="40">
        <v>0</v>
      </c>
      <c r="L971" s="40">
        <v>1</v>
      </c>
      <c r="M971" s="65"/>
      <c r="N971" s="65"/>
      <c r="O971" s="65"/>
      <c r="P971" s="65"/>
      <c r="Q971" s="65"/>
      <c r="R971" s="65"/>
      <c r="S971" s="65"/>
      <c r="T971" s="65"/>
    </row>
    <row r="972" spans="1:20" s="6" customFormat="1" ht="25.5" customHeight="1">
      <c r="A972" s="10" t="s">
        <v>25</v>
      </c>
      <c r="B972" s="44">
        <v>5</v>
      </c>
      <c r="C972" s="44">
        <v>3</v>
      </c>
      <c r="D972" s="44">
        <v>2</v>
      </c>
      <c r="E972" s="98" t="s">
        <v>26</v>
      </c>
      <c r="F972" s="44">
        <v>5</v>
      </c>
      <c r="G972" s="44">
        <v>4</v>
      </c>
      <c r="H972" s="44">
        <v>1</v>
      </c>
      <c r="I972" s="98" t="s">
        <v>27</v>
      </c>
      <c r="J972" s="44">
        <v>6</v>
      </c>
      <c r="K972" s="44">
        <v>3</v>
      </c>
      <c r="L972" s="44">
        <v>3</v>
      </c>
      <c r="M972" s="65"/>
      <c r="N972" s="65"/>
      <c r="O972" s="65"/>
      <c r="P972" s="65"/>
      <c r="Q972" s="65"/>
      <c r="R972" s="65"/>
      <c r="S972" s="65"/>
      <c r="T972" s="65"/>
    </row>
    <row r="973" spans="1:20" s="35" customFormat="1" ht="15.75" customHeight="1">
      <c r="A973" s="17">
        <v>20</v>
      </c>
      <c r="B973" s="36">
        <v>0</v>
      </c>
      <c r="C973" s="37">
        <v>0</v>
      </c>
      <c r="D973" s="37">
        <v>0</v>
      </c>
      <c r="E973" s="91">
        <v>55</v>
      </c>
      <c r="F973" s="36">
        <v>2</v>
      </c>
      <c r="G973" s="37">
        <v>2</v>
      </c>
      <c r="H973" s="37">
        <v>0</v>
      </c>
      <c r="I973" s="91">
        <v>90</v>
      </c>
      <c r="J973" s="36">
        <v>2</v>
      </c>
      <c r="K973" s="37">
        <v>1</v>
      </c>
      <c r="L973" s="37">
        <v>1</v>
      </c>
      <c r="M973" s="65"/>
      <c r="N973" s="65"/>
      <c r="O973" s="65"/>
      <c r="P973" s="65"/>
      <c r="Q973" s="65"/>
      <c r="R973" s="65"/>
      <c r="S973" s="65"/>
      <c r="T973" s="65"/>
    </row>
    <row r="974" spans="1:20" s="35" customFormat="1" ht="15.75" customHeight="1">
      <c r="A974" s="17">
        <v>21</v>
      </c>
      <c r="B974" s="36">
        <v>1</v>
      </c>
      <c r="C974" s="37">
        <v>1</v>
      </c>
      <c r="D974" s="37">
        <v>0</v>
      </c>
      <c r="E974" s="91">
        <v>56</v>
      </c>
      <c r="F974" s="36">
        <v>0</v>
      </c>
      <c r="G974" s="37">
        <v>0</v>
      </c>
      <c r="H974" s="37">
        <v>0</v>
      </c>
      <c r="I974" s="91">
        <v>91</v>
      </c>
      <c r="J974" s="36">
        <v>1</v>
      </c>
      <c r="K974" s="37">
        <v>0</v>
      </c>
      <c r="L974" s="37">
        <v>1</v>
      </c>
      <c r="M974" s="65"/>
      <c r="N974" s="65"/>
      <c r="O974" s="65"/>
      <c r="P974" s="65"/>
      <c r="Q974" s="65"/>
      <c r="R974" s="65"/>
      <c r="S974" s="65"/>
      <c r="T974" s="65"/>
    </row>
    <row r="975" spans="1:20" s="35" customFormat="1" ht="15.75" customHeight="1">
      <c r="A975" s="17">
        <v>22</v>
      </c>
      <c r="B975" s="36">
        <v>3</v>
      </c>
      <c r="C975" s="37">
        <v>1</v>
      </c>
      <c r="D975" s="37">
        <v>2</v>
      </c>
      <c r="E975" s="91">
        <v>57</v>
      </c>
      <c r="F975" s="36">
        <v>0</v>
      </c>
      <c r="G975" s="37">
        <v>0</v>
      </c>
      <c r="H975" s="37">
        <v>0</v>
      </c>
      <c r="I975" s="91">
        <v>92</v>
      </c>
      <c r="J975" s="36">
        <v>2</v>
      </c>
      <c r="K975" s="37">
        <v>1</v>
      </c>
      <c r="L975" s="37">
        <v>1</v>
      </c>
      <c r="M975" s="65"/>
      <c r="N975" s="65"/>
      <c r="O975" s="65"/>
      <c r="P975" s="65"/>
      <c r="Q975" s="65"/>
      <c r="R975" s="65"/>
      <c r="S975" s="65"/>
      <c r="T975" s="65"/>
    </row>
    <row r="976" spans="1:20" s="35" customFormat="1" ht="15.75" customHeight="1">
      <c r="A976" s="17">
        <v>23</v>
      </c>
      <c r="B976" s="36">
        <v>0</v>
      </c>
      <c r="C976" s="37">
        <v>0</v>
      </c>
      <c r="D976" s="37">
        <v>0</v>
      </c>
      <c r="E976" s="91">
        <v>58</v>
      </c>
      <c r="F976" s="36">
        <v>3</v>
      </c>
      <c r="G976" s="37">
        <v>2</v>
      </c>
      <c r="H976" s="37">
        <v>1</v>
      </c>
      <c r="I976" s="91">
        <v>93</v>
      </c>
      <c r="J976" s="36">
        <v>1</v>
      </c>
      <c r="K976" s="37">
        <v>1</v>
      </c>
      <c r="L976" s="37">
        <v>0</v>
      </c>
      <c r="M976" s="65"/>
      <c r="N976" s="65"/>
      <c r="O976" s="65"/>
      <c r="P976" s="65"/>
      <c r="Q976" s="65"/>
      <c r="R976" s="65"/>
      <c r="S976" s="65"/>
      <c r="T976" s="65"/>
    </row>
    <row r="977" spans="1:20" s="35" customFormat="1" ht="18" customHeight="1">
      <c r="A977" s="19">
        <v>24</v>
      </c>
      <c r="B977" s="39">
        <v>1</v>
      </c>
      <c r="C977" s="40">
        <v>1</v>
      </c>
      <c r="D977" s="40">
        <v>0</v>
      </c>
      <c r="E977" s="92">
        <v>59</v>
      </c>
      <c r="F977" s="39">
        <v>0</v>
      </c>
      <c r="G977" s="40">
        <v>0</v>
      </c>
      <c r="H977" s="40">
        <v>0</v>
      </c>
      <c r="I977" s="92">
        <v>94</v>
      </c>
      <c r="J977" s="39">
        <v>0</v>
      </c>
      <c r="K977" s="40">
        <v>0</v>
      </c>
      <c r="L977" s="40">
        <v>0</v>
      </c>
      <c r="M977" s="65"/>
      <c r="N977" s="65"/>
      <c r="O977" s="65"/>
      <c r="P977" s="65"/>
      <c r="Q977" s="65"/>
      <c r="R977" s="65"/>
      <c r="S977" s="65"/>
      <c r="T977" s="65"/>
    </row>
    <row r="978" spans="1:20" s="6" customFormat="1" ht="25.5" customHeight="1">
      <c r="A978" s="10" t="s">
        <v>28</v>
      </c>
      <c r="B978" s="44">
        <v>2</v>
      </c>
      <c r="C978" s="44">
        <v>0</v>
      </c>
      <c r="D978" s="44">
        <v>2</v>
      </c>
      <c r="E978" s="98" t="s">
        <v>29</v>
      </c>
      <c r="F978" s="44">
        <v>7</v>
      </c>
      <c r="G978" s="44">
        <v>3</v>
      </c>
      <c r="H978" s="44">
        <v>4</v>
      </c>
      <c r="I978" s="93" t="s">
        <v>30</v>
      </c>
      <c r="J978" s="44">
        <v>4</v>
      </c>
      <c r="K978" s="44">
        <v>0</v>
      </c>
      <c r="L978" s="44">
        <v>4</v>
      </c>
      <c r="M978" s="65"/>
      <c r="N978" s="65"/>
      <c r="O978" s="65"/>
      <c r="P978" s="65"/>
      <c r="Q978" s="65"/>
      <c r="R978" s="65"/>
      <c r="S978" s="65"/>
      <c r="T978" s="65"/>
    </row>
    <row r="979" spans="1:20" s="35" customFormat="1" ht="15.75" customHeight="1">
      <c r="A979" s="17">
        <v>25</v>
      </c>
      <c r="B979" s="36">
        <v>1</v>
      </c>
      <c r="C979" s="37">
        <v>0</v>
      </c>
      <c r="D979" s="37">
        <v>1</v>
      </c>
      <c r="E979" s="91">
        <v>60</v>
      </c>
      <c r="F979" s="36">
        <v>3</v>
      </c>
      <c r="G979" s="37">
        <v>0</v>
      </c>
      <c r="H979" s="37">
        <v>3</v>
      </c>
      <c r="I979" s="91">
        <v>95</v>
      </c>
      <c r="J979" s="36">
        <v>1</v>
      </c>
      <c r="K979" s="37">
        <v>0</v>
      </c>
      <c r="L979" s="37">
        <v>1</v>
      </c>
      <c r="M979" s="65"/>
      <c r="N979" s="65"/>
      <c r="O979" s="65"/>
      <c r="P979" s="65"/>
      <c r="Q979" s="65"/>
      <c r="R979" s="65"/>
      <c r="S979" s="65"/>
      <c r="T979" s="65"/>
    </row>
    <row r="980" spans="1:20" s="35" customFormat="1" ht="15.75" customHeight="1">
      <c r="A980" s="17">
        <v>26</v>
      </c>
      <c r="B980" s="36">
        <v>0</v>
      </c>
      <c r="C980" s="37">
        <v>0</v>
      </c>
      <c r="D980" s="37">
        <v>0</v>
      </c>
      <c r="E980" s="91">
        <v>61</v>
      </c>
      <c r="F980" s="36">
        <v>2</v>
      </c>
      <c r="G980" s="37">
        <v>2</v>
      </c>
      <c r="H980" s="37">
        <v>0</v>
      </c>
      <c r="I980" s="91">
        <v>96</v>
      </c>
      <c r="J980" s="36">
        <v>1</v>
      </c>
      <c r="K980" s="37">
        <v>0</v>
      </c>
      <c r="L980" s="37">
        <v>1</v>
      </c>
      <c r="M980" s="65"/>
      <c r="N980" s="65"/>
      <c r="O980" s="65"/>
      <c r="P980" s="65"/>
      <c r="Q980" s="65"/>
      <c r="R980" s="65"/>
      <c r="S980" s="65"/>
      <c r="T980" s="65"/>
    </row>
    <row r="981" spans="1:20" s="35" customFormat="1" ht="15.75" customHeight="1">
      <c r="A981" s="17">
        <v>27</v>
      </c>
      <c r="B981" s="36">
        <v>1</v>
      </c>
      <c r="C981" s="37">
        <v>0</v>
      </c>
      <c r="D981" s="37">
        <v>1</v>
      </c>
      <c r="E981" s="91">
        <v>62</v>
      </c>
      <c r="F981" s="36">
        <v>0</v>
      </c>
      <c r="G981" s="37">
        <v>0</v>
      </c>
      <c r="H981" s="37">
        <v>0</v>
      </c>
      <c r="I981" s="91">
        <v>97</v>
      </c>
      <c r="J981" s="36">
        <v>1</v>
      </c>
      <c r="K981" s="37">
        <v>0</v>
      </c>
      <c r="L981" s="37">
        <v>1</v>
      </c>
      <c r="M981" s="65"/>
      <c r="N981" s="65"/>
      <c r="O981" s="65"/>
      <c r="P981" s="65"/>
      <c r="Q981" s="65"/>
      <c r="R981" s="65"/>
      <c r="S981" s="65"/>
      <c r="T981" s="65"/>
    </row>
    <row r="982" spans="1:20" s="35" customFormat="1" ht="15.75" customHeight="1">
      <c r="A982" s="17">
        <v>28</v>
      </c>
      <c r="B982" s="36">
        <v>0</v>
      </c>
      <c r="C982" s="37">
        <v>0</v>
      </c>
      <c r="D982" s="37">
        <v>0</v>
      </c>
      <c r="E982" s="91">
        <v>63</v>
      </c>
      <c r="F982" s="36">
        <v>1</v>
      </c>
      <c r="G982" s="37">
        <v>1</v>
      </c>
      <c r="H982" s="37">
        <v>0</v>
      </c>
      <c r="I982" s="91">
        <v>98</v>
      </c>
      <c r="J982" s="36">
        <v>0</v>
      </c>
      <c r="K982" s="37">
        <v>0</v>
      </c>
      <c r="L982" s="37">
        <v>0</v>
      </c>
      <c r="M982" s="65"/>
      <c r="N982" s="65"/>
      <c r="O982" s="65"/>
      <c r="P982" s="65"/>
      <c r="Q982" s="65"/>
      <c r="R982" s="65"/>
      <c r="S982" s="65"/>
      <c r="T982" s="65"/>
    </row>
    <row r="983" spans="1:20" s="35" customFormat="1" ht="18" customHeight="1">
      <c r="A983" s="19">
        <v>29</v>
      </c>
      <c r="B983" s="39">
        <v>0</v>
      </c>
      <c r="C983" s="40">
        <v>0</v>
      </c>
      <c r="D983" s="40">
        <v>0</v>
      </c>
      <c r="E983" s="92">
        <v>64</v>
      </c>
      <c r="F983" s="39">
        <v>1</v>
      </c>
      <c r="G983" s="40">
        <v>0</v>
      </c>
      <c r="H983" s="40">
        <v>1</v>
      </c>
      <c r="I983" s="91">
        <v>99</v>
      </c>
      <c r="J983" s="36">
        <v>1</v>
      </c>
      <c r="K983" s="37">
        <v>0</v>
      </c>
      <c r="L983" s="37">
        <v>1</v>
      </c>
      <c r="M983" s="65"/>
      <c r="N983" s="65"/>
      <c r="O983" s="65"/>
      <c r="P983" s="65"/>
      <c r="Q983" s="65"/>
      <c r="R983" s="65"/>
      <c r="S983" s="65"/>
      <c r="T983" s="65"/>
    </row>
    <row r="984" spans="1:20" s="6" customFormat="1" ht="25.5" customHeight="1">
      <c r="A984" s="10" t="s">
        <v>31</v>
      </c>
      <c r="B984" s="44">
        <v>3</v>
      </c>
      <c r="C984" s="44">
        <v>2</v>
      </c>
      <c r="D984" s="44">
        <v>1</v>
      </c>
      <c r="E984" s="98" t="s">
        <v>32</v>
      </c>
      <c r="F984" s="44">
        <v>15</v>
      </c>
      <c r="G984" s="44">
        <v>6</v>
      </c>
      <c r="H984" s="44">
        <v>9</v>
      </c>
      <c r="I984" s="95">
        <v>100</v>
      </c>
      <c r="J984" s="47">
        <v>0</v>
      </c>
      <c r="K984" s="48">
        <v>0</v>
      </c>
      <c r="L984" s="48">
        <v>0</v>
      </c>
      <c r="M984" s="65"/>
      <c r="N984" s="65"/>
      <c r="O984" s="65"/>
      <c r="P984" s="65"/>
      <c r="Q984" s="65"/>
      <c r="R984" s="65"/>
      <c r="S984" s="65"/>
      <c r="T984" s="65"/>
    </row>
    <row r="985" spans="1:20" s="35" customFormat="1" ht="15.75" customHeight="1">
      <c r="A985" s="17">
        <v>30</v>
      </c>
      <c r="B985" s="36">
        <v>0</v>
      </c>
      <c r="C985" s="37">
        <v>0</v>
      </c>
      <c r="D985" s="37">
        <v>0</v>
      </c>
      <c r="E985" s="91">
        <v>65</v>
      </c>
      <c r="F985" s="36">
        <v>2</v>
      </c>
      <c r="G985" s="37">
        <v>1</v>
      </c>
      <c r="H985" s="37">
        <v>1</v>
      </c>
      <c r="I985" s="91">
        <v>101</v>
      </c>
      <c r="J985" s="36">
        <v>0</v>
      </c>
      <c r="K985" s="37">
        <v>0</v>
      </c>
      <c r="L985" s="37">
        <v>0</v>
      </c>
      <c r="M985" s="65"/>
      <c r="N985" s="65"/>
      <c r="O985" s="65"/>
      <c r="P985" s="65"/>
      <c r="Q985" s="65"/>
      <c r="R985" s="65"/>
      <c r="S985" s="65"/>
      <c r="T985" s="65"/>
    </row>
    <row r="986" spans="1:20" s="35" customFormat="1" ht="15.75" customHeight="1">
      <c r="A986" s="17">
        <v>31</v>
      </c>
      <c r="B986" s="36">
        <v>0</v>
      </c>
      <c r="C986" s="37">
        <v>0</v>
      </c>
      <c r="D986" s="37">
        <v>0</v>
      </c>
      <c r="E986" s="91">
        <v>66</v>
      </c>
      <c r="F986" s="36">
        <v>0</v>
      </c>
      <c r="G986" s="37">
        <v>0</v>
      </c>
      <c r="H986" s="37">
        <v>0</v>
      </c>
      <c r="I986" s="91">
        <v>102</v>
      </c>
      <c r="J986" s="36">
        <v>0</v>
      </c>
      <c r="K986" s="37">
        <v>0</v>
      </c>
      <c r="L986" s="37">
        <v>0</v>
      </c>
      <c r="M986" s="65"/>
      <c r="N986" s="65"/>
      <c r="O986" s="65"/>
      <c r="P986" s="65"/>
      <c r="Q986" s="65"/>
      <c r="R986" s="65"/>
      <c r="S986" s="65"/>
      <c r="T986" s="65"/>
    </row>
    <row r="987" spans="1:20" s="35" customFormat="1" ht="15.75" customHeight="1">
      <c r="A987" s="17">
        <v>32</v>
      </c>
      <c r="B987" s="36">
        <v>1</v>
      </c>
      <c r="C987" s="37">
        <v>1</v>
      </c>
      <c r="D987" s="37">
        <v>0</v>
      </c>
      <c r="E987" s="91">
        <v>67</v>
      </c>
      <c r="F987" s="36">
        <v>3</v>
      </c>
      <c r="G987" s="37">
        <v>1</v>
      </c>
      <c r="H987" s="37">
        <v>2</v>
      </c>
      <c r="I987" s="91">
        <v>103</v>
      </c>
      <c r="J987" s="36">
        <v>0</v>
      </c>
      <c r="K987" s="37">
        <v>0</v>
      </c>
      <c r="L987" s="37">
        <v>0</v>
      </c>
      <c r="M987" s="65"/>
      <c r="N987" s="65"/>
      <c r="O987" s="65"/>
      <c r="P987" s="65"/>
      <c r="Q987" s="65"/>
      <c r="R987" s="65"/>
      <c r="S987" s="65"/>
      <c r="T987" s="65"/>
    </row>
    <row r="988" spans="1:20" s="35" customFormat="1" ht="15.75" customHeight="1">
      <c r="A988" s="17">
        <v>33</v>
      </c>
      <c r="B988" s="36">
        <v>1</v>
      </c>
      <c r="C988" s="37">
        <v>0</v>
      </c>
      <c r="D988" s="37">
        <v>1</v>
      </c>
      <c r="E988" s="91">
        <v>68</v>
      </c>
      <c r="F988" s="36">
        <v>4</v>
      </c>
      <c r="G988" s="37">
        <v>1</v>
      </c>
      <c r="H988" s="37">
        <v>3</v>
      </c>
      <c r="I988" s="96" t="s">
        <v>33</v>
      </c>
      <c r="J988" s="39">
        <v>0</v>
      </c>
      <c r="K988" s="40">
        <v>0</v>
      </c>
      <c r="L988" s="40">
        <v>0</v>
      </c>
      <c r="M988" s="65"/>
      <c r="N988" s="65"/>
      <c r="O988" s="65"/>
      <c r="P988" s="65"/>
      <c r="Q988" s="65"/>
      <c r="R988" s="65"/>
      <c r="S988" s="65"/>
      <c r="T988" s="65"/>
    </row>
    <row r="989" spans="1:20" s="35" customFormat="1" ht="21" customHeight="1" thickBot="1">
      <c r="A989" s="32">
        <v>34</v>
      </c>
      <c r="B989" s="36">
        <v>1</v>
      </c>
      <c r="C989" s="37">
        <v>1</v>
      </c>
      <c r="D989" s="37">
        <v>0</v>
      </c>
      <c r="E989" s="91">
        <v>69</v>
      </c>
      <c r="F989" s="36">
        <v>6</v>
      </c>
      <c r="G989" s="37">
        <v>3</v>
      </c>
      <c r="H989" s="37">
        <v>3</v>
      </c>
      <c r="I989" s="107" t="s">
        <v>5</v>
      </c>
      <c r="J989" s="47">
        <v>149</v>
      </c>
      <c r="K989" s="47">
        <v>79</v>
      </c>
      <c r="L989" s="47">
        <v>70</v>
      </c>
      <c r="M989" s="65"/>
      <c r="N989" s="65"/>
      <c r="O989" s="65"/>
      <c r="P989" s="65"/>
      <c r="Q989" s="65"/>
      <c r="R989" s="65"/>
      <c r="S989" s="65"/>
      <c r="T989" s="65"/>
    </row>
    <row r="990" spans="1:20" s="58" customFormat="1" ht="24" customHeight="1" thickTop="1" thickBot="1">
      <c r="A990" s="53" t="s">
        <v>34</v>
      </c>
      <c r="B990" s="115">
        <v>13</v>
      </c>
      <c r="C990" s="116">
        <v>9</v>
      </c>
      <c r="D990" s="116">
        <v>4</v>
      </c>
      <c r="E990" s="117" t="s">
        <v>36</v>
      </c>
      <c r="F990" s="116">
        <v>65</v>
      </c>
      <c r="G990" s="116">
        <v>38</v>
      </c>
      <c r="H990" s="116">
        <v>27</v>
      </c>
      <c r="I990" s="118" t="s">
        <v>37</v>
      </c>
      <c r="J990" s="116">
        <v>71</v>
      </c>
      <c r="K990" s="116">
        <v>32</v>
      </c>
      <c r="L990" s="116">
        <v>39</v>
      </c>
      <c r="M990" s="65"/>
      <c r="N990" s="65"/>
      <c r="O990" s="65"/>
      <c r="P990" s="65"/>
      <c r="Q990" s="65"/>
      <c r="R990" s="65"/>
      <c r="S990" s="65"/>
      <c r="T990" s="65"/>
    </row>
    <row r="991" spans="1:20" s="31" customFormat="1" ht="24" customHeight="1" thickBot="1">
      <c r="A991" s="24"/>
      <c r="B991" s="25" t="s">
        <v>39</v>
      </c>
      <c r="C991" s="26"/>
      <c r="D991" s="27"/>
      <c r="E991" s="28"/>
      <c r="F991" s="29"/>
      <c r="G991" s="59" t="s">
        <v>165</v>
      </c>
      <c r="H991" s="29"/>
      <c r="I991" s="28"/>
      <c r="J991" s="29"/>
      <c r="K991" s="60" t="s">
        <v>80</v>
      </c>
      <c r="L991" s="30"/>
      <c r="M991" s="35"/>
      <c r="N991" s="65"/>
      <c r="O991" s="65"/>
      <c r="P991" s="65"/>
      <c r="Q991" s="65"/>
      <c r="R991" s="65"/>
      <c r="S991" s="65"/>
      <c r="T991" s="65"/>
    </row>
    <row r="992" spans="1:20" s="4" customFormat="1" ht="21" customHeight="1">
      <c r="A992" s="11" t="s">
        <v>1</v>
      </c>
      <c r="B992" s="8" t="s">
        <v>2</v>
      </c>
      <c r="C992" s="8" t="s">
        <v>3</v>
      </c>
      <c r="D992" s="9" t="s">
        <v>4</v>
      </c>
      <c r="E992" s="11" t="s">
        <v>1</v>
      </c>
      <c r="F992" s="8" t="s">
        <v>2</v>
      </c>
      <c r="G992" s="8" t="s">
        <v>3</v>
      </c>
      <c r="H992" s="9" t="s">
        <v>4</v>
      </c>
      <c r="I992" s="11" t="s">
        <v>1</v>
      </c>
      <c r="J992" s="8" t="s">
        <v>2</v>
      </c>
      <c r="K992" s="8" t="s">
        <v>3</v>
      </c>
      <c r="L992" s="16" t="s">
        <v>4</v>
      </c>
      <c r="M992" s="65"/>
      <c r="N992" s="65"/>
      <c r="O992" s="65"/>
      <c r="P992" s="65"/>
      <c r="Q992" s="65"/>
      <c r="R992" s="65"/>
      <c r="S992" s="65"/>
      <c r="T992" s="65"/>
    </row>
    <row r="993" spans="1:20" s="6" customFormat="1" ht="25.5" customHeight="1">
      <c r="A993" s="10" t="s">
        <v>6</v>
      </c>
      <c r="B993" s="44">
        <v>2</v>
      </c>
      <c r="C993" s="44">
        <v>1</v>
      </c>
      <c r="D993" s="44">
        <v>1</v>
      </c>
      <c r="E993" s="98" t="s">
        <v>7</v>
      </c>
      <c r="F993" s="44">
        <v>6</v>
      </c>
      <c r="G993" s="44">
        <v>3</v>
      </c>
      <c r="H993" s="44">
        <v>3</v>
      </c>
      <c r="I993" s="98" t="s">
        <v>8</v>
      </c>
      <c r="J993" s="44">
        <v>20</v>
      </c>
      <c r="K993" s="44">
        <v>8</v>
      </c>
      <c r="L993" s="44">
        <v>12</v>
      </c>
      <c r="M993" s="65"/>
      <c r="N993" s="65"/>
      <c r="O993" s="65"/>
      <c r="P993" s="65"/>
      <c r="Q993" s="65"/>
      <c r="R993" s="65"/>
      <c r="S993" s="65"/>
      <c r="T993" s="65"/>
    </row>
    <row r="994" spans="1:20" s="35" customFormat="1" ht="15.75" customHeight="1">
      <c r="A994" s="17">
        <v>0</v>
      </c>
      <c r="B994" s="36">
        <v>0</v>
      </c>
      <c r="C994" s="37">
        <v>0</v>
      </c>
      <c r="D994" s="37">
        <v>0</v>
      </c>
      <c r="E994" s="91">
        <v>35</v>
      </c>
      <c r="F994" s="36">
        <v>1</v>
      </c>
      <c r="G994" s="37">
        <v>0</v>
      </c>
      <c r="H994" s="37">
        <v>1</v>
      </c>
      <c r="I994" s="91">
        <v>70</v>
      </c>
      <c r="J994" s="36">
        <v>3</v>
      </c>
      <c r="K994" s="37">
        <v>0</v>
      </c>
      <c r="L994" s="37">
        <v>3</v>
      </c>
      <c r="M994" s="65"/>
      <c r="N994" s="65"/>
      <c r="O994" s="65"/>
      <c r="P994" s="65"/>
      <c r="Q994" s="65"/>
      <c r="R994" s="65"/>
      <c r="S994" s="65"/>
      <c r="T994" s="65"/>
    </row>
    <row r="995" spans="1:20" s="35" customFormat="1" ht="15.75" customHeight="1">
      <c r="A995" s="17">
        <v>1</v>
      </c>
      <c r="B995" s="36">
        <v>0</v>
      </c>
      <c r="C995" s="37">
        <v>0</v>
      </c>
      <c r="D995" s="37">
        <v>0</v>
      </c>
      <c r="E995" s="91">
        <v>36</v>
      </c>
      <c r="F995" s="36">
        <v>0</v>
      </c>
      <c r="G995" s="37">
        <v>0</v>
      </c>
      <c r="H995" s="37">
        <v>0</v>
      </c>
      <c r="I995" s="91">
        <v>71</v>
      </c>
      <c r="J995" s="36">
        <v>4</v>
      </c>
      <c r="K995" s="37">
        <v>3</v>
      </c>
      <c r="L995" s="37">
        <v>1</v>
      </c>
      <c r="M995" s="65"/>
      <c r="N995" s="65"/>
      <c r="O995" s="65"/>
      <c r="P995" s="65"/>
      <c r="Q995" s="65"/>
      <c r="R995" s="65"/>
      <c r="S995" s="65"/>
      <c r="T995" s="65"/>
    </row>
    <row r="996" spans="1:20" s="35" customFormat="1" ht="15.75" customHeight="1">
      <c r="A996" s="17">
        <v>2</v>
      </c>
      <c r="B996" s="36">
        <v>0</v>
      </c>
      <c r="C996" s="37">
        <v>0</v>
      </c>
      <c r="D996" s="37">
        <v>0</v>
      </c>
      <c r="E996" s="91">
        <v>37</v>
      </c>
      <c r="F996" s="36">
        <v>3</v>
      </c>
      <c r="G996" s="37">
        <v>2</v>
      </c>
      <c r="H996" s="37">
        <v>1</v>
      </c>
      <c r="I996" s="91">
        <v>72</v>
      </c>
      <c r="J996" s="36">
        <v>6</v>
      </c>
      <c r="K996" s="37">
        <v>2</v>
      </c>
      <c r="L996" s="37">
        <v>4</v>
      </c>
      <c r="M996" s="65"/>
      <c r="N996" s="65"/>
      <c r="O996" s="65"/>
      <c r="P996" s="65"/>
      <c r="Q996" s="65"/>
      <c r="R996" s="65"/>
      <c r="S996" s="65"/>
      <c r="T996" s="65"/>
    </row>
    <row r="997" spans="1:20" s="35" customFormat="1" ht="15.75" customHeight="1">
      <c r="A997" s="17">
        <v>3</v>
      </c>
      <c r="B997" s="36">
        <v>0</v>
      </c>
      <c r="C997" s="37">
        <v>0</v>
      </c>
      <c r="D997" s="37">
        <v>0</v>
      </c>
      <c r="E997" s="91">
        <v>38</v>
      </c>
      <c r="F997" s="36">
        <v>1</v>
      </c>
      <c r="G997" s="37">
        <v>0</v>
      </c>
      <c r="H997" s="37">
        <v>1</v>
      </c>
      <c r="I997" s="91">
        <v>73</v>
      </c>
      <c r="J997" s="36">
        <v>1</v>
      </c>
      <c r="K997" s="37">
        <v>1</v>
      </c>
      <c r="L997" s="37">
        <v>0</v>
      </c>
      <c r="M997" s="65"/>
      <c r="N997" s="65"/>
      <c r="O997" s="65"/>
      <c r="P997" s="65"/>
      <c r="Q997" s="65"/>
      <c r="R997" s="65"/>
      <c r="S997" s="65"/>
      <c r="T997" s="65"/>
    </row>
    <row r="998" spans="1:20" s="35" customFormat="1" ht="18" customHeight="1">
      <c r="A998" s="19">
        <v>4</v>
      </c>
      <c r="B998" s="105">
        <v>2</v>
      </c>
      <c r="C998" s="40">
        <v>1</v>
      </c>
      <c r="D998" s="119">
        <v>1</v>
      </c>
      <c r="E998" s="92">
        <v>39</v>
      </c>
      <c r="F998" s="39">
        <v>1</v>
      </c>
      <c r="G998" s="40">
        <v>1</v>
      </c>
      <c r="H998" s="40">
        <v>0</v>
      </c>
      <c r="I998" s="92">
        <v>74</v>
      </c>
      <c r="J998" s="39">
        <v>6</v>
      </c>
      <c r="K998" s="40">
        <v>2</v>
      </c>
      <c r="L998" s="40">
        <v>4</v>
      </c>
      <c r="M998" s="65"/>
      <c r="N998" s="65"/>
      <c r="O998" s="65"/>
      <c r="P998" s="65"/>
      <c r="Q998" s="65"/>
      <c r="R998" s="65"/>
      <c r="S998" s="65"/>
      <c r="T998" s="65"/>
    </row>
    <row r="999" spans="1:20" s="6" customFormat="1" ht="25.5" customHeight="1">
      <c r="A999" s="10" t="s">
        <v>10</v>
      </c>
      <c r="B999" s="44">
        <v>3</v>
      </c>
      <c r="C999" s="44">
        <v>2</v>
      </c>
      <c r="D999" s="44">
        <v>1</v>
      </c>
      <c r="E999" s="98" t="s">
        <v>11</v>
      </c>
      <c r="F999" s="44">
        <v>9</v>
      </c>
      <c r="G999" s="44">
        <v>4</v>
      </c>
      <c r="H999" s="44">
        <v>5</v>
      </c>
      <c r="I999" s="98" t="s">
        <v>12</v>
      </c>
      <c r="J999" s="44">
        <v>16</v>
      </c>
      <c r="K999" s="44">
        <v>7</v>
      </c>
      <c r="L999" s="44">
        <v>9</v>
      </c>
      <c r="M999" s="65"/>
      <c r="N999" s="65"/>
      <c r="O999" s="65"/>
      <c r="P999" s="65"/>
      <c r="Q999" s="65"/>
      <c r="R999" s="65"/>
      <c r="S999" s="65"/>
      <c r="T999" s="65"/>
    </row>
    <row r="1000" spans="1:20" s="35" customFormat="1" ht="15.75" customHeight="1">
      <c r="A1000" s="17">
        <v>5</v>
      </c>
      <c r="B1000" s="36">
        <v>0</v>
      </c>
      <c r="C1000" s="37">
        <v>0</v>
      </c>
      <c r="D1000" s="37">
        <v>0</v>
      </c>
      <c r="E1000" s="91">
        <v>40</v>
      </c>
      <c r="F1000" s="36">
        <v>4</v>
      </c>
      <c r="G1000" s="37">
        <v>1</v>
      </c>
      <c r="H1000" s="37">
        <v>3</v>
      </c>
      <c r="I1000" s="91">
        <v>75</v>
      </c>
      <c r="J1000" s="36">
        <v>6</v>
      </c>
      <c r="K1000" s="37">
        <v>1</v>
      </c>
      <c r="L1000" s="37">
        <v>5</v>
      </c>
      <c r="M1000" s="65"/>
      <c r="N1000" s="65"/>
      <c r="O1000" s="65"/>
      <c r="P1000" s="65"/>
      <c r="Q1000" s="65"/>
      <c r="R1000" s="65"/>
      <c r="S1000" s="65"/>
      <c r="T1000" s="65"/>
    </row>
    <row r="1001" spans="1:20" s="35" customFormat="1" ht="15.75" customHeight="1">
      <c r="A1001" s="17">
        <v>6</v>
      </c>
      <c r="B1001" s="36">
        <v>0</v>
      </c>
      <c r="C1001" s="37">
        <v>0</v>
      </c>
      <c r="D1001" s="37">
        <v>0</v>
      </c>
      <c r="E1001" s="91">
        <v>41</v>
      </c>
      <c r="F1001" s="36">
        <v>1</v>
      </c>
      <c r="G1001" s="37">
        <v>0</v>
      </c>
      <c r="H1001" s="37">
        <v>1</v>
      </c>
      <c r="I1001" s="91">
        <v>76</v>
      </c>
      <c r="J1001" s="36">
        <v>4</v>
      </c>
      <c r="K1001" s="37">
        <v>3</v>
      </c>
      <c r="L1001" s="37">
        <v>1</v>
      </c>
      <c r="M1001" s="65"/>
      <c r="N1001" s="65"/>
      <c r="O1001" s="65"/>
      <c r="P1001" s="65"/>
      <c r="Q1001" s="65"/>
      <c r="R1001" s="65"/>
      <c r="S1001" s="65"/>
      <c r="T1001" s="65"/>
    </row>
    <row r="1002" spans="1:20" s="35" customFormat="1" ht="15.75" customHeight="1">
      <c r="A1002" s="17">
        <v>7</v>
      </c>
      <c r="B1002" s="36">
        <v>1</v>
      </c>
      <c r="C1002" s="37">
        <v>1</v>
      </c>
      <c r="D1002" s="37">
        <v>0</v>
      </c>
      <c r="E1002" s="91">
        <v>42</v>
      </c>
      <c r="F1002" s="36">
        <v>2</v>
      </c>
      <c r="G1002" s="37">
        <v>2</v>
      </c>
      <c r="H1002" s="37">
        <v>0</v>
      </c>
      <c r="I1002" s="91">
        <v>77</v>
      </c>
      <c r="J1002" s="36">
        <v>1</v>
      </c>
      <c r="K1002" s="37">
        <v>0</v>
      </c>
      <c r="L1002" s="37">
        <v>1</v>
      </c>
      <c r="M1002" s="65"/>
      <c r="N1002" s="65"/>
      <c r="O1002" s="65"/>
      <c r="P1002" s="65"/>
      <c r="Q1002" s="65"/>
      <c r="R1002" s="65"/>
      <c r="S1002" s="65"/>
      <c r="T1002" s="65"/>
    </row>
    <row r="1003" spans="1:20" s="35" customFormat="1" ht="15.75" customHeight="1">
      <c r="A1003" s="17">
        <v>8</v>
      </c>
      <c r="B1003" s="36">
        <v>1</v>
      </c>
      <c r="C1003" s="37">
        <v>1</v>
      </c>
      <c r="D1003" s="37">
        <v>0</v>
      </c>
      <c r="E1003" s="91">
        <v>43</v>
      </c>
      <c r="F1003" s="36">
        <v>1</v>
      </c>
      <c r="G1003" s="37">
        <v>0</v>
      </c>
      <c r="H1003" s="37">
        <v>1</v>
      </c>
      <c r="I1003" s="91">
        <v>78</v>
      </c>
      <c r="J1003" s="36">
        <v>4</v>
      </c>
      <c r="K1003" s="37">
        <v>2</v>
      </c>
      <c r="L1003" s="37">
        <v>2</v>
      </c>
      <c r="M1003" s="65"/>
      <c r="N1003" s="65"/>
      <c r="O1003" s="65"/>
      <c r="P1003" s="65"/>
      <c r="Q1003" s="65"/>
      <c r="R1003" s="65"/>
      <c r="S1003" s="65"/>
      <c r="T1003" s="65"/>
    </row>
    <row r="1004" spans="1:20" s="35" customFormat="1" ht="18" customHeight="1">
      <c r="A1004" s="19">
        <v>9</v>
      </c>
      <c r="B1004" s="39">
        <v>1</v>
      </c>
      <c r="C1004" s="40">
        <v>0</v>
      </c>
      <c r="D1004" s="40">
        <v>1</v>
      </c>
      <c r="E1004" s="92">
        <v>44</v>
      </c>
      <c r="F1004" s="39">
        <v>1</v>
      </c>
      <c r="G1004" s="40">
        <v>1</v>
      </c>
      <c r="H1004" s="40">
        <v>0</v>
      </c>
      <c r="I1004" s="92">
        <v>79</v>
      </c>
      <c r="J1004" s="39">
        <v>1</v>
      </c>
      <c r="K1004" s="40">
        <v>1</v>
      </c>
      <c r="L1004" s="40">
        <v>0</v>
      </c>
      <c r="M1004" s="65"/>
      <c r="N1004" s="65"/>
      <c r="O1004" s="65"/>
      <c r="P1004" s="65"/>
      <c r="Q1004" s="65"/>
      <c r="R1004" s="65"/>
      <c r="S1004" s="65"/>
      <c r="T1004" s="65"/>
    </row>
    <row r="1005" spans="1:20" s="6" customFormat="1" ht="25.5" customHeight="1">
      <c r="A1005" s="10" t="s">
        <v>19</v>
      </c>
      <c r="B1005" s="44">
        <v>5</v>
      </c>
      <c r="C1005" s="44">
        <v>1</v>
      </c>
      <c r="D1005" s="44">
        <v>4</v>
      </c>
      <c r="E1005" s="98" t="s">
        <v>20</v>
      </c>
      <c r="F1005" s="44">
        <v>12</v>
      </c>
      <c r="G1005" s="44">
        <v>8</v>
      </c>
      <c r="H1005" s="44">
        <v>4</v>
      </c>
      <c r="I1005" s="98" t="s">
        <v>21</v>
      </c>
      <c r="J1005" s="44">
        <v>8</v>
      </c>
      <c r="K1005" s="44">
        <v>6</v>
      </c>
      <c r="L1005" s="44">
        <v>2</v>
      </c>
      <c r="M1005" s="65"/>
      <c r="N1005" s="65"/>
      <c r="O1005" s="65"/>
      <c r="P1005" s="65"/>
      <c r="Q1005" s="65"/>
      <c r="R1005" s="65"/>
      <c r="S1005" s="65"/>
      <c r="T1005" s="65"/>
    </row>
    <row r="1006" spans="1:20" s="35" customFormat="1" ht="15.75" customHeight="1">
      <c r="A1006" s="17">
        <v>10</v>
      </c>
      <c r="B1006" s="36">
        <v>0</v>
      </c>
      <c r="C1006" s="37">
        <v>0</v>
      </c>
      <c r="D1006" s="37">
        <v>0</v>
      </c>
      <c r="E1006" s="91">
        <v>45</v>
      </c>
      <c r="F1006" s="36">
        <v>1</v>
      </c>
      <c r="G1006" s="37">
        <v>0</v>
      </c>
      <c r="H1006" s="37">
        <v>1</v>
      </c>
      <c r="I1006" s="91">
        <v>80</v>
      </c>
      <c r="J1006" s="36">
        <v>2</v>
      </c>
      <c r="K1006" s="37">
        <v>1</v>
      </c>
      <c r="L1006" s="37">
        <v>1</v>
      </c>
      <c r="M1006" s="65"/>
      <c r="N1006" s="65"/>
      <c r="O1006" s="65"/>
      <c r="P1006" s="65"/>
      <c r="Q1006" s="65"/>
      <c r="R1006" s="65"/>
      <c r="S1006" s="65"/>
      <c r="T1006" s="65"/>
    </row>
    <row r="1007" spans="1:20" s="35" customFormat="1" ht="15.75" customHeight="1">
      <c r="A1007" s="17">
        <v>11</v>
      </c>
      <c r="B1007" s="36">
        <v>0</v>
      </c>
      <c r="C1007" s="37">
        <v>0</v>
      </c>
      <c r="D1007" s="37">
        <v>0</v>
      </c>
      <c r="E1007" s="91">
        <v>46</v>
      </c>
      <c r="F1007" s="36">
        <v>1</v>
      </c>
      <c r="G1007" s="37">
        <v>0</v>
      </c>
      <c r="H1007" s="37">
        <v>1</v>
      </c>
      <c r="I1007" s="91">
        <v>81</v>
      </c>
      <c r="J1007" s="36">
        <v>0</v>
      </c>
      <c r="K1007" s="37">
        <v>0</v>
      </c>
      <c r="L1007" s="37">
        <v>0</v>
      </c>
      <c r="M1007" s="65"/>
      <c r="N1007" s="65"/>
      <c r="O1007" s="65"/>
      <c r="P1007" s="65"/>
      <c r="Q1007" s="65"/>
      <c r="R1007" s="65"/>
      <c r="S1007" s="65"/>
      <c r="T1007" s="65"/>
    </row>
    <row r="1008" spans="1:20" s="35" customFormat="1" ht="15.75" customHeight="1">
      <c r="A1008" s="17">
        <v>12</v>
      </c>
      <c r="B1008" s="36">
        <v>1</v>
      </c>
      <c r="C1008" s="37">
        <v>1</v>
      </c>
      <c r="D1008" s="37">
        <v>0</v>
      </c>
      <c r="E1008" s="91">
        <v>47</v>
      </c>
      <c r="F1008" s="36">
        <v>3</v>
      </c>
      <c r="G1008" s="37">
        <v>2</v>
      </c>
      <c r="H1008" s="37">
        <v>1</v>
      </c>
      <c r="I1008" s="91">
        <v>82</v>
      </c>
      <c r="J1008" s="36">
        <v>1</v>
      </c>
      <c r="K1008" s="37">
        <v>1</v>
      </c>
      <c r="L1008" s="37">
        <v>0</v>
      </c>
      <c r="M1008" s="65"/>
      <c r="N1008" s="65"/>
      <c r="O1008" s="65"/>
      <c r="P1008" s="65"/>
      <c r="Q1008" s="65"/>
      <c r="R1008" s="65"/>
      <c r="S1008" s="65"/>
      <c r="T1008" s="65"/>
    </row>
    <row r="1009" spans="1:20" s="35" customFormat="1" ht="15.75" customHeight="1">
      <c r="A1009" s="17">
        <v>13</v>
      </c>
      <c r="B1009" s="36">
        <v>2</v>
      </c>
      <c r="C1009" s="37">
        <v>0</v>
      </c>
      <c r="D1009" s="37">
        <v>2</v>
      </c>
      <c r="E1009" s="91">
        <v>48</v>
      </c>
      <c r="F1009" s="36">
        <v>1</v>
      </c>
      <c r="G1009" s="37">
        <v>1</v>
      </c>
      <c r="H1009" s="37">
        <v>0</v>
      </c>
      <c r="I1009" s="91">
        <v>83</v>
      </c>
      <c r="J1009" s="36">
        <v>3</v>
      </c>
      <c r="K1009" s="37">
        <v>2</v>
      </c>
      <c r="L1009" s="37">
        <v>1</v>
      </c>
      <c r="M1009" s="65"/>
      <c r="N1009" s="65"/>
      <c r="O1009" s="65"/>
      <c r="P1009" s="65"/>
      <c r="Q1009" s="65"/>
      <c r="R1009" s="65"/>
      <c r="S1009" s="65"/>
      <c r="T1009" s="65"/>
    </row>
    <row r="1010" spans="1:20" s="35" customFormat="1" ht="18" customHeight="1">
      <c r="A1010" s="19">
        <v>14</v>
      </c>
      <c r="B1010" s="39">
        <v>2</v>
      </c>
      <c r="C1010" s="40">
        <v>0</v>
      </c>
      <c r="D1010" s="40">
        <v>2</v>
      </c>
      <c r="E1010" s="92">
        <v>49</v>
      </c>
      <c r="F1010" s="39">
        <v>6</v>
      </c>
      <c r="G1010" s="40">
        <v>5</v>
      </c>
      <c r="H1010" s="40">
        <v>1</v>
      </c>
      <c r="I1010" s="92">
        <v>84</v>
      </c>
      <c r="J1010" s="39">
        <v>2</v>
      </c>
      <c r="K1010" s="40">
        <v>2</v>
      </c>
      <c r="L1010" s="40">
        <v>0</v>
      </c>
      <c r="M1010" s="65"/>
      <c r="N1010" s="65"/>
      <c r="O1010" s="65"/>
      <c r="P1010" s="65"/>
      <c r="Q1010" s="65"/>
      <c r="R1010" s="65"/>
      <c r="S1010" s="65"/>
      <c r="T1010" s="65"/>
    </row>
    <row r="1011" spans="1:20" s="6" customFormat="1" ht="25.5" customHeight="1">
      <c r="A1011" s="10" t="s">
        <v>22</v>
      </c>
      <c r="B1011" s="44">
        <v>2</v>
      </c>
      <c r="C1011" s="44">
        <v>0</v>
      </c>
      <c r="D1011" s="44">
        <v>2</v>
      </c>
      <c r="E1011" s="98" t="s">
        <v>23</v>
      </c>
      <c r="F1011" s="44">
        <v>7</v>
      </c>
      <c r="G1011" s="44">
        <v>3</v>
      </c>
      <c r="H1011" s="44">
        <v>4</v>
      </c>
      <c r="I1011" s="98" t="s">
        <v>24</v>
      </c>
      <c r="J1011" s="44">
        <v>3</v>
      </c>
      <c r="K1011" s="44">
        <v>2</v>
      </c>
      <c r="L1011" s="44">
        <v>1</v>
      </c>
      <c r="M1011" s="65"/>
      <c r="N1011" s="65"/>
      <c r="O1011" s="65"/>
      <c r="P1011" s="65"/>
      <c r="Q1011" s="65"/>
      <c r="R1011" s="65"/>
      <c r="S1011" s="65"/>
      <c r="T1011" s="65"/>
    </row>
    <row r="1012" spans="1:20" s="35" customFormat="1" ht="15.75" customHeight="1">
      <c r="A1012" s="17">
        <v>15</v>
      </c>
      <c r="B1012" s="36">
        <v>0</v>
      </c>
      <c r="C1012" s="37">
        <v>0</v>
      </c>
      <c r="D1012" s="37">
        <v>0</v>
      </c>
      <c r="E1012" s="91">
        <v>50</v>
      </c>
      <c r="F1012" s="36">
        <v>1</v>
      </c>
      <c r="G1012" s="37">
        <v>0</v>
      </c>
      <c r="H1012" s="37">
        <v>1</v>
      </c>
      <c r="I1012" s="91">
        <v>85</v>
      </c>
      <c r="J1012" s="36">
        <v>1</v>
      </c>
      <c r="K1012" s="37">
        <v>0</v>
      </c>
      <c r="L1012" s="37">
        <v>1</v>
      </c>
      <c r="M1012" s="65"/>
      <c r="N1012" s="65"/>
      <c r="O1012" s="65"/>
      <c r="P1012" s="65"/>
      <c r="Q1012" s="65"/>
      <c r="R1012" s="65"/>
      <c r="S1012" s="65"/>
      <c r="T1012" s="65"/>
    </row>
    <row r="1013" spans="1:20" s="35" customFormat="1" ht="15.75" customHeight="1">
      <c r="A1013" s="17">
        <v>16</v>
      </c>
      <c r="B1013" s="36">
        <v>1</v>
      </c>
      <c r="C1013" s="37">
        <v>0</v>
      </c>
      <c r="D1013" s="37">
        <v>1</v>
      </c>
      <c r="E1013" s="91">
        <v>51</v>
      </c>
      <c r="F1013" s="36">
        <v>2</v>
      </c>
      <c r="G1013" s="37">
        <v>0</v>
      </c>
      <c r="H1013" s="37">
        <v>2</v>
      </c>
      <c r="I1013" s="91">
        <v>86</v>
      </c>
      <c r="J1013" s="36">
        <v>0</v>
      </c>
      <c r="K1013" s="37">
        <v>0</v>
      </c>
      <c r="L1013" s="37">
        <v>0</v>
      </c>
      <c r="M1013" s="65"/>
      <c r="N1013" s="65"/>
      <c r="O1013" s="65"/>
      <c r="P1013" s="65"/>
      <c r="Q1013" s="65"/>
      <c r="R1013" s="65"/>
      <c r="S1013" s="65"/>
      <c r="T1013" s="65"/>
    </row>
    <row r="1014" spans="1:20" s="35" customFormat="1" ht="15.75" customHeight="1">
      <c r="A1014" s="17">
        <v>17</v>
      </c>
      <c r="B1014" s="36">
        <v>0</v>
      </c>
      <c r="C1014" s="37">
        <v>0</v>
      </c>
      <c r="D1014" s="37">
        <v>0</v>
      </c>
      <c r="E1014" s="91">
        <v>52</v>
      </c>
      <c r="F1014" s="36">
        <v>1</v>
      </c>
      <c r="G1014" s="37">
        <v>1</v>
      </c>
      <c r="H1014" s="37">
        <v>0</v>
      </c>
      <c r="I1014" s="91">
        <v>87</v>
      </c>
      <c r="J1014" s="36">
        <v>1</v>
      </c>
      <c r="K1014" s="37">
        <v>1</v>
      </c>
      <c r="L1014" s="37">
        <v>0</v>
      </c>
      <c r="M1014" s="65"/>
      <c r="N1014" s="65"/>
      <c r="O1014" s="65"/>
      <c r="P1014" s="65"/>
      <c r="Q1014" s="65"/>
      <c r="R1014" s="65"/>
      <c r="S1014" s="65"/>
      <c r="T1014" s="65"/>
    </row>
    <row r="1015" spans="1:20" s="35" customFormat="1" ht="15.75" customHeight="1">
      <c r="A1015" s="17">
        <v>18</v>
      </c>
      <c r="B1015" s="36">
        <v>0</v>
      </c>
      <c r="C1015" s="37">
        <v>0</v>
      </c>
      <c r="D1015" s="37">
        <v>0</v>
      </c>
      <c r="E1015" s="91">
        <v>53</v>
      </c>
      <c r="F1015" s="36">
        <v>3</v>
      </c>
      <c r="G1015" s="37">
        <v>2</v>
      </c>
      <c r="H1015" s="37">
        <v>1</v>
      </c>
      <c r="I1015" s="91">
        <v>88</v>
      </c>
      <c r="J1015" s="36">
        <v>1</v>
      </c>
      <c r="K1015" s="37">
        <v>1</v>
      </c>
      <c r="L1015" s="37">
        <v>0</v>
      </c>
      <c r="M1015" s="65"/>
      <c r="N1015" s="65"/>
      <c r="O1015" s="65"/>
      <c r="P1015" s="65"/>
      <c r="Q1015" s="65"/>
      <c r="R1015" s="65"/>
      <c r="S1015" s="65"/>
      <c r="T1015" s="65"/>
    </row>
    <row r="1016" spans="1:20" s="35" customFormat="1" ht="18" customHeight="1">
      <c r="A1016" s="19">
        <v>19</v>
      </c>
      <c r="B1016" s="39">
        <v>1</v>
      </c>
      <c r="C1016" s="40">
        <v>0</v>
      </c>
      <c r="D1016" s="40">
        <v>1</v>
      </c>
      <c r="E1016" s="92">
        <v>54</v>
      </c>
      <c r="F1016" s="39">
        <v>0</v>
      </c>
      <c r="G1016" s="40">
        <v>0</v>
      </c>
      <c r="H1016" s="40">
        <v>0</v>
      </c>
      <c r="I1016" s="92">
        <v>89</v>
      </c>
      <c r="J1016" s="39">
        <v>0</v>
      </c>
      <c r="K1016" s="40">
        <v>0</v>
      </c>
      <c r="L1016" s="40">
        <v>0</v>
      </c>
      <c r="M1016" s="65"/>
      <c r="N1016" s="65"/>
      <c r="O1016" s="65"/>
      <c r="P1016" s="65"/>
      <c r="Q1016" s="65"/>
      <c r="R1016" s="65"/>
      <c r="S1016" s="65"/>
      <c r="T1016" s="65"/>
    </row>
    <row r="1017" spans="1:20" s="6" customFormat="1" ht="25.5" customHeight="1">
      <c r="A1017" s="10" t="s">
        <v>25</v>
      </c>
      <c r="B1017" s="44">
        <v>4</v>
      </c>
      <c r="C1017" s="44">
        <v>3</v>
      </c>
      <c r="D1017" s="44">
        <v>1</v>
      </c>
      <c r="E1017" s="98" t="s">
        <v>26</v>
      </c>
      <c r="F1017" s="44">
        <v>8</v>
      </c>
      <c r="G1017" s="44">
        <v>4</v>
      </c>
      <c r="H1017" s="44">
        <v>4</v>
      </c>
      <c r="I1017" s="98" t="s">
        <v>27</v>
      </c>
      <c r="J1017" s="44">
        <v>2</v>
      </c>
      <c r="K1017" s="44">
        <v>0</v>
      </c>
      <c r="L1017" s="44">
        <v>2</v>
      </c>
      <c r="M1017" s="65"/>
      <c r="N1017" s="65"/>
      <c r="O1017" s="65"/>
      <c r="P1017" s="65"/>
      <c r="Q1017" s="65"/>
      <c r="R1017" s="65"/>
      <c r="S1017" s="65"/>
      <c r="T1017" s="65"/>
    </row>
    <row r="1018" spans="1:20" s="35" customFormat="1" ht="15.75" customHeight="1">
      <c r="A1018" s="17">
        <v>20</v>
      </c>
      <c r="B1018" s="36">
        <v>2</v>
      </c>
      <c r="C1018" s="37">
        <v>1</v>
      </c>
      <c r="D1018" s="37">
        <v>1</v>
      </c>
      <c r="E1018" s="91">
        <v>55</v>
      </c>
      <c r="F1018" s="36">
        <v>2</v>
      </c>
      <c r="G1018" s="37">
        <v>1</v>
      </c>
      <c r="H1018" s="37">
        <v>1</v>
      </c>
      <c r="I1018" s="91">
        <v>90</v>
      </c>
      <c r="J1018" s="36">
        <v>1</v>
      </c>
      <c r="K1018" s="37">
        <v>0</v>
      </c>
      <c r="L1018" s="37">
        <v>1</v>
      </c>
      <c r="M1018" s="65"/>
      <c r="N1018" s="65"/>
      <c r="O1018" s="65"/>
      <c r="P1018" s="65"/>
      <c r="Q1018" s="65"/>
      <c r="R1018" s="65"/>
      <c r="S1018" s="65"/>
      <c r="T1018" s="65"/>
    </row>
    <row r="1019" spans="1:20" s="35" customFormat="1" ht="15.75" customHeight="1">
      <c r="A1019" s="17">
        <v>21</v>
      </c>
      <c r="B1019" s="36">
        <v>0</v>
      </c>
      <c r="C1019" s="37">
        <v>0</v>
      </c>
      <c r="D1019" s="37">
        <v>0</v>
      </c>
      <c r="E1019" s="91">
        <v>56</v>
      </c>
      <c r="F1019" s="36">
        <v>4</v>
      </c>
      <c r="G1019" s="37">
        <v>1</v>
      </c>
      <c r="H1019" s="37">
        <v>3</v>
      </c>
      <c r="I1019" s="91">
        <v>91</v>
      </c>
      <c r="J1019" s="36">
        <v>0</v>
      </c>
      <c r="K1019" s="37">
        <v>0</v>
      </c>
      <c r="L1019" s="37">
        <v>0</v>
      </c>
      <c r="M1019" s="65"/>
      <c r="N1019" s="65"/>
      <c r="O1019" s="65"/>
      <c r="P1019" s="65"/>
      <c r="Q1019" s="65"/>
      <c r="R1019" s="65"/>
      <c r="S1019" s="65"/>
      <c r="T1019" s="65"/>
    </row>
    <row r="1020" spans="1:20" s="35" customFormat="1" ht="15.75" customHeight="1">
      <c r="A1020" s="17">
        <v>22</v>
      </c>
      <c r="B1020" s="36">
        <v>0</v>
      </c>
      <c r="C1020" s="37">
        <v>0</v>
      </c>
      <c r="D1020" s="37">
        <v>0</v>
      </c>
      <c r="E1020" s="91">
        <v>57</v>
      </c>
      <c r="F1020" s="36">
        <v>0</v>
      </c>
      <c r="G1020" s="37">
        <v>0</v>
      </c>
      <c r="H1020" s="37">
        <v>0</v>
      </c>
      <c r="I1020" s="91">
        <v>92</v>
      </c>
      <c r="J1020" s="36">
        <v>0</v>
      </c>
      <c r="K1020" s="37">
        <v>0</v>
      </c>
      <c r="L1020" s="37">
        <v>0</v>
      </c>
      <c r="M1020" s="65"/>
      <c r="N1020" s="65"/>
      <c r="O1020" s="65"/>
      <c r="P1020" s="65"/>
      <c r="Q1020" s="65"/>
      <c r="R1020" s="65"/>
      <c r="S1020" s="65"/>
      <c r="T1020" s="65"/>
    </row>
    <row r="1021" spans="1:20" s="35" customFormat="1" ht="15.75" customHeight="1">
      <c r="A1021" s="17">
        <v>23</v>
      </c>
      <c r="B1021" s="36">
        <v>1</v>
      </c>
      <c r="C1021" s="37">
        <v>1</v>
      </c>
      <c r="D1021" s="37">
        <v>0</v>
      </c>
      <c r="E1021" s="91">
        <v>58</v>
      </c>
      <c r="F1021" s="36">
        <v>1</v>
      </c>
      <c r="G1021" s="37">
        <v>1</v>
      </c>
      <c r="H1021" s="37">
        <v>0</v>
      </c>
      <c r="I1021" s="91">
        <v>93</v>
      </c>
      <c r="J1021" s="36">
        <v>1</v>
      </c>
      <c r="K1021" s="37">
        <v>0</v>
      </c>
      <c r="L1021" s="37">
        <v>1</v>
      </c>
      <c r="M1021" s="65"/>
      <c r="N1021" s="65"/>
      <c r="O1021" s="65"/>
      <c r="P1021" s="65"/>
      <c r="Q1021" s="65"/>
      <c r="R1021" s="65"/>
      <c r="S1021" s="65"/>
      <c r="T1021" s="65"/>
    </row>
    <row r="1022" spans="1:20" s="35" customFormat="1" ht="18" customHeight="1">
      <c r="A1022" s="19">
        <v>24</v>
      </c>
      <c r="B1022" s="39">
        <v>1</v>
      </c>
      <c r="C1022" s="40">
        <v>1</v>
      </c>
      <c r="D1022" s="40">
        <v>0</v>
      </c>
      <c r="E1022" s="92">
        <v>59</v>
      </c>
      <c r="F1022" s="39">
        <v>1</v>
      </c>
      <c r="G1022" s="40">
        <v>1</v>
      </c>
      <c r="H1022" s="40">
        <v>0</v>
      </c>
      <c r="I1022" s="92">
        <v>94</v>
      </c>
      <c r="J1022" s="39">
        <v>0</v>
      </c>
      <c r="K1022" s="40">
        <v>0</v>
      </c>
      <c r="L1022" s="40">
        <v>0</v>
      </c>
      <c r="M1022" s="65"/>
      <c r="N1022" s="65"/>
      <c r="O1022" s="65"/>
      <c r="P1022" s="65"/>
      <c r="Q1022" s="65"/>
      <c r="R1022" s="65"/>
      <c r="S1022" s="65"/>
      <c r="T1022" s="65"/>
    </row>
    <row r="1023" spans="1:20" s="6" customFormat="1" ht="25.5" customHeight="1">
      <c r="A1023" s="10" t="s">
        <v>28</v>
      </c>
      <c r="B1023" s="44">
        <v>2</v>
      </c>
      <c r="C1023" s="44">
        <v>1</v>
      </c>
      <c r="D1023" s="44">
        <v>1</v>
      </c>
      <c r="E1023" s="98" t="s">
        <v>29</v>
      </c>
      <c r="F1023" s="44">
        <v>6</v>
      </c>
      <c r="G1023" s="44">
        <v>4</v>
      </c>
      <c r="H1023" s="44">
        <v>2</v>
      </c>
      <c r="I1023" s="93" t="s">
        <v>30</v>
      </c>
      <c r="J1023" s="44">
        <v>1</v>
      </c>
      <c r="K1023" s="44">
        <v>1</v>
      </c>
      <c r="L1023" s="44">
        <v>0</v>
      </c>
      <c r="M1023" s="65"/>
      <c r="N1023" s="65"/>
      <c r="O1023" s="65"/>
      <c r="P1023" s="65"/>
      <c r="Q1023" s="65"/>
      <c r="R1023" s="65"/>
      <c r="S1023" s="65"/>
      <c r="T1023" s="65"/>
    </row>
    <row r="1024" spans="1:20" s="35" customFormat="1" ht="15.75" customHeight="1">
      <c r="A1024" s="17">
        <v>25</v>
      </c>
      <c r="B1024" s="36">
        <v>1</v>
      </c>
      <c r="C1024" s="37">
        <v>0</v>
      </c>
      <c r="D1024" s="37">
        <v>1</v>
      </c>
      <c r="E1024" s="91">
        <v>60</v>
      </c>
      <c r="F1024" s="36">
        <v>1</v>
      </c>
      <c r="G1024" s="37">
        <v>0</v>
      </c>
      <c r="H1024" s="37">
        <v>1</v>
      </c>
      <c r="I1024" s="91">
        <v>95</v>
      </c>
      <c r="J1024" s="36">
        <v>0</v>
      </c>
      <c r="K1024" s="37">
        <v>0</v>
      </c>
      <c r="L1024" s="37">
        <v>0</v>
      </c>
      <c r="M1024" s="65"/>
      <c r="N1024" s="65"/>
      <c r="O1024" s="65"/>
      <c r="P1024" s="65"/>
      <c r="Q1024" s="65"/>
      <c r="R1024" s="65"/>
      <c r="S1024" s="65"/>
      <c r="T1024" s="65"/>
    </row>
    <row r="1025" spans="1:20" s="35" customFormat="1" ht="15.75" customHeight="1">
      <c r="A1025" s="17">
        <v>26</v>
      </c>
      <c r="B1025" s="36">
        <v>0</v>
      </c>
      <c r="C1025" s="37">
        <v>0</v>
      </c>
      <c r="D1025" s="37">
        <v>0</v>
      </c>
      <c r="E1025" s="91">
        <v>61</v>
      </c>
      <c r="F1025" s="36">
        <v>1</v>
      </c>
      <c r="G1025" s="37">
        <v>1</v>
      </c>
      <c r="H1025" s="37">
        <v>0</v>
      </c>
      <c r="I1025" s="91">
        <v>96</v>
      </c>
      <c r="J1025" s="36">
        <v>1</v>
      </c>
      <c r="K1025" s="37">
        <v>1</v>
      </c>
      <c r="L1025" s="37">
        <v>0</v>
      </c>
      <c r="M1025" s="65"/>
      <c r="N1025" s="65"/>
      <c r="O1025" s="65"/>
      <c r="P1025" s="65"/>
      <c r="Q1025" s="65"/>
      <c r="R1025" s="65"/>
      <c r="S1025" s="65"/>
      <c r="T1025" s="65"/>
    </row>
    <row r="1026" spans="1:20" s="35" customFormat="1" ht="15.75" customHeight="1">
      <c r="A1026" s="17">
        <v>27</v>
      </c>
      <c r="B1026" s="36">
        <v>0</v>
      </c>
      <c r="C1026" s="37">
        <v>0</v>
      </c>
      <c r="D1026" s="37">
        <v>0</v>
      </c>
      <c r="E1026" s="91">
        <v>62</v>
      </c>
      <c r="F1026" s="36">
        <v>2</v>
      </c>
      <c r="G1026" s="37">
        <v>1</v>
      </c>
      <c r="H1026" s="37">
        <v>1</v>
      </c>
      <c r="I1026" s="91">
        <v>97</v>
      </c>
      <c r="J1026" s="36">
        <v>0</v>
      </c>
      <c r="K1026" s="37">
        <v>0</v>
      </c>
      <c r="L1026" s="37">
        <v>0</v>
      </c>
      <c r="M1026" s="65"/>
      <c r="N1026" s="65"/>
      <c r="O1026" s="65"/>
      <c r="P1026" s="65"/>
      <c r="Q1026" s="65"/>
      <c r="R1026" s="65"/>
      <c r="S1026" s="65"/>
      <c r="T1026" s="65"/>
    </row>
    <row r="1027" spans="1:20" s="35" customFormat="1" ht="15.75" customHeight="1">
      <c r="A1027" s="17">
        <v>28</v>
      </c>
      <c r="B1027" s="36">
        <v>1</v>
      </c>
      <c r="C1027" s="37">
        <v>1</v>
      </c>
      <c r="D1027" s="37">
        <v>0</v>
      </c>
      <c r="E1027" s="91">
        <v>63</v>
      </c>
      <c r="F1027" s="36">
        <v>1</v>
      </c>
      <c r="G1027" s="37">
        <v>1</v>
      </c>
      <c r="H1027" s="37">
        <v>0</v>
      </c>
      <c r="I1027" s="91">
        <v>98</v>
      </c>
      <c r="J1027" s="36">
        <v>0</v>
      </c>
      <c r="K1027" s="37">
        <v>0</v>
      </c>
      <c r="L1027" s="37">
        <v>0</v>
      </c>
      <c r="M1027" s="65"/>
      <c r="N1027" s="65"/>
      <c r="O1027" s="65"/>
      <c r="P1027" s="65"/>
      <c r="Q1027" s="65"/>
      <c r="R1027" s="65"/>
      <c r="S1027" s="65"/>
      <c r="T1027" s="65"/>
    </row>
    <row r="1028" spans="1:20" s="35" customFormat="1" ht="18" customHeight="1">
      <c r="A1028" s="19">
        <v>29</v>
      </c>
      <c r="B1028" s="39">
        <v>0</v>
      </c>
      <c r="C1028" s="40">
        <v>0</v>
      </c>
      <c r="D1028" s="40">
        <v>0</v>
      </c>
      <c r="E1028" s="92">
        <v>64</v>
      </c>
      <c r="F1028" s="39">
        <v>1</v>
      </c>
      <c r="G1028" s="40">
        <v>1</v>
      </c>
      <c r="H1028" s="40">
        <v>0</v>
      </c>
      <c r="I1028" s="91">
        <v>99</v>
      </c>
      <c r="J1028" s="36">
        <v>0</v>
      </c>
      <c r="K1028" s="37">
        <v>0</v>
      </c>
      <c r="L1028" s="37">
        <v>0</v>
      </c>
      <c r="M1028" s="65"/>
      <c r="N1028" s="65"/>
      <c r="O1028" s="65"/>
      <c r="P1028" s="65"/>
      <c r="Q1028" s="65"/>
      <c r="R1028" s="65"/>
      <c r="S1028" s="65"/>
      <c r="T1028" s="65"/>
    </row>
    <row r="1029" spans="1:20" s="6" customFormat="1" ht="25.5" customHeight="1">
      <c r="A1029" s="10" t="s">
        <v>31</v>
      </c>
      <c r="B1029" s="44">
        <v>4</v>
      </c>
      <c r="C1029" s="44">
        <v>3</v>
      </c>
      <c r="D1029" s="44">
        <v>1</v>
      </c>
      <c r="E1029" s="98" t="s">
        <v>32</v>
      </c>
      <c r="F1029" s="44">
        <v>4</v>
      </c>
      <c r="G1029" s="44">
        <v>1</v>
      </c>
      <c r="H1029" s="44">
        <v>3</v>
      </c>
      <c r="I1029" s="95">
        <v>100</v>
      </c>
      <c r="J1029" s="47">
        <v>0</v>
      </c>
      <c r="K1029" s="48">
        <v>0</v>
      </c>
      <c r="L1029" s="48">
        <v>0</v>
      </c>
      <c r="M1029" s="65"/>
      <c r="N1029" s="65"/>
      <c r="O1029" s="65"/>
      <c r="P1029" s="65"/>
      <c r="Q1029" s="65"/>
      <c r="R1029" s="65"/>
      <c r="S1029" s="65"/>
      <c r="T1029" s="65"/>
    </row>
    <row r="1030" spans="1:20" s="35" customFormat="1" ht="15.75" customHeight="1">
      <c r="A1030" s="17">
        <v>30</v>
      </c>
      <c r="B1030" s="36">
        <v>1</v>
      </c>
      <c r="C1030" s="37">
        <v>1</v>
      </c>
      <c r="D1030" s="37">
        <v>0</v>
      </c>
      <c r="E1030" s="91">
        <v>65</v>
      </c>
      <c r="F1030" s="36">
        <v>2</v>
      </c>
      <c r="G1030" s="37">
        <v>0</v>
      </c>
      <c r="H1030" s="37">
        <v>2</v>
      </c>
      <c r="I1030" s="91">
        <v>101</v>
      </c>
      <c r="J1030" s="36">
        <v>0</v>
      </c>
      <c r="K1030" s="37">
        <v>0</v>
      </c>
      <c r="L1030" s="37">
        <v>0</v>
      </c>
      <c r="M1030" s="65"/>
      <c r="N1030" s="65"/>
      <c r="O1030" s="65"/>
      <c r="P1030" s="65"/>
      <c r="Q1030" s="65"/>
      <c r="R1030" s="65"/>
      <c r="S1030" s="65"/>
      <c r="T1030" s="65"/>
    </row>
    <row r="1031" spans="1:20" s="35" customFormat="1" ht="15.75" customHeight="1">
      <c r="A1031" s="17">
        <v>31</v>
      </c>
      <c r="B1031" s="36">
        <v>1</v>
      </c>
      <c r="C1031" s="37">
        <v>1</v>
      </c>
      <c r="D1031" s="37">
        <v>0</v>
      </c>
      <c r="E1031" s="91">
        <v>66</v>
      </c>
      <c r="F1031" s="36">
        <v>1</v>
      </c>
      <c r="G1031" s="37">
        <v>0</v>
      </c>
      <c r="H1031" s="37">
        <v>1</v>
      </c>
      <c r="I1031" s="91">
        <v>102</v>
      </c>
      <c r="J1031" s="36">
        <v>0</v>
      </c>
      <c r="K1031" s="37">
        <v>0</v>
      </c>
      <c r="L1031" s="37">
        <v>0</v>
      </c>
      <c r="M1031" s="65"/>
      <c r="N1031" s="65"/>
      <c r="O1031" s="65"/>
      <c r="P1031" s="65"/>
      <c r="Q1031" s="65"/>
      <c r="R1031" s="65"/>
      <c r="S1031" s="65"/>
      <c r="T1031" s="65"/>
    </row>
    <row r="1032" spans="1:20" s="35" customFormat="1" ht="15.75" customHeight="1">
      <c r="A1032" s="17">
        <v>32</v>
      </c>
      <c r="B1032" s="36">
        <v>0</v>
      </c>
      <c r="C1032" s="37">
        <v>0</v>
      </c>
      <c r="D1032" s="37">
        <v>0</v>
      </c>
      <c r="E1032" s="91">
        <v>67</v>
      </c>
      <c r="F1032" s="36">
        <v>0</v>
      </c>
      <c r="G1032" s="37">
        <v>0</v>
      </c>
      <c r="H1032" s="37">
        <v>0</v>
      </c>
      <c r="I1032" s="91">
        <v>103</v>
      </c>
      <c r="J1032" s="36">
        <v>0</v>
      </c>
      <c r="K1032" s="37">
        <v>0</v>
      </c>
      <c r="L1032" s="37">
        <v>0</v>
      </c>
      <c r="M1032" s="65"/>
      <c r="N1032" s="65"/>
      <c r="O1032" s="65"/>
      <c r="P1032" s="65"/>
      <c r="Q1032" s="65"/>
      <c r="R1032" s="65"/>
      <c r="S1032" s="65"/>
      <c r="T1032" s="65"/>
    </row>
    <row r="1033" spans="1:20" s="35" customFormat="1" ht="15.75" customHeight="1">
      <c r="A1033" s="17">
        <v>33</v>
      </c>
      <c r="B1033" s="36">
        <v>1</v>
      </c>
      <c r="C1033" s="37">
        <v>0</v>
      </c>
      <c r="D1033" s="37">
        <v>1</v>
      </c>
      <c r="E1033" s="91">
        <v>68</v>
      </c>
      <c r="F1033" s="36">
        <v>1</v>
      </c>
      <c r="G1033" s="37">
        <v>1</v>
      </c>
      <c r="H1033" s="37">
        <v>0</v>
      </c>
      <c r="I1033" s="96" t="s">
        <v>33</v>
      </c>
      <c r="J1033" s="39">
        <v>0</v>
      </c>
      <c r="K1033" s="40">
        <v>0</v>
      </c>
      <c r="L1033" s="40">
        <v>0</v>
      </c>
      <c r="M1033" s="65"/>
      <c r="N1033" s="65"/>
      <c r="O1033" s="65"/>
      <c r="P1033" s="65"/>
      <c r="Q1033" s="65"/>
      <c r="R1033" s="65"/>
      <c r="S1033" s="65"/>
      <c r="T1033" s="65"/>
    </row>
    <row r="1034" spans="1:20" s="35" customFormat="1" ht="21" customHeight="1" thickBot="1">
      <c r="A1034" s="32">
        <v>34</v>
      </c>
      <c r="B1034" s="36">
        <v>1</v>
      </c>
      <c r="C1034" s="37">
        <v>1</v>
      </c>
      <c r="D1034" s="37">
        <v>0</v>
      </c>
      <c r="E1034" s="91">
        <v>69</v>
      </c>
      <c r="F1034" s="36">
        <v>0</v>
      </c>
      <c r="G1034" s="37">
        <v>0</v>
      </c>
      <c r="H1034" s="37">
        <v>0</v>
      </c>
      <c r="I1034" s="107" t="s">
        <v>5</v>
      </c>
      <c r="J1034" s="47">
        <v>124</v>
      </c>
      <c r="K1034" s="47">
        <v>62</v>
      </c>
      <c r="L1034" s="47">
        <v>62</v>
      </c>
      <c r="M1034" s="65"/>
      <c r="N1034" s="65"/>
      <c r="O1034" s="65"/>
      <c r="P1034" s="65"/>
      <c r="Q1034" s="65"/>
      <c r="R1034" s="65"/>
      <c r="S1034" s="65"/>
      <c r="T1034" s="65"/>
    </row>
    <row r="1035" spans="1:20" s="58" customFormat="1" ht="24" customHeight="1" thickTop="1" thickBot="1">
      <c r="A1035" s="53" t="s">
        <v>34</v>
      </c>
      <c r="B1035" s="115">
        <v>10</v>
      </c>
      <c r="C1035" s="116">
        <v>4</v>
      </c>
      <c r="D1035" s="116">
        <v>6</v>
      </c>
      <c r="E1035" s="117" t="s">
        <v>36</v>
      </c>
      <c r="F1035" s="116">
        <v>60</v>
      </c>
      <c r="G1035" s="116">
        <v>33</v>
      </c>
      <c r="H1035" s="116">
        <v>27</v>
      </c>
      <c r="I1035" s="118" t="s">
        <v>37</v>
      </c>
      <c r="J1035" s="116">
        <v>54</v>
      </c>
      <c r="K1035" s="116">
        <v>25</v>
      </c>
      <c r="L1035" s="116">
        <v>29</v>
      </c>
      <c r="M1035" s="65"/>
      <c r="N1035" s="65"/>
      <c r="O1035" s="65"/>
      <c r="P1035" s="65"/>
      <c r="Q1035" s="65"/>
      <c r="R1035" s="65"/>
      <c r="S1035" s="65"/>
      <c r="T1035" s="65"/>
    </row>
    <row r="1036" spans="1:20" s="31" customFormat="1" ht="24" customHeight="1" thickBot="1">
      <c r="A1036" s="24"/>
      <c r="B1036" s="25" t="s">
        <v>39</v>
      </c>
      <c r="C1036" s="26"/>
      <c r="D1036" s="27"/>
      <c r="E1036" s="28"/>
      <c r="F1036" s="29"/>
      <c r="G1036" s="59" t="s">
        <v>165</v>
      </c>
      <c r="H1036" s="29"/>
      <c r="I1036" s="28"/>
      <c r="J1036" s="29"/>
      <c r="K1036" s="60" t="s">
        <v>81</v>
      </c>
      <c r="L1036" s="30"/>
      <c r="M1036" s="35"/>
      <c r="N1036" s="65"/>
      <c r="O1036" s="65"/>
      <c r="P1036" s="65"/>
      <c r="Q1036" s="65"/>
      <c r="R1036" s="65"/>
      <c r="S1036" s="65"/>
      <c r="T1036" s="65"/>
    </row>
    <row r="1037" spans="1:20" s="4" customFormat="1" ht="21" customHeight="1">
      <c r="A1037" s="11" t="s">
        <v>1</v>
      </c>
      <c r="B1037" s="8" t="s">
        <v>2</v>
      </c>
      <c r="C1037" s="8" t="s">
        <v>3</v>
      </c>
      <c r="D1037" s="9" t="s">
        <v>4</v>
      </c>
      <c r="E1037" s="11" t="s">
        <v>1</v>
      </c>
      <c r="F1037" s="8" t="s">
        <v>2</v>
      </c>
      <c r="G1037" s="8" t="s">
        <v>3</v>
      </c>
      <c r="H1037" s="9" t="s">
        <v>4</v>
      </c>
      <c r="I1037" s="11" t="s">
        <v>1</v>
      </c>
      <c r="J1037" s="8" t="s">
        <v>2</v>
      </c>
      <c r="K1037" s="8" t="s">
        <v>3</v>
      </c>
      <c r="L1037" s="16" t="s">
        <v>4</v>
      </c>
      <c r="M1037" s="65"/>
      <c r="N1037" s="65"/>
      <c r="O1037" s="65"/>
      <c r="P1037" s="65"/>
      <c r="Q1037" s="65"/>
      <c r="R1037" s="65"/>
      <c r="S1037" s="65"/>
      <c r="T1037" s="65"/>
    </row>
    <row r="1038" spans="1:20" s="6" customFormat="1" ht="25.5" customHeight="1">
      <c r="A1038" s="10" t="s">
        <v>6</v>
      </c>
      <c r="B1038" s="44">
        <v>2</v>
      </c>
      <c r="C1038" s="44">
        <v>1</v>
      </c>
      <c r="D1038" s="44">
        <v>1</v>
      </c>
      <c r="E1038" s="98" t="s">
        <v>7</v>
      </c>
      <c r="F1038" s="44">
        <v>9</v>
      </c>
      <c r="G1038" s="44">
        <v>5</v>
      </c>
      <c r="H1038" s="44">
        <v>4</v>
      </c>
      <c r="I1038" s="98" t="s">
        <v>8</v>
      </c>
      <c r="J1038" s="44">
        <v>23</v>
      </c>
      <c r="K1038" s="44">
        <v>11</v>
      </c>
      <c r="L1038" s="44">
        <v>12</v>
      </c>
      <c r="M1038" s="65"/>
      <c r="N1038" s="65"/>
      <c r="O1038" s="65"/>
      <c r="P1038" s="65"/>
      <c r="Q1038" s="65"/>
      <c r="R1038" s="65"/>
      <c r="S1038" s="65"/>
      <c r="T1038" s="65"/>
    </row>
    <row r="1039" spans="1:20" s="35" customFormat="1" ht="15.75" customHeight="1">
      <c r="A1039" s="17">
        <v>0</v>
      </c>
      <c r="B1039" s="36">
        <v>0</v>
      </c>
      <c r="C1039" s="37">
        <v>0</v>
      </c>
      <c r="D1039" s="37">
        <v>0</v>
      </c>
      <c r="E1039" s="91">
        <v>35</v>
      </c>
      <c r="F1039" s="36">
        <v>0</v>
      </c>
      <c r="G1039" s="37">
        <v>0</v>
      </c>
      <c r="H1039" s="37">
        <v>0</v>
      </c>
      <c r="I1039" s="91">
        <v>70</v>
      </c>
      <c r="J1039" s="36">
        <v>2</v>
      </c>
      <c r="K1039" s="37">
        <v>1</v>
      </c>
      <c r="L1039" s="37">
        <v>1</v>
      </c>
      <c r="M1039" s="65"/>
      <c r="N1039" s="65"/>
      <c r="O1039" s="65"/>
      <c r="P1039" s="65"/>
      <c r="Q1039" s="65"/>
      <c r="R1039" s="65"/>
      <c r="S1039" s="65"/>
      <c r="T1039" s="65"/>
    </row>
    <row r="1040" spans="1:20" s="35" customFormat="1" ht="15.75" customHeight="1">
      <c r="A1040" s="17">
        <v>1</v>
      </c>
      <c r="B1040" s="36">
        <v>0</v>
      </c>
      <c r="C1040" s="37">
        <v>0</v>
      </c>
      <c r="D1040" s="37">
        <v>0</v>
      </c>
      <c r="E1040" s="91">
        <v>36</v>
      </c>
      <c r="F1040" s="36">
        <v>2</v>
      </c>
      <c r="G1040" s="37">
        <v>2</v>
      </c>
      <c r="H1040" s="37">
        <v>0</v>
      </c>
      <c r="I1040" s="91">
        <v>71</v>
      </c>
      <c r="J1040" s="36">
        <v>2</v>
      </c>
      <c r="K1040" s="37">
        <v>1</v>
      </c>
      <c r="L1040" s="37">
        <v>1</v>
      </c>
      <c r="M1040" s="65"/>
      <c r="N1040" s="65"/>
      <c r="O1040" s="65"/>
      <c r="P1040" s="65"/>
      <c r="Q1040" s="65"/>
      <c r="R1040" s="65"/>
      <c r="S1040" s="65"/>
      <c r="T1040" s="65"/>
    </row>
    <row r="1041" spans="1:20" s="35" customFormat="1" ht="15.75" customHeight="1">
      <c r="A1041" s="17">
        <v>2</v>
      </c>
      <c r="B1041" s="36">
        <v>0</v>
      </c>
      <c r="C1041" s="37">
        <v>0</v>
      </c>
      <c r="D1041" s="37">
        <v>0</v>
      </c>
      <c r="E1041" s="91">
        <v>37</v>
      </c>
      <c r="F1041" s="36">
        <v>2</v>
      </c>
      <c r="G1041" s="37">
        <v>1</v>
      </c>
      <c r="H1041" s="37">
        <v>1</v>
      </c>
      <c r="I1041" s="91">
        <v>72</v>
      </c>
      <c r="J1041" s="36">
        <v>7</v>
      </c>
      <c r="K1041" s="37">
        <v>3</v>
      </c>
      <c r="L1041" s="37">
        <v>4</v>
      </c>
      <c r="M1041" s="65"/>
      <c r="N1041" s="65"/>
      <c r="O1041" s="65"/>
      <c r="P1041" s="65"/>
      <c r="Q1041" s="65"/>
      <c r="R1041" s="65"/>
      <c r="S1041" s="65"/>
      <c r="T1041" s="65"/>
    </row>
    <row r="1042" spans="1:20" s="35" customFormat="1" ht="15.75" customHeight="1">
      <c r="A1042" s="17">
        <v>3</v>
      </c>
      <c r="B1042" s="36">
        <v>1</v>
      </c>
      <c r="C1042" s="37">
        <v>1</v>
      </c>
      <c r="D1042" s="37">
        <v>0</v>
      </c>
      <c r="E1042" s="91">
        <v>38</v>
      </c>
      <c r="F1042" s="36">
        <v>1</v>
      </c>
      <c r="G1042" s="37">
        <v>0</v>
      </c>
      <c r="H1042" s="37">
        <v>1</v>
      </c>
      <c r="I1042" s="91">
        <v>73</v>
      </c>
      <c r="J1042" s="36">
        <v>3</v>
      </c>
      <c r="K1042" s="37">
        <v>1</v>
      </c>
      <c r="L1042" s="37">
        <v>2</v>
      </c>
      <c r="M1042" s="65"/>
      <c r="N1042" s="65"/>
      <c r="O1042" s="65"/>
      <c r="P1042" s="65"/>
      <c r="Q1042" s="65"/>
      <c r="R1042" s="65"/>
      <c r="S1042" s="65"/>
      <c r="T1042" s="65"/>
    </row>
    <row r="1043" spans="1:20" s="35" customFormat="1" ht="18" customHeight="1">
      <c r="A1043" s="19">
        <v>4</v>
      </c>
      <c r="B1043" s="105">
        <v>1</v>
      </c>
      <c r="C1043" s="40">
        <v>0</v>
      </c>
      <c r="D1043" s="40">
        <v>1</v>
      </c>
      <c r="E1043" s="92">
        <v>39</v>
      </c>
      <c r="F1043" s="39">
        <v>4</v>
      </c>
      <c r="G1043" s="40">
        <v>2</v>
      </c>
      <c r="H1043" s="40">
        <v>2</v>
      </c>
      <c r="I1043" s="92">
        <v>74</v>
      </c>
      <c r="J1043" s="39">
        <v>9</v>
      </c>
      <c r="K1043" s="40">
        <v>5</v>
      </c>
      <c r="L1043" s="40">
        <v>4</v>
      </c>
      <c r="M1043" s="65"/>
      <c r="N1043" s="65"/>
      <c r="O1043" s="65"/>
      <c r="P1043" s="65"/>
      <c r="Q1043" s="65"/>
      <c r="R1043" s="65"/>
      <c r="S1043" s="65"/>
      <c r="T1043" s="65"/>
    </row>
    <row r="1044" spans="1:20" s="6" customFormat="1" ht="25.5" customHeight="1">
      <c r="A1044" s="10" t="s">
        <v>10</v>
      </c>
      <c r="B1044" s="44">
        <v>1</v>
      </c>
      <c r="C1044" s="44">
        <v>1</v>
      </c>
      <c r="D1044" s="44">
        <v>0</v>
      </c>
      <c r="E1044" s="98" t="s">
        <v>11</v>
      </c>
      <c r="F1044" s="44">
        <v>4</v>
      </c>
      <c r="G1044" s="44">
        <v>1</v>
      </c>
      <c r="H1044" s="44">
        <v>3</v>
      </c>
      <c r="I1044" s="98" t="s">
        <v>12</v>
      </c>
      <c r="J1044" s="44">
        <v>13</v>
      </c>
      <c r="K1044" s="44">
        <v>9</v>
      </c>
      <c r="L1044" s="44">
        <v>4</v>
      </c>
      <c r="M1044" s="65"/>
      <c r="N1044" s="65"/>
      <c r="O1044" s="65"/>
      <c r="P1044" s="65"/>
      <c r="Q1044" s="65"/>
      <c r="R1044" s="65"/>
      <c r="S1044" s="65"/>
      <c r="T1044" s="65"/>
    </row>
    <row r="1045" spans="1:20" s="35" customFormat="1" ht="15.75" customHeight="1">
      <c r="A1045" s="17">
        <v>5</v>
      </c>
      <c r="B1045" s="36">
        <v>0</v>
      </c>
      <c r="C1045" s="37">
        <v>0</v>
      </c>
      <c r="D1045" s="37">
        <v>0</v>
      </c>
      <c r="E1045" s="91">
        <v>40</v>
      </c>
      <c r="F1045" s="36">
        <v>3</v>
      </c>
      <c r="G1045" s="37">
        <v>1</v>
      </c>
      <c r="H1045" s="37">
        <v>2</v>
      </c>
      <c r="I1045" s="91">
        <v>75</v>
      </c>
      <c r="J1045" s="36">
        <v>5</v>
      </c>
      <c r="K1045" s="37">
        <v>4</v>
      </c>
      <c r="L1045" s="37">
        <v>1</v>
      </c>
      <c r="M1045" s="65"/>
      <c r="N1045" s="65"/>
      <c r="O1045" s="65"/>
      <c r="P1045" s="65"/>
      <c r="Q1045" s="65"/>
      <c r="R1045" s="65"/>
      <c r="S1045" s="65"/>
      <c r="T1045" s="65"/>
    </row>
    <row r="1046" spans="1:20" s="35" customFormat="1" ht="15.75" customHeight="1">
      <c r="A1046" s="17">
        <v>6</v>
      </c>
      <c r="B1046" s="36">
        <v>0</v>
      </c>
      <c r="C1046" s="37">
        <v>0</v>
      </c>
      <c r="D1046" s="37">
        <v>0</v>
      </c>
      <c r="E1046" s="91">
        <v>41</v>
      </c>
      <c r="F1046" s="36">
        <v>0</v>
      </c>
      <c r="G1046" s="37">
        <v>0</v>
      </c>
      <c r="H1046" s="37">
        <v>0</v>
      </c>
      <c r="I1046" s="91">
        <v>76</v>
      </c>
      <c r="J1046" s="36">
        <v>4</v>
      </c>
      <c r="K1046" s="37">
        <v>4</v>
      </c>
      <c r="L1046" s="37">
        <v>0</v>
      </c>
      <c r="M1046" s="65"/>
      <c r="N1046" s="65"/>
      <c r="O1046" s="65"/>
      <c r="P1046" s="65"/>
      <c r="Q1046" s="65"/>
      <c r="R1046" s="65"/>
      <c r="S1046" s="65"/>
      <c r="T1046" s="65"/>
    </row>
    <row r="1047" spans="1:20" s="35" customFormat="1" ht="15.75" customHeight="1">
      <c r="A1047" s="17">
        <v>7</v>
      </c>
      <c r="B1047" s="36">
        <v>0</v>
      </c>
      <c r="C1047" s="37">
        <v>0</v>
      </c>
      <c r="D1047" s="37">
        <v>0</v>
      </c>
      <c r="E1047" s="91">
        <v>42</v>
      </c>
      <c r="F1047" s="36">
        <v>1</v>
      </c>
      <c r="G1047" s="37">
        <v>0</v>
      </c>
      <c r="H1047" s="37">
        <v>1</v>
      </c>
      <c r="I1047" s="91">
        <v>77</v>
      </c>
      <c r="J1047" s="36">
        <v>3</v>
      </c>
      <c r="K1047" s="37">
        <v>1</v>
      </c>
      <c r="L1047" s="37">
        <v>2</v>
      </c>
      <c r="M1047" s="65"/>
      <c r="N1047" s="65"/>
      <c r="O1047" s="65"/>
      <c r="P1047" s="65"/>
      <c r="Q1047" s="65"/>
      <c r="R1047" s="65"/>
      <c r="S1047" s="65"/>
      <c r="T1047" s="65"/>
    </row>
    <row r="1048" spans="1:20" s="35" customFormat="1" ht="15.75" customHeight="1">
      <c r="A1048" s="17">
        <v>8</v>
      </c>
      <c r="B1048" s="36">
        <v>1</v>
      </c>
      <c r="C1048" s="37">
        <v>1</v>
      </c>
      <c r="D1048" s="37">
        <v>0</v>
      </c>
      <c r="E1048" s="91">
        <v>43</v>
      </c>
      <c r="F1048" s="36">
        <v>0</v>
      </c>
      <c r="G1048" s="37">
        <v>0</v>
      </c>
      <c r="H1048" s="37">
        <v>0</v>
      </c>
      <c r="I1048" s="91">
        <v>78</v>
      </c>
      <c r="J1048" s="36">
        <v>0</v>
      </c>
      <c r="K1048" s="37">
        <v>0</v>
      </c>
      <c r="L1048" s="37">
        <v>0</v>
      </c>
      <c r="M1048" s="65"/>
      <c r="N1048" s="65"/>
      <c r="O1048" s="65"/>
      <c r="P1048" s="65"/>
      <c r="Q1048" s="65"/>
      <c r="R1048" s="65"/>
      <c r="S1048" s="65"/>
      <c r="T1048" s="65"/>
    </row>
    <row r="1049" spans="1:20" s="35" customFormat="1" ht="18" customHeight="1">
      <c r="A1049" s="19">
        <v>9</v>
      </c>
      <c r="B1049" s="39">
        <v>0</v>
      </c>
      <c r="C1049" s="40">
        <v>0</v>
      </c>
      <c r="D1049" s="40">
        <v>0</v>
      </c>
      <c r="E1049" s="92">
        <v>44</v>
      </c>
      <c r="F1049" s="39">
        <v>0</v>
      </c>
      <c r="G1049" s="40">
        <v>0</v>
      </c>
      <c r="H1049" s="40">
        <v>0</v>
      </c>
      <c r="I1049" s="92">
        <v>79</v>
      </c>
      <c r="J1049" s="39">
        <v>1</v>
      </c>
      <c r="K1049" s="40">
        <v>0</v>
      </c>
      <c r="L1049" s="40">
        <v>1</v>
      </c>
      <c r="M1049" s="65"/>
      <c r="N1049" s="65"/>
      <c r="O1049" s="65"/>
      <c r="P1049" s="65"/>
      <c r="Q1049" s="65"/>
      <c r="R1049" s="65"/>
      <c r="S1049" s="65"/>
      <c r="T1049" s="65"/>
    </row>
    <row r="1050" spans="1:20" s="6" customFormat="1" ht="25.5" customHeight="1">
      <c r="A1050" s="10" t="s">
        <v>19</v>
      </c>
      <c r="B1050" s="44">
        <v>13</v>
      </c>
      <c r="C1050" s="44">
        <v>6</v>
      </c>
      <c r="D1050" s="44">
        <v>7</v>
      </c>
      <c r="E1050" s="98" t="s">
        <v>20</v>
      </c>
      <c r="F1050" s="44">
        <v>7</v>
      </c>
      <c r="G1050" s="44">
        <v>3</v>
      </c>
      <c r="H1050" s="44">
        <v>4</v>
      </c>
      <c r="I1050" s="98" t="s">
        <v>21</v>
      </c>
      <c r="J1050" s="44">
        <v>7</v>
      </c>
      <c r="K1050" s="44">
        <v>4</v>
      </c>
      <c r="L1050" s="44">
        <v>3</v>
      </c>
      <c r="M1050" s="65"/>
      <c r="N1050" s="65"/>
      <c r="O1050" s="65"/>
      <c r="P1050" s="65"/>
      <c r="Q1050" s="65"/>
      <c r="R1050" s="65"/>
      <c r="S1050" s="65"/>
      <c r="T1050" s="65"/>
    </row>
    <row r="1051" spans="1:20" s="35" customFormat="1" ht="15.75" customHeight="1">
      <c r="A1051" s="17">
        <v>10</v>
      </c>
      <c r="B1051" s="36">
        <v>2</v>
      </c>
      <c r="C1051" s="37">
        <v>2</v>
      </c>
      <c r="D1051" s="37">
        <v>0</v>
      </c>
      <c r="E1051" s="91">
        <v>45</v>
      </c>
      <c r="F1051" s="36">
        <v>2</v>
      </c>
      <c r="G1051" s="37">
        <v>1</v>
      </c>
      <c r="H1051" s="37">
        <v>1</v>
      </c>
      <c r="I1051" s="91">
        <v>80</v>
      </c>
      <c r="J1051" s="36">
        <v>1</v>
      </c>
      <c r="K1051" s="37">
        <v>0</v>
      </c>
      <c r="L1051" s="37">
        <v>1</v>
      </c>
      <c r="M1051" s="65"/>
      <c r="N1051" s="65"/>
      <c r="O1051" s="65"/>
      <c r="P1051" s="65"/>
      <c r="Q1051" s="65"/>
      <c r="R1051" s="65"/>
      <c r="S1051" s="65"/>
      <c r="T1051" s="65"/>
    </row>
    <row r="1052" spans="1:20" s="35" customFormat="1" ht="15.75" customHeight="1">
      <c r="A1052" s="17">
        <v>11</v>
      </c>
      <c r="B1052" s="36">
        <v>2</v>
      </c>
      <c r="C1052" s="37">
        <v>0</v>
      </c>
      <c r="D1052" s="37">
        <v>2</v>
      </c>
      <c r="E1052" s="91">
        <v>46</v>
      </c>
      <c r="F1052" s="36">
        <v>0</v>
      </c>
      <c r="G1052" s="37">
        <v>0</v>
      </c>
      <c r="H1052" s="37">
        <v>0</v>
      </c>
      <c r="I1052" s="91">
        <v>81</v>
      </c>
      <c r="J1052" s="36">
        <v>2</v>
      </c>
      <c r="K1052" s="37">
        <v>2</v>
      </c>
      <c r="L1052" s="37">
        <v>0</v>
      </c>
      <c r="M1052" s="65"/>
      <c r="N1052" s="65"/>
      <c r="O1052" s="65"/>
      <c r="P1052" s="65"/>
      <c r="Q1052" s="65"/>
      <c r="R1052" s="65"/>
      <c r="S1052" s="65"/>
      <c r="T1052" s="65"/>
    </row>
    <row r="1053" spans="1:20" s="35" customFormat="1" ht="15.75" customHeight="1">
      <c r="A1053" s="17">
        <v>12</v>
      </c>
      <c r="B1053" s="36">
        <v>3</v>
      </c>
      <c r="C1053" s="37">
        <v>0</v>
      </c>
      <c r="D1053" s="37">
        <v>3</v>
      </c>
      <c r="E1053" s="91">
        <v>47</v>
      </c>
      <c r="F1053" s="36">
        <v>3</v>
      </c>
      <c r="G1053" s="37">
        <v>2</v>
      </c>
      <c r="H1053" s="37">
        <v>1</v>
      </c>
      <c r="I1053" s="91">
        <v>82</v>
      </c>
      <c r="J1053" s="36">
        <v>2</v>
      </c>
      <c r="K1053" s="37">
        <v>1</v>
      </c>
      <c r="L1053" s="37">
        <v>1</v>
      </c>
      <c r="M1053" s="65"/>
      <c r="N1053" s="65"/>
      <c r="O1053" s="65"/>
      <c r="P1053" s="65"/>
      <c r="Q1053" s="65"/>
      <c r="R1053" s="65"/>
      <c r="S1053" s="65"/>
      <c r="T1053" s="65"/>
    </row>
    <row r="1054" spans="1:20" s="35" customFormat="1" ht="15.75" customHeight="1">
      <c r="A1054" s="17">
        <v>13</v>
      </c>
      <c r="B1054" s="36">
        <v>1</v>
      </c>
      <c r="C1054" s="37">
        <v>1</v>
      </c>
      <c r="D1054" s="37">
        <v>0</v>
      </c>
      <c r="E1054" s="91">
        <v>48</v>
      </c>
      <c r="F1054" s="36">
        <v>1</v>
      </c>
      <c r="G1054" s="37">
        <v>0</v>
      </c>
      <c r="H1054" s="37">
        <v>1</v>
      </c>
      <c r="I1054" s="91">
        <v>83</v>
      </c>
      <c r="J1054" s="36">
        <v>2</v>
      </c>
      <c r="K1054" s="37">
        <v>1</v>
      </c>
      <c r="L1054" s="37">
        <v>1</v>
      </c>
      <c r="M1054" s="65"/>
      <c r="N1054" s="65"/>
      <c r="O1054" s="65"/>
      <c r="P1054" s="65"/>
      <c r="Q1054" s="65"/>
      <c r="R1054" s="65"/>
      <c r="S1054" s="65"/>
      <c r="T1054" s="65"/>
    </row>
    <row r="1055" spans="1:20" s="35" customFormat="1" ht="18" customHeight="1">
      <c r="A1055" s="19">
        <v>14</v>
      </c>
      <c r="B1055" s="39">
        <v>5</v>
      </c>
      <c r="C1055" s="40">
        <v>3</v>
      </c>
      <c r="D1055" s="40">
        <v>2</v>
      </c>
      <c r="E1055" s="92">
        <v>49</v>
      </c>
      <c r="F1055" s="39">
        <v>1</v>
      </c>
      <c r="G1055" s="40">
        <v>0</v>
      </c>
      <c r="H1055" s="40">
        <v>1</v>
      </c>
      <c r="I1055" s="92">
        <v>84</v>
      </c>
      <c r="J1055" s="39">
        <v>0</v>
      </c>
      <c r="K1055" s="40">
        <v>0</v>
      </c>
      <c r="L1055" s="40">
        <v>0</v>
      </c>
      <c r="M1055" s="65"/>
      <c r="N1055" s="65"/>
      <c r="O1055" s="65"/>
      <c r="P1055" s="65"/>
      <c r="Q1055" s="65"/>
      <c r="R1055" s="65"/>
      <c r="S1055" s="65"/>
      <c r="T1055" s="65"/>
    </row>
    <row r="1056" spans="1:20" s="6" customFormat="1" ht="25.5" customHeight="1">
      <c r="A1056" s="10" t="s">
        <v>22</v>
      </c>
      <c r="B1056" s="44">
        <v>10</v>
      </c>
      <c r="C1056" s="44">
        <v>2</v>
      </c>
      <c r="D1056" s="44">
        <v>8</v>
      </c>
      <c r="E1056" s="98" t="s">
        <v>23</v>
      </c>
      <c r="F1056" s="44">
        <v>8</v>
      </c>
      <c r="G1056" s="44">
        <v>5</v>
      </c>
      <c r="H1056" s="44">
        <v>3</v>
      </c>
      <c r="I1056" s="98" t="s">
        <v>24</v>
      </c>
      <c r="J1056" s="44">
        <v>3</v>
      </c>
      <c r="K1056" s="44">
        <v>0</v>
      </c>
      <c r="L1056" s="44">
        <v>3</v>
      </c>
      <c r="M1056" s="65"/>
      <c r="N1056" s="65"/>
      <c r="O1056" s="65"/>
      <c r="P1056" s="65"/>
      <c r="Q1056" s="65"/>
      <c r="R1056" s="65"/>
      <c r="S1056" s="65"/>
      <c r="T1056" s="65"/>
    </row>
    <row r="1057" spans="1:20" s="35" customFormat="1" ht="15.75" customHeight="1">
      <c r="A1057" s="17">
        <v>15</v>
      </c>
      <c r="B1057" s="36">
        <v>1</v>
      </c>
      <c r="C1057" s="37">
        <v>0</v>
      </c>
      <c r="D1057" s="37">
        <v>1</v>
      </c>
      <c r="E1057" s="91">
        <v>50</v>
      </c>
      <c r="F1057" s="36">
        <v>2</v>
      </c>
      <c r="G1057" s="37">
        <v>2</v>
      </c>
      <c r="H1057" s="37">
        <v>0</v>
      </c>
      <c r="I1057" s="91">
        <v>85</v>
      </c>
      <c r="J1057" s="36">
        <v>1</v>
      </c>
      <c r="K1057" s="37">
        <v>0</v>
      </c>
      <c r="L1057" s="37">
        <v>1</v>
      </c>
      <c r="M1057" s="65"/>
      <c r="N1057" s="65"/>
      <c r="O1057" s="65"/>
      <c r="P1057" s="65"/>
      <c r="Q1057" s="65"/>
      <c r="R1057" s="65"/>
      <c r="S1057" s="65"/>
      <c r="T1057" s="65"/>
    </row>
    <row r="1058" spans="1:20" s="35" customFormat="1" ht="15.75" customHeight="1">
      <c r="A1058" s="17">
        <v>16</v>
      </c>
      <c r="B1058" s="36">
        <v>5</v>
      </c>
      <c r="C1058" s="37">
        <v>0</v>
      </c>
      <c r="D1058" s="37">
        <v>5</v>
      </c>
      <c r="E1058" s="91">
        <v>51</v>
      </c>
      <c r="F1058" s="36">
        <v>2</v>
      </c>
      <c r="G1058" s="37">
        <v>0</v>
      </c>
      <c r="H1058" s="37">
        <v>2</v>
      </c>
      <c r="I1058" s="91">
        <v>86</v>
      </c>
      <c r="J1058" s="36">
        <v>0</v>
      </c>
      <c r="K1058" s="37">
        <v>0</v>
      </c>
      <c r="L1058" s="37">
        <v>0</v>
      </c>
      <c r="M1058" s="65"/>
      <c r="N1058" s="65"/>
      <c r="O1058" s="65"/>
      <c r="P1058" s="65"/>
      <c r="Q1058" s="65"/>
      <c r="R1058" s="65"/>
      <c r="S1058" s="65"/>
      <c r="T1058" s="65"/>
    </row>
    <row r="1059" spans="1:20" s="35" customFormat="1" ht="15.75" customHeight="1">
      <c r="A1059" s="17">
        <v>17</v>
      </c>
      <c r="B1059" s="36">
        <v>1</v>
      </c>
      <c r="C1059" s="37">
        <v>1</v>
      </c>
      <c r="D1059" s="37">
        <v>0</v>
      </c>
      <c r="E1059" s="91">
        <v>52</v>
      </c>
      <c r="F1059" s="36">
        <v>2</v>
      </c>
      <c r="G1059" s="37">
        <v>2</v>
      </c>
      <c r="H1059" s="37">
        <v>0</v>
      </c>
      <c r="I1059" s="91">
        <v>87</v>
      </c>
      <c r="J1059" s="36">
        <v>0</v>
      </c>
      <c r="K1059" s="37">
        <v>0</v>
      </c>
      <c r="L1059" s="37">
        <v>0</v>
      </c>
      <c r="M1059" s="65"/>
      <c r="N1059" s="65"/>
      <c r="O1059" s="65"/>
      <c r="P1059" s="65"/>
      <c r="Q1059" s="65"/>
      <c r="R1059" s="65"/>
      <c r="S1059" s="65"/>
      <c r="T1059" s="65"/>
    </row>
    <row r="1060" spans="1:20" s="35" customFormat="1" ht="15.75" customHeight="1">
      <c r="A1060" s="17">
        <v>18</v>
      </c>
      <c r="B1060" s="36">
        <v>1</v>
      </c>
      <c r="C1060" s="37">
        <v>1</v>
      </c>
      <c r="D1060" s="37">
        <v>0</v>
      </c>
      <c r="E1060" s="91">
        <v>53</v>
      </c>
      <c r="F1060" s="36">
        <v>2</v>
      </c>
      <c r="G1060" s="37">
        <v>1</v>
      </c>
      <c r="H1060" s="37">
        <v>1</v>
      </c>
      <c r="I1060" s="91">
        <v>88</v>
      </c>
      <c r="J1060" s="36">
        <v>1</v>
      </c>
      <c r="K1060" s="37">
        <v>0</v>
      </c>
      <c r="L1060" s="37">
        <v>1</v>
      </c>
      <c r="M1060" s="65"/>
      <c r="N1060" s="65"/>
      <c r="O1060" s="65"/>
      <c r="P1060" s="65"/>
      <c r="Q1060" s="65"/>
      <c r="R1060" s="65"/>
      <c r="S1060" s="65"/>
      <c r="T1060" s="65"/>
    </row>
    <row r="1061" spans="1:20" s="35" customFormat="1" ht="18" customHeight="1">
      <c r="A1061" s="19">
        <v>19</v>
      </c>
      <c r="B1061" s="39">
        <v>2</v>
      </c>
      <c r="C1061" s="40">
        <v>0</v>
      </c>
      <c r="D1061" s="40">
        <v>2</v>
      </c>
      <c r="E1061" s="92">
        <v>54</v>
      </c>
      <c r="F1061" s="39">
        <v>0</v>
      </c>
      <c r="G1061" s="40">
        <v>0</v>
      </c>
      <c r="H1061" s="40">
        <v>0</v>
      </c>
      <c r="I1061" s="92">
        <v>89</v>
      </c>
      <c r="J1061" s="39">
        <v>1</v>
      </c>
      <c r="K1061" s="40">
        <v>0</v>
      </c>
      <c r="L1061" s="40">
        <v>1</v>
      </c>
      <c r="M1061" s="65"/>
      <c r="N1061" s="65"/>
      <c r="O1061" s="65"/>
      <c r="P1061" s="65"/>
      <c r="Q1061" s="65"/>
      <c r="R1061" s="65"/>
      <c r="S1061" s="65"/>
      <c r="T1061" s="65"/>
    </row>
    <row r="1062" spans="1:20" s="6" customFormat="1" ht="25.5" customHeight="1">
      <c r="A1062" s="10" t="s">
        <v>25</v>
      </c>
      <c r="B1062" s="44">
        <v>2</v>
      </c>
      <c r="C1062" s="44">
        <v>1</v>
      </c>
      <c r="D1062" s="44">
        <v>1</v>
      </c>
      <c r="E1062" s="98" t="s">
        <v>26</v>
      </c>
      <c r="F1062" s="44">
        <v>14</v>
      </c>
      <c r="G1062" s="44">
        <v>9</v>
      </c>
      <c r="H1062" s="44">
        <v>5</v>
      </c>
      <c r="I1062" s="98" t="s">
        <v>27</v>
      </c>
      <c r="J1062" s="44">
        <v>4</v>
      </c>
      <c r="K1062" s="44">
        <v>1</v>
      </c>
      <c r="L1062" s="44">
        <v>3</v>
      </c>
      <c r="M1062" s="65"/>
      <c r="N1062" s="65"/>
      <c r="O1062" s="65"/>
      <c r="P1062" s="65"/>
      <c r="Q1062" s="65"/>
      <c r="R1062" s="65"/>
      <c r="S1062" s="65"/>
      <c r="T1062" s="65"/>
    </row>
    <row r="1063" spans="1:20" s="35" customFormat="1" ht="15.75" customHeight="1">
      <c r="A1063" s="17">
        <v>20</v>
      </c>
      <c r="B1063" s="36">
        <v>0</v>
      </c>
      <c r="C1063" s="37">
        <v>0</v>
      </c>
      <c r="D1063" s="37">
        <v>0</v>
      </c>
      <c r="E1063" s="91">
        <v>55</v>
      </c>
      <c r="F1063" s="36">
        <v>3</v>
      </c>
      <c r="G1063" s="37">
        <v>1</v>
      </c>
      <c r="H1063" s="37">
        <v>2</v>
      </c>
      <c r="I1063" s="91">
        <v>90</v>
      </c>
      <c r="J1063" s="36">
        <v>1</v>
      </c>
      <c r="K1063" s="37">
        <v>0</v>
      </c>
      <c r="L1063" s="37">
        <v>1</v>
      </c>
      <c r="M1063" s="65"/>
      <c r="N1063" s="65"/>
      <c r="O1063" s="65"/>
      <c r="P1063" s="65"/>
      <c r="Q1063" s="65"/>
      <c r="R1063" s="65"/>
      <c r="S1063" s="65"/>
      <c r="T1063" s="65"/>
    </row>
    <row r="1064" spans="1:20" s="35" customFormat="1" ht="15.75" customHeight="1">
      <c r="A1064" s="17">
        <v>21</v>
      </c>
      <c r="B1064" s="36">
        <v>1</v>
      </c>
      <c r="C1064" s="37">
        <v>0</v>
      </c>
      <c r="D1064" s="37">
        <v>1</v>
      </c>
      <c r="E1064" s="91">
        <v>56</v>
      </c>
      <c r="F1064" s="36">
        <v>2</v>
      </c>
      <c r="G1064" s="37">
        <v>1</v>
      </c>
      <c r="H1064" s="37">
        <v>1</v>
      </c>
      <c r="I1064" s="91">
        <v>91</v>
      </c>
      <c r="J1064" s="36">
        <v>1</v>
      </c>
      <c r="K1064" s="37">
        <v>0</v>
      </c>
      <c r="L1064" s="37">
        <v>1</v>
      </c>
      <c r="M1064" s="65"/>
      <c r="N1064" s="65"/>
      <c r="O1064" s="65"/>
      <c r="P1064" s="65"/>
      <c r="Q1064" s="65"/>
      <c r="R1064" s="65"/>
      <c r="S1064" s="65"/>
      <c r="T1064" s="65"/>
    </row>
    <row r="1065" spans="1:20" s="35" customFormat="1" ht="15.75" customHeight="1">
      <c r="A1065" s="17">
        <v>22</v>
      </c>
      <c r="B1065" s="36">
        <v>1</v>
      </c>
      <c r="C1065" s="37">
        <v>1</v>
      </c>
      <c r="D1065" s="37">
        <v>0</v>
      </c>
      <c r="E1065" s="91">
        <v>57</v>
      </c>
      <c r="F1065" s="36">
        <v>3</v>
      </c>
      <c r="G1065" s="37">
        <v>2</v>
      </c>
      <c r="H1065" s="37">
        <v>1</v>
      </c>
      <c r="I1065" s="91">
        <v>92</v>
      </c>
      <c r="J1065" s="36">
        <v>0</v>
      </c>
      <c r="K1065" s="37">
        <v>0</v>
      </c>
      <c r="L1065" s="37">
        <v>0</v>
      </c>
      <c r="M1065" s="65"/>
      <c r="N1065" s="65"/>
      <c r="O1065" s="65"/>
      <c r="P1065" s="65"/>
      <c r="Q1065" s="65"/>
      <c r="R1065" s="65"/>
      <c r="S1065" s="65"/>
      <c r="T1065" s="65"/>
    </row>
    <row r="1066" spans="1:20" s="35" customFormat="1" ht="15.75" customHeight="1">
      <c r="A1066" s="17">
        <v>23</v>
      </c>
      <c r="B1066" s="36">
        <v>0</v>
      </c>
      <c r="C1066" s="37">
        <v>0</v>
      </c>
      <c r="D1066" s="37">
        <v>0</v>
      </c>
      <c r="E1066" s="91">
        <v>58</v>
      </c>
      <c r="F1066" s="36">
        <v>4</v>
      </c>
      <c r="G1066" s="37">
        <v>3</v>
      </c>
      <c r="H1066" s="37">
        <v>1</v>
      </c>
      <c r="I1066" s="91">
        <v>93</v>
      </c>
      <c r="J1066" s="36">
        <v>1</v>
      </c>
      <c r="K1066" s="37">
        <v>1</v>
      </c>
      <c r="L1066" s="37">
        <v>0</v>
      </c>
      <c r="M1066" s="65"/>
      <c r="N1066" s="65"/>
      <c r="O1066" s="65"/>
      <c r="P1066" s="65"/>
      <c r="Q1066" s="65"/>
      <c r="R1066" s="65"/>
      <c r="S1066" s="65"/>
      <c r="T1066" s="65"/>
    </row>
    <row r="1067" spans="1:20" s="35" customFormat="1" ht="18" customHeight="1">
      <c r="A1067" s="19">
        <v>24</v>
      </c>
      <c r="B1067" s="39">
        <v>0</v>
      </c>
      <c r="C1067" s="40">
        <v>0</v>
      </c>
      <c r="D1067" s="40">
        <v>0</v>
      </c>
      <c r="E1067" s="92">
        <v>59</v>
      </c>
      <c r="F1067" s="39">
        <v>2</v>
      </c>
      <c r="G1067" s="40">
        <v>2</v>
      </c>
      <c r="H1067" s="40">
        <v>0</v>
      </c>
      <c r="I1067" s="92">
        <v>94</v>
      </c>
      <c r="J1067" s="39">
        <v>1</v>
      </c>
      <c r="K1067" s="40">
        <v>0</v>
      </c>
      <c r="L1067" s="40">
        <v>1</v>
      </c>
      <c r="M1067" s="65"/>
      <c r="N1067" s="65"/>
      <c r="O1067" s="65"/>
      <c r="P1067" s="65"/>
      <c r="Q1067" s="65"/>
      <c r="R1067" s="65"/>
      <c r="S1067" s="65"/>
      <c r="T1067" s="65"/>
    </row>
    <row r="1068" spans="1:20" s="6" customFormat="1" ht="25.5" customHeight="1">
      <c r="A1068" s="10" t="s">
        <v>28</v>
      </c>
      <c r="B1068" s="44">
        <v>2</v>
      </c>
      <c r="C1068" s="44">
        <v>1</v>
      </c>
      <c r="D1068" s="44">
        <v>1</v>
      </c>
      <c r="E1068" s="98" t="s">
        <v>29</v>
      </c>
      <c r="F1068" s="44">
        <v>17</v>
      </c>
      <c r="G1068" s="44">
        <v>11</v>
      </c>
      <c r="H1068" s="44">
        <v>6</v>
      </c>
      <c r="I1068" s="93" t="s">
        <v>30</v>
      </c>
      <c r="J1068" s="44">
        <v>2</v>
      </c>
      <c r="K1068" s="44">
        <v>1</v>
      </c>
      <c r="L1068" s="44">
        <v>1</v>
      </c>
      <c r="M1068" s="65"/>
      <c r="N1068" s="65"/>
      <c r="O1068" s="65"/>
      <c r="P1068" s="65"/>
      <c r="Q1068" s="65"/>
      <c r="R1068" s="65"/>
      <c r="S1068" s="65"/>
      <c r="T1068" s="65"/>
    </row>
    <row r="1069" spans="1:20" s="35" customFormat="1" ht="15.75" customHeight="1">
      <c r="A1069" s="17">
        <v>25</v>
      </c>
      <c r="B1069" s="36">
        <v>0</v>
      </c>
      <c r="C1069" s="37">
        <v>0</v>
      </c>
      <c r="D1069" s="37">
        <v>0</v>
      </c>
      <c r="E1069" s="91">
        <v>60</v>
      </c>
      <c r="F1069" s="36">
        <v>5</v>
      </c>
      <c r="G1069" s="37">
        <v>3</v>
      </c>
      <c r="H1069" s="37">
        <v>2</v>
      </c>
      <c r="I1069" s="91">
        <v>95</v>
      </c>
      <c r="J1069" s="36">
        <v>1</v>
      </c>
      <c r="K1069" s="37">
        <v>0</v>
      </c>
      <c r="L1069" s="37">
        <v>1</v>
      </c>
      <c r="M1069" s="65"/>
      <c r="N1069" s="65"/>
      <c r="O1069" s="65"/>
      <c r="P1069" s="65"/>
      <c r="Q1069" s="65"/>
      <c r="R1069" s="65"/>
      <c r="S1069" s="65"/>
      <c r="T1069" s="65"/>
    </row>
    <row r="1070" spans="1:20" s="35" customFormat="1" ht="15.75" customHeight="1">
      <c r="A1070" s="17">
        <v>26</v>
      </c>
      <c r="B1070" s="36">
        <v>0</v>
      </c>
      <c r="C1070" s="37">
        <v>0</v>
      </c>
      <c r="D1070" s="37">
        <v>0</v>
      </c>
      <c r="E1070" s="91">
        <v>61</v>
      </c>
      <c r="F1070" s="36">
        <v>2</v>
      </c>
      <c r="G1070" s="37">
        <v>1</v>
      </c>
      <c r="H1070" s="37">
        <v>1</v>
      </c>
      <c r="I1070" s="91">
        <v>96</v>
      </c>
      <c r="J1070" s="36">
        <v>0</v>
      </c>
      <c r="K1070" s="37">
        <v>0</v>
      </c>
      <c r="L1070" s="37">
        <v>0</v>
      </c>
      <c r="M1070" s="65"/>
      <c r="N1070" s="65"/>
      <c r="O1070" s="65"/>
      <c r="P1070" s="65"/>
      <c r="Q1070" s="65"/>
      <c r="R1070" s="65"/>
      <c r="S1070" s="65"/>
      <c r="T1070" s="65"/>
    </row>
    <row r="1071" spans="1:20" s="35" customFormat="1" ht="15.75" customHeight="1">
      <c r="A1071" s="17">
        <v>27</v>
      </c>
      <c r="B1071" s="36">
        <v>0</v>
      </c>
      <c r="C1071" s="37">
        <v>0</v>
      </c>
      <c r="D1071" s="37">
        <v>0</v>
      </c>
      <c r="E1071" s="91">
        <v>62</v>
      </c>
      <c r="F1071" s="36">
        <v>3</v>
      </c>
      <c r="G1071" s="37">
        <v>2</v>
      </c>
      <c r="H1071" s="37">
        <v>1</v>
      </c>
      <c r="I1071" s="91">
        <v>97</v>
      </c>
      <c r="J1071" s="36">
        <v>1</v>
      </c>
      <c r="K1071" s="37">
        <v>1</v>
      </c>
      <c r="L1071" s="37">
        <v>0</v>
      </c>
      <c r="M1071" s="65"/>
      <c r="N1071" s="65"/>
      <c r="O1071" s="65"/>
      <c r="P1071" s="65"/>
      <c r="Q1071" s="65"/>
      <c r="R1071" s="65"/>
      <c r="S1071" s="65"/>
      <c r="T1071" s="65"/>
    </row>
    <row r="1072" spans="1:20" s="35" customFormat="1" ht="15.75" customHeight="1">
      <c r="A1072" s="17">
        <v>28</v>
      </c>
      <c r="B1072" s="36">
        <v>1</v>
      </c>
      <c r="C1072" s="37">
        <v>0</v>
      </c>
      <c r="D1072" s="37">
        <v>1</v>
      </c>
      <c r="E1072" s="91">
        <v>63</v>
      </c>
      <c r="F1072" s="36">
        <v>5</v>
      </c>
      <c r="G1072" s="37">
        <v>3</v>
      </c>
      <c r="H1072" s="37">
        <v>2</v>
      </c>
      <c r="I1072" s="91">
        <v>98</v>
      </c>
      <c r="J1072" s="36">
        <v>0</v>
      </c>
      <c r="K1072" s="37">
        <v>0</v>
      </c>
      <c r="L1072" s="37">
        <v>0</v>
      </c>
      <c r="M1072" s="65"/>
      <c r="N1072" s="65"/>
      <c r="O1072" s="65"/>
      <c r="P1072" s="65"/>
      <c r="Q1072" s="65"/>
      <c r="R1072" s="65"/>
      <c r="S1072" s="65"/>
      <c r="T1072" s="65"/>
    </row>
    <row r="1073" spans="1:20" s="35" customFormat="1" ht="18" customHeight="1">
      <c r="A1073" s="19">
        <v>29</v>
      </c>
      <c r="B1073" s="39">
        <v>1</v>
      </c>
      <c r="C1073" s="40">
        <v>1</v>
      </c>
      <c r="D1073" s="40">
        <v>0</v>
      </c>
      <c r="E1073" s="92">
        <v>64</v>
      </c>
      <c r="F1073" s="39">
        <v>2</v>
      </c>
      <c r="G1073" s="40">
        <v>2</v>
      </c>
      <c r="H1073" s="40">
        <v>0</v>
      </c>
      <c r="I1073" s="91">
        <v>99</v>
      </c>
      <c r="J1073" s="36">
        <v>0</v>
      </c>
      <c r="K1073" s="37">
        <v>0</v>
      </c>
      <c r="L1073" s="37">
        <v>0</v>
      </c>
      <c r="M1073" s="65"/>
      <c r="N1073" s="65"/>
      <c r="O1073" s="65"/>
      <c r="P1073" s="65"/>
      <c r="Q1073" s="65"/>
      <c r="R1073" s="65"/>
      <c r="S1073" s="65"/>
      <c r="T1073" s="65"/>
    </row>
    <row r="1074" spans="1:20" s="6" customFormat="1" ht="25.5" customHeight="1">
      <c r="A1074" s="10" t="s">
        <v>31</v>
      </c>
      <c r="B1074" s="44">
        <v>3</v>
      </c>
      <c r="C1074" s="44">
        <v>2</v>
      </c>
      <c r="D1074" s="44">
        <v>1</v>
      </c>
      <c r="E1074" s="98" t="s">
        <v>32</v>
      </c>
      <c r="F1074" s="44">
        <v>15</v>
      </c>
      <c r="G1074" s="44">
        <v>5</v>
      </c>
      <c r="H1074" s="44">
        <v>10</v>
      </c>
      <c r="I1074" s="95">
        <v>100</v>
      </c>
      <c r="J1074" s="47">
        <v>0</v>
      </c>
      <c r="K1074" s="48">
        <v>0</v>
      </c>
      <c r="L1074" s="48">
        <v>0</v>
      </c>
      <c r="M1074" s="65"/>
      <c r="N1074" s="65"/>
      <c r="O1074" s="65"/>
      <c r="P1074" s="65"/>
      <c r="Q1074" s="65"/>
      <c r="R1074" s="65"/>
      <c r="S1074" s="65"/>
      <c r="T1074" s="65"/>
    </row>
    <row r="1075" spans="1:20" s="35" customFormat="1" ht="15.75" customHeight="1">
      <c r="A1075" s="17">
        <v>30</v>
      </c>
      <c r="B1075" s="36">
        <v>1</v>
      </c>
      <c r="C1075" s="37">
        <v>0</v>
      </c>
      <c r="D1075" s="37">
        <v>1</v>
      </c>
      <c r="E1075" s="91">
        <v>65</v>
      </c>
      <c r="F1075" s="36">
        <v>2</v>
      </c>
      <c r="G1075" s="37">
        <v>1</v>
      </c>
      <c r="H1075" s="37">
        <v>1</v>
      </c>
      <c r="I1075" s="91">
        <v>101</v>
      </c>
      <c r="J1075" s="36">
        <v>0</v>
      </c>
      <c r="K1075" s="37">
        <v>0</v>
      </c>
      <c r="L1075" s="37">
        <v>0</v>
      </c>
      <c r="M1075" s="65"/>
      <c r="N1075" s="65"/>
      <c r="O1075" s="65"/>
      <c r="P1075" s="65"/>
      <c r="Q1075" s="65"/>
      <c r="R1075" s="65"/>
      <c r="S1075" s="65"/>
      <c r="T1075" s="65"/>
    </row>
    <row r="1076" spans="1:20" s="35" customFormat="1" ht="15.75" customHeight="1">
      <c r="A1076" s="17">
        <v>31</v>
      </c>
      <c r="B1076" s="36">
        <v>0</v>
      </c>
      <c r="C1076" s="37">
        <v>0</v>
      </c>
      <c r="D1076" s="37">
        <v>0</v>
      </c>
      <c r="E1076" s="91">
        <v>66</v>
      </c>
      <c r="F1076" s="36">
        <v>4</v>
      </c>
      <c r="G1076" s="37">
        <v>1</v>
      </c>
      <c r="H1076" s="37">
        <v>3</v>
      </c>
      <c r="I1076" s="91">
        <v>102</v>
      </c>
      <c r="J1076" s="36">
        <v>0</v>
      </c>
      <c r="K1076" s="37">
        <v>0</v>
      </c>
      <c r="L1076" s="37">
        <v>0</v>
      </c>
      <c r="M1076" s="65"/>
      <c r="N1076" s="65"/>
      <c r="O1076" s="65"/>
      <c r="P1076" s="65"/>
      <c r="Q1076" s="65"/>
      <c r="R1076" s="65"/>
      <c r="S1076" s="65"/>
      <c r="T1076" s="65"/>
    </row>
    <row r="1077" spans="1:20" s="35" customFormat="1" ht="15.75" customHeight="1">
      <c r="A1077" s="17">
        <v>32</v>
      </c>
      <c r="B1077" s="36">
        <v>0</v>
      </c>
      <c r="C1077" s="37">
        <v>0</v>
      </c>
      <c r="D1077" s="37">
        <v>0</v>
      </c>
      <c r="E1077" s="91">
        <v>67</v>
      </c>
      <c r="F1077" s="36">
        <v>4</v>
      </c>
      <c r="G1077" s="37">
        <v>1</v>
      </c>
      <c r="H1077" s="37">
        <v>3</v>
      </c>
      <c r="I1077" s="91">
        <v>103</v>
      </c>
      <c r="J1077" s="36">
        <v>0</v>
      </c>
      <c r="K1077" s="37">
        <v>0</v>
      </c>
      <c r="L1077" s="37">
        <v>0</v>
      </c>
      <c r="M1077" s="65"/>
      <c r="N1077" s="65"/>
      <c r="O1077" s="65"/>
      <c r="P1077" s="65"/>
      <c r="Q1077" s="65"/>
      <c r="R1077" s="65"/>
      <c r="S1077" s="65"/>
      <c r="T1077" s="65"/>
    </row>
    <row r="1078" spans="1:20" s="35" customFormat="1" ht="15.75" customHeight="1">
      <c r="A1078" s="17">
        <v>33</v>
      </c>
      <c r="B1078" s="36">
        <v>0</v>
      </c>
      <c r="C1078" s="37">
        <v>0</v>
      </c>
      <c r="D1078" s="37">
        <v>0</v>
      </c>
      <c r="E1078" s="91">
        <v>68</v>
      </c>
      <c r="F1078" s="36">
        <v>3</v>
      </c>
      <c r="G1078" s="37">
        <v>0</v>
      </c>
      <c r="H1078" s="37">
        <v>3</v>
      </c>
      <c r="I1078" s="96" t="s">
        <v>33</v>
      </c>
      <c r="J1078" s="39">
        <v>0</v>
      </c>
      <c r="K1078" s="40">
        <v>0</v>
      </c>
      <c r="L1078" s="40">
        <v>0</v>
      </c>
      <c r="M1078" s="65"/>
      <c r="N1078" s="65"/>
      <c r="O1078" s="65"/>
      <c r="P1078" s="65"/>
      <c r="Q1078" s="65"/>
      <c r="R1078" s="65"/>
      <c r="S1078" s="65"/>
      <c r="T1078" s="65"/>
    </row>
    <row r="1079" spans="1:20" s="35" customFormat="1" ht="21" customHeight="1" thickBot="1">
      <c r="A1079" s="32">
        <v>34</v>
      </c>
      <c r="B1079" s="36">
        <v>2</v>
      </c>
      <c r="C1079" s="37">
        <v>2</v>
      </c>
      <c r="D1079" s="37">
        <v>0</v>
      </c>
      <c r="E1079" s="91">
        <v>69</v>
      </c>
      <c r="F1079" s="36">
        <v>2</v>
      </c>
      <c r="G1079" s="37">
        <v>2</v>
      </c>
      <c r="H1079" s="37">
        <v>0</v>
      </c>
      <c r="I1079" s="107" t="s">
        <v>5</v>
      </c>
      <c r="J1079" s="47">
        <v>159</v>
      </c>
      <c r="K1079" s="47">
        <v>79</v>
      </c>
      <c r="L1079" s="47">
        <v>80</v>
      </c>
      <c r="M1079" s="65"/>
      <c r="N1079" s="65"/>
      <c r="O1079" s="65"/>
      <c r="P1079" s="65"/>
      <c r="Q1079" s="65"/>
      <c r="R1079" s="65"/>
      <c r="S1079" s="65"/>
      <c r="T1079" s="65"/>
    </row>
    <row r="1080" spans="1:20" s="58" customFormat="1" ht="24" customHeight="1" thickTop="1" thickBot="1">
      <c r="A1080" s="53" t="s">
        <v>34</v>
      </c>
      <c r="B1080" s="115">
        <v>16</v>
      </c>
      <c r="C1080" s="116">
        <v>8</v>
      </c>
      <c r="D1080" s="116">
        <v>8</v>
      </c>
      <c r="E1080" s="117" t="s">
        <v>36</v>
      </c>
      <c r="F1080" s="116">
        <v>76</v>
      </c>
      <c r="G1080" s="116">
        <v>40</v>
      </c>
      <c r="H1080" s="116">
        <v>36</v>
      </c>
      <c r="I1080" s="118" t="s">
        <v>37</v>
      </c>
      <c r="J1080" s="116">
        <v>67</v>
      </c>
      <c r="K1080" s="116">
        <v>31</v>
      </c>
      <c r="L1080" s="116">
        <v>36</v>
      </c>
      <c r="M1080" s="65"/>
      <c r="N1080" s="65"/>
      <c r="O1080" s="65"/>
      <c r="P1080" s="65"/>
      <c r="Q1080" s="65"/>
      <c r="R1080" s="65"/>
      <c r="S1080" s="65"/>
      <c r="T1080" s="65"/>
    </row>
    <row r="1081" spans="1:20" s="31" customFormat="1" ht="24" customHeight="1" thickBot="1">
      <c r="A1081" s="24"/>
      <c r="B1081" s="25" t="s">
        <v>39</v>
      </c>
      <c r="C1081" s="26"/>
      <c r="D1081" s="27"/>
      <c r="E1081" s="28"/>
      <c r="F1081" s="29"/>
      <c r="G1081" s="59" t="s">
        <v>165</v>
      </c>
      <c r="H1081" s="29"/>
      <c r="I1081" s="28"/>
      <c r="J1081" s="29"/>
      <c r="K1081" s="60" t="s">
        <v>82</v>
      </c>
      <c r="L1081" s="30"/>
      <c r="M1081" s="35"/>
      <c r="N1081" s="65"/>
      <c r="O1081" s="65"/>
      <c r="P1081" s="65"/>
      <c r="Q1081" s="65"/>
      <c r="R1081" s="65"/>
      <c r="S1081" s="65"/>
      <c r="T1081" s="65"/>
    </row>
    <row r="1082" spans="1:20" s="4" customFormat="1" ht="21" customHeight="1">
      <c r="A1082" s="11" t="s">
        <v>1</v>
      </c>
      <c r="B1082" s="8" t="s">
        <v>2</v>
      </c>
      <c r="C1082" s="8" t="s">
        <v>3</v>
      </c>
      <c r="D1082" s="9" t="s">
        <v>4</v>
      </c>
      <c r="E1082" s="11" t="s">
        <v>1</v>
      </c>
      <c r="F1082" s="8" t="s">
        <v>2</v>
      </c>
      <c r="G1082" s="8" t="s">
        <v>3</v>
      </c>
      <c r="H1082" s="9" t="s">
        <v>4</v>
      </c>
      <c r="I1082" s="11" t="s">
        <v>1</v>
      </c>
      <c r="J1082" s="8" t="s">
        <v>2</v>
      </c>
      <c r="K1082" s="8" t="s">
        <v>3</v>
      </c>
      <c r="L1082" s="16" t="s">
        <v>4</v>
      </c>
      <c r="M1082" s="65"/>
      <c r="N1082" s="65"/>
      <c r="O1082" s="65"/>
      <c r="P1082" s="65"/>
      <c r="Q1082" s="65"/>
      <c r="R1082" s="65"/>
      <c r="S1082" s="65"/>
      <c r="T1082" s="65"/>
    </row>
    <row r="1083" spans="1:20" s="6" customFormat="1" ht="25.5" customHeight="1">
      <c r="A1083" s="10" t="s">
        <v>6</v>
      </c>
      <c r="B1083" s="44">
        <v>18</v>
      </c>
      <c r="C1083" s="44">
        <v>9</v>
      </c>
      <c r="D1083" s="44">
        <v>9</v>
      </c>
      <c r="E1083" s="98" t="s">
        <v>7</v>
      </c>
      <c r="F1083" s="44">
        <v>36</v>
      </c>
      <c r="G1083" s="44">
        <v>19</v>
      </c>
      <c r="H1083" s="44">
        <v>17</v>
      </c>
      <c r="I1083" s="98" t="s">
        <v>8</v>
      </c>
      <c r="J1083" s="44">
        <v>53</v>
      </c>
      <c r="K1083" s="44">
        <v>26</v>
      </c>
      <c r="L1083" s="44">
        <v>27</v>
      </c>
      <c r="M1083" s="65"/>
      <c r="N1083" s="65"/>
      <c r="O1083" s="65"/>
      <c r="P1083" s="65"/>
      <c r="Q1083" s="65"/>
      <c r="R1083" s="65"/>
      <c r="S1083" s="65"/>
      <c r="T1083" s="65"/>
    </row>
    <row r="1084" spans="1:20" s="35" customFormat="1" ht="15.75" customHeight="1">
      <c r="A1084" s="17">
        <v>0</v>
      </c>
      <c r="B1084" s="36">
        <v>4</v>
      </c>
      <c r="C1084" s="37">
        <v>2</v>
      </c>
      <c r="D1084" s="37">
        <v>2</v>
      </c>
      <c r="E1084" s="91">
        <v>35</v>
      </c>
      <c r="F1084" s="36">
        <v>3</v>
      </c>
      <c r="G1084" s="37">
        <v>2</v>
      </c>
      <c r="H1084" s="37">
        <v>1</v>
      </c>
      <c r="I1084" s="91">
        <v>70</v>
      </c>
      <c r="J1084" s="36">
        <v>14</v>
      </c>
      <c r="K1084" s="37">
        <v>6</v>
      </c>
      <c r="L1084" s="37">
        <v>8</v>
      </c>
      <c r="M1084" s="65"/>
      <c r="N1084" s="65"/>
      <c r="O1084" s="65"/>
      <c r="P1084" s="65"/>
      <c r="Q1084" s="65"/>
      <c r="R1084" s="65"/>
      <c r="S1084" s="65"/>
      <c r="T1084" s="65"/>
    </row>
    <row r="1085" spans="1:20" s="35" customFormat="1" ht="15.75" customHeight="1">
      <c r="A1085" s="17">
        <v>1</v>
      </c>
      <c r="B1085" s="36">
        <v>2</v>
      </c>
      <c r="C1085" s="37">
        <v>2</v>
      </c>
      <c r="D1085" s="37">
        <v>0</v>
      </c>
      <c r="E1085" s="91">
        <v>36</v>
      </c>
      <c r="F1085" s="36">
        <v>5</v>
      </c>
      <c r="G1085" s="37">
        <v>3</v>
      </c>
      <c r="H1085" s="37">
        <v>2</v>
      </c>
      <c r="I1085" s="91">
        <v>71</v>
      </c>
      <c r="J1085" s="36">
        <v>8</v>
      </c>
      <c r="K1085" s="37">
        <v>3</v>
      </c>
      <c r="L1085" s="37">
        <v>5</v>
      </c>
      <c r="M1085" s="65"/>
      <c r="N1085" s="65"/>
      <c r="O1085" s="65"/>
      <c r="P1085" s="65"/>
      <c r="Q1085" s="65"/>
      <c r="R1085" s="65"/>
      <c r="S1085" s="65"/>
      <c r="T1085" s="65"/>
    </row>
    <row r="1086" spans="1:20" s="35" customFormat="1" ht="15.75" customHeight="1">
      <c r="A1086" s="17">
        <v>2</v>
      </c>
      <c r="B1086" s="36">
        <v>4</v>
      </c>
      <c r="C1086" s="37">
        <v>1</v>
      </c>
      <c r="D1086" s="37">
        <v>3</v>
      </c>
      <c r="E1086" s="91">
        <v>37</v>
      </c>
      <c r="F1086" s="36">
        <v>13</v>
      </c>
      <c r="G1086" s="37">
        <v>8</v>
      </c>
      <c r="H1086" s="37">
        <v>5</v>
      </c>
      <c r="I1086" s="91">
        <v>72</v>
      </c>
      <c r="J1086" s="36">
        <v>15</v>
      </c>
      <c r="K1086" s="37">
        <v>7</v>
      </c>
      <c r="L1086" s="37">
        <v>8</v>
      </c>
      <c r="M1086" s="65"/>
      <c r="N1086" s="65"/>
      <c r="O1086" s="65"/>
      <c r="P1086" s="65"/>
      <c r="Q1086" s="65"/>
      <c r="R1086" s="65"/>
      <c r="S1086" s="65"/>
      <c r="T1086" s="65"/>
    </row>
    <row r="1087" spans="1:20" s="35" customFormat="1" ht="15.75" customHeight="1">
      <c r="A1087" s="17">
        <v>3</v>
      </c>
      <c r="B1087" s="36">
        <v>4</v>
      </c>
      <c r="C1087" s="37">
        <v>1</v>
      </c>
      <c r="D1087" s="37">
        <v>3</v>
      </c>
      <c r="E1087" s="91">
        <v>38</v>
      </c>
      <c r="F1087" s="36">
        <v>7</v>
      </c>
      <c r="G1087" s="37">
        <v>4</v>
      </c>
      <c r="H1087" s="37">
        <v>3</v>
      </c>
      <c r="I1087" s="91">
        <v>73</v>
      </c>
      <c r="J1087" s="36">
        <v>10</v>
      </c>
      <c r="K1087" s="37">
        <v>5</v>
      </c>
      <c r="L1087" s="37">
        <v>5</v>
      </c>
      <c r="M1087" s="65"/>
      <c r="N1087" s="65"/>
      <c r="O1087" s="65"/>
      <c r="P1087" s="65"/>
      <c r="Q1087" s="65"/>
      <c r="R1087" s="65"/>
      <c r="S1087" s="65"/>
      <c r="T1087" s="65"/>
    </row>
    <row r="1088" spans="1:20" s="35" customFormat="1" ht="18" customHeight="1">
      <c r="A1088" s="19">
        <v>4</v>
      </c>
      <c r="B1088" s="105">
        <v>4</v>
      </c>
      <c r="C1088" s="40">
        <v>3</v>
      </c>
      <c r="D1088" s="40">
        <v>1</v>
      </c>
      <c r="E1088" s="92">
        <v>39</v>
      </c>
      <c r="F1088" s="39">
        <v>8</v>
      </c>
      <c r="G1088" s="40">
        <v>2</v>
      </c>
      <c r="H1088" s="40">
        <v>6</v>
      </c>
      <c r="I1088" s="92">
        <v>74</v>
      </c>
      <c r="J1088" s="39">
        <v>6</v>
      </c>
      <c r="K1088" s="40">
        <v>5</v>
      </c>
      <c r="L1088" s="40">
        <v>1</v>
      </c>
      <c r="M1088" s="65"/>
      <c r="N1088" s="65"/>
      <c r="O1088" s="65"/>
      <c r="P1088" s="65"/>
      <c r="Q1088" s="65"/>
      <c r="R1088" s="65"/>
      <c r="S1088" s="65"/>
      <c r="T1088" s="65"/>
    </row>
    <row r="1089" spans="1:20" s="6" customFormat="1" ht="25.5" customHeight="1">
      <c r="A1089" s="10" t="s">
        <v>10</v>
      </c>
      <c r="B1089" s="44">
        <v>15</v>
      </c>
      <c r="C1089" s="44">
        <v>7</v>
      </c>
      <c r="D1089" s="44">
        <v>8</v>
      </c>
      <c r="E1089" s="98" t="s">
        <v>11</v>
      </c>
      <c r="F1089" s="44">
        <v>33</v>
      </c>
      <c r="G1089" s="44">
        <v>19</v>
      </c>
      <c r="H1089" s="44">
        <v>14</v>
      </c>
      <c r="I1089" s="98" t="s">
        <v>12</v>
      </c>
      <c r="J1089" s="44">
        <v>32</v>
      </c>
      <c r="K1089" s="44">
        <v>20</v>
      </c>
      <c r="L1089" s="44">
        <v>12</v>
      </c>
      <c r="M1089" s="65"/>
      <c r="N1089" s="65"/>
      <c r="O1089" s="65"/>
      <c r="P1089" s="65"/>
      <c r="Q1089" s="65"/>
      <c r="R1089" s="65"/>
      <c r="S1089" s="65"/>
      <c r="T1089" s="65"/>
    </row>
    <row r="1090" spans="1:20" s="35" customFormat="1" ht="15.75" customHeight="1">
      <c r="A1090" s="17">
        <v>5</v>
      </c>
      <c r="B1090" s="36">
        <v>2</v>
      </c>
      <c r="C1090" s="37">
        <v>2</v>
      </c>
      <c r="D1090" s="37">
        <v>0</v>
      </c>
      <c r="E1090" s="91">
        <v>40</v>
      </c>
      <c r="F1090" s="36">
        <v>3</v>
      </c>
      <c r="G1090" s="37">
        <v>2</v>
      </c>
      <c r="H1090" s="37">
        <v>1</v>
      </c>
      <c r="I1090" s="91">
        <v>75</v>
      </c>
      <c r="J1090" s="36">
        <v>9</v>
      </c>
      <c r="K1090" s="37">
        <v>7</v>
      </c>
      <c r="L1090" s="37">
        <v>2</v>
      </c>
      <c r="M1090" s="65"/>
      <c r="N1090" s="65"/>
      <c r="O1090" s="65"/>
      <c r="P1090" s="65"/>
      <c r="Q1090" s="65"/>
      <c r="R1090" s="65"/>
      <c r="S1090" s="65"/>
      <c r="T1090" s="65"/>
    </row>
    <row r="1091" spans="1:20" s="35" customFormat="1" ht="15.75" customHeight="1">
      <c r="A1091" s="17">
        <v>6</v>
      </c>
      <c r="B1091" s="36">
        <v>4</v>
      </c>
      <c r="C1091" s="37">
        <v>2</v>
      </c>
      <c r="D1091" s="37">
        <v>2</v>
      </c>
      <c r="E1091" s="91">
        <v>41</v>
      </c>
      <c r="F1091" s="36">
        <v>5</v>
      </c>
      <c r="G1091" s="37">
        <v>3</v>
      </c>
      <c r="H1091" s="37">
        <v>2</v>
      </c>
      <c r="I1091" s="91">
        <v>76</v>
      </c>
      <c r="J1091" s="36">
        <v>8</v>
      </c>
      <c r="K1091" s="37">
        <v>4</v>
      </c>
      <c r="L1091" s="37">
        <v>4</v>
      </c>
      <c r="M1091" s="65"/>
      <c r="N1091" s="65"/>
      <c r="O1091" s="65"/>
      <c r="P1091" s="65"/>
      <c r="Q1091" s="65"/>
      <c r="R1091" s="65"/>
      <c r="S1091" s="65"/>
      <c r="T1091" s="65"/>
    </row>
    <row r="1092" spans="1:20" s="35" customFormat="1" ht="15.75" customHeight="1">
      <c r="A1092" s="17">
        <v>7</v>
      </c>
      <c r="B1092" s="36">
        <v>2</v>
      </c>
      <c r="C1092" s="37">
        <v>1</v>
      </c>
      <c r="D1092" s="37">
        <v>1</v>
      </c>
      <c r="E1092" s="91">
        <v>42</v>
      </c>
      <c r="F1092" s="36">
        <v>7</v>
      </c>
      <c r="G1092" s="37">
        <v>3</v>
      </c>
      <c r="H1092" s="37">
        <v>4</v>
      </c>
      <c r="I1092" s="91">
        <v>77</v>
      </c>
      <c r="J1092" s="36">
        <v>5</v>
      </c>
      <c r="K1092" s="37">
        <v>5</v>
      </c>
      <c r="L1092" s="37">
        <v>0</v>
      </c>
      <c r="M1092" s="65"/>
      <c r="N1092" s="65"/>
      <c r="O1092" s="65"/>
      <c r="P1092" s="65"/>
      <c r="Q1092" s="65"/>
      <c r="R1092" s="65"/>
      <c r="S1092" s="65"/>
      <c r="T1092" s="65"/>
    </row>
    <row r="1093" spans="1:20" s="35" customFormat="1" ht="15.75" customHeight="1">
      <c r="A1093" s="17">
        <v>8</v>
      </c>
      <c r="B1093" s="36">
        <v>3</v>
      </c>
      <c r="C1093" s="37">
        <v>0</v>
      </c>
      <c r="D1093" s="37">
        <v>3</v>
      </c>
      <c r="E1093" s="91">
        <v>43</v>
      </c>
      <c r="F1093" s="36">
        <v>7</v>
      </c>
      <c r="G1093" s="37">
        <v>4</v>
      </c>
      <c r="H1093" s="37">
        <v>3</v>
      </c>
      <c r="I1093" s="91">
        <v>78</v>
      </c>
      <c r="J1093" s="36">
        <v>9</v>
      </c>
      <c r="K1093" s="37">
        <v>4</v>
      </c>
      <c r="L1093" s="37">
        <v>5</v>
      </c>
      <c r="M1093" s="65"/>
      <c r="N1093" s="65"/>
      <c r="O1093" s="65"/>
      <c r="P1093" s="65"/>
      <c r="Q1093" s="65"/>
      <c r="R1093" s="65"/>
      <c r="S1093" s="65"/>
      <c r="T1093" s="65"/>
    </row>
    <row r="1094" spans="1:20" s="35" customFormat="1" ht="18" customHeight="1">
      <c r="A1094" s="19">
        <v>9</v>
      </c>
      <c r="B1094" s="39">
        <v>4</v>
      </c>
      <c r="C1094" s="40">
        <v>2</v>
      </c>
      <c r="D1094" s="40">
        <v>2</v>
      </c>
      <c r="E1094" s="92">
        <v>44</v>
      </c>
      <c r="F1094" s="39">
        <v>11</v>
      </c>
      <c r="G1094" s="40">
        <v>7</v>
      </c>
      <c r="H1094" s="40">
        <v>4</v>
      </c>
      <c r="I1094" s="92">
        <v>79</v>
      </c>
      <c r="J1094" s="39">
        <v>1</v>
      </c>
      <c r="K1094" s="40">
        <v>0</v>
      </c>
      <c r="L1094" s="40">
        <v>1</v>
      </c>
      <c r="M1094" s="65"/>
      <c r="N1094" s="65"/>
      <c r="O1094" s="65"/>
      <c r="P1094" s="65"/>
      <c r="Q1094" s="65"/>
      <c r="R1094" s="65"/>
      <c r="S1094" s="65"/>
      <c r="T1094" s="65"/>
    </row>
    <row r="1095" spans="1:20" s="6" customFormat="1" ht="25.5" customHeight="1">
      <c r="A1095" s="10" t="s">
        <v>19</v>
      </c>
      <c r="B1095" s="44">
        <v>25</v>
      </c>
      <c r="C1095" s="44">
        <v>12</v>
      </c>
      <c r="D1095" s="44">
        <v>13</v>
      </c>
      <c r="E1095" s="98" t="s">
        <v>20</v>
      </c>
      <c r="F1095" s="44">
        <v>25</v>
      </c>
      <c r="G1095" s="44">
        <v>14</v>
      </c>
      <c r="H1095" s="44">
        <v>11</v>
      </c>
      <c r="I1095" s="98" t="s">
        <v>21</v>
      </c>
      <c r="J1095" s="44">
        <v>34</v>
      </c>
      <c r="K1095" s="44">
        <v>8</v>
      </c>
      <c r="L1095" s="44">
        <v>26</v>
      </c>
      <c r="M1095" s="65"/>
      <c r="N1095" s="65"/>
      <c r="O1095" s="65"/>
      <c r="P1095" s="65"/>
      <c r="Q1095" s="65"/>
      <c r="R1095" s="65"/>
      <c r="S1095" s="65"/>
      <c r="T1095" s="65"/>
    </row>
    <row r="1096" spans="1:20" s="35" customFormat="1" ht="15.75" customHeight="1">
      <c r="A1096" s="17">
        <v>10</v>
      </c>
      <c r="B1096" s="36">
        <v>3</v>
      </c>
      <c r="C1096" s="37">
        <v>1</v>
      </c>
      <c r="D1096" s="37">
        <v>2</v>
      </c>
      <c r="E1096" s="91">
        <v>45</v>
      </c>
      <c r="F1096" s="36">
        <v>2</v>
      </c>
      <c r="G1096" s="37">
        <v>1</v>
      </c>
      <c r="H1096" s="37">
        <v>1</v>
      </c>
      <c r="I1096" s="91">
        <v>80</v>
      </c>
      <c r="J1096" s="36">
        <v>5</v>
      </c>
      <c r="K1096" s="37">
        <v>1</v>
      </c>
      <c r="L1096" s="37">
        <v>4</v>
      </c>
      <c r="M1096" s="65"/>
      <c r="N1096" s="65"/>
      <c r="O1096" s="65"/>
      <c r="P1096" s="65"/>
      <c r="Q1096" s="65"/>
      <c r="R1096" s="65"/>
      <c r="S1096" s="65"/>
      <c r="T1096" s="65"/>
    </row>
    <row r="1097" spans="1:20" s="35" customFormat="1" ht="15.75" customHeight="1">
      <c r="A1097" s="17">
        <v>11</v>
      </c>
      <c r="B1097" s="36">
        <v>7</v>
      </c>
      <c r="C1097" s="37">
        <v>3</v>
      </c>
      <c r="D1097" s="37">
        <v>4</v>
      </c>
      <c r="E1097" s="91">
        <v>46</v>
      </c>
      <c r="F1097" s="36">
        <v>7</v>
      </c>
      <c r="G1097" s="37">
        <v>5</v>
      </c>
      <c r="H1097" s="37">
        <v>2</v>
      </c>
      <c r="I1097" s="91">
        <v>81</v>
      </c>
      <c r="J1097" s="36">
        <v>5</v>
      </c>
      <c r="K1097" s="37">
        <v>1</v>
      </c>
      <c r="L1097" s="37">
        <v>4</v>
      </c>
      <c r="M1097" s="65"/>
      <c r="N1097" s="65"/>
      <c r="O1097" s="65"/>
      <c r="P1097" s="65"/>
      <c r="Q1097" s="65"/>
      <c r="R1097" s="65"/>
      <c r="S1097" s="65"/>
      <c r="T1097" s="65"/>
    </row>
    <row r="1098" spans="1:20" s="35" customFormat="1" ht="15.75" customHeight="1">
      <c r="A1098" s="17">
        <v>12</v>
      </c>
      <c r="B1098" s="36">
        <v>4</v>
      </c>
      <c r="C1098" s="37">
        <v>2</v>
      </c>
      <c r="D1098" s="37">
        <v>2</v>
      </c>
      <c r="E1098" s="91">
        <v>47</v>
      </c>
      <c r="F1098" s="36">
        <v>7</v>
      </c>
      <c r="G1098" s="37">
        <v>3</v>
      </c>
      <c r="H1098" s="37">
        <v>4</v>
      </c>
      <c r="I1098" s="91">
        <v>82</v>
      </c>
      <c r="J1098" s="36">
        <v>7</v>
      </c>
      <c r="K1098" s="37">
        <v>2</v>
      </c>
      <c r="L1098" s="37">
        <v>5</v>
      </c>
      <c r="M1098" s="65"/>
      <c r="N1098" s="65"/>
      <c r="O1098" s="65"/>
      <c r="P1098" s="65"/>
      <c r="Q1098" s="65"/>
      <c r="R1098" s="65"/>
      <c r="S1098" s="65"/>
      <c r="T1098" s="65"/>
    </row>
    <row r="1099" spans="1:20" s="35" customFormat="1" ht="15.75" customHeight="1">
      <c r="A1099" s="17">
        <v>13</v>
      </c>
      <c r="B1099" s="36">
        <v>5</v>
      </c>
      <c r="C1099" s="37">
        <v>3</v>
      </c>
      <c r="D1099" s="37">
        <v>2</v>
      </c>
      <c r="E1099" s="91">
        <v>48</v>
      </c>
      <c r="F1099" s="36">
        <v>6</v>
      </c>
      <c r="G1099" s="37">
        <v>4</v>
      </c>
      <c r="H1099" s="37">
        <v>2</v>
      </c>
      <c r="I1099" s="91">
        <v>83</v>
      </c>
      <c r="J1099" s="36">
        <v>6</v>
      </c>
      <c r="K1099" s="37">
        <v>1</v>
      </c>
      <c r="L1099" s="37">
        <v>5</v>
      </c>
      <c r="M1099" s="65"/>
      <c r="N1099" s="65"/>
      <c r="O1099" s="65"/>
      <c r="P1099" s="65"/>
      <c r="Q1099" s="65"/>
      <c r="R1099" s="65"/>
      <c r="S1099" s="65"/>
      <c r="T1099" s="65"/>
    </row>
    <row r="1100" spans="1:20" s="35" customFormat="1" ht="18" customHeight="1">
      <c r="A1100" s="19">
        <v>14</v>
      </c>
      <c r="B1100" s="39">
        <v>6</v>
      </c>
      <c r="C1100" s="40">
        <v>3</v>
      </c>
      <c r="D1100" s="40">
        <v>3</v>
      </c>
      <c r="E1100" s="92">
        <v>49</v>
      </c>
      <c r="F1100" s="39">
        <v>3</v>
      </c>
      <c r="G1100" s="40">
        <v>1</v>
      </c>
      <c r="H1100" s="40">
        <v>2</v>
      </c>
      <c r="I1100" s="92">
        <v>84</v>
      </c>
      <c r="J1100" s="39">
        <v>11</v>
      </c>
      <c r="K1100" s="40">
        <v>3</v>
      </c>
      <c r="L1100" s="40">
        <v>8</v>
      </c>
      <c r="M1100" s="65"/>
      <c r="N1100" s="65"/>
      <c r="O1100" s="65"/>
      <c r="P1100" s="65"/>
      <c r="Q1100" s="65"/>
      <c r="R1100" s="65"/>
      <c r="S1100" s="65"/>
      <c r="T1100" s="65"/>
    </row>
    <row r="1101" spans="1:20" s="6" customFormat="1" ht="25.5" customHeight="1">
      <c r="A1101" s="10" t="s">
        <v>22</v>
      </c>
      <c r="B1101" s="44">
        <v>11</v>
      </c>
      <c r="C1101" s="44">
        <v>7</v>
      </c>
      <c r="D1101" s="44">
        <v>4</v>
      </c>
      <c r="E1101" s="98" t="s">
        <v>23</v>
      </c>
      <c r="F1101" s="44">
        <v>32</v>
      </c>
      <c r="G1101" s="44">
        <v>18</v>
      </c>
      <c r="H1101" s="44">
        <v>14</v>
      </c>
      <c r="I1101" s="98" t="s">
        <v>24</v>
      </c>
      <c r="J1101" s="44">
        <v>25</v>
      </c>
      <c r="K1101" s="44">
        <v>11</v>
      </c>
      <c r="L1101" s="44">
        <v>14</v>
      </c>
      <c r="M1101" s="65"/>
      <c r="N1101" s="65"/>
      <c r="O1101" s="65"/>
      <c r="P1101" s="65"/>
      <c r="Q1101" s="65"/>
      <c r="R1101" s="65"/>
      <c r="S1101" s="65"/>
      <c r="T1101" s="65"/>
    </row>
    <row r="1102" spans="1:20" s="35" customFormat="1" ht="15.75" customHeight="1">
      <c r="A1102" s="17">
        <v>15</v>
      </c>
      <c r="B1102" s="36">
        <v>3</v>
      </c>
      <c r="C1102" s="37">
        <v>2</v>
      </c>
      <c r="D1102" s="37">
        <v>1</v>
      </c>
      <c r="E1102" s="91">
        <v>50</v>
      </c>
      <c r="F1102" s="36">
        <v>2</v>
      </c>
      <c r="G1102" s="37">
        <v>2</v>
      </c>
      <c r="H1102" s="37">
        <v>0</v>
      </c>
      <c r="I1102" s="91">
        <v>85</v>
      </c>
      <c r="J1102" s="36">
        <v>4</v>
      </c>
      <c r="K1102" s="37">
        <v>1</v>
      </c>
      <c r="L1102" s="37">
        <v>3</v>
      </c>
      <c r="M1102" s="65"/>
      <c r="N1102" s="65"/>
      <c r="O1102" s="65"/>
      <c r="P1102" s="65"/>
      <c r="Q1102" s="65"/>
      <c r="R1102" s="65"/>
      <c r="S1102" s="65"/>
      <c r="T1102" s="65"/>
    </row>
    <row r="1103" spans="1:20" s="35" customFormat="1" ht="15.75" customHeight="1">
      <c r="A1103" s="17">
        <v>16</v>
      </c>
      <c r="B1103" s="36">
        <v>3</v>
      </c>
      <c r="C1103" s="37">
        <v>2</v>
      </c>
      <c r="D1103" s="37">
        <v>1</v>
      </c>
      <c r="E1103" s="91">
        <v>51</v>
      </c>
      <c r="F1103" s="36">
        <v>8</v>
      </c>
      <c r="G1103" s="37">
        <v>7</v>
      </c>
      <c r="H1103" s="37">
        <v>1</v>
      </c>
      <c r="I1103" s="91">
        <v>86</v>
      </c>
      <c r="J1103" s="36">
        <v>4</v>
      </c>
      <c r="K1103" s="37">
        <v>2</v>
      </c>
      <c r="L1103" s="37">
        <v>2</v>
      </c>
      <c r="M1103" s="65"/>
      <c r="N1103" s="65"/>
      <c r="O1103" s="65"/>
      <c r="P1103" s="65"/>
      <c r="Q1103" s="65"/>
      <c r="R1103" s="65"/>
      <c r="S1103" s="65"/>
      <c r="T1103" s="65"/>
    </row>
    <row r="1104" spans="1:20" s="35" customFormat="1" ht="15.75" customHeight="1">
      <c r="A1104" s="17">
        <v>17</v>
      </c>
      <c r="B1104" s="36">
        <v>2</v>
      </c>
      <c r="C1104" s="37">
        <v>2</v>
      </c>
      <c r="D1104" s="37">
        <v>0</v>
      </c>
      <c r="E1104" s="91">
        <v>52</v>
      </c>
      <c r="F1104" s="36">
        <v>8</v>
      </c>
      <c r="G1104" s="37">
        <v>2</v>
      </c>
      <c r="H1104" s="37">
        <v>6</v>
      </c>
      <c r="I1104" s="91">
        <v>87</v>
      </c>
      <c r="J1104" s="36">
        <v>6</v>
      </c>
      <c r="K1104" s="37">
        <v>4</v>
      </c>
      <c r="L1104" s="37">
        <v>2</v>
      </c>
      <c r="M1104" s="65"/>
      <c r="N1104" s="65"/>
      <c r="O1104" s="65"/>
      <c r="P1104" s="65"/>
      <c r="Q1104" s="65"/>
      <c r="R1104" s="65"/>
      <c r="S1104" s="65"/>
      <c r="T1104" s="65"/>
    </row>
    <row r="1105" spans="1:20" s="35" customFormat="1" ht="15.75" customHeight="1">
      <c r="A1105" s="17">
        <v>18</v>
      </c>
      <c r="B1105" s="36">
        <v>2</v>
      </c>
      <c r="C1105" s="37">
        <v>1</v>
      </c>
      <c r="D1105" s="37">
        <v>1</v>
      </c>
      <c r="E1105" s="91">
        <v>53</v>
      </c>
      <c r="F1105" s="36">
        <v>4</v>
      </c>
      <c r="G1105" s="37">
        <v>2</v>
      </c>
      <c r="H1105" s="37">
        <v>2</v>
      </c>
      <c r="I1105" s="91">
        <v>88</v>
      </c>
      <c r="J1105" s="36">
        <v>5</v>
      </c>
      <c r="K1105" s="37">
        <v>3</v>
      </c>
      <c r="L1105" s="37">
        <v>2</v>
      </c>
      <c r="M1105" s="65"/>
      <c r="N1105" s="65"/>
      <c r="O1105" s="65"/>
      <c r="P1105" s="65"/>
      <c r="Q1105" s="65"/>
      <c r="R1105" s="65"/>
      <c r="S1105" s="65"/>
      <c r="T1105" s="65"/>
    </row>
    <row r="1106" spans="1:20" s="35" customFormat="1" ht="18" customHeight="1">
      <c r="A1106" s="19">
        <v>19</v>
      </c>
      <c r="B1106" s="39">
        <v>1</v>
      </c>
      <c r="C1106" s="40">
        <v>0</v>
      </c>
      <c r="D1106" s="40">
        <v>1</v>
      </c>
      <c r="E1106" s="92">
        <v>54</v>
      </c>
      <c r="F1106" s="39">
        <v>10</v>
      </c>
      <c r="G1106" s="40">
        <v>5</v>
      </c>
      <c r="H1106" s="40">
        <v>5</v>
      </c>
      <c r="I1106" s="92">
        <v>89</v>
      </c>
      <c r="J1106" s="39">
        <v>6</v>
      </c>
      <c r="K1106" s="40">
        <v>1</v>
      </c>
      <c r="L1106" s="40">
        <v>5</v>
      </c>
      <c r="M1106" s="65"/>
      <c r="N1106" s="65"/>
      <c r="O1106" s="65"/>
      <c r="P1106" s="65"/>
      <c r="Q1106" s="65"/>
      <c r="R1106" s="65"/>
      <c r="S1106" s="65"/>
      <c r="T1106" s="65"/>
    </row>
    <row r="1107" spans="1:20" s="6" customFormat="1" ht="25.5" customHeight="1">
      <c r="A1107" s="10" t="s">
        <v>25</v>
      </c>
      <c r="B1107" s="44">
        <v>17</v>
      </c>
      <c r="C1107" s="44">
        <v>9</v>
      </c>
      <c r="D1107" s="44">
        <v>8</v>
      </c>
      <c r="E1107" s="98" t="s">
        <v>26</v>
      </c>
      <c r="F1107" s="44">
        <v>24</v>
      </c>
      <c r="G1107" s="44">
        <v>13</v>
      </c>
      <c r="H1107" s="44">
        <v>11</v>
      </c>
      <c r="I1107" s="98" t="s">
        <v>27</v>
      </c>
      <c r="J1107" s="44">
        <v>12</v>
      </c>
      <c r="K1107" s="44">
        <v>4</v>
      </c>
      <c r="L1107" s="44">
        <v>8</v>
      </c>
      <c r="M1107" s="65"/>
      <c r="N1107" s="65"/>
      <c r="O1107" s="65"/>
      <c r="P1107" s="65"/>
      <c r="Q1107" s="65"/>
      <c r="R1107" s="65"/>
      <c r="S1107" s="65"/>
      <c r="T1107" s="65"/>
    </row>
    <row r="1108" spans="1:20" s="35" customFormat="1" ht="15.75" customHeight="1">
      <c r="A1108" s="17">
        <v>20</v>
      </c>
      <c r="B1108" s="36">
        <v>1</v>
      </c>
      <c r="C1108" s="37">
        <v>1</v>
      </c>
      <c r="D1108" s="37">
        <v>0</v>
      </c>
      <c r="E1108" s="91">
        <v>55</v>
      </c>
      <c r="F1108" s="36">
        <v>3</v>
      </c>
      <c r="G1108" s="37">
        <v>1</v>
      </c>
      <c r="H1108" s="37">
        <v>2</v>
      </c>
      <c r="I1108" s="91">
        <v>90</v>
      </c>
      <c r="J1108" s="36">
        <v>3</v>
      </c>
      <c r="K1108" s="37">
        <v>1</v>
      </c>
      <c r="L1108" s="37">
        <v>2</v>
      </c>
      <c r="M1108" s="65"/>
      <c r="N1108" s="65"/>
      <c r="O1108" s="65"/>
      <c r="P1108" s="65"/>
      <c r="Q1108" s="65"/>
      <c r="R1108" s="65"/>
      <c r="S1108" s="65"/>
      <c r="T1108" s="65"/>
    </row>
    <row r="1109" spans="1:20" s="35" customFormat="1" ht="15.75" customHeight="1">
      <c r="A1109" s="17">
        <v>21</v>
      </c>
      <c r="B1109" s="36">
        <v>2</v>
      </c>
      <c r="C1109" s="37">
        <v>2</v>
      </c>
      <c r="D1109" s="37">
        <v>0</v>
      </c>
      <c r="E1109" s="91">
        <v>56</v>
      </c>
      <c r="F1109" s="36">
        <v>6</v>
      </c>
      <c r="G1109" s="37">
        <v>3</v>
      </c>
      <c r="H1109" s="37">
        <v>3</v>
      </c>
      <c r="I1109" s="91">
        <v>91</v>
      </c>
      <c r="J1109" s="36">
        <v>2</v>
      </c>
      <c r="K1109" s="37">
        <v>1</v>
      </c>
      <c r="L1109" s="37">
        <v>1</v>
      </c>
      <c r="M1109" s="65"/>
      <c r="N1109" s="65"/>
      <c r="O1109" s="65"/>
      <c r="P1109" s="65"/>
      <c r="Q1109" s="65"/>
      <c r="R1109" s="65"/>
      <c r="S1109" s="65"/>
      <c r="T1109" s="65"/>
    </row>
    <row r="1110" spans="1:20" s="35" customFormat="1" ht="15.75" customHeight="1">
      <c r="A1110" s="17">
        <v>22</v>
      </c>
      <c r="B1110" s="36">
        <v>2</v>
      </c>
      <c r="C1110" s="37">
        <v>1</v>
      </c>
      <c r="D1110" s="37">
        <v>1</v>
      </c>
      <c r="E1110" s="91">
        <v>57</v>
      </c>
      <c r="F1110" s="36">
        <v>8</v>
      </c>
      <c r="G1110" s="37">
        <v>4</v>
      </c>
      <c r="H1110" s="37">
        <v>4</v>
      </c>
      <c r="I1110" s="91">
        <v>92</v>
      </c>
      <c r="J1110" s="36">
        <v>4</v>
      </c>
      <c r="K1110" s="37">
        <v>2</v>
      </c>
      <c r="L1110" s="37">
        <v>2</v>
      </c>
      <c r="M1110" s="65"/>
      <c r="N1110" s="65"/>
      <c r="O1110" s="65"/>
      <c r="P1110" s="65"/>
      <c r="Q1110" s="65"/>
      <c r="R1110" s="65"/>
      <c r="S1110" s="65"/>
      <c r="T1110" s="65"/>
    </row>
    <row r="1111" spans="1:20" s="35" customFormat="1" ht="15.75" customHeight="1">
      <c r="A1111" s="17">
        <v>23</v>
      </c>
      <c r="B1111" s="36">
        <v>4</v>
      </c>
      <c r="C1111" s="37">
        <v>1</v>
      </c>
      <c r="D1111" s="37">
        <v>3</v>
      </c>
      <c r="E1111" s="91">
        <v>58</v>
      </c>
      <c r="F1111" s="36">
        <v>4</v>
      </c>
      <c r="G1111" s="37">
        <v>2</v>
      </c>
      <c r="H1111" s="37">
        <v>2</v>
      </c>
      <c r="I1111" s="91">
        <v>93</v>
      </c>
      <c r="J1111" s="36">
        <v>2</v>
      </c>
      <c r="K1111" s="37">
        <v>0</v>
      </c>
      <c r="L1111" s="37">
        <v>2</v>
      </c>
      <c r="M1111" s="65"/>
      <c r="N1111" s="65"/>
      <c r="O1111" s="65"/>
      <c r="P1111" s="65"/>
      <c r="Q1111" s="65"/>
      <c r="R1111" s="65"/>
      <c r="S1111" s="65"/>
      <c r="T1111" s="65"/>
    </row>
    <row r="1112" spans="1:20" s="35" customFormat="1" ht="18" customHeight="1">
      <c r="A1112" s="19">
        <v>24</v>
      </c>
      <c r="B1112" s="39">
        <v>8</v>
      </c>
      <c r="C1112" s="40">
        <v>4</v>
      </c>
      <c r="D1112" s="40">
        <v>4</v>
      </c>
      <c r="E1112" s="92">
        <v>59</v>
      </c>
      <c r="F1112" s="39">
        <v>3</v>
      </c>
      <c r="G1112" s="40">
        <v>3</v>
      </c>
      <c r="H1112" s="40">
        <v>0</v>
      </c>
      <c r="I1112" s="92">
        <v>94</v>
      </c>
      <c r="J1112" s="39">
        <v>1</v>
      </c>
      <c r="K1112" s="40">
        <v>0</v>
      </c>
      <c r="L1112" s="40">
        <v>1</v>
      </c>
      <c r="M1112" s="65"/>
      <c r="N1112" s="65"/>
      <c r="O1112" s="65"/>
      <c r="P1112" s="65"/>
      <c r="Q1112" s="65"/>
      <c r="R1112" s="65"/>
      <c r="S1112" s="65"/>
      <c r="T1112" s="65"/>
    </row>
    <row r="1113" spans="1:20" s="6" customFormat="1" ht="25.5" customHeight="1">
      <c r="A1113" s="10" t="s">
        <v>28</v>
      </c>
      <c r="B1113" s="44">
        <v>7</v>
      </c>
      <c r="C1113" s="44">
        <v>5</v>
      </c>
      <c r="D1113" s="44">
        <v>2</v>
      </c>
      <c r="E1113" s="98" t="s">
        <v>29</v>
      </c>
      <c r="F1113" s="44">
        <v>35</v>
      </c>
      <c r="G1113" s="44">
        <v>16</v>
      </c>
      <c r="H1113" s="44">
        <v>19</v>
      </c>
      <c r="I1113" s="93" t="s">
        <v>30</v>
      </c>
      <c r="J1113" s="44">
        <v>4</v>
      </c>
      <c r="K1113" s="44">
        <v>1</v>
      </c>
      <c r="L1113" s="44">
        <v>3</v>
      </c>
      <c r="M1113" s="65"/>
      <c r="N1113" s="65"/>
      <c r="O1113" s="65"/>
      <c r="P1113" s="65"/>
      <c r="Q1113" s="65"/>
      <c r="R1113" s="65"/>
      <c r="S1113" s="65"/>
      <c r="T1113" s="65"/>
    </row>
    <row r="1114" spans="1:20" s="35" customFormat="1" ht="15.75" customHeight="1">
      <c r="A1114" s="17">
        <v>25</v>
      </c>
      <c r="B1114" s="36">
        <v>1</v>
      </c>
      <c r="C1114" s="37">
        <v>1</v>
      </c>
      <c r="D1114" s="37">
        <v>0</v>
      </c>
      <c r="E1114" s="91">
        <v>60</v>
      </c>
      <c r="F1114" s="36">
        <v>2</v>
      </c>
      <c r="G1114" s="37">
        <v>2</v>
      </c>
      <c r="H1114" s="37">
        <v>0</v>
      </c>
      <c r="I1114" s="91">
        <v>95</v>
      </c>
      <c r="J1114" s="36">
        <v>3</v>
      </c>
      <c r="K1114" s="37">
        <v>0</v>
      </c>
      <c r="L1114" s="37">
        <v>3</v>
      </c>
      <c r="M1114" s="65"/>
      <c r="N1114" s="65"/>
      <c r="O1114" s="65"/>
      <c r="P1114" s="65"/>
      <c r="Q1114" s="65"/>
      <c r="R1114" s="65"/>
      <c r="S1114" s="65"/>
      <c r="T1114" s="65"/>
    </row>
    <row r="1115" spans="1:20" s="35" customFormat="1" ht="15.75" customHeight="1">
      <c r="A1115" s="17">
        <v>26</v>
      </c>
      <c r="B1115" s="36">
        <v>2</v>
      </c>
      <c r="C1115" s="37">
        <v>1</v>
      </c>
      <c r="D1115" s="37">
        <v>1</v>
      </c>
      <c r="E1115" s="91">
        <v>61</v>
      </c>
      <c r="F1115" s="36">
        <v>11</v>
      </c>
      <c r="G1115" s="37">
        <v>2</v>
      </c>
      <c r="H1115" s="37">
        <v>9</v>
      </c>
      <c r="I1115" s="91">
        <v>96</v>
      </c>
      <c r="J1115" s="36">
        <v>0</v>
      </c>
      <c r="K1115" s="37">
        <v>0</v>
      </c>
      <c r="L1115" s="37">
        <v>0</v>
      </c>
      <c r="M1115" s="65"/>
      <c r="N1115" s="65"/>
      <c r="O1115" s="65"/>
      <c r="P1115" s="65"/>
      <c r="Q1115" s="65"/>
      <c r="R1115" s="65"/>
      <c r="S1115" s="65"/>
      <c r="T1115" s="65"/>
    </row>
    <row r="1116" spans="1:20" s="35" customFormat="1" ht="15.75" customHeight="1">
      <c r="A1116" s="17">
        <v>27</v>
      </c>
      <c r="B1116" s="36">
        <v>0</v>
      </c>
      <c r="C1116" s="37">
        <v>0</v>
      </c>
      <c r="D1116" s="37">
        <v>0</v>
      </c>
      <c r="E1116" s="91">
        <v>62</v>
      </c>
      <c r="F1116" s="36">
        <v>9</v>
      </c>
      <c r="G1116" s="37">
        <v>6</v>
      </c>
      <c r="H1116" s="37">
        <v>3</v>
      </c>
      <c r="I1116" s="91">
        <v>97</v>
      </c>
      <c r="J1116" s="36">
        <v>1</v>
      </c>
      <c r="K1116" s="37">
        <v>1</v>
      </c>
      <c r="L1116" s="37">
        <v>0</v>
      </c>
      <c r="M1116" s="65"/>
      <c r="N1116" s="65"/>
      <c r="O1116" s="65"/>
      <c r="P1116" s="65"/>
      <c r="Q1116" s="65"/>
      <c r="R1116" s="65"/>
      <c r="S1116" s="65"/>
      <c r="T1116" s="65"/>
    </row>
    <row r="1117" spans="1:20" s="35" customFormat="1" ht="15.75" customHeight="1">
      <c r="A1117" s="17">
        <v>28</v>
      </c>
      <c r="B1117" s="36">
        <v>2</v>
      </c>
      <c r="C1117" s="37">
        <v>2</v>
      </c>
      <c r="D1117" s="37">
        <v>0</v>
      </c>
      <c r="E1117" s="91">
        <v>63</v>
      </c>
      <c r="F1117" s="36">
        <v>3</v>
      </c>
      <c r="G1117" s="37">
        <v>2</v>
      </c>
      <c r="H1117" s="37">
        <v>1</v>
      </c>
      <c r="I1117" s="91">
        <v>98</v>
      </c>
      <c r="J1117" s="36">
        <v>0</v>
      </c>
      <c r="K1117" s="37">
        <v>0</v>
      </c>
      <c r="L1117" s="37">
        <v>0</v>
      </c>
      <c r="M1117" s="65"/>
      <c r="N1117" s="65"/>
      <c r="O1117" s="65"/>
      <c r="P1117" s="65"/>
      <c r="Q1117" s="65"/>
      <c r="R1117" s="65"/>
      <c r="S1117" s="65"/>
      <c r="T1117" s="65"/>
    </row>
    <row r="1118" spans="1:20" s="35" customFormat="1" ht="18" customHeight="1">
      <c r="A1118" s="19">
        <v>29</v>
      </c>
      <c r="B1118" s="39">
        <v>2</v>
      </c>
      <c r="C1118" s="40">
        <v>1</v>
      </c>
      <c r="D1118" s="40">
        <v>1</v>
      </c>
      <c r="E1118" s="92">
        <v>64</v>
      </c>
      <c r="F1118" s="39">
        <v>10</v>
      </c>
      <c r="G1118" s="40">
        <v>4</v>
      </c>
      <c r="H1118" s="40">
        <v>6</v>
      </c>
      <c r="I1118" s="91">
        <v>99</v>
      </c>
      <c r="J1118" s="36">
        <v>0</v>
      </c>
      <c r="K1118" s="37">
        <v>0</v>
      </c>
      <c r="L1118" s="37">
        <v>0</v>
      </c>
      <c r="M1118" s="65"/>
      <c r="N1118" s="65"/>
      <c r="O1118" s="65"/>
      <c r="P1118" s="65"/>
      <c r="Q1118" s="65"/>
      <c r="R1118" s="65"/>
      <c r="S1118" s="65"/>
      <c r="T1118" s="65"/>
    </row>
    <row r="1119" spans="1:20" s="6" customFormat="1" ht="25.5" customHeight="1">
      <c r="A1119" s="10" t="s">
        <v>31</v>
      </c>
      <c r="B1119" s="44">
        <v>16</v>
      </c>
      <c r="C1119" s="44">
        <v>11</v>
      </c>
      <c r="D1119" s="44">
        <v>5</v>
      </c>
      <c r="E1119" s="98" t="s">
        <v>32</v>
      </c>
      <c r="F1119" s="44">
        <v>50</v>
      </c>
      <c r="G1119" s="44">
        <v>23</v>
      </c>
      <c r="H1119" s="44">
        <v>27</v>
      </c>
      <c r="I1119" s="95">
        <v>100</v>
      </c>
      <c r="J1119" s="47">
        <v>0</v>
      </c>
      <c r="K1119" s="48">
        <v>0</v>
      </c>
      <c r="L1119" s="48">
        <v>0</v>
      </c>
      <c r="M1119" s="65"/>
      <c r="N1119" s="65"/>
      <c r="O1119" s="65"/>
      <c r="P1119" s="65"/>
      <c r="Q1119" s="65"/>
      <c r="R1119" s="65"/>
      <c r="S1119" s="65"/>
      <c r="T1119" s="65"/>
    </row>
    <row r="1120" spans="1:20" s="35" customFormat="1" ht="15.75" customHeight="1">
      <c r="A1120" s="17">
        <v>30</v>
      </c>
      <c r="B1120" s="36">
        <v>1</v>
      </c>
      <c r="C1120" s="37">
        <v>1</v>
      </c>
      <c r="D1120" s="37">
        <v>0</v>
      </c>
      <c r="E1120" s="91">
        <v>65</v>
      </c>
      <c r="F1120" s="36">
        <v>7</v>
      </c>
      <c r="G1120" s="37">
        <v>1</v>
      </c>
      <c r="H1120" s="37">
        <v>6</v>
      </c>
      <c r="I1120" s="91">
        <v>101</v>
      </c>
      <c r="J1120" s="36">
        <v>0</v>
      </c>
      <c r="K1120" s="37">
        <v>0</v>
      </c>
      <c r="L1120" s="37">
        <v>0</v>
      </c>
      <c r="M1120" s="65"/>
      <c r="N1120" s="65"/>
      <c r="O1120" s="65"/>
      <c r="P1120" s="65"/>
      <c r="Q1120" s="65"/>
      <c r="R1120" s="65"/>
      <c r="S1120" s="65"/>
      <c r="T1120" s="65"/>
    </row>
    <row r="1121" spans="1:20" s="35" customFormat="1" ht="15.75" customHeight="1">
      <c r="A1121" s="17">
        <v>31</v>
      </c>
      <c r="B1121" s="36">
        <v>1</v>
      </c>
      <c r="C1121" s="37">
        <v>0</v>
      </c>
      <c r="D1121" s="37">
        <v>1</v>
      </c>
      <c r="E1121" s="91">
        <v>66</v>
      </c>
      <c r="F1121" s="36">
        <v>9</v>
      </c>
      <c r="G1121" s="37">
        <v>4</v>
      </c>
      <c r="H1121" s="37">
        <v>5</v>
      </c>
      <c r="I1121" s="91">
        <v>102</v>
      </c>
      <c r="J1121" s="36">
        <v>0</v>
      </c>
      <c r="K1121" s="37">
        <v>0</v>
      </c>
      <c r="L1121" s="37">
        <v>0</v>
      </c>
      <c r="M1121" s="65"/>
      <c r="N1121" s="65"/>
      <c r="O1121" s="65"/>
      <c r="P1121" s="65"/>
      <c r="Q1121" s="65"/>
      <c r="R1121" s="65"/>
      <c r="S1121" s="65"/>
      <c r="T1121" s="65"/>
    </row>
    <row r="1122" spans="1:20" s="35" customFormat="1" ht="15.75" customHeight="1">
      <c r="A1122" s="17">
        <v>32</v>
      </c>
      <c r="B1122" s="36">
        <v>4</v>
      </c>
      <c r="C1122" s="37">
        <v>3</v>
      </c>
      <c r="D1122" s="37">
        <v>1</v>
      </c>
      <c r="E1122" s="91">
        <v>67</v>
      </c>
      <c r="F1122" s="36">
        <v>12</v>
      </c>
      <c r="G1122" s="37">
        <v>6</v>
      </c>
      <c r="H1122" s="37">
        <v>6</v>
      </c>
      <c r="I1122" s="91">
        <v>103</v>
      </c>
      <c r="J1122" s="36">
        <v>0</v>
      </c>
      <c r="K1122" s="37">
        <v>0</v>
      </c>
      <c r="L1122" s="37">
        <v>0</v>
      </c>
      <c r="M1122" s="65"/>
      <c r="N1122" s="65"/>
      <c r="O1122" s="65"/>
      <c r="P1122" s="65"/>
      <c r="Q1122" s="65"/>
      <c r="R1122" s="65"/>
      <c r="S1122" s="65"/>
      <c r="T1122" s="65"/>
    </row>
    <row r="1123" spans="1:20" s="35" customFormat="1" ht="15.75" customHeight="1">
      <c r="A1123" s="17">
        <v>33</v>
      </c>
      <c r="B1123" s="36">
        <v>2</v>
      </c>
      <c r="C1123" s="37">
        <v>1</v>
      </c>
      <c r="D1123" s="37">
        <v>1</v>
      </c>
      <c r="E1123" s="91">
        <v>68</v>
      </c>
      <c r="F1123" s="36">
        <v>11</v>
      </c>
      <c r="G1123" s="37">
        <v>5</v>
      </c>
      <c r="H1123" s="37">
        <v>6</v>
      </c>
      <c r="I1123" s="96" t="s">
        <v>33</v>
      </c>
      <c r="J1123" s="39">
        <v>0</v>
      </c>
      <c r="K1123" s="40">
        <v>0</v>
      </c>
      <c r="L1123" s="40">
        <v>0</v>
      </c>
      <c r="M1123" s="65"/>
      <c r="N1123" s="65"/>
      <c r="O1123" s="65"/>
      <c r="P1123" s="65"/>
      <c r="Q1123" s="65"/>
      <c r="R1123" s="65"/>
      <c r="S1123" s="65"/>
      <c r="T1123" s="65"/>
    </row>
    <row r="1124" spans="1:20" s="35" customFormat="1" ht="21" customHeight="1" thickBot="1">
      <c r="A1124" s="32">
        <v>34</v>
      </c>
      <c r="B1124" s="36">
        <v>8</v>
      </c>
      <c r="C1124" s="37">
        <v>6</v>
      </c>
      <c r="D1124" s="37">
        <v>2</v>
      </c>
      <c r="E1124" s="91">
        <v>69</v>
      </c>
      <c r="F1124" s="36">
        <v>11</v>
      </c>
      <c r="G1124" s="37">
        <v>7</v>
      </c>
      <c r="H1124" s="37">
        <v>4</v>
      </c>
      <c r="I1124" s="107" t="s">
        <v>5</v>
      </c>
      <c r="J1124" s="47">
        <v>504</v>
      </c>
      <c r="K1124" s="47">
        <v>252</v>
      </c>
      <c r="L1124" s="47">
        <v>252</v>
      </c>
      <c r="M1124" s="65"/>
      <c r="N1124" s="65"/>
      <c r="O1124" s="65"/>
      <c r="P1124" s="65"/>
      <c r="Q1124" s="65"/>
      <c r="R1124" s="65"/>
      <c r="S1124" s="65"/>
      <c r="T1124" s="65"/>
    </row>
    <row r="1125" spans="1:20" s="58" customFormat="1" ht="24" customHeight="1" thickTop="1" thickBot="1">
      <c r="A1125" s="53" t="s">
        <v>34</v>
      </c>
      <c r="B1125" s="115">
        <v>58</v>
      </c>
      <c r="C1125" s="116">
        <v>28</v>
      </c>
      <c r="D1125" s="116">
        <v>30</v>
      </c>
      <c r="E1125" s="117" t="s">
        <v>36</v>
      </c>
      <c r="F1125" s="116">
        <v>236</v>
      </c>
      <c r="G1125" s="116">
        <v>131</v>
      </c>
      <c r="H1125" s="116">
        <v>105</v>
      </c>
      <c r="I1125" s="118" t="s">
        <v>37</v>
      </c>
      <c r="J1125" s="116">
        <v>210</v>
      </c>
      <c r="K1125" s="116">
        <v>93</v>
      </c>
      <c r="L1125" s="116">
        <v>117</v>
      </c>
      <c r="M1125" s="65"/>
      <c r="N1125" s="65"/>
      <c r="O1125" s="65"/>
      <c r="P1125" s="65"/>
      <c r="Q1125" s="65"/>
      <c r="R1125" s="65"/>
      <c r="S1125" s="65"/>
      <c r="T1125" s="65"/>
    </row>
    <row r="1126" spans="1:20" ht="24" customHeight="1" thickBot="1">
      <c r="A1126" s="24"/>
      <c r="B1126" s="25" t="s">
        <v>39</v>
      </c>
      <c r="C1126" s="26"/>
      <c r="D1126" s="27"/>
      <c r="E1126" s="28"/>
      <c r="F1126" s="29"/>
      <c r="G1126" s="59" t="s">
        <v>165</v>
      </c>
      <c r="H1126" s="29"/>
      <c r="I1126" s="28"/>
      <c r="J1126" s="29"/>
      <c r="K1126" s="60" t="s">
        <v>83</v>
      </c>
      <c r="L1126" s="30"/>
    </row>
    <row r="1127" spans="1:20" ht="21" customHeight="1">
      <c r="A1127" s="11" t="s">
        <v>1</v>
      </c>
      <c r="B1127" s="8" t="s">
        <v>2</v>
      </c>
      <c r="C1127" s="8" t="s">
        <v>3</v>
      </c>
      <c r="D1127" s="9" t="s">
        <v>4</v>
      </c>
      <c r="E1127" s="11" t="s">
        <v>1</v>
      </c>
      <c r="F1127" s="8" t="s">
        <v>2</v>
      </c>
      <c r="G1127" s="8" t="s">
        <v>3</v>
      </c>
      <c r="H1127" s="9" t="s">
        <v>4</v>
      </c>
      <c r="I1127" s="11" t="s">
        <v>1</v>
      </c>
      <c r="J1127" s="8" t="s">
        <v>2</v>
      </c>
      <c r="K1127" s="8" t="s">
        <v>3</v>
      </c>
      <c r="L1127" s="16" t="s">
        <v>4</v>
      </c>
    </row>
    <row r="1128" spans="1:20" ht="25.5" customHeight="1">
      <c r="A1128" s="10" t="s">
        <v>6</v>
      </c>
      <c r="B1128" s="44">
        <v>30</v>
      </c>
      <c r="C1128" s="44">
        <v>13</v>
      </c>
      <c r="D1128" s="44">
        <v>17</v>
      </c>
      <c r="E1128" s="98" t="s">
        <v>7</v>
      </c>
      <c r="F1128" s="44">
        <v>59</v>
      </c>
      <c r="G1128" s="44">
        <v>22</v>
      </c>
      <c r="H1128" s="44">
        <v>37</v>
      </c>
      <c r="I1128" s="98" t="s">
        <v>8</v>
      </c>
      <c r="J1128" s="44">
        <v>31</v>
      </c>
      <c r="K1128" s="44">
        <v>12</v>
      </c>
      <c r="L1128" s="44">
        <v>19</v>
      </c>
    </row>
    <row r="1129" spans="1:20" ht="15.75" customHeight="1">
      <c r="A1129" s="17">
        <v>0</v>
      </c>
      <c r="B1129" s="36">
        <v>6</v>
      </c>
      <c r="C1129" s="37">
        <v>4</v>
      </c>
      <c r="D1129" s="37">
        <v>2</v>
      </c>
      <c r="E1129" s="91">
        <v>35</v>
      </c>
      <c r="F1129" s="36">
        <v>9</v>
      </c>
      <c r="G1129" s="37">
        <v>4</v>
      </c>
      <c r="H1129" s="37">
        <v>5</v>
      </c>
      <c r="I1129" s="91">
        <v>70</v>
      </c>
      <c r="J1129" s="36">
        <v>9</v>
      </c>
      <c r="K1129" s="37">
        <v>4</v>
      </c>
      <c r="L1129" s="37">
        <v>5</v>
      </c>
    </row>
    <row r="1130" spans="1:20" ht="15.75" customHeight="1">
      <c r="A1130" s="17">
        <v>1</v>
      </c>
      <c r="B1130" s="36">
        <v>6</v>
      </c>
      <c r="C1130" s="37">
        <v>3</v>
      </c>
      <c r="D1130" s="37">
        <v>3</v>
      </c>
      <c r="E1130" s="91">
        <v>36</v>
      </c>
      <c r="F1130" s="36">
        <v>10</v>
      </c>
      <c r="G1130" s="37">
        <v>4</v>
      </c>
      <c r="H1130" s="37">
        <v>6</v>
      </c>
      <c r="I1130" s="91">
        <v>71</v>
      </c>
      <c r="J1130" s="36">
        <v>2</v>
      </c>
      <c r="K1130" s="37">
        <v>0</v>
      </c>
      <c r="L1130" s="37">
        <v>2</v>
      </c>
    </row>
    <row r="1131" spans="1:20" ht="15.75" customHeight="1">
      <c r="A1131" s="17">
        <v>2</v>
      </c>
      <c r="B1131" s="36">
        <v>2</v>
      </c>
      <c r="C1131" s="37">
        <v>1</v>
      </c>
      <c r="D1131" s="37">
        <v>1</v>
      </c>
      <c r="E1131" s="91">
        <v>37</v>
      </c>
      <c r="F1131" s="36">
        <v>8</v>
      </c>
      <c r="G1131" s="37">
        <v>4</v>
      </c>
      <c r="H1131" s="37">
        <v>4</v>
      </c>
      <c r="I1131" s="91">
        <v>72</v>
      </c>
      <c r="J1131" s="36">
        <v>8</v>
      </c>
      <c r="K1131" s="37">
        <v>4</v>
      </c>
      <c r="L1131" s="37">
        <v>4</v>
      </c>
    </row>
    <row r="1132" spans="1:20" ht="15.75" customHeight="1">
      <c r="A1132" s="17">
        <v>3</v>
      </c>
      <c r="B1132" s="36">
        <v>6</v>
      </c>
      <c r="C1132" s="37">
        <v>3</v>
      </c>
      <c r="D1132" s="37">
        <v>3</v>
      </c>
      <c r="E1132" s="91">
        <v>38</v>
      </c>
      <c r="F1132" s="36">
        <v>16</v>
      </c>
      <c r="G1132" s="37">
        <v>5</v>
      </c>
      <c r="H1132" s="37">
        <v>11</v>
      </c>
      <c r="I1132" s="91">
        <v>73</v>
      </c>
      <c r="J1132" s="36">
        <v>6</v>
      </c>
      <c r="K1132" s="37">
        <v>1</v>
      </c>
      <c r="L1132" s="37">
        <v>5</v>
      </c>
    </row>
    <row r="1133" spans="1:20" ht="15.75" customHeight="1">
      <c r="A1133" s="19">
        <v>4</v>
      </c>
      <c r="B1133" s="105">
        <v>10</v>
      </c>
      <c r="C1133" s="40">
        <v>2</v>
      </c>
      <c r="D1133" s="40">
        <v>8</v>
      </c>
      <c r="E1133" s="92">
        <v>39</v>
      </c>
      <c r="F1133" s="39">
        <v>16</v>
      </c>
      <c r="G1133" s="40">
        <v>5</v>
      </c>
      <c r="H1133" s="40">
        <v>11</v>
      </c>
      <c r="I1133" s="92">
        <v>74</v>
      </c>
      <c r="J1133" s="39">
        <v>6</v>
      </c>
      <c r="K1133" s="40">
        <v>3</v>
      </c>
      <c r="L1133" s="40">
        <v>3</v>
      </c>
    </row>
    <row r="1134" spans="1:20" ht="25.5" customHeight="1">
      <c r="A1134" s="10" t="s">
        <v>10</v>
      </c>
      <c r="B1134" s="44">
        <v>76</v>
      </c>
      <c r="C1134" s="44">
        <v>39</v>
      </c>
      <c r="D1134" s="44">
        <v>37</v>
      </c>
      <c r="E1134" s="98" t="s">
        <v>11</v>
      </c>
      <c r="F1134" s="44">
        <v>115</v>
      </c>
      <c r="G1134" s="44">
        <v>51</v>
      </c>
      <c r="H1134" s="44">
        <v>64</v>
      </c>
      <c r="I1134" s="98" t="s">
        <v>12</v>
      </c>
      <c r="J1134" s="44">
        <v>34</v>
      </c>
      <c r="K1134" s="44">
        <v>14</v>
      </c>
      <c r="L1134" s="44">
        <v>20</v>
      </c>
    </row>
    <row r="1135" spans="1:20" ht="15.75" customHeight="1">
      <c r="A1135" s="17">
        <v>5</v>
      </c>
      <c r="B1135" s="36">
        <v>8</v>
      </c>
      <c r="C1135" s="37">
        <v>5</v>
      </c>
      <c r="D1135" s="37">
        <v>3</v>
      </c>
      <c r="E1135" s="91">
        <v>40</v>
      </c>
      <c r="F1135" s="36">
        <v>14</v>
      </c>
      <c r="G1135" s="37">
        <v>6</v>
      </c>
      <c r="H1135" s="37">
        <v>8</v>
      </c>
      <c r="I1135" s="91">
        <v>75</v>
      </c>
      <c r="J1135" s="36">
        <v>13</v>
      </c>
      <c r="K1135" s="37">
        <v>4</v>
      </c>
      <c r="L1135" s="37">
        <v>9</v>
      </c>
    </row>
    <row r="1136" spans="1:20" ht="15.75" customHeight="1">
      <c r="A1136" s="17">
        <v>6</v>
      </c>
      <c r="B1136" s="36">
        <v>11</v>
      </c>
      <c r="C1136" s="37">
        <v>6</v>
      </c>
      <c r="D1136" s="37">
        <v>5</v>
      </c>
      <c r="E1136" s="91">
        <v>41</v>
      </c>
      <c r="F1136" s="36">
        <v>21</v>
      </c>
      <c r="G1136" s="37">
        <v>11</v>
      </c>
      <c r="H1136" s="37">
        <v>10</v>
      </c>
      <c r="I1136" s="91">
        <v>76</v>
      </c>
      <c r="J1136" s="36">
        <v>5</v>
      </c>
      <c r="K1136" s="37">
        <v>3</v>
      </c>
      <c r="L1136" s="37">
        <v>2</v>
      </c>
    </row>
    <row r="1137" spans="1:12" ht="15.75" customHeight="1">
      <c r="A1137" s="17">
        <v>7</v>
      </c>
      <c r="B1137" s="36">
        <v>13</v>
      </c>
      <c r="C1137" s="37">
        <v>8</v>
      </c>
      <c r="D1137" s="37">
        <v>5</v>
      </c>
      <c r="E1137" s="91">
        <v>42</v>
      </c>
      <c r="F1137" s="36">
        <v>26</v>
      </c>
      <c r="G1137" s="37">
        <v>9</v>
      </c>
      <c r="H1137" s="37">
        <v>17</v>
      </c>
      <c r="I1137" s="91">
        <v>77</v>
      </c>
      <c r="J1137" s="36">
        <v>5</v>
      </c>
      <c r="K1137" s="37">
        <v>2</v>
      </c>
      <c r="L1137" s="37">
        <v>3</v>
      </c>
    </row>
    <row r="1138" spans="1:12" ht="15.75" customHeight="1">
      <c r="A1138" s="17">
        <v>8</v>
      </c>
      <c r="B1138" s="36">
        <v>17</v>
      </c>
      <c r="C1138" s="37">
        <v>11</v>
      </c>
      <c r="D1138" s="37">
        <v>6</v>
      </c>
      <c r="E1138" s="91">
        <v>43</v>
      </c>
      <c r="F1138" s="36">
        <v>27</v>
      </c>
      <c r="G1138" s="37">
        <v>11</v>
      </c>
      <c r="H1138" s="37">
        <v>16</v>
      </c>
      <c r="I1138" s="91">
        <v>78</v>
      </c>
      <c r="J1138" s="36">
        <v>8</v>
      </c>
      <c r="K1138" s="37">
        <v>5</v>
      </c>
      <c r="L1138" s="37">
        <v>3</v>
      </c>
    </row>
    <row r="1139" spans="1:12" ht="15.75" customHeight="1">
      <c r="A1139" s="19">
        <v>9</v>
      </c>
      <c r="B1139" s="39">
        <v>27</v>
      </c>
      <c r="C1139" s="40">
        <v>9</v>
      </c>
      <c r="D1139" s="40">
        <v>18</v>
      </c>
      <c r="E1139" s="92">
        <v>44</v>
      </c>
      <c r="F1139" s="39">
        <v>27</v>
      </c>
      <c r="G1139" s="40">
        <v>14</v>
      </c>
      <c r="H1139" s="40">
        <v>13</v>
      </c>
      <c r="I1139" s="92">
        <v>79</v>
      </c>
      <c r="J1139" s="39">
        <v>3</v>
      </c>
      <c r="K1139" s="40">
        <v>0</v>
      </c>
      <c r="L1139" s="40">
        <v>3</v>
      </c>
    </row>
    <row r="1140" spans="1:12" ht="25.5" customHeight="1">
      <c r="A1140" s="10" t="s">
        <v>19</v>
      </c>
      <c r="B1140" s="44">
        <v>134</v>
      </c>
      <c r="C1140" s="44">
        <v>69</v>
      </c>
      <c r="D1140" s="44">
        <v>65</v>
      </c>
      <c r="E1140" s="98" t="s">
        <v>20</v>
      </c>
      <c r="F1140" s="44">
        <v>105</v>
      </c>
      <c r="G1140" s="44">
        <v>64</v>
      </c>
      <c r="H1140" s="44">
        <v>41</v>
      </c>
      <c r="I1140" s="98" t="s">
        <v>21</v>
      </c>
      <c r="J1140" s="44">
        <v>23</v>
      </c>
      <c r="K1140" s="44">
        <v>9</v>
      </c>
      <c r="L1140" s="44">
        <v>14</v>
      </c>
    </row>
    <row r="1141" spans="1:12" ht="15.75" customHeight="1">
      <c r="A1141" s="17">
        <v>10</v>
      </c>
      <c r="B1141" s="36">
        <v>24</v>
      </c>
      <c r="C1141" s="37">
        <v>15</v>
      </c>
      <c r="D1141" s="37">
        <v>9</v>
      </c>
      <c r="E1141" s="91">
        <v>45</v>
      </c>
      <c r="F1141" s="36">
        <v>23</v>
      </c>
      <c r="G1141" s="37">
        <v>14</v>
      </c>
      <c r="H1141" s="37">
        <v>9</v>
      </c>
      <c r="I1141" s="91">
        <v>80</v>
      </c>
      <c r="J1141" s="36">
        <v>4</v>
      </c>
      <c r="K1141" s="37">
        <v>0</v>
      </c>
      <c r="L1141" s="37">
        <v>4</v>
      </c>
    </row>
    <row r="1142" spans="1:12" ht="15.75" customHeight="1">
      <c r="A1142" s="17">
        <v>11</v>
      </c>
      <c r="B1142" s="36">
        <v>33</v>
      </c>
      <c r="C1142" s="37">
        <v>15</v>
      </c>
      <c r="D1142" s="37">
        <v>18</v>
      </c>
      <c r="E1142" s="91">
        <v>46</v>
      </c>
      <c r="F1142" s="36">
        <v>26</v>
      </c>
      <c r="G1142" s="37">
        <v>17</v>
      </c>
      <c r="H1142" s="37">
        <v>9</v>
      </c>
      <c r="I1142" s="91">
        <v>81</v>
      </c>
      <c r="J1142" s="36">
        <v>3</v>
      </c>
      <c r="K1142" s="37">
        <v>2</v>
      </c>
      <c r="L1142" s="37">
        <v>1</v>
      </c>
    </row>
    <row r="1143" spans="1:12" ht="15.75" customHeight="1">
      <c r="A1143" s="17">
        <v>12</v>
      </c>
      <c r="B1143" s="36">
        <v>25</v>
      </c>
      <c r="C1143" s="37">
        <v>7</v>
      </c>
      <c r="D1143" s="37">
        <v>18</v>
      </c>
      <c r="E1143" s="91">
        <v>47</v>
      </c>
      <c r="F1143" s="36">
        <v>18</v>
      </c>
      <c r="G1143" s="37">
        <v>10</v>
      </c>
      <c r="H1143" s="37">
        <v>8</v>
      </c>
      <c r="I1143" s="91">
        <v>82</v>
      </c>
      <c r="J1143" s="36">
        <v>5</v>
      </c>
      <c r="K1143" s="37">
        <v>3</v>
      </c>
      <c r="L1143" s="37">
        <v>2</v>
      </c>
    </row>
    <row r="1144" spans="1:12" ht="15.75" customHeight="1">
      <c r="A1144" s="17">
        <v>13</v>
      </c>
      <c r="B1144" s="36">
        <v>32</v>
      </c>
      <c r="C1144" s="37">
        <v>19</v>
      </c>
      <c r="D1144" s="37">
        <v>13</v>
      </c>
      <c r="E1144" s="91">
        <v>48</v>
      </c>
      <c r="F1144" s="36">
        <v>16</v>
      </c>
      <c r="G1144" s="37">
        <v>11</v>
      </c>
      <c r="H1144" s="37">
        <v>5</v>
      </c>
      <c r="I1144" s="91">
        <v>83</v>
      </c>
      <c r="J1144" s="36">
        <v>3</v>
      </c>
      <c r="K1144" s="37">
        <v>2</v>
      </c>
      <c r="L1144" s="37">
        <v>1</v>
      </c>
    </row>
    <row r="1145" spans="1:12" ht="15.75" customHeight="1">
      <c r="A1145" s="19">
        <v>14</v>
      </c>
      <c r="B1145" s="39">
        <v>20</v>
      </c>
      <c r="C1145" s="40">
        <v>13</v>
      </c>
      <c r="D1145" s="40">
        <v>7</v>
      </c>
      <c r="E1145" s="92">
        <v>49</v>
      </c>
      <c r="F1145" s="39">
        <v>22</v>
      </c>
      <c r="G1145" s="40">
        <v>12</v>
      </c>
      <c r="H1145" s="40">
        <v>10</v>
      </c>
      <c r="I1145" s="92">
        <v>84</v>
      </c>
      <c r="J1145" s="39">
        <v>8</v>
      </c>
      <c r="K1145" s="40">
        <v>2</v>
      </c>
      <c r="L1145" s="40">
        <v>6</v>
      </c>
    </row>
    <row r="1146" spans="1:12" ht="25.5" customHeight="1">
      <c r="A1146" s="10" t="s">
        <v>22</v>
      </c>
      <c r="B1146" s="44">
        <v>89</v>
      </c>
      <c r="C1146" s="44">
        <v>43</v>
      </c>
      <c r="D1146" s="44">
        <v>46</v>
      </c>
      <c r="E1146" s="98" t="s">
        <v>23</v>
      </c>
      <c r="F1146" s="44">
        <v>90</v>
      </c>
      <c r="G1146" s="44">
        <v>42</v>
      </c>
      <c r="H1146" s="44">
        <v>48</v>
      </c>
      <c r="I1146" s="98" t="s">
        <v>24</v>
      </c>
      <c r="J1146" s="44">
        <v>9</v>
      </c>
      <c r="K1146" s="44">
        <v>1</v>
      </c>
      <c r="L1146" s="44">
        <v>8</v>
      </c>
    </row>
    <row r="1147" spans="1:12" ht="15.75" customHeight="1">
      <c r="A1147" s="17">
        <v>15</v>
      </c>
      <c r="B1147" s="36">
        <v>23</v>
      </c>
      <c r="C1147" s="37">
        <v>12</v>
      </c>
      <c r="D1147" s="37">
        <v>11</v>
      </c>
      <c r="E1147" s="91">
        <v>50</v>
      </c>
      <c r="F1147" s="36">
        <v>23</v>
      </c>
      <c r="G1147" s="37">
        <v>10</v>
      </c>
      <c r="H1147" s="37">
        <v>13</v>
      </c>
      <c r="I1147" s="91">
        <v>85</v>
      </c>
      <c r="J1147" s="36">
        <v>2</v>
      </c>
      <c r="K1147" s="37">
        <v>1</v>
      </c>
      <c r="L1147" s="37">
        <v>1</v>
      </c>
    </row>
    <row r="1148" spans="1:12" ht="15.75" customHeight="1">
      <c r="A1148" s="17">
        <v>16</v>
      </c>
      <c r="B1148" s="36">
        <v>21</v>
      </c>
      <c r="C1148" s="37">
        <v>6</v>
      </c>
      <c r="D1148" s="37">
        <v>15</v>
      </c>
      <c r="E1148" s="91">
        <v>51</v>
      </c>
      <c r="F1148" s="36">
        <v>14</v>
      </c>
      <c r="G1148" s="37">
        <v>7</v>
      </c>
      <c r="H1148" s="37">
        <v>7</v>
      </c>
      <c r="I1148" s="91">
        <v>86</v>
      </c>
      <c r="J1148" s="36">
        <v>0</v>
      </c>
      <c r="K1148" s="37">
        <v>0</v>
      </c>
      <c r="L1148" s="37">
        <v>0</v>
      </c>
    </row>
    <row r="1149" spans="1:12" ht="15.75" customHeight="1">
      <c r="A1149" s="17">
        <v>17</v>
      </c>
      <c r="B1149" s="36">
        <v>16</v>
      </c>
      <c r="C1149" s="37">
        <v>7</v>
      </c>
      <c r="D1149" s="37">
        <v>9</v>
      </c>
      <c r="E1149" s="91">
        <v>52</v>
      </c>
      <c r="F1149" s="36">
        <v>19</v>
      </c>
      <c r="G1149" s="37">
        <v>8</v>
      </c>
      <c r="H1149" s="37">
        <v>11</v>
      </c>
      <c r="I1149" s="91">
        <v>87</v>
      </c>
      <c r="J1149" s="36">
        <v>3</v>
      </c>
      <c r="K1149" s="37">
        <v>0</v>
      </c>
      <c r="L1149" s="37">
        <v>3</v>
      </c>
    </row>
    <row r="1150" spans="1:12" ht="15.75" customHeight="1">
      <c r="A1150" s="17">
        <v>18</v>
      </c>
      <c r="B1150" s="36">
        <v>16</v>
      </c>
      <c r="C1150" s="37">
        <v>11</v>
      </c>
      <c r="D1150" s="37">
        <v>5</v>
      </c>
      <c r="E1150" s="91">
        <v>53</v>
      </c>
      <c r="F1150" s="36">
        <v>23</v>
      </c>
      <c r="G1150" s="37">
        <v>10</v>
      </c>
      <c r="H1150" s="37">
        <v>13</v>
      </c>
      <c r="I1150" s="91">
        <v>88</v>
      </c>
      <c r="J1150" s="36">
        <v>2</v>
      </c>
      <c r="K1150" s="37">
        <v>0</v>
      </c>
      <c r="L1150" s="37">
        <v>2</v>
      </c>
    </row>
    <row r="1151" spans="1:12" ht="15.75" customHeight="1">
      <c r="A1151" s="19">
        <v>19</v>
      </c>
      <c r="B1151" s="39">
        <v>13</v>
      </c>
      <c r="C1151" s="40">
        <v>7</v>
      </c>
      <c r="D1151" s="40">
        <v>6</v>
      </c>
      <c r="E1151" s="92">
        <v>54</v>
      </c>
      <c r="F1151" s="39">
        <v>11</v>
      </c>
      <c r="G1151" s="40">
        <v>7</v>
      </c>
      <c r="H1151" s="40">
        <v>4</v>
      </c>
      <c r="I1151" s="92">
        <v>89</v>
      </c>
      <c r="J1151" s="39">
        <v>2</v>
      </c>
      <c r="K1151" s="40">
        <v>0</v>
      </c>
      <c r="L1151" s="40">
        <v>2</v>
      </c>
    </row>
    <row r="1152" spans="1:12" ht="25.5" customHeight="1">
      <c r="A1152" s="10" t="s">
        <v>25</v>
      </c>
      <c r="B1152" s="44">
        <v>39</v>
      </c>
      <c r="C1152" s="44">
        <v>16</v>
      </c>
      <c r="D1152" s="44">
        <v>23</v>
      </c>
      <c r="E1152" s="98" t="s">
        <v>26</v>
      </c>
      <c r="F1152" s="44">
        <v>44</v>
      </c>
      <c r="G1152" s="44">
        <v>24</v>
      </c>
      <c r="H1152" s="44">
        <v>20</v>
      </c>
      <c r="I1152" s="98" t="s">
        <v>27</v>
      </c>
      <c r="J1152" s="44">
        <v>7</v>
      </c>
      <c r="K1152" s="44">
        <v>3</v>
      </c>
      <c r="L1152" s="44">
        <v>4</v>
      </c>
    </row>
    <row r="1153" spans="1:12" ht="15.75" customHeight="1">
      <c r="A1153" s="17">
        <v>20</v>
      </c>
      <c r="B1153" s="36">
        <v>6</v>
      </c>
      <c r="C1153" s="37">
        <v>3</v>
      </c>
      <c r="D1153" s="37">
        <v>3</v>
      </c>
      <c r="E1153" s="91">
        <v>55</v>
      </c>
      <c r="F1153" s="36">
        <v>9</v>
      </c>
      <c r="G1153" s="37">
        <v>5</v>
      </c>
      <c r="H1153" s="37">
        <v>4</v>
      </c>
      <c r="I1153" s="91">
        <v>90</v>
      </c>
      <c r="J1153" s="36">
        <v>0</v>
      </c>
      <c r="K1153" s="37">
        <v>0</v>
      </c>
      <c r="L1153" s="37">
        <v>0</v>
      </c>
    </row>
    <row r="1154" spans="1:12" ht="15.75" customHeight="1">
      <c r="A1154" s="17">
        <v>21</v>
      </c>
      <c r="B1154" s="36">
        <v>9</v>
      </c>
      <c r="C1154" s="37">
        <v>3</v>
      </c>
      <c r="D1154" s="37">
        <v>6</v>
      </c>
      <c r="E1154" s="91">
        <v>56</v>
      </c>
      <c r="F1154" s="36">
        <v>6</v>
      </c>
      <c r="G1154" s="37">
        <v>3</v>
      </c>
      <c r="H1154" s="37">
        <v>3</v>
      </c>
      <c r="I1154" s="91">
        <v>91</v>
      </c>
      <c r="J1154" s="36">
        <v>3</v>
      </c>
      <c r="K1154" s="37">
        <v>1</v>
      </c>
      <c r="L1154" s="37">
        <v>2</v>
      </c>
    </row>
    <row r="1155" spans="1:12" ht="15.75" customHeight="1">
      <c r="A1155" s="17">
        <v>22</v>
      </c>
      <c r="B1155" s="36">
        <v>9</v>
      </c>
      <c r="C1155" s="37">
        <v>4</v>
      </c>
      <c r="D1155" s="37">
        <v>5</v>
      </c>
      <c r="E1155" s="91">
        <v>57</v>
      </c>
      <c r="F1155" s="36">
        <v>10</v>
      </c>
      <c r="G1155" s="37">
        <v>7</v>
      </c>
      <c r="H1155" s="37">
        <v>3</v>
      </c>
      <c r="I1155" s="91">
        <v>92</v>
      </c>
      <c r="J1155" s="36">
        <v>3</v>
      </c>
      <c r="K1155" s="37">
        <v>2</v>
      </c>
      <c r="L1155" s="37">
        <v>1</v>
      </c>
    </row>
    <row r="1156" spans="1:12" ht="15.75" customHeight="1">
      <c r="A1156" s="17">
        <v>23</v>
      </c>
      <c r="B1156" s="36">
        <v>11</v>
      </c>
      <c r="C1156" s="37">
        <v>5</v>
      </c>
      <c r="D1156" s="37">
        <v>6</v>
      </c>
      <c r="E1156" s="91">
        <v>58</v>
      </c>
      <c r="F1156" s="36">
        <v>11</v>
      </c>
      <c r="G1156" s="37">
        <v>5</v>
      </c>
      <c r="H1156" s="37">
        <v>6</v>
      </c>
      <c r="I1156" s="91">
        <v>93</v>
      </c>
      <c r="J1156" s="36">
        <v>1</v>
      </c>
      <c r="K1156" s="37">
        <v>0</v>
      </c>
      <c r="L1156" s="37">
        <v>1</v>
      </c>
    </row>
    <row r="1157" spans="1:12" ht="15.75" customHeight="1">
      <c r="A1157" s="19">
        <v>24</v>
      </c>
      <c r="B1157" s="39">
        <v>4</v>
      </c>
      <c r="C1157" s="40">
        <v>1</v>
      </c>
      <c r="D1157" s="40">
        <v>3</v>
      </c>
      <c r="E1157" s="92">
        <v>59</v>
      </c>
      <c r="F1157" s="39">
        <v>8</v>
      </c>
      <c r="G1157" s="40">
        <v>4</v>
      </c>
      <c r="H1157" s="40">
        <v>4</v>
      </c>
      <c r="I1157" s="92">
        <v>94</v>
      </c>
      <c r="J1157" s="39">
        <v>0</v>
      </c>
      <c r="K1157" s="40">
        <v>0</v>
      </c>
      <c r="L1157" s="40">
        <v>0</v>
      </c>
    </row>
    <row r="1158" spans="1:12" ht="25.5" customHeight="1">
      <c r="A1158" s="10" t="s">
        <v>28</v>
      </c>
      <c r="B1158" s="44">
        <v>20</v>
      </c>
      <c r="C1158" s="44">
        <v>9</v>
      </c>
      <c r="D1158" s="44">
        <v>11</v>
      </c>
      <c r="E1158" s="98" t="s">
        <v>29</v>
      </c>
      <c r="F1158" s="44">
        <v>21</v>
      </c>
      <c r="G1158" s="44">
        <v>12</v>
      </c>
      <c r="H1158" s="44">
        <v>9</v>
      </c>
      <c r="I1158" s="93" t="s">
        <v>30</v>
      </c>
      <c r="J1158" s="44">
        <v>3</v>
      </c>
      <c r="K1158" s="44">
        <v>2</v>
      </c>
      <c r="L1158" s="44">
        <v>1</v>
      </c>
    </row>
    <row r="1159" spans="1:12" ht="15.75" customHeight="1">
      <c r="A1159" s="17">
        <v>25</v>
      </c>
      <c r="B1159" s="36">
        <v>5</v>
      </c>
      <c r="C1159" s="37">
        <v>1</v>
      </c>
      <c r="D1159" s="37">
        <v>4</v>
      </c>
      <c r="E1159" s="91">
        <v>60</v>
      </c>
      <c r="F1159" s="36">
        <v>3</v>
      </c>
      <c r="G1159" s="37">
        <v>1</v>
      </c>
      <c r="H1159" s="37">
        <v>2</v>
      </c>
      <c r="I1159" s="91">
        <v>95</v>
      </c>
      <c r="J1159" s="36">
        <v>0</v>
      </c>
      <c r="K1159" s="37">
        <v>0</v>
      </c>
      <c r="L1159" s="37">
        <v>0</v>
      </c>
    </row>
    <row r="1160" spans="1:12" ht="15.75" customHeight="1">
      <c r="A1160" s="17">
        <v>26</v>
      </c>
      <c r="B1160" s="36">
        <v>5</v>
      </c>
      <c r="C1160" s="37">
        <v>2</v>
      </c>
      <c r="D1160" s="37">
        <v>3</v>
      </c>
      <c r="E1160" s="91">
        <v>61</v>
      </c>
      <c r="F1160" s="36">
        <v>6</v>
      </c>
      <c r="G1160" s="37">
        <v>3</v>
      </c>
      <c r="H1160" s="37">
        <v>3</v>
      </c>
      <c r="I1160" s="91">
        <v>96</v>
      </c>
      <c r="J1160" s="36">
        <v>1</v>
      </c>
      <c r="K1160" s="37">
        <v>1</v>
      </c>
      <c r="L1160" s="37">
        <v>0</v>
      </c>
    </row>
    <row r="1161" spans="1:12" ht="15.75" customHeight="1">
      <c r="A1161" s="17">
        <v>27</v>
      </c>
      <c r="B1161" s="36">
        <v>5</v>
      </c>
      <c r="C1161" s="37">
        <v>3</v>
      </c>
      <c r="D1161" s="37">
        <v>2</v>
      </c>
      <c r="E1161" s="91">
        <v>62</v>
      </c>
      <c r="F1161" s="36">
        <v>4</v>
      </c>
      <c r="G1161" s="37">
        <v>2</v>
      </c>
      <c r="H1161" s="37">
        <v>2</v>
      </c>
      <c r="I1161" s="91">
        <v>97</v>
      </c>
      <c r="J1161" s="36">
        <v>1</v>
      </c>
      <c r="K1161" s="37">
        <v>1</v>
      </c>
      <c r="L1161" s="37">
        <v>0</v>
      </c>
    </row>
    <row r="1162" spans="1:12" ht="15.75" customHeight="1">
      <c r="A1162" s="17">
        <v>28</v>
      </c>
      <c r="B1162" s="36">
        <v>4</v>
      </c>
      <c r="C1162" s="37">
        <v>2</v>
      </c>
      <c r="D1162" s="37">
        <v>2</v>
      </c>
      <c r="E1162" s="91">
        <v>63</v>
      </c>
      <c r="F1162" s="36">
        <v>4</v>
      </c>
      <c r="G1162" s="37">
        <v>3</v>
      </c>
      <c r="H1162" s="37">
        <v>1</v>
      </c>
      <c r="I1162" s="91">
        <v>98</v>
      </c>
      <c r="J1162" s="36">
        <v>0</v>
      </c>
      <c r="K1162" s="37">
        <v>0</v>
      </c>
      <c r="L1162" s="37">
        <v>0</v>
      </c>
    </row>
    <row r="1163" spans="1:12" ht="15.75" customHeight="1">
      <c r="A1163" s="19">
        <v>29</v>
      </c>
      <c r="B1163" s="39">
        <v>1</v>
      </c>
      <c r="C1163" s="40">
        <v>1</v>
      </c>
      <c r="D1163" s="40">
        <v>0</v>
      </c>
      <c r="E1163" s="92">
        <v>64</v>
      </c>
      <c r="F1163" s="39">
        <v>4</v>
      </c>
      <c r="G1163" s="40">
        <v>3</v>
      </c>
      <c r="H1163" s="40">
        <v>1</v>
      </c>
      <c r="I1163" s="91">
        <v>99</v>
      </c>
      <c r="J1163" s="36">
        <v>1</v>
      </c>
      <c r="K1163" s="37">
        <v>0</v>
      </c>
      <c r="L1163" s="37">
        <v>1</v>
      </c>
    </row>
    <row r="1164" spans="1:12" ht="25.5" customHeight="1">
      <c r="A1164" s="10" t="s">
        <v>31</v>
      </c>
      <c r="B1164" s="44">
        <v>22</v>
      </c>
      <c r="C1164" s="44">
        <v>8</v>
      </c>
      <c r="D1164" s="44">
        <v>14</v>
      </c>
      <c r="E1164" s="98" t="s">
        <v>32</v>
      </c>
      <c r="F1164" s="44">
        <v>27</v>
      </c>
      <c r="G1164" s="44">
        <v>13</v>
      </c>
      <c r="H1164" s="44">
        <v>14</v>
      </c>
      <c r="I1164" s="95">
        <v>100</v>
      </c>
      <c r="J1164" s="47">
        <v>0</v>
      </c>
      <c r="K1164" s="48">
        <v>0</v>
      </c>
      <c r="L1164" s="48">
        <v>0</v>
      </c>
    </row>
    <row r="1165" spans="1:12" ht="15.75" customHeight="1">
      <c r="A1165" s="17">
        <v>30</v>
      </c>
      <c r="B1165" s="36">
        <v>1</v>
      </c>
      <c r="C1165" s="37">
        <v>0</v>
      </c>
      <c r="D1165" s="37">
        <v>1</v>
      </c>
      <c r="E1165" s="91">
        <v>65</v>
      </c>
      <c r="F1165" s="36">
        <v>5</v>
      </c>
      <c r="G1165" s="37">
        <v>3</v>
      </c>
      <c r="H1165" s="37">
        <v>2</v>
      </c>
      <c r="I1165" s="91">
        <v>101</v>
      </c>
      <c r="J1165" s="36">
        <v>0</v>
      </c>
      <c r="K1165" s="37">
        <v>0</v>
      </c>
      <c r="L1165" s="37">
        <v>0</v>
      </c>
    </row>
    <row r="1166" spans="1:12" ht="15.75" customHeight="1">
      <c r="A1166" s="17">
        <v>31</v>
      </c>
      <c r="B1166" s="36">
        <v>6</v>
      </c>
      <c r="C1166" s="37">
        <v>2</v>
      </c>
      <c r="D1166" s="37">
        <v>4</v>
      </c>
      <c r="E1166" s="91">
        <v>66</v>
      </c>
      <c r="F1166" s="36">
        <v>4</v>
      </c>
      <c r="G1166" s="37">
        <v>2</v>
      </c>
      <c r="H1166" s="37">
        <v>2</v>
      </c>
      <c r="I1166" s="91">
        <v>102</v>
      </c>
      <c r="J1166" s="36">
        <v>0</v>
      </c>
      <c r="K1166" s="37">
        <v>0</v>
      </c>
      <c r="L1166" s="37">
        <v>0</v>
      </c>
    </row>
    <row r="1167" spans="1:12" ht="15.75" customHeight="1">
      <c r="A1167" s="17">
        <v>32</v>
      </c>
      <c r="B1167" s="36">
        <v>2</v>
      </c>
      <c r="C1167" s="37">
        <v>0</v>
      </c>
      <c r="D1167" s="37">
        <v>2</v>
      </c>
      <c r="E1167" s="91">
        <v>67</v>
      </c>
      <c r="F1167" s="36">
        <v>7</v>
      </c>
      <c r="G1167" s="37">
        <v>1</v>
      </c>
      <c r="H1167" s="37">
        <v>6</v>
      </c>
      <c r="I1167" s="91">
        <v>103</v>
      </c>
      <c r="J1167" s="36">
        <v>0</v>
      </c>
      <c r="K1167" s="37">
        <v>0</v>
      </c>
      <c r="L1167" s="37">
        <v>0</v>
      </c>
    </row>
    <row r="1168" spans="1:12" ht="15.75" customHeight="1">
      <c r="A1168" s="17">
        <v>33</v>
      </c>
      <c r="B1168" s="36">
        <v>5</v>
      </c>
      <c r="C1168" s="37">
        <v>2</v>
      </c>
      <c r="D1168" s="37">
        <v>3</v>
      </c>
      <c r="E1168" s="91">
        <v>68</v>
      </c>
      <c r="F1168" s="36">
        <v>6</v>
      </c>
      <c r="G1168" s="37">
        <v>4</v>
      </c>
      <c r="H1168" s="37">
        <v>2</v>
      </c>
      <c r="I1168" s="96" t="s">
        <v>33</v>
      </c>
      <c r="J1168" s="39">
        <v>0</v>
      </c>
      <c r="K1168" s="40">
        <v>0</v>
      </c>
      <c r="L1168" s="40">
        <v>0</v>
      </c>
    </row>
    <row r="1169" spans="1:12" ht="15.75" customHeight="1" thickBot="1">
      <c r="A1169" s="32">
        <v>34</v>
      </c>
      <c r="B1169" s="36">
        <v>8</v>
      </c>
      <c r="C1169" s="37">
        <v>4</v>
      </c>
      <c r="D1169" s="37">
        <v>4</v>
      </c>
      <c r="E1169" s="91">
        <v>69</v>
      </c>
      <c r="F1169" s="36">
        <v>5</v>
      </c>
      <c r="G1169" s="37">
        <v>3</v>
      </c>
      <c r="H1169" s="37">
        <v>2</v>
      </c>
      <c r="I1169" s="107" t="s">
        <v>5</v>
      </c>
      <c r="J1169" s="47">
        <v>978</v>
      </c>
      <c r="K1169" s="47">
        <v>466</v>
      </c>
      <c r="L1169" s="47">
        <v>512</v>
      </c>
    </row>
    <row r="1170" spans="1:12" ht="23.25" customHeight="1" thickTop="1" thickBot="1">
      <c r="A1170" s="53" t="s">
        <v>34</v>
      </c>
      <c r="B1170" s="115">
        <v>240</v>
      </c>
      <c r="C1170" s="116">
        <v>121</v>
      </c>
      <c r="D1170" s="116">
        <v>119</v>
      </c>
      <c r="E1170" s="117" t="s">
        <v>36</v>
      </c>
      <c r="F1170" s="116">
        <v>604</v>
      </c>
      <c r="G1170" s="116">
        <v>291</v>
      </c>
      <c r="H1170" s="116">
        <v>313</v>
      </c>
      <c r="I1170" s="118" t="s">
        <v>37</v>
      </c>
      <c r="J1170" s="116">
        <v>134</v>
      </c>
      <c r="K1170" s="116">
        <v>54</v>
      </c>
      <c r="L1170" s="116">
        <v>80</v>
      </c>
    </row>
  </sheetData>
  <mergeCells count="3">
    <mergeCell ref="K811:L811"/>
    <mergeCell ref="K1:L1"/>
    <mergeCell ref="K676:L676"/>
  </mergeCells>
  <phoneticPr fontId="13"/>
  <pageMargins left="0.70866141732283472" right="0.39370078740157483" top="0.78740157480314965" bottom="0.78740157480314965" header="0.39370078740157483" footer="0.59055118110236227"/>
  <pageSetup paperSize="9" firstPageNumber="28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55">
    <tabColor theme="8" tint="0.79998168889431442"/>
  </sheetPr>
  <dimension ref="A1:AG900"/>
  <sheetViews>
    <sheetView zoomScale="70" zoomScaleNormal="70" workbookViewId="0">
      <selection activeCell="N3" sqref="N3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13" width="3.69921875" style="65" customWidth="1"/>
    <col min="14" max="20" width="9.3984375" style="65" customWidth="1"/>
    <col min="21" max="21" width="3.69921875" style="65" customWidth="1"/>
    <col min="22" max="22" width="5.19921875" style="5" hidden="1" customWidth="1"/>
    <col min="23" max="23" width="8.296875" style="7" hidden="1" customWidth="1"/>
    <col min="24" max="25" width="6.3984375" style="7" hidden="1" customWidth="1"/>
    <col min="26" max="26" width="5.19921875" style="3" hidden="1" customWidth="1"/>
    <col min="27" max="27" width="8.8984375" style="2" hidden="1" customWidth="1"/>
    <col min="28" max="28" width="9.19921875" style="1" hidden="1" customWidth="1"/>
    <col min="29" max="29" width="7.5" style="1" hidden="1" customWidth="1"/>
    <col min="30" max="30" width="5.19921875" style="3" hidden="1" customWidth="1"/>
    <col min="31" max="31" width="8.69921875" style="2" hidden="1" customWidth="1"/>
    <col min="32" max="32" width="8.8984375" style="1" hidden="1" customWidth="1"/>
    <col min="33" max="33" width="9.3984375" style="1" hidden="1" customWidth="1"/>
    <col min="34" max="245" width="8.796875" style="1"/>
    <col min="246" max="246" width="5.19921875" style="1" customWidth="1"/>
    <col min="247" max="249" width="6.3984375" style="1" customWidth="1"/>
    <col min="250" max="250" width="5.19921875" style="1" customWidth="1"/>
    <col min="251" max="253" width="6.3984375" style="1" customWidth="1"/>
    <col min="254" max="254" width="5.19921875" style="1" customWidth="1"/>
    <col min="255" max="257" width="6.3984375" style="1" customWidth="1"/>
    <col min="258" max="258" width="3.69921875" style="1" customWidth="1"/>
    <col min="259" max="265" width="9.3984375" style="1" customWidth="1"/>
    <col min="266" max="278" width="0" style="1" hidden="1" customWidth="1"/>
    <col min="279" max="279" width="7.69921875" style="1" customWidth="1"/>
    <col min="280" max="280" width="3.69921875" style="1" customWidth="1"/>
    <col min="281" max="281" width="7.69921875" style="1" customWidth="1"/>
    <col min="282" max="282" width="3.69921875" style="1" customWidth="1"/>
    <col min="283" max="283" width="7.69921875" style="1" customWidth="1"/>
    <col min="284" max="284" width="3.69921875" style="1" customWidth="1"/>
    <col min="285" max="501" width="8.796875" style="1"/>
    <col min="502" max="502" width="5.19921875" style="1" customWidth="1"/>
    <col min="503" max="505" width="6.3984375" style="1" customWidth="1"/>
    <col min="506" max="506" width="5.19921875" style="1" customWidth="1"/>
    <col min="507" max="509" width="6.3984375" style="1" customWidth="1"/>
    <col min="510" max="510" width="5.19921875" style="1" customWidth="1"/>
    <col min="511" max="513" width="6.3984375" style="1" customWidth="1"/>
    <col min="514" max="514" width="3.69921875" style="1" customWidth="1"/>
    <col min="515" max="521" width="9.3984375" style="1" customWidth="1"/>
    <col min="522" max="534" width="0" style="1" hidden="1" customWidth="1"/>
    <col min="535" max="535" width="7.69921875" style="1" customWidth="1"/>
    <col min="536" max="536" width="3.69921875" style="1" customWidth="1"/>
    <col min="537" max="537" width="7.69921875" style="1" customWidth="1"/>
    <col min="538" max="538" width="3.69921875" style="1" customWidth="1"/>
    <col min="539" max="539" width="7.69921875" style="1" customWidth="1"/>
    <col min="540" max="540" width="3.69921875" style="1" customWidth="1"/>
    <col min="541" max="757" width="8.796875" style="1"/>
    <col min="758" max="758" width="5.19921875" style="1" customWidth="1"/>
    <col min="759" max="761" width="6.3984375" style="1" customWidth="1"/>
    <col min="762" max="762" width="5.19921875" style="1" customWidth="1"/>
    <col min="763" max="765" width="6.3984375" style="1" customWidth="1"/>
    <col min="766" max="766" width="5.19921875" style="1" customWidth="1"/>
    <col min="767" max="769" width="6.3984375" style="1" customWidth="1"/>
    <col min="770" max="770" width="3.69921875" style="1" customWidth="1"/>
    <col min="771" max="777" width="9.3984375" style="1" customWidth="1"/>
    <col min="778" max="790" width="0" style="1" hidden="1" customWidth="1"/>
    <col min="791" max="791" width="7.69921875" style="1" customWidth="1"/>
    <col min="792" max="792" width="3.69921875" style="1" customWidth="1"/>
    <col min="793" max="793" width="7.69921875" style="1" customWidth="1"/>
    <col min="794" max="794" width="3.69921875" style="1" customWidth="1"/>
    <col min="795" max="795" width="7.69921875" style="1" customWidth="1"/>
    <col min="796" max="796" width="3.69921875" style="1" customWidth="1"/>
    <col min="797" max="1013" width="8.796875" style="1"/>
    <col min="1014" max="1014" width="5.19921875" style="1" customWidth="1"/>
    <col min="1015" max="1017" width="6.3984375" style="1" customWidth="1"/>
    <col min="1018" max="1018" width="5.19921875" style="1" customWidth="1"/>
    <col min="1019" max="1021" width="6.3984375" style="1" customWidth="1"/>
    <col min="1022" max="1022" width="5.19921875" style="1" customWidth="1"/>
    <col min="1023" max="1025" width="6.3984375" style="1" customWidth="1"/>
    <col min="1026" max="1026" width="3.69921875" style="1" customWidth="1"/>
    <col min="1027" max="1033" width="9.3984375" style="1" customWidth="1"/>
    <col min="1034" max="1046" width="0" style="1" hidden="1" customWidth="1"/>
    <col min="1047" max="1047" width="7.69921875" style="1" customWidth="1"/>
    <col min="1048" max="1048" width="3.69921875" style="1" customWidth="1"/>
    <col min="1049" max="1049" width="7.69921875" style="1" customWidth="1"/>
    <col min="1050" max="1050" width="3.69921875" style="1" customWidth="1"/>
    <col min="1051" max="1051" width="7.69921875" style="1" customWidth="1"/>
    <col min="1052" max="1052" width="3.69921875" style="1" customWidth="1"/>
    <col min="1053" max="1269" width="8.796875" style="1"/>
    <col min="1270" max="1270" width="5.19921875" style="1" customWidth="1"/>
    <col min="1271" max="1273" width="6.3984375" style="1" customWidth="1"/>
    <col min="1274" max="1274" width="5.19921875" style="1" customWidth="1"/>
    <col min="1275" max="1277" width="6.3984375" style="1" customWidth="1"/>
    <col min="1278" max="1278" width="5.19921875" style="1" customWidth="1"/>
    <col min="1279" max="1281" width="6.3984375" style="1" customWidth="1"/>
    <col min="1282" max="1282" width="3.69921875" style="1" customWidth="1"/>
    <col min="1283" max="1289" width="9.3984375" style="1" customWidth="1"/>
    <col min="1290" max="1302" width="0" style="1" hidden="1" customWidth="1"/>
    <col min="1303" max="1303" width="7.69921875" style="1" customWidth="1"/>
    <col min="1304" max="1304" width="3.69921875" style="1" customWidth="1"/>
    <col min="1305" max="1305" width="7.69921875" style="1" customWidth="1"/>
    <col min="1306" max="1306" width="3.69921875" style="1" customWidth="1"/>
    <col min="1307" max="1307" width="7.69921875" style="1" customWidth="1"/>
    <col min="1308" max="1308" width="3.69921875" style="1" customWidth="1"/>
    <col min="1309" max="1525" width="8.796875" style="1"/>
    <col min="1526" max="1526" width="5.19921875" style="1" customWidth="1"/>
    <col min="1527" max="1529" width="6.3984375" style="1" customWidth="1"/>
    <col min="1530" max="1530" width="5.19921875" style="1" customWidth="1"/>
    <col min="1531" max="1533" width="6.3984375" style="1" customWidth="1"/>
    <col min="1534" max="1534" width="5.19921875" style="1" customWidth="1"/>
    <col min="1535" max="1537" width="6.3984375" style="1" customWidth="1"/>
    <col min="1538" max="1538" width="3.69921875" style="1" customWidth="1"/>
    <col min="1539" max="1545" width="9.3984375" style="1" customWidth="1"/>
    <col min="1546" max="1558" width="0" style="1" hidden="1" customWidth="1"/>
    <col min="1559" max="1559" width="7.69921875" style="1" customWidth="1"/>
    <col min="1560" max="1560" width="3.69921875" style="1" customWidth="1"/>
    <col min="1561" max="1561" width="7.69921875" style="1" customWidth="1"/>
    <col min="1562" max="1562" width="3.69921875" style="1" customWidth="1"/>
    <col min="1563" max="1563" width="7.69921875" style="1" customWidth="1"/>
    <col min="1564" max="1564" width="3.69921875" style="1" customWidth="1"/>
    <col min="1565" max="1781" width="8.796875" style="1"/>
    <col min="1782" max="1782" width="5.19921875" style="1" customWidth="1"/>
    <col min="1783" max="1785" width="6.3984375" style="1" customWidth="1"/>
    <col min="1786" max="1786" width="5.19921875" style="1" customWidth="1"/>
    <col min="1787" max="1789" width="6.3984375" style="1" customWidth="1"/>
    <col min="1790" max="1790" width="5.19921875" style="1" customWidth="1"/>
    <col min="1791" max="1793" width="6.3984375" style="1" customWidth="1"/>
    <col min="1794" max="1794" width="3.69921875" style="1" customWidth="1"/>
    <col min="1795" max="1801" width="9.3984375" style="1" customWidth="1"/>
    <col min="1802" max="1814" width="0" style="1" hidden="1" customWidth="1"/>
    <col min="1815" max="1815" width="7.69921875" style="1" customWidth="1"/>
    <col min="1816" max="1816" width="3.69921875" style="1" customWidth="1"/>
    <col min="1817" max="1817" width="7.69921875" style="1" customWidth="1"/>
    <col min="1818" max="1818" width="3.69921875" style="1" customWidth="1"/>
    <col min="1819" max="1819" width="7.69921875" style="1" customWidth="1"/>
    <col min="1820" max="1820" width="3.69921875" style="1" customWidth="1"/>
    <col min="1821" max="2037" width="8.796875" style="1"/>
    <col min="2038" max="2038" width="5.19921875" style="1" customWidth="1"/>
    <col min="2039" max="2041" width="6.3984375" style="1" customWidth="1"/>
    <col min="2042" max="2042" width="5.19921875" style="1" customWidth="1"/>
    <col min="2043" max="2045" width="6.3984375" style="1" customWidth="1"/>
    <col min="2046" max="2046" width="5.19921875" style="1" customWidth="1"/>
    <col min="2047" max="2049" width="6.3984375" style="1" customWidth="1"/>
    <col min="2050" max="2050" width="3.69921875" style="1" customWidth="1"/>
    <col min="2051" max="2057" width="9.3984375" style="1" customWidth="1"/>
    <col min="2058" max="2070" width="0" style="1" hidden="1" customWidth="1"/>
    <col min="2071" max="2071" width="7.69921875" style="1" customWidth="1"/>
    <col min="2072" max="2072" width="3.69921875" style="1" customWidth="1"/>
    <col min="2073" max="2073" width="7.69921875" style="1" customWidth="1"/>
    <col min="2074" max="2074" width="3.69921875" style="1" customWidth="1"/>
    <col min="2075" max="2075" width="7.69921875" style="1" customWidth="1"/>
    <col min="2076" max="2076" width="3.69921875" style="1" customWidth="1"/>
    <col min="2077" max="2293" width="8.796875" style="1"/>
    <col min="2294" max="2294" width="5.19921875" style="1" customWidth="1"/>
    <col min="2295" max="2297" width="6.3984375" style="1" customWidth="1"/>
    <col min="2298" max="2298" width="5.19921875" style="1" customWidth="1"/>
    <col min="2299" max="2301" width="6.3984375" style="1" customWidth="1"/>
    <col min="2302" max="2302" width="5.19921875" style="1" customWidth="1"/>
    <col min="2303" max="2305" width="6.3984375" style="1" customWidth="1"/>
    <col min="2306" max="2306" width="3.69921875" style="1" customWidth="1"/>
    <col min="2307" max="2313" width="9.3984375" style="1" customWidth="1"/>
    <col min="2314" max="2326" width="0" style="1" hidden="1" customWidth="1"/>
    <col min="2327" max="2327" width="7.69921875" style="1" customWidth="1"/>
    <col min="2328" max="2328" width="3.69921875" style="1" customWidth="1"/>
    <col min="2329" max="2329" width="7.69921875" style="1" customWidth="1"/>
    <col min="2330" max="2330" width="3.69921875" style="1" customWidth="1"/>
    <col min="2331" max="2331" width="7.69921875" style="1" customWidth="1"/>
    <col min="2332" max="2332" width="3.69921875" style="1" customWidth="1"/>
    <col min="2333" max="2549" width="8.796875" style="1"/>
    <col min="2550" max="2550" width="5.19921875" style="1" customWidth="1"/>
    <col min="2551" max="2553" width="6.3984375" style="1" customWidth="1"/>
    <col min="2554" max="2554" width="5.19921875" style="1" customWidth="1"/>
    <col min="2555" max="2557" width="6.3984375" style="1" customWidth="1"/>
    <col min="2558" max="2558" width="5.19921875" style="1" customWidth="1"/>
    <col min="2559" max="2561" width="6.3984375" style="1" customWidth="1"/>
    <col min="2562" max="2562" width="3.69921875" style="1" customWidth="1"/>
    <col min="2563" max="2569" width="9.3984375" style="1" customWidth="1"/>
    <col min="2570" max="2582" width="0" style="1" hidden="1" customWidth="1"/>
    <col min="2583" max="2583" width="7.69921875" style="1" customWidth="1"/>
    <col min="2584" max="2584" width="3.69921875" style="1" customWidth="1"/>
    <col min="2585" max="2585" width="7.69921875" style="1" customWidth="1"/>
    <col min="2586" max="2586" width="3.69921875" style="1" customWidth="1"/>
    <col min="2587" max="2587" width="7.69921875" style="1" customWidth="1"/>
    <col min="2588" max="2588" width="3.69921875" style="1" customWidth="1"/>
    <col min="2589" max="2805" width="8.796875" style="1"/>
    <col min="2806" max="2806" width="5.19921875" style="1" customWidth="1"/>
    <col min="2807" max="2809" width="6.3984375" style="1" customWidth="1"/>
    <col min="2810" max="2810" width="5.19921875" style="1" customWidth="1"/>
    <col min="2811" max="2813" width="6.3984375" style="1" customWidth="1"/>
    <col min="2814" max="2814" width="5.19921875" style="1" customWidth="1"/>
    <col min="2815" max="2817" width="6.3984375" style="1" customWidth="1"/>
    <col min="2818" max="2818" width="3.69921875" style="1" customWidth="1"/>
    <col min="2819" max="2825" width="9.3984375" style="1" customWidth="1"/>
    <col min="2826" max="2838" width="0" style="1" hidden="1" customWidth="1"/>
    <col min="2839" max="2839" width="7.69921875" style="1" customWidth="1"/>
    <col min="2840" max="2840" width="3.69921875" style="1" customWidth="1"/>
    <col min="2841" max="2841" width="7.69921875" style="1" customWidth="1"/>
    <col min="2842" max="2842" width="3.69921875" style="1" customWidth="1"/>
    <col min="2843" max="2843" width="7.69921875" style="1" customWidth="1"/>
    <col min="2844" max="2844" width="3.69921875" style="1" customWidth="1"/>
    <col min="2845" max="3061" width="8.796875" style="1"/>
    <col min="3062" max="3062" width="5.19921875" style="1" customWidth="1"/>
    <col min="3063" max="3065" width="6.3984375" style="1" customWidth="1"/>
    <col min="3066" max="3066" width="5.19921875" style="1" customWidth="1"/>
    <col min="3067" max="3069" width="6.3984375" style="1" customWidth="1"/>
    <col min="3070" max="3070" width="5.19921875" style="1" customWidth="1"/>
    <col min="3071" max="3073" width="6.3984375" style="1" customWidth="1"/>
    <col min="3074" max="3074" width="3.69921875" style="1" customWidth="1"/>
    <col min="3075" max="3081" width="9.3984375" style="1" customWidth="1"/>
    <col min="3082" max="3094" width="0" style="1" hidden="1" customWidth="1"/>
    <col min="3095" max="3095" width="7.69921875" style="1" customWidth="1"/>
    <col min="3096" max="3096" width="3.69921875" style="1" customWidth="1"/>
    <col min="3097" max="3097" width="7.69921875" style="1" customWidth="1"/>
    <col min="3098" max="3098" width="3.69921875" style="1" customWidth="1"/>
    <col min="3099" max="3099" width="7.69921875" style="1" customWidth="1"/>
    <col min="3100" max="3100" width="3.69921875" style="1" customWidth="1"/>
    <col min="3101" max="3317" width="8.796875" style="1"/>
    <col min="3318" max="3318" width="5.19921875" style="1" customWidth="1"/>
    <col min="3319" max="3321" width="6.3984375" style="1" customWidth="1"/>
    <col min="3322" max="3322" width="5.19921875" style="1" customWidth="1"/>
    <col min="3323" max="3325" width="6.3984375" style="1" customWidth="1"/>
    <col min="3326" max="3326" width="5.19921875" style="1" customWidth="1"/>
    <col min="3327" max="3329" width="6.3984375" style="1" customWidth="1"/>
    <col min="3330" max="3330" width="3.69921875" style="1" customWidth="1"/>
    <col min="3331" max="3337" width="9.3984375" style="1" customWidth="1"/>
    <col min="3338" max="3350" width="0" style="1" hidden="1" customWidth="1"/>
    <col min="3351" max="3351" width="7.69921875" style="1" customWidth="1"/>
    <col min="3352" max="3352" width="3.69921875" style="1" customWidth="1"/>
    <col min="3353" max="3353" width="7.69921875" style="1" customWidth="1"/>
    <col min="3354" max="3354" width="3.69921875" style="1" customWidth="1"/>
    <col min="3355" max="3355" width="7.69921875" style="1" customWidth="1"/>
    <col min="3356" max="3356" width="3.69921875" style="1" customWidth="1"/>
    <col min="3357" max="3573" width="8.796875" style="1"/>
    <col min="3574" max="3574" width="5.19921875" style="1" customWidth="1"/>
    <col min="3575" max="3577" width="6.3984375" style="1" customWidth="1"/>
    <col min="3578" max="3578" width="5.19921875" style="1" customWidth="1"/>
    <col min="3579" max="3581" width="6.3984375" style="1" customWidth="1"/>
    <col min="3582" max="3582" width="5.19921875" style="1" customWidth="1"/>
    <col min="3583" max="3585" width="6.3984375" style="1" customWidth="1"/>
    <col min="3586" max="3586" width="3.69921875" style="1" customWidth="1"/>
    <col min="3587" max="3593" width="9.3984375" style="1" customWidth="1"/>
    <col min="3594" max="3606" width="0" style="1" hidden="1" customWidth="1"/>
    <col min="3607" max="3607" width="7.69921875" style="1" customWidth="1"/>
    <col min="3608" max="3608" width="3.69921875" style="1" customWidth="1"/>
    <col min="3609" max="3609" width="7.69921875" style="1" customWidth="1"/>
    <col min="3610" max="3610" width="3.69921875" style="1" customWidth="1"/>
    <col min="3611" max="3611" width="7.69921875" style="1" customWidth="1"/>
    <col min="3612" max="3612" width="3.69921875" style="1" customWidth="1"/>
    <col min="3613" max="3829" width="8.796875" style="1"/>
    <col min="3830" max="3830" width="5.19921875" style="1" customWidth="1"/>
    <col min="3831" max="3833" width="6.3984375" style="1" customWidth="1"/>
    <col min="3834" max="3834" width="5.19921875" style="1" customWidth="1"/>
    <col min="3835" max="3837" width="6.3984375" style="1" customWidth="1"/>
    <col min="3838" max="3838" width="5.19921875" style="1" customWidth="1"/>
    <col min="3839" max="3841" width="6.3984375" style="1" customWidth="1"/>
    <col min="3842" max="3842" width="3.69921875" style="1" customWidth="1"/>
    <col min="3843" max="3849" width="9.3984375" style="1" customWidth="1"/>
    <col min="3850" max="3862" width="0" style="1" hidden="1" customWidth="1"/>
    <col min="3863" max="3863" width="7.69921875" style="1" customWidth="1"/>
    <col min="3864" max="3864" width="3.69921875" style="1" customWidth="1"/>
    <col min="3865" max="3865" width="7.69921875" style="1" customWidth="1"/>
    <col min="3866" max="3866" width="3.69921875" style="1" customWidth="1"/>
    <col min="3867" max="3867" width="7.69921875" style="1" customWidth="1"/>
    <col min="3868" max="3868" width="3.69921875" style="1" customWidth="1"/>
    <col min="3869" max="4085" width="8.796875" style="1"/>
    <col min="4086" max="4086" width="5.19921875" style="1" customWidth="1"/>
    <col min="4087" max="4089" width="6.3984375" style="1" customWidth="1"/>
    <col min="4090" max="4090" width="5.19921875" style="1" customWidth="1"/>
    <col min="4091" max="4093" width="6.3984375" style="1" customWidth="1"/>
    <col min="4094" max="4094" width="5.19921875" style="1" customWidth="1"/>
    <col min="4095" max="4097" width="6.3984375" style="1" customWidth="1"/>
    <col min="4098" max="4098" width="3.69921875" style="1" customWidth="1"/>
    <col min="4099" max="4105" width="9.3984375" style="1" customWidth="1"/>
    <col min="4106" max="4118" width="0" style="1" hidden="1" customWidth="1"/>
    <col min="4119" max="4119" width="7.69921875" style="1" customWidth="1"/>
    <col min="4120" max="4120" width="3.69921875" style="1" customWidth="1"/>
    <col min="4121" max="4121" width="7.69921875" style="1" customWidth="1"/>
    <col min="4122" max="4122" width="3.69921875" style="1" customWidth="1"/>
    <col min="4123" max="4123" width="7.69921875" style="1" customWidth="1"/>
    <col min="4124" max="4124" width="3.69921875" style="1" customWidth="1"/>
    <col min="4125" max="4341" width="8.796875" style="1"/>
    <col min="4342" max="4342" width="5.19921875" style="1" customWidth="1"/>
    <col min="4343" max="4345" width="6.3984375" style="1" customWidth="1"/>
    <col min="4346" max="4346" width="5.19921875" style="1" customWidth="1"/>
    <col min="4347" max="4349" width="6.3984375" style="1" customWidth="1"/>
    <col min="4350" max="4350" width="5.19921875" style="1" customWidth="1"/>
    <col min="4351" max="4353" width="6.3984375" style="1" customWidth="1"/>
    <col min="4354" max="4354" width="3.69921875" style="1" customWidth="1"/>
    <col min="4355" max="4361" width="9.3984375" style="1" customWidth="1"/>
    <col min="4362" max="4374" width="0" style="1" hidden="1" customWidth="1"/>
    <col min="4375" max="4375" width="7.69921875" style="1" customWidth="1"/>
    <col min="4376" max="4376" width="3.69921875" style="1" customWidth="1"/>
    <col min="4377" max="4377" width="7.69921875" style="1" customWidth="1"/>
    <col min="4378" max="4378" width="3.69921875" style="1" customWidth="1"/>
    <col min="4379" max="4379" width="7.69921875" style="1" customWidth="1"/>
    <col min="4380" max="4380" width="3.69921875" style="1" customWidth="1"/>
    <col min="4381" max="4597" width="8.796875" style="1"/>
    <col min="4598" max="4598" width="5.19921875" style="1" customWidth="1"/>
    <col min="4599" max="4601" width="6.3984375" style="1" customWidth="1"/>
    <col min="4602" max="4602" width="5.19921875" style="1" customWidth="1"/>
    <col min="4603" max="4605" width="6.3984375" style="1" customWidth="1"/>
    <col min="4606" max="4606" width="5.19921875" style="1" customWidth="1"/>
    <col min="4607" max="4609" width="6.3984375" style="1" customWidth="1"/>
    <col min="4610" max="4610" width="3.69921875" style="1" customWidth="1"/>
    <col min="4611" max="4617" width="9.3984375" style="1" customWidth="1"/>
    <col min="4618" max="4630" width="0" style="1" hidden="1" customWidth="1"/>
    <col min="4631" max="4631" width="7.69921875" style="1" customWidth="1"/>
    <col min="4632" max="4632" width="3.69921875" style="1" customWidth="1"/>
    <col min="4633" max="4633" width="7.69921875" style="1" customWidth="1"/>
    <col min="4634" max="4634" width="3.69921875" style="1" customWidth="1"/>
    <col min="4635" max="4635" width="7.69921875" style="1" customWidth="1"/>
    <col min="4636" max="4636" width="3.69921875" style="1" customWidth="1"/>
    <col min="4637" max="4853" width="8.796875" style="1"/>
    <col min="4854" max="4854" width="5.19921875" style="1" customWidth="1"/>
    <col min="4855" max="4857" width="6.3984375" style="1" customWidth="1"/>
    <col min="4858" max="4858" width="5.19921875" style="1" customWidth="1"/>
    <col min="4859" max="4861" width="6.3984375" style="1" customWidth="1"/>
    <col min="4862" max="4862" width="5.19921875" style="1" customWidth="1"/>
    <col min="4863" max="4865" width="6.3984375" style="1" customWidth="1"/>
    <col min="4866" max="4866" width="3.69921875" style="1" customWidth="1"/>
    <col min="4867" max="4873" width="9.3984375" style="1" customWidth="1"/>
    <col min="4874" max="4886" width="0" style="1" hidden="1" customWidth="1"/>
    <col min="4887" max="4887" width="7.69921875" style="1" customWidth="1"/>
    <col min="4888" max="4888" width="3.69921875" style="1" customWidth="1"/>
    <col min="4889" max="4889" width="7.69921875" style="1" customWidth="1"/>
    <col min="4890" max="4890" width="3.69921875" style="1" customWidth="1"/>
    <col min="4891" max="4891" width="7.69921875" style="1" customWidth="1"/>
    <col min="4892" max="4892" width="3.69921875" style="1" customWidth="1"/>
    <col min="4893" max="5109" width="8.796875" style="1"/>
    <col min="5110" max="5110" width="5.19921875" style="1" customWidth="1"/>
    <col min="5111" max="5113" width="6.3984375" style="1" customWidth="1"/>
    <col min="5114" max="5114" width="5.19921875" style="1" customWidth="1"/>
    <col min="5115" max="5117" width="6.3984375" style="1" customWidth="1"/>
    <col min="5118" max="5118" width="5.19921875" style="1" customWidth="1"/>
    <col min="5119" max="5121" width="6.3984375" style="1" customWidth="1"/>
    <col min="5122" max="5122" width="3.69921875" style="1" customWidth="1"/>
    <col min="5123" max="5129" width="9.3984375" style="1" customWidth="1"/>
    <col min="5130" max="5142" width="0" style="1" hidden="1" customWidth="1"/>
    <col min="5143" max="5143" width="7.69921875" style="1" customWidth="1"/>
    <col min="5144" max="5144" width="3.69921875" style="1" customWidth="1"/>
    <col min="5145" max="5145" width="7.69921875" style="1" customWidth="1"/>
    <col min="5146" max="5146" width="3.69921875" style="1" customWidth="1"/>
    <col min="5147" max="5147" width="7.69921875" style="1" customWidth="1"/>
    <col min="5148" max="5148" width="3.69921875" style="1" customWidth="1"/>
    <col min="5149" max="5365" width="8.796875" style="1"/>
    <col min="5366" max="5366" width="5.19921875" style="1" customWidth="1"/>
    <col min="5367" max="5369" width="6.3984375" style="1" customWidth="1"/>
    <col min="5370" max="5370" width="5.19921875" style="1" customWidth="1"/>
    <col min="5371" max="5373" width="6.3984375" style="1" customWidth="1"/>
    <col min="5374" max="5374" width="5.19921875" style="1" customWidth="1"/>
    <col min="5375" max="5377" width="6.3984375" style="1" customWidth="1"/>
    <col min="5378" max="5378" width="3.69921875" style="1" customWidth="1"/>
    <col min="5379" max="5385" width="9.3984375" style="1" customWidth="1"/>
    <col min="5386" max="5398" width="0" style="1" hidden="1" customWidth="1"/>
    <col min="5399" max="5399" width="7.69921875" style="1" customWidth="1"/>
    <col min="5400" max="5400" width="3.69921875" style="1" customWidth="1"/>
    <col min="5401" max="5401" width="7.69921875" style="1" customWidth="1"/>
    <col min="5402" max="5402" width="3.69921875" style="1" customWidth="1"/>
    <col min="5403" max="5403" width="7.69921875" style="1" customWidth="1"/>
    <col min="5404" max="5404" width="3.69921875" style="1" customWidth="1"/>
    <col min="5405" max="5621" width="8.796875" style="1"/>
    <col min="5622" max="5622" width="5.19921875" style="1" customWidth="1"/>
    <col min="5623" max="5625" width="6.3984375" style="1" customWidth="1"/>
    <col min="5626" max="5626" width="5.19921875" style="1" customWidth="1"/>
    <col min="5627" max="5629" width="6.3984375" style="1" customWidth="1"/>
    <col min="5630" max="5630" width="5.19921875" style="1" customWidth="1"/>
    <col min="5631" max="5633" width="6.3984375" style="1" customWidth="1"/>
    <col min="5634" max="5634" width="3.69921875" style="1" customWidth="1"/>
    <col min="5635" max="5641" width="9.3984375" style="1" customWidth="1"/>
    <col min="5642" max="5654" width="0" style="1" hidden="1" customWidth="1"/>
    <col min="5655" max="5655" width="7.69921875" style="1" customWidth="1"/>
    <col min="5656" max="5656" width="3.69921875" style="1" customWidth="1"/>
    <col min="5657" max="5657" width="7.69921875" style="1" customWidth="1"/>
    <col min="5658" max="5658" width="3.69921875" style="1" customWidth="1"/>
    <col min="5659" max="5659" width="7.69921875" style="1" customWidth="1"/>
    <col min="5660" max="5660" width="3.69921875" style="1" customWidth="1"/>
    <col min="5661" max="5877" width="8.796875" style="1"/>
    <col min="5878" max="5878" width="5.19921875" style="1" customWidth="1"/>
    <col min="5879" max="5881" width="6.3984375" style="1" customWidth="1"/>
    <col min="5882" max="5882" width="5.19921875" style="1" customWidth="1"/>
    <col min="5883" max="5885" width="6.3984375" style="1" customWidth="1"/>
    <col min="5886" max="5886" width="5.19921875" style="1" customWidth="1"/>
    <col min="5887" max="5889" width="6.3984375" style="1" customWidth="1"/>
    <col min="5890" max="5890" width="3.69921875" style="1" customWidth="1"/>
    <col min="5891" max="5897" width="9.3984375" style="1" customWidth="1"/>
    <col min="5898" max="5910" width="0" style="1" hidden="1" customWidth="1"/>
    <col min="5911" max="5911" width="7.69921875" style="1" customWidth="1"/>
    <col min="5912" max="5912" width="3.69921875" style="1" customWidth="1"/>
    <col min="5913" max="5913" width="7.69921875" style="1" customWidth="1"/>
    <col min="5914" max="5914" width="3.69921875" style="1" customWidth="1"/>
    <col min="5915" max="5915" width="7.69921875" style="1" customWidth="1"/>
    <col min="5916" max="5916" width="3.69921875" style="1" customWidth="1"/>
    <col min="5917" max="6133" width="8.796875" style="1"/>
    <col min="6134" max="6134" width="5.19921875" style="1" customWidth="1"/>
    <col min="6135" max="6137" width="6.3984375" style="1" customWidth="1"/>
    <col min="6138" max="6138" width="5.19921875" style="1" customWidth="1"/>
    <col min="6139" max="6141" width="6.3984375" style="1" customWidth="1"/>
    <col min="6142" max="6142" width="5.19921875" style="1" customWidth="1"/>
    <col min="6143" max="6145" width="6.3984375" style="1" customWidth="1"/>
    <col min="6146" max="6146" width="3.69921875" style="1" customWidth="1"/>
    <col min="6147" max="6153" width="9.3984375" style="1" customWidth="1"/>
    <col min="6154" max="6166" width="0" style="1" hidden="1" customWidth="1"/>
    <col min="6167" max="6167" width="7.69921875" style="1" customWidth="1"/>
    <col min="6168" max="6168" width="3.69921875" style="1" customWidth="1"/>
    <col min="6169" max="6169" width="7.69921875" style="1" customWidth="1"/>
    <col min="6170" max="6170" width="3.69921875" style="1" customWidth="1"/>
    <col min="6171" max="6171" width="7.69921875" style="1" customWidth="1"/>
    <col min="6172" max="6172" width="3.69921875" style="1" customWidth="1"/>
    <col min="6173" max="6389" width="8.796875" style="1"/>
    <col min="6390" max="6390" width="5.19921875" style="1" customWidth="1"/>
    <col min="6391" max="6393" width="6.3984375" style="1" customWidth="1"/>
    <col min="6394" max="6394" width="5.19921875" style="1" customWidth="1"/>
    <col min="6395" max="6397" width="6.3984375" style="1" customWidth="1"/>
    <col min="6398" max="6398" width="5.19921875" style="1" customWidth="1"/>
    <col min="6399" max="6401" width="6.3984375" style="1" customWidth="1"/>
    <col min="6402" max="6402" width="3.69921875" style="1" customWidth="1"/>
    <col min="6403" max="6409" width="9.3984375" style="1" customWidth="1"/>
    <col min="6410" max="6422" width="0" style="1" hidden="1" customWidth="1"/>
    <col min="6423" max="6423" width="7.69921875" style="1" customWidth="1"/>
    <col min="6424" max="6424" width="3.69921875" style="1" customWidth="1"/>
    <col min="6425" max="6425" width="7.69921875" style="1" customWidth="1"/>
    <col min="6426" max="6426" width="3.69921875" style="1" customWidth="1"/>
    <col min="6427" max="6427" width="7.69921875" style="1" customWidth="1"/>
    <col min="6428" max="6428" width="3.69921875" style="1" customWidth="1"/>
    <col min="6429" max="6645" width="8.796875" style="1"/>
    <col min="6646" max="6646" width="5.19921875" style="1" customWidth="1"/>
    <col min="6647" max="6649" width="6.3984375" style="1" customWidth="1"/>
    <col min="6650" max="6650" width="5.19921875" style="1" customWidth="1"/>
    <col min="6651" max="6653" width="6.3984375" style="1" customWidth="1"/>
    <col min="6654" max="6654" width="5.19921875" style="1" customWidth="1"/>
    <col min="6655" max="6657" width="6.3984375" style="1" customWidth="1"/>
    <col min="6658" max="6658" width="3.69921875" style="1" customWidth="1"/>
    <col min="6659" max="6665" width="9.3984375" style="1" customWidth="1"/>
    <col min="6666" max="6678" width="0" style="1" hidden="1" customWidth="1"/>
    <col min="6679" max="6679" width="7.69921875" style="1" customWidth="1"/>
    <col min="6680" max="6680" width="3.69921875" style="1" customWidth="1"/>
    <col min="6681" max="6681" width="7.69921875" style="1" customWidth="1"/>
    <col min="6682" max="6682" width="3.69921875" style="1" customWidth="1"/>
    <col min="6683" max="6683" width="7.69921875" style="1" customWidth="1"/>
    <col min="6684" max="6684" width="3.69921875" style="1" customWidth="1"/>
    <col min="6685" max="6901" width="8.796875" style="1"/>
    <col min="6902" max="6902" width="5.19921875" style="1" customWidth="1"/>
    <col min="6903" max="6905" width="6.3984375" style="1" customWidth="1"/>
    <col min="6906" max="6906" width="5.19921875" style="1" customWidth="1"/>
    <col min="6907" max="6909" width="6.3984375" style="1" customWidth="1"/>
    <col min="6910" max="6910" width="5.19921875" style="1" customWidth="1"/>
    <col min="6911" max="6913" width="6.3984375" style="1" customWidth="1"/>
    <col min="6914" max="6914" width="3.69921875" style="1" customWidth="1"/>
    <col min="6915" max="6921" width="9.3984375" style="1" customWidth="1"/>
    <col min="6922" max="6934" width="0" style="1" hidden="1" customWidth="1"/>
    <col min="6935" max="6935" width="7.69921875" style="1" customWidth="1"/>
    <col min="6936" max="6936" width="3.69921875" style="1" customWidth="1"/>
    <col min="6937" max="6937" width="7.69921875" style="1" customWidth="1"/>
    <col min="6938" max="6938" width="3.69921875" style="1" customWidth="1"/>
    <col min="6939" max="6939" width="7.69921875" style="1" customWidth="1"/>
    <col min="6940" max="6940" width="3.69921875" style="1" customWidth="1"/>
    <col min="6941" max="7157" width="8.796875" style="1"/>
    <col min="7158" max="7158" width="5.19921875" style="1" customWidth="1"/>
    <col min="7159" max="7161" width="6.3984375" style="1" customWidth="1"/>
    <col min="7162" max="7162" width="5.19921875" style="1" customWidth="1"/>
    <col min="7163" max="7165" width="6.3984375" style="1" customWidth="1"/>
    <col min="7166" max="7166" width="5.19921875" style="1" customWidth="1"/>
    <col min="7167" max="7169" width="6.3984375" style="1" customWidth="1"/>
    <col min="7170" max="7170" width="3.69921875" style="1" customWidth="1"/>
    <col min="7171" max="7177" width="9.3984375" style="1" customWidth="1"/>
    <col min="7178" max="7190" width="0" style="1" hidden="1" customWidth="1"/>
    <col min="7191" max="7191" width="7.69921875" style="1" customWidth="1"/>
    <col min="7192" max="7192" width="3.69921875" style="1" customWidth="1"/>
    <col min="7193" max="7193" width="7.69921875" style="1" customWidth="1"/>
    <col min="7194" max="7194" width="3.69921875" style="1" customWidth="1"/>
    <col min="7195" max="7195" width="7.69921875" style="1" customWidth="1"/>
    <col min="7196" max="7196" width="3.69921875" style="1" customWidth="1"/>
    <col min="7197" max="7413" width="8.796875" style="1"/>
    <col min="7414" max="7414" width="5.19921875" style="1" customWidth="1"/>
    <col min="7415" max="7417" width="6.3984375" style="1" customWidth="1"/>
    <col min="7418" max="7418" width="5.19921875" style="1" customWidth="1"/>
    <col min="7419" max="7421" width="6.3984375" style="1" customWidth="1"/>
    <col min="7422" max="7422" width="5.19921875" style="1" customWidth="1"/>
    <col min="7423" max="7425" width="6.3984375" style="1" customWidth="1"/>
    <col min="7426" max="7426" width="3.69921875" style="1" customWidth="1"/>
    <col min="7427" max="7433" width="9.3984375" style="1" customWidth="1"/>
    <col min="7434" max="7446" width="0" style="1" hidden="1" customWidth="1"/>
    <col min="7447" max="7447" width="7.69921875" style="1" customWidth="1"/>
    <col min="7448" max="7448" width="3.69921875" style="1" customWidth="1"/>
    <col min="7449" max="7449" width="7.69921875" style="1" customWidth="1"/>
    <col min="7450" max="7450" width="3.69921875" style="1" customWidth="1"/>
    <col min="7451" max="7451" width="7.69921875" style="1" customWidth="1"/>
    <col min="7452" max="7452" width="3.69921875" style="1" customWidth="1"/>
    <col min="7453" max="7669" width="8.796875" style="1"/>
    <col min="7670" max="7670" width="5.19921875" style="1" customWidth="1"/>
    <col min="7671" max="7673" width="6.3984375" style="1" customWidth="1"/>
    <col min="7674" max="7674" width="5.19921875" style="1" customWidth="1"/>
    <col min="7675" max="7677" width="6.3984375" style="1" customWidth="1"/>
    <col min="7678" max="7678" width="5.19921875" style="1" customWidth="1"/>
    <col min="7679" max="7681" width="6.3984375" style="1" customWidth="1"/>
    <col min="7682" max="7682" width="3.69921875" style="1" customWidth="1"/>
    <col min="7683" max="7689" width="9.3984375" style="1" customWidth="1"/>
    <col min="7690" max="7702" width="0" style="1" hidden="1" customWidth="1"/>
    <col min="7703" max="7703" width="7.69921875" style="1" customWidth="1"/>
    <col min="7704" max="7704" width="3.69921875" style="1" customWidth="1"/>
    <col min="7705" max="7705" width="7.69921875" style="1" customWidth="1"/>
    <col min="7706" max="7706" width="3.69921875" style="1" customWidth="1"/>
    <col min="7707" max="7707" width="7.69921875" style="1" customWidth="1"/>
    <col min="7708" max="7708" width="3.69921875" style="1" customWidth="1"/>
    <col min="7709" max="7925" width="8.796875" style="1"/>
    <col min="7926" max="7926" width="5.19921875" style="1" customWidth="1"/>
    <col min="7927" max="7929" width="6.3984375" style="1" customWidth="1"/>
    <col min="7930" max="7930" width="5.19921875" style="1" customWidth="1"/>
    <col min="7931" max="7933" width="6.3984375" style="1" customWidth="1"/>
    <col min="7934" max="7934" width="5.19921875" style="1" customWidth="1"/>
    <col min="7935" max="7937" width="6.3984375" style="1" customWidth="1"/>
    <col min="7938" max="7938" width="3.69921875" style="1" customWidth="1"/>
    <col min="7939" max="7945" width="9.3984375" style="1" customWidth="1"/>
    <col min="7946" max="7958" width="0" style="1" hidden="1" customWidth="1"/>
    <col min="7959" max="7959" width="7.69921875" style="1" customWidth="1"/>
    <col min="7960" max="7960" width="3.69921875" style="1" customWidth="1"/>
    <col min="7961" max="7961" width="7.69921875" style="1" customWidth="1"/>
    <col min="7962" max="7962" width="3.69921875" style="1" customWidth="1"/>
    <col min="7963" max="7963" width="7.69921875" style="1" customWidth="1"/>
    <col min="7964" max="7964" width="3.69921875" style="1" customWidth="1"/>
    <col min="7965" max="8181" width="8.796875" style="1"/>
    <col min="8182" max="8182" width="5.19921875" style="1" customWidth="1"/>
    <col min="8183" max="8185" width="6.3984375" style="1" customWidth="1"/>
    <col min="8186" max="8186" width="5.19921875" style="1" customWidth="1"/>
    <col min="8187" max="8189" width="6.3984375" style="1" customWidth="1"/>
    <col min="8190" max="8190" width="5.19921875" style="1" customWidth="1"/>
    <col min="8191" max="8193" width="6.3984375" style="1" customWidth="1"/>
    <col min="8194" max="8194" width="3.69921875" style="1" customWidth="1"/>
    <col min="8195" max="8201" width="9.3984375" style="1" customWidth="1"/>
    <col min="8202" max="8214" width="0" style="1" hidden="1" customWidth="1"/>
    <col min="8215" max="8215" width="7.69921875" style="1" customWidth="1"/>
    <col min="8216" max="8216" width="3.69921875" style="1" customWidth="1"/>
    <col min="8217" max="8217" width="7.69921875" style="1" customWidth="1"/>
    <col min="8218" max="8218" width="3.69921875" style="1" customWidth="1"/>
    <col min="8219" max="8219" width="7.69921875" style="1" customWidth="1"/>
    <col min="8220" max="8220" width="3.69921875" style="1" customWidth="1"/>
    <col min="8221" max="8437" width="8.796875" style="1"/>
    <col min="8438" max="8438" width="5.19921875" style="1" customWidth="1"/>
    <col min="8439" max="8441" width="6.3984375" style="1" customWidth="1"/>
    <col min="8442" max="8442" width="5.19921875" style="1" customWidth="1"/>
    <col min="8443" max="8445" width="6.3984375" style="1" customWidth="1"/>
    <col min="8446" max="8446" width="5.19921875" style="1" customWidth="1"/>
    <col min="8447" max="8449" width="6.3984375" style="1" customWidth="1"/>
    <col min="8450" max="8450" width="3.69921875" style="1" customWidth="1"/>
    <col min="8451" max="8457" width="9.3984375" style="1" customWidth="1"/>
    <col min="8458" max="8470" width="0" style="1" hidden="1" customWidth="1"/>
    <col min="8471" max="8471" width="7.69921875" style="1" customWidth="1"/>
    <col min="8472" max="8472" width="3.69921875" style="1" customWidth="1"/>
    <col min="8473" max="8473" width="7.69921875" style="1" customWidth="1"/>
    <col min="8474" max="8474" width="3.69921875" style="1" customWidth="1"/>
    <col min="8475" max="8475" width="7.69921875" style="1" customWidth="1"/>
    <col min="8476" max="8476" width="3.69921875" style="1" customWidth="1"/>
    <col min="8477" max="8693" width="8.796875" style="1"/>
    <col min="8694" max="8694" width="5.19921875" style="1" customWidth="1"/>
    <col min="8695" max="8697" width="6.3984375" style="1" customWidth="1"/>
    <col min="8698" max="8698" width="5.19921875" style="1" customWidth="1"/>
    <col min="8699" max="8701" width="6.3984375" style="1" customWidth="1"/>
    <col min="8702" max="8702" width="5.19921875" style="1" customWidth="1"/>
    <col min="8703" max="8705" width="6.3984375" style="1" customWidth="1"/>
    <col min="8706" max="8706" width="3.69921875" style="1" customWidth="1"/>
    <col min="8707" max="8713" width="9.3984375" style="1" customWidth="1"/>
    <col min="8714" max="8726" width="0" style="1" hidden="1" customWidth="1"/>
    <col min="8727" max="8727" width="7.69921875" style="1" customWidth="1"/>
    <col min="8728" max="8728" width="3.69921875" style="1" customWidth="1"/>
    <col min="8729" max="8729" width="7.69921875" style="1" customWidth="1"/>
    <col min="8730" max="8730" width="3.69921875" style="1" customWidth="1"/>
    <col min="8731" max="8731" width="7.69921875" style="1" customWidth="1"/>
    <col min="8732" max="8732" width="3.69921875" style="1" customWidth="1"/>
    <col min="8733" max="8949" width="8.796875" style="1"/>
    <col min="8950" max="8950" width="5.19921875" style="1" customWidth="1"/>
    <col min="8951" max="8953" width="6.3984375" style="1" customWidth="1"/>
    <col min="8954" max="8954" width="5.19921875" style="1" customWidth="1"/>
    <col min="8955" max="8957" width="6.3984375" style="1" customWidth="1"/>
    <col min="8958" max="8958" width="5.19921875" style="1" customWidth="1"/>
    <col min="8959" max="8961" width="6.3984375" style="1" customWidth="1"/>
    <col min="8962" max="8962" width="3.69921875" style="1" customWidth="1"/>
    <col min="8963" max="8969" width="9.3984375" style="1" customWidth="1"/>
    <col min="8970" max="8982" width="0" style="1" hidden="1" customWidth="1"/>
    <col min="8983" max="8983" width="7.69921875" style="1" customWidth="1"/>
    <col min="8984" max="8984" width="3.69921875" style="1" customWidth="1"/>
    <col min="8985" max="8985" width="7.69921875" style="1" customWidth="1"/>
    <col min="8986" max="8986" width="3.69921875" style="1" customWidth="1"/>
    <col min="8987" max="8987" width="7.69921875" style="1" customWidth="1"/>
    <col min="8988" max="8988" width="3.69921875" style="1" customWidth="1"/>
    <col min="8989" max="9205" width="8.796875" style="1"/>
    <col min="9206" max="9206" width="5.19921875" style="1" customWidth="1"/>
    <col min="9207" max="9209" width="6.3984375" style="1" customWidth="1"/>
    <col min="9210" max="9210" width="5.19921875" style="1" customWidth="1"/>
    <col min="9211" max="9213" width="6.3984375" style="1" customWidth="1"/>
    <col min="9214" max="9214" width="5.19921875" style="1" customWidth="1"/>
    <col min="9215" max="9217" width="6.3984375" style="1" customWidth="1"/>
    <col min="9218" max="9218" width="3.69921875" style="1" customWidth="1"/>
    <col min="9219" max="9225" width="9.3984375" style="1" customWidth="1"/>
    <col min="9226" max="9238" width="0" style="1" hidden="1" customWidth="1"/>
    <col min="9239" max="9239" width="7.69921875" style="1" customWidth="1"/>
    <col min="9240" max="9240" width="3.69921875" style="1" customWidth="1"/>
    <col min="9241" max="9241" width="7.69921875" style="1" customWidth="1"/>
    <col min="9242" max="9242" width="3.69921875" style="1" customWidth="1"/>
    <col min="9243" max="9243" width="7.69921875" style="1" customWidth="1"/>
    <col min="9244" max="9244" width="3.69921875" style="1" customWidth="1"/>
    <col min="9245" max="9461" width="8.796875" style="1"/>
    <col min="9462" max="9462" width="5.19921875" style="1" customWidth="1"/>
    <col min="9463" max="9465" width="6.3984375" style="1" customWidth="1"/>
    <col min="9466" max="9466" width="5.19921875" style="1" customWidth="1"/>
    <col min="9467" max="9469" width="6.3984375" style="1" customWidth="1"/>
    <col min="9470" max="9470" width="5.19921875" style="1" customWidth="1"/>
    <col min="9471" max="9473" width="6.3984375" style="1" customWidth="1"/>
    <col min="9474" max="9474" width="3.69921875" style="1" customWidth="1"/>
    <col min="9475" max="9481" width="9.3984375" style="1" customWidth="1"/>
    <col min="9482" max="9494" width="0" style="1" hidden="1" customWidth="1"/>
    <col min="9495" max="9495" width="7.69921875" style="1" customWidth="1"/>
    <col min="9496" max="9496" width="3.69921875" style="1" customWidth="1"/>
    <col min="9497" max="9497" width="7.69921875" style="1" customWidth="1"/>
    <col min="9498" max="9498" width="3.69921875" style="1" customWidth="1"/>
    <col min="9499" max="9499" width="7.69921875" style="1" customWidth="1"/>
    <col min="9500" max="9500" width="3.69921875" style="1" customWidth="1"/>
    <col min="9501" max="9717" width="8.796875" style="1"/>
    <col min="9718" max="9718" width="5.19921875" style="1" customWidth="1"/>
    <col min="9719" max="9721" width="6.3984375" style="1" customWidth="1"/>
    <col min="9722" max="9722" width="5.19921875" style="1" customWidth="1"/>
    <col min="9723" max="9725" width="6.3984375" style="1" customWidth="1"/>
    <col min="9726" max="9726" width="5.19921875" style="1" customWidth="1"/>
    <col min="9727" max="9729" width="6.3984375" style="1" customWidth="1"/>
    <col min="9730" max="9730" width="3.69921875" style="1" customWidth="1"/>
    <col min="9731" max="9737" width="9.3984375" style="1" customWidth="1"/>
    <col min="9738" max="9750" width="0" style="1" hidden="1" customWidth="1"/>
    <col min="9751" max="9751" width="7.69921875" style="1" customWidth="1"/>
    <col min="9752" max="9752" width="3.69921875" style="1" customWidth="1"/>
    <col min="9753" max="9753" width="7.69921875" style="1" customWidth="1"/>
    <col min="9754" max="9754" width="3.69921875" style="1" customWidth="1"/>
    <col min="9755" max="9755" width="7.69921875" style="1" customWidth="1"/>
    <col min="9756" max="9756" width="3.69921875" style="1" customWidth="1"/>
    <col min="9757" max="9973" width="8.796875" style="1"/>
    <col min="9974" max="9974" width="5.19921875" style="1" customWidth="1"/>
    <col min="9975" max="9977" width="6.3984375" style="1" customWidth="1"/>
    <col min="9978" max="9978" width="5.19921875" style="1" customWidth="1"/>
    <col min="9979" max="9981" width="6.3984375" style="1" customWidth="1"/>
    <col min="9982" max="9982" width="5.19921875" style="1" customWidth="1"/>
    <col min="9983" max="9985" width="6.3984375" style="1" customWidth="1"/>
    <col min="9986" max="9986" width="3.69921875" style="1" customWidth="1"/>
    <col min="9987" max="9993" width="9.3984375" style="1" customWidth="1"/>
    <col min="9994" max="10006" width="0" style="1" hidden="1" customWidth="1"/>
    <col min="10007" max="10007" width="7.69921875" style="1" customWidth="1"/>
    <col min="10008" max="10008" width="3.69921875" style="1" customWidth="1"/>
    <col min="10009" max="10009" width="7.69921875" style="1" customWidth="1"/>
    <col min="10010" max="10010" width="3.69921875" style="1" customWidth="1"/>
    <col min="10011" max="10011" width="7.69921875" style="1" customWidth="1"/>
    <col min="10012" max="10012" width="3.69921875" style="1" customWidth="1"/>
    <col min="10013" max="10229" width="8.796875" style="1"/>
    <col min="10230" max="10230" width="5.19921875" style="1" customWidth="1"/>
    <col min="10231" max="10233" width="6.3984375" style="1" customWidth="1"/>
    <col min="10234" max="10234" width="5.19921875" style="1" customWidth="1"/>
    <col min="10235" max="10237" width="6.3984375" style="1" customWidth="1"/>
    <col min="10238" max="10238" width="5.19921875" style="1" customWidth="1"/>
    <col min="10239" max="10241" width="6.3984375" style="1" customWidth="1"/>
    <col min="10242" max="10242" width="3.69921875" style="1" customWidth="1"/>
    <col min="10243" max="10249" width="9.3984375" style="1" customWidth="1"/>
    <col min="10250" max="10262" width="0" style="1" hidden="1" customWidth="1"/>
    <col min="10263" max="10263" width="7.69921875" style="1" customWidth="1"/>
    <col min="10264" max="10264" width="3.69921875" style="1" customWidth="1"/>
    <col min="10265" max="10265" width="7.69921875" style="1" customWidth="1"/>
    <col min="10266" max="10266" width="3.69921875" style="1" customWidth="1"/>
    <col min="10267" max="10267" width="7.69921875" style="1" customWidth="1"/>
    <col min="10268" max="10268" width="3.69921875" style="1" customWidth="1"/>
    <col min="10269" max="10485" width="8.796875" style="1"/>
    <col min="10486" max="10486" width="5.19921875" style="1" customWidth="1"/>
    <col min="10487" max="10489" width="6.3984375" style="1" customWidth="1"/>
    <col min="10490" max="10490" width="5.19921875" style="1" customWidth="1"/>
    <col min="10491" max="10493" width="6.3984375" style="1" customWidth="1"/>
    <col min="10494" max="10494" width="5.19921875" style="1" customWidth="1"/>
    <col min="10495" max="10497" width="6.3984375" style="1" customWidth="1"/>
    <col min="10498" max="10498" width="3.69921875" style="1" customWidth="1"/>
    <col min="10499" max="10505" width="9.3984375" style="1" customWidth="1"/>
    <col min="10506" max="10518" width="0" style="1" hidden="1" customWidth="1"/>
    <col min="10519" max="10519" width="7.69921875" style="1" customWidth="1"/>
    <col min="10520" max="10520" width="3.69921875" style="1" customWidth="1"/>
    <col min="10521" max="10521" width="7.69921875" style="1" customWidth="1"/>
    <col min="10522" max="10522" width="3.69921875" style="1" customWidth="1"/>
    <col min="10523" max="10523" width="7.69921875" style="1" customWidth="1"/>
    <col min="10524" max="10524" width="3.69921875" style="1" customWidth="1"/>
    <col min="10525" max="10741" width="8.796875" style="1"/>
    <col min="10742" max="10742" width="5.19921875" style="1" customWidth="1"/>
    <col min="10743" max="10745" width="6.3984375" style="1" customWidth="1"/>
    <col min="10746" max="10746" width="5.19921875" style="1" customWidth="1"/>
    <col min="10747" max="10749" width="6.3984375" style="1" customWidth="1"/>
    <col min="10750" max="10750" width="5.19921875" style="1" customWidth="1"/>
    <col min="10751" max="10753" width="6.3984375" style="1" customWidth="1"/>
    <col min="10754" max="10754" width="3.69921875" style="1" customWidth="1"/>
    <col min="10755" max="10761" width="9.3984375" style="1" customWidth="1"/>
    <col min="10762" max="10774" width="0" style="1" hidden="1" customWidth="1"/>
    <col min="10775" max="10775" width="7.69921875" style="1" customWidth="1"/>
    <col min="10776" max="10776" width="3.69921875" style="1" customWidth="1"/>
    <col min="10777" max="10777" width="7.69921875" style="1" customWidth="1"/>
    <col min="10778" max="10778" width="3.69921875" style="1" customWidth="1"/>
    <col min="10779" max="10779" width="7.69921875" style="1" customWidth="1"/>
    <col min="10780" max="10780" width="3.69921875" style="1" customWidth="1"/>
    <col min="10781" max="10997" width="8.796875" style="1"/>
    <col min="10998" max="10998" width="5.19921875" style="1" customWidth="1"/>
    <col min="10999" max="11001" width="6.3984375" style="1" customWidth="1"/>
    <col min="11002" max="11002" width="5.19921875" style="1" customWidth="1"/>
    <col min="11003" max="11005" width="6.3984375" style="1" customWidth="1"/>
    <col min="11006" max="11006" width="5.19921875" style="1" customWidth="1"/>
    <col min="11007" max="11009" width="6.3984375" style="1" customWidth="1"/>
    <col min="11010" max="11010" width="3.69921875" style="1" customWidth="1"/>
    <col min="11011" max="11017" width="9.3984375" style="1" customWidth="1"/>
    <col min="11018" max="11030" width="0" style="1" hidden="1" customWidth="1"/>
    <col min="11031" max="11031" width="7.69921875" style="1" customWidth="1"/>
    <col min="11032" max="11032" width="3.69921875" style="1" customWidth="1"/>
    <col min="11033" max="11033" width="7.69921875" style="1" customWidth="1"/>
    <col min="11034" max="11034" width="3.69921875" style="1" customWidth="1"/>
    <col min="11035" max="11035" width="7.69921875" style="1" customWidth="1"/>
    <col min="11036" max="11036" width="3.69921875" style="1" customWidth="1"/>
    <col min="11037" max="11253" width="8.796875" style="1"/>
    <col min="11254" max="11254" width="5.19921875" style="1" customWidth="1"/>
    <col min="11255" max="11257" width="6.3984375" style="1" customWidth="1"/>
    <col min="11258" max="11258" width="5.19921875" style="1" customWidth="1"/>
    <col min="11259" max="11261" width="6.3984375" style="1" customWidth="1"/>
    <col min="11262" max="11262" width="5.19921875" style="1" customWidth="1"/>
    <col min="11263" max="11265" width="6.3984375" style="1" customWidth="1"/>
    <col min="11266" max="11266" width="3.69921875" style="1" customWidth="1"/>
    <col min="11267" max="11273" width="9.3984375" style="1" customWidth="1"/>
    <col min="11274" max="11286" width="0" style="1" hidden="1" customWidth="1"/>
    <col min="11287" max="11287" width="7.69921875" style="1" customWidth="1"/>
    <col min="11288" max="11288" width="3.69921875" style="1" customWidth="1"/>
    <col min="11289" max="11289" width="7.69921875" style="1" customWidth="1"/>
    <col min="11290" max="11290" width="3.69921875" style="1" customWidth="1"/>
    <col min="11291" max="11291" width="7.69921875" style="1" customWidth="1"/>
    <col min="11292" max="11292" width="3.69921875" style="1" customWidth="1"/>
    <col min="11293" max="11509" width="8.796875" style="1"/>
    <col min="11510" max="11510" width="5.19921875" style="1" customWidth="1"/>
    <col min="11511" max="11513" width="6.3984375" style="1" customWidth="1"/>
    <col min="11514" max="11514" width="5.19921875" style="1" customWidth="1"/>
    <col min="11515" max="11517" width="6.3984375" style="1" customWidth="1"/>
    <col min="11518" max="11518" width="5.19921875" style="1" customWidth="1"/>
    <col min="11519" max="11521" width="6.3984375" style="1" customWidth="1"/>
    <col min="11522" max="11522" width="3.69921875" style="1" customWidth="1"/>
    <col min="11523" max="11529" width="9.3984375" style="1" customWidth="1"/>
    <col min="11530" max="11542" width="0" style="1" hidden="1" customWidth="1"/>
    <col min="11543" max="11543" width="7.69921875" style="1" customWidth="1"/>
    <col min="11544" max="11544" width="3.69921875" style="1" customWidth="1"/>
    <col min="11545" max="11545" width="7.69921875" style="1" customWidth="1"/>
    <col min="11546" max="11546" width="3.69921875" style="1" customWidth="1"/>
    <col min="11547" max="11547" width="7.69921875" style="1" customWidth="1"/>
    <col min="11548" max="11548" width="3.69921875" style="1" customWidth="1"/>
    <col min="11549" max="11765" width="8.796875" style="1"/>
    <col min="11766" max="11766" width="5.19921875" style="1" customWidth="1"/>
    <col min="11767" max="11769" width="6.3984375" style="1" customWidth="1"/>
    <col min="11770" max="11770" width="5.19921875" style="1" customWidth="1"/>
    <col min="11771" max="11773" width="6.3984375" style="1" customWidth="1"/>
    <col min="11774" max="11774" width="5.19921875" style="1" customWidth="1"/>
    <col min="11775" max="11777" width="6.3984375" style="1" customWidth="1"/>
    <col min="11778" max="11778" width="3.69921875" style="1" customWidth="1"/>
    <col min="11779" max="11785" width="9.3984375" style="1" customWidth="1"/>
    <col min="11786" max="11798" width="0" style="1" hidden="1" customWidth="1"/>
    <col min="11799" max="11799" width="7.69921875" style="1" customWidth="1"/>
    <col min="11800" max="11800" width="3.69921875" style="1" customWidth="1"/>
    <col min="11801" max="11801" width="7.69921875" style="1" customWidth="1"/>
    <col min="11802" max="11802" width="3.69921875" style="1" customWidth="1"/>
    <col min="11803" max="11803" width="7.69921875" style="1" customWidth="1"/>
    <col min="11804" max="11804" width="3.69921875" style="1" customWidth="1"/>
    <col min="11805" max="12021" width="8.796875" style="1"/>
    <col min="12022" max="12022" width="5.19921875" style="1" customWidth="1"/>
    <col min="12023" max="12025" width="6.3984375" style="1" customWidth="1"/>
    <col min="12026" max="12026" width="5.19921875" style="1" customWidth="1"/>
    <col min="12027" max="12029" width="6.3984375" style="1" customWidth="1"/>
    <col min="12030" max="12030" width="5.19921875" style="1" customWidth="1"/>
    <col min="12031" max="12033" width="6.3984375" style="1" customWidth="1"/>
    <col min="12034" max="12034" width="3.69921875" style="1" customWidth="1"/>
    <col min="12035" max="12041" width="9.3984375" style="1" customWidth="1"/>
    <col min="12042" max="12054" width="0" style="1" hidden="1" customWidth="1"/>
    <col min="12055" max="12055" width="7.69921875" style="1" customWidth="1"/>
    <col min="12056" max="12056" width="3.69921875" style="1" customWidth="1"/>
    <col min="12057" max="12057" width="7.69921875" style="1" customWidth="1"/>
    <col min="12058" max="12058" width="3.69921875" style="1" customWidth="1"/>
    <col min="12059" max="12059" width="7.69921875" style="1" customWidth="1"/>
    <col min="12060" max="12060" width="3.69921875" style="1" customWidth="1"/>
    <col min="12061" max="12277" width="8.796875" style="1"/>
    <col min="12278" max="12278" width="5.19921875" style="1" customWidth="1"/>
    <col min="12279" max="12281" width="6.3984375" style="1" customWidth="1"/>
    <col min="12282" max="12282" width="5.19921875" style="1" customWidth="1"/>
    <col min="12283" max="12285" width="6.3984375" style="1" customWidth="1"/>
    <col min="12286" max="12286" width="5.19921875" style="1" customWidth="1"/>
    <col min="12287" max="12289" width="6.3984375" style="1" customWidth="1"/>
    <col min="12290" max="12290" width="3.69921875" style="1" customWidth="1"/>
    <col min="12291" max="12297" width="9.3984375" style="1" customWidth="1"/>
    <col min="12298" max="12310" width="0" style="1" hidden="1" customWidth="1"/>
    <col min="12311" max="12311" width="7.69921875" style="1" customWidth="1"/>
    <col min="12312" max="12312" width="3.69921875" style="1" customWidth="1"/>
    <col min="12313" max="12313" width="7.69921875" style="1" customWidth="1"/>
    <col min="12314" max="12314" width="3.69921875" style="1" customWidth="1"/>
    <col min="12315" max="12315" width="7.69921875" style="1" customWidth="1"/>
    <col min="12316" max="12316" width="3.69921875" style="1" customWidth="1"/>
    <col min="12317" max="12533" width="8.796875" style="1"/>
    <col min="12534" max="12534" width="5.19921875" style="1" customWidth="1"/>
    <col min="12535" max="12537" width="6.3984375" style="1" customWidth="1"/>
    <col min="12538" max="12538" width="5.19921875" style="1" customWidth="1"/>
    <col min="12539" max="12541" width="6.3984375" style="1" customWidth="1"/>
    <col min="12542" max="12542" width="5.19921875" style="1" customWidth="1"/>
    <col min="12543" max="12545" width="6.3984375" style="1" customWidth="1"/>
    <col min="12546" max="12546" width="3.69921875" style="1" customWidth="1"/>
    <col min="12547" max="12553" width="9.3984375" style="1" customWidth="1"/>
    <col min="12554" max="12566" width="0" style="1" hidden="1" customWidth="1"/>
    <col min="12567" max="12567" width="7.69921875" style="1" customWidth="1"/>
    <col min="12568" max="12568" width="3.69921875" style="1" customWidth="1"/>
    <col min="12569" max="12569" width="7.69921875" style="1" customWidth="1"/>
    <col min="12570" max="12570" width="3.69921875" style="1" customWidth="1"/>
    <col min="12571" max="12571" width="7.69921875" style="1" customWidth="1"/>
    <col min="12572" max="12572" width="3.69921875" style="1" customWidth="1"/>
    <col min="12573" max="12789" width="8.796875" style="1"/>
    <col min="12790" max="12790" width="5.19921875" style="1" customWidth="1"/>
    <col min="12791" max="12793" width="6.3984375" style="1" customWidth="1"/>
    <col min="12794" max="12794" width="5.19921875" style="1" customWidth="1"/>
    <col min="12795" max="12797" width="6.3984375" style="1" customWidth="1"/>
    <col min="12798" max="12798" width="5.19921875" style="1" customWidth="1"/>
    <col min="12799" max="12801" width="6.3984375" style="1" customWidth="1"/>
    <col min="12802" max="12802" width="3.69921875" style="1" customWidth="1"/>
    <col min="12803" max="12809" width="9.3984375" style="1" customWidth="1"/>
    <col min="12810" max="12822" width="0" style="1" hidden="1" customWidth="1"/>
    <col min="12823" max="12823" width="7.69921875" style="1" customWidth="1"/>
    <col min="12824" max="12824" width="3.69921875" style="1" customWidth="1"/>
    <col min="12825" max="12825" width="7.69921875" style="1" customWidth="1"/>
    <col min="12826" max="12826" width="3.69921875" style="1" customWidth="1"/>
    <col min="12827" max="12827" width="7.69921875" style="1" customWidth="1"/>
    <col min="12828" max="12828" width="3.69921875" style="1" customWidth="1"/>
    <col min="12829" max="13045" width="8.796875" style="1"/>
    <col min="13046" max="13046" width="5.19921875" style="1" customWidth="1"/>
    <col min="13047" max="13049" width="6.3984375" style="1" customWidth="1"/>
    <col min="13050" max="13050" width="5.19921875" style="1" customWidth="1"/>
    <col min="13051" max="13053" width="6.3984375" style="1" customWidth="1"/>
    <col min="13054" max="13054" width="5.19921875" style="1" customWidth="1"/>
    <col min="13055" max="13057" width="6.3984375" style="1" customWidth="1"/>
    <col min="13058" max="13058" width="3.69921875" style="1" customWidth="1"/>
    <col min="13059" max="13065" width="9.3984375" style="1" customWidth="1"/>
    <col min="13066" max="13078" width="0" style="1" hidden="1" customWidth="1"/>
    <col min="13079" max="13079" width="7.69921875" style="1" customWidth="1"/>
    <col min="13080" max="13080" width="3.69921875" style="1" customWidth="1"/>
    <col min="13081" max="13081" width="7.69921875" style="1" customWidth="1"/>
    <col min="13082" max="13082" width="3.69921875" style="1" customWidth="1"/>
    <col min="13083" max="13083" width="7.69921875" style="1" customWidth="1"/>
    <col min="13084" max="13084" width="3.69921875" style="1" customWidth="1"/>
    <col min="13085" max="13301" width="8.796875" style="1"/>
    <col min="13302" max="13302" width="5.19921875" style="1" customWidth="1"/>
    <col min="13303" max="13305" width="6.3984375" style="1" customWidth="1"/>
    <col min="13306" max="13306" width="5.19921875" style="1" customWidth="1"/>
    <col min="13307" max="13309" width="6.3984375" style="1" customWidth="1"/>
    <col min="13310" max="13310" width="5.19921875" style="1" customWidth="1"/>
    <col min="13311" max="13313" width="6.3984375" style="1" customWidth="1"/>
    <col min="13314" max="13314" width="3.69921875" style="1" customWidth="1"/>
    <col min="13315" max="13321" width="9.3984375" style="1" customWidth="1"/>
    <col min="13322" max="13334" width="0" style="1" hidden="1" customWidth="1"/>
    <col min="13335" max="13335" width="7.69921875" style="1" customWidth="1"/>
    <col min="13336" max="13336" width="3.69921875" style="1" customWidth="1"/>
    <col min="13337" max="13337" width="7.69921875" style="1" customWidth="1"/>
    <col min="13338" max="13338" width="3.69921875" style="1" customWidth="1"/>
    <col min="13339" max="13339" width="7.69921875" style="1" customWidth="1"/>
    <col min="13340" max="13340" width="3.69921875" style="1" customWidth="1"/>
    <col min="13341" max="13557" width="8.796875" style="1"/>
    <col min="13558" max="13558" width="5.19921875" style="1" customWidth="1"/>
    <col min="13559" max="13561" width="6.3984375" style="1" customWidth="1"/>
    <col min="13562" max="13562" width="5.19921875" style="1" customWidth="1"/>
    <col min="13563" max="13565" width="6.3984375" style="1" customWidth="1"/>
    <col min="13566" max="13566" width="5.19921875" style="1" customWidth="1"/>
    <col min="13567" max="13569" width="6.3984375" style="1" customWidth="1"/>
    <col min="13570" max="13570" width="3.69921875" style="1" customWidth="1"/>
    <col min="13571" max="13577" width="9.3984375" style="1" customWidth="1"/>
    <col min="13578" max="13590" width="0" style="1" hidden="1" customWidth="1"/>
    <col min="13591" max="13591" width="7.69921875" style="1" customWidth="1"/>
    <col min="13592" max="13592" width="3.69921875" style="1" customWidth="1"/>
    <col min="13593" max="13593" width="7.69921875" style="1" customWidth="1"/>
    <col min="13594" max="13594" width="3.69921875" style="1" customWidth="1"/>
    <col min="13595" max="13595" width="7.69921875" style="1" customWidth="1"/>
    <col min="13596" max="13596" width="3.69921875" style="1" customWidth="1"/>
    <col min="13597" max="13813" width="8.796875" style="1"/>
    <col min="13814" max="13814" width="5.19921875" style="1" customWidth="1"/>
    <col min="13815" max="13817" width="6.3984375" style="1" customWidth="1"/>
    <col min="13818" max="13818" width="5.19921875" style="1" customWidth="1"/>
    <col min="13819" max="13821" width="6.3984375" style="1" customWidth="1"/>
    <col min="13822" max="13822" width="5.19921875" style="1" customWidth="1"/>
    <col min="13823" max="13825" width="6.3984375" style="1" customWidth="1"/>
    <col min="13826" max="13826" width="3.69921875" style="1" customWidth="1"/>
    <col min="13827" max="13833" width="9.3984375" style="1" customWidth="1"/>
    <col min="13834" max="13846" width="0" style="1" hidden="1" customWidth="1"/>
    <col min="13847" max="13847" width="7.69921875" style="1" customWidth="1"/>
    <col min="13848" max="13848" width="3.69921875" style="1" customWidth="1"/>
    <col min="13849" max="13849" width="7.69921875" style="1" customWidth="1"/>
    <col min="13850" max="13850" width="3.69921875" style="1" customWidth="1"/>
    <col min="13851" max="13851" width="7.69921875" style="1" customWidth="1"/>
    <col min="13852" max="13852" width="3.69921875" style="1" customWidth="1"/>
    <col min="13853" max="14069" width="8.796875" style="1"/>
    <col min="14070" max="14070" width="5.19921875" style="1" customWidth="1"/>
    <col min="14071" max="14073" width="6.3984375" style="1" customWidth="1"/>
    <col min="14074" max="14074" width="5.19921875" style="1" customWidth="1"/>
    <col min="14075" max="14077" width="6.3984375" style="1" customWidth="1"/>
    <col min="14078" max="14078" width="5.19921875" style="1" customWidth="1"/>
    <col min="14079" max="14081" width="6.3984375" style="1" customWidth="1"/>
    <col min="14082" max="14082" width="3.69921875" style="1" customWidth="1"/>
    <col min="14083" max="14089" width="9.3984375" style="1" customWidth="1"/>
    <col min="14090" max="14102" width="0" style="1" hidden="1" customWidth="1"/>
    <col min="14103" max="14103" width="7.69921875" style="1" customWidth="1"/>
    <col min="14104" max="14104" width="3.69921875" style="1" customWidth="1"/>
    <col min="14105" max="14105" width="7.69921875" style="1" customWidth="1"/>
    <col min="14106" max="14106" width="3.69921875" style="1" customWidth="1"/>
    <col min="14107" max="14107" width="7.69921875" style="1" customWidth="1"/>
    <col min="14108" max="14108" width="3.69921875" style="1" customWidth="1"/>
    <col min="14109" max="14325" width="8.796875" style="1"/>
    <col min="14326" max="14326" width="5.19921875" style="1" customWidth="1"/>
    <col min="14327" max="14329" width="6.3984375" style="1" customWidth="1"/>
    <col min="14330" max="14330" width="5.19921875" style="1" customWidth="1"/>
    <col min="14331" max="14333" width="6.3984375" style="1" customWidth="1"/>
    <col min="14334" max="14334" width="5.19921875" style="1" customWidth="1"/>
    <col min="14335" max="14337" width="6.3984375" style="1" customWidth="1"/>
    <col min="14338" max="14338" width="3.69921875" style="1" customWidth="1"/>
    <col min="14339" max="14345" width="9.3984375" style="1" customWidth="1"/>
    <col min="14346" max="14358" width="0" style="1" hidden="1" customWidth="1"/>
    <col min="14359" max="14359" width="7.69921875" style="1" customWidth="1"/>
    <col min="14360" max="14360" width="3.69921875" style="1" customWidth="1"/>
    <col min="14361" max="14361" width="7.69921875" style="1" customWidth="1"/>
    <col min="14362" max="14362" width="3.69921875" style="1" customWidth="1"/>
    <col min="14363" max="14363" width="7.69921875" style="1" customWidth="1"/>
    <col min="14364" max="14364" width="3.69921875" style="1" customWidth="1"/>
    <col min="14365" max="14581" width="8.796875" style="1"/>
    <col min="14582" max="14582" width="5.19921875" style="1" customWidth="1"/>
    <col min="14583" max="14585" width="6.3984375" style="1" customWidth="1"/>
    <col min="14586" max="14586" width="5.19921875" style="1" customWidth="1"/>
    <col min="14587" max="14589" width="6.3984375" style="1" customWidth="1"/>
    <col min="14590" max="14590" width="5.19921875" style="1" customWidth="1"/>
    <col min="14591" max="14593" width="6.3984375" style="1" customWidth="1"/>
    <col min="14594" max="14594" width="3.69921875" style="1" customWidth="1"/>
    <col min="14595" max="14601" width="9.3984375" style="1" customWidth="1"/>
    <col min="14602" max="14614" width="0" style="1" hidden="1" customWidth="1"/>
    <col min="14615" max="14615" width="7.69921875" style="1" customWidth="1"/>
    <col min="14616" max="14616" width="3.69921875" style="1" customWidth="1"/>
    <col min="14617" max="14617" width="7.69921875" style="1" customWidth="1"/>
    <col min="14618" max="14618" width="3.69921875" style="1" customWidth="1"/>
    <col min="14619" max="14619" width="7.69921875" style="1" customWidth="1"/>
    <col min="14620" max="14620" width="3.69921875" style="1" customWidth="1"/>
    <col min="14621" max="14837" width="8.796875" style="1"/>
    <col min="14838" max="14838" width="5.19921875" style="1" customWidth="1"/>
    <col min="14839" max="14841" width="6.3984375" style="1" customWidth="1"/>
    <col min="14842" max="14842" width="5.19921875" style="1" customWidth="1"/>
    <col min="14843" max="14845" width="6.3984375" style="1" customWidth="1"/>
    <col min="14846" max="14846" width="5.19921875" style="1" customWidth="1"/>
    <col min="14847" max="14849" width="6.3984375" style="1" customWidth="1"/>
    <col min="14850" max="14850" width="3.69921875" style="1" customWidth="1"/>
    <col min="14851" max="14857" width="9.3984375" style="1" customWidth="1"/>
    <col min="14858" max="14870" width="0" style="1" hidden="1" customWidth="1"/>
    <col min="14871" max="14871" width="7.69921875" style="1" customWidth="1"/>
    <col min="14872" max="14872" width="3.69921875" style="1" customWidth="1"/>
    <col min="14873" max="14873" width="7.69921875" style="1" customWidth="1"/>
    <col min="14874" max="14874" width="3.69921875" style="1" customWidth="1"/>
    <col min="14875" max="14875" width="7.69921875" style="1" customWidth="1"/>
    <col min="14876" max="14876" width="3.69921875" style="1" customWidth="1"/>
    <col min="14877" max="15093" width="8.796875" style="1"/>
    <col min="15094" max="15094" width="5.19921875" style="1" customWidth="1"/>
    <col min="15095" max="15097" width="6.3984375" style="1" customWidth="1"/>
    <col min="15098" max="15098" width="5.19921875" style="1" customWidth="1"/>
    <col min="15099" max="15101" width="6.3984375" style="1" customWidth="1"/>
    <col min="15102" max="15102" width="5.19921875" style="1" customWidth="1"/>
    <col min="15103" max="15105" width="6.3984375" style="1" customWidth="1"/>
    <col min="15106" max="15106" width="3.69921875" style="1" customWidth="1"/>
    <col min="15107" max="15113" width="9.3984375" style="1" customWidth="1"/>
    <col min="15114" max="15126" width="0" style="1" hidden="1" customWidth="1"/>
    <col min="15127" max="15127" width="7.69921875" style="1" customWidth="1"/>
    <col min="15128" max="15128" width="3.69921875" style="1" customWidth="1"/>
    <col min="15129" max="15129" width="7.69921875" style="1" customWidth="1"/>
    <col min="15130" max="15130" width="3.69921875" style="1" customWidth="1"/>
    <col min="15131" max="15131" width="7.69921875" style="1" customWidth="1"/>
    <col min="15132" max="15132" width="3.69921875" style="1" customWidth="1"/>
    <col min="15133" max="15349" width="8.796875" style="1"/>
    <col min="15350" max="15350" width="5.19921875" style="1" customWidth="1"/>
    <col min="15351" max="15353" width="6.3984375" style="1" customWidth="1"/>
    <col min="15354" max="15354" width="5.19921875" style="1" customWidth="1"/>
    <col min="15355" max="15357" width="6.3984375" style="1" customWidth="1"/>
    <col min="15358" max="15358" width="5.19921875" style="1" customWidth="1"/>
    <col min="15359" max="15361" width="6.3984375" style="1" customWidth="1"/>
    <col min="15362" max="15362" width="3.69921875" style="1" customWidth="1"/>
    <col min="15363" max="15369" width="9.3984375" style="1" customWidth="1"/>
    <col min="15370" max="15382" width="0" style="1" hidden="1" customWidth="1"/>
    <col min="15383" max="15383" width="7.69921875" style="1" customWidth="1"/>
    <col min="15384" max="15384" width="3.69921875" style="1" customWidth="1"/>
    <col min="15385" max="15385" width="7.69921875" style="1" customWidth="1"/>
    <col min="15386" max="15386" width="3.69921875" style="1" customWidth="1"/>
    <col min="15387" max="15387" width="7.69921875" style="1" customWidth="1"/>
    <col min="15388" max="15388" width="3.69921875" style="1" customWidth="1"/>
    <col min="15389" max="15605" width="8.796875" style="1"/>
    <col min="15606" max="15606" width="5.19921875" style="1" customWidth="1"/>
    <col min="15607" max="15609" width="6.3984375" style="1" customWidth="1"/>
    <col min="15610" max="15610" width="5.19921875" style="1" customWidth="1"/>
    <col min="15611" max="15613" width="6.3984375" style="1" customWidth="1"/>
    <col min="15614" max="15614" width="5.19921875" style="1" customWidth="1"/>
    <col min="15615" max="15617" width="6.3984375" style="1" customWidth="1"/>
    <col min="15618" max="15618" width="3.69921875" style="1" customWidth="1"/>
    <col min="15619" max="15625" width="9.3984375" style="1" customWidth="1"/>
    <col min="15626" max="15638" width="0" style="1" hidden="1" customWidth="1"/>
    <col min="15639" max="15639" width="7.69921875" style="1" customWidth="1"/>
    <col min="15640" max="15640" width="3.69921875" style="1" customWidth="1"/>
    <col min="15641" max="15641" width="7.69921875" style="1" customWidth="1"/>
    <col min="15642" max="15642" width="3.69921875" style="1" customWidth="1"/>
    <col min="15643" max="15643" width="7.69921875" style="1" customWidth="1"/>
    <col min="15644" max="15644" width="3.69921875" style="1" customWidth="1"/>
    <col min="15645" max="15861" width="8.796875" style="1"/>
    <col min="15862" max="15862" width="5.19921875" style="1" customWidth="1"/>
    <col min="15863" max="15865" width="6.3984375" style="1" customWidth="1"/>
    <col min="15866" max="15866" width="5.19921875" style="1" customWidth="1"/>
    <col min="15867" max="15869" width="6.3984375" style="1" customWidth="1"/>
    <col min="15870" max="15870" width="5.19921875" style="1" customWidth="1"/>
    <col min="15871" max="15873" width="6.3984375" style="1" customWidth="1"/>
    <col min="15874" max="15874" width="3.69921875" style="1" customWidth="1"/>
    <col min="15875" max="15881" width="9.3984375" style="1" customWidth="1"/>
    <col min="15882" max="15894" width="0" style="1" hidden="1" customWidth="1"/>
    <col min="15895" max="15895" width="7.69921875" style="1" customWidth="1"/>
    <col min="15896" max="15896" width="3.69921875" style="1" customWidth="1"/>
    <col min="15897" max="15897" width="7.69921875" style="1" customWidth="1"/>
    <col min="15898" max="15898" width="3.69921875" style="1" customWidth="1"/>
    <col min="15899" max="15899" width="7.69921875" style="1" customWidth="1"/>
    <col min="15900" max="15900" width="3.69921875" style="1" customWidth="1"/>
    <col min="15901" max="16117" width="8.796875" style="1"/>
    <col min="16118" max="16118" width="5.19921875" style="1" customWidth="1"/>
    <col min="16119" max="16121" width="6.3984375" style="1" customWidth="1"/>
    <col min="16122" max="16122" width="5.19921875" style="1" customWidth="1"/>
    <col min="16123" max="16125" width="6.3984375" style="1" customWidth="1"/>
    <col min="16126" max="16126" width="5.19921875" style="1" customWidth="1"/>
    <col min="16127" max="16129" width="6.3984375" style="1" customWidth="1"/>
    <col min="16130" max="16130" width="3.69921875" style="1" customWidth="1"/>
    <col min="16131" max="16137" width="9.3984375" style="1" customWidth="1"/>
    <col min="16138" max="16150" width="0" style="1" hidden="1" customWidth="1"/>
    <col min="16151" max="16151" width="7.69921875" style="1" customWidth="1"/>
    <col min="16152" max="16152" width="3.69921875" style="1" customWidth="1"/>
    <col min="16153" max="16153" width="7.69921875" style="1" customWidth="1"/>
    <col min="16154" max="16154" width="3.69921875" style="1" customWidth="1"/>
    <col min="16155" max="16155" width="7.69921875" style="1" customWidth="1"/>
    <col min="16156" max="16156" width="3.69921875" style="1" customWidth="1"/>
    <col min="16157" max="16384" width="8.796875" style="1"/>
  </cols>
  <sheetData>
    <row r="1" spans="1:33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8"/>
      <c r="I1" s="141"/>
      <c r="J1" s="29"/>
      <c r="K1" s="216" t="s">
        <v>84</v>
      </c>
      <c r="L1" s="216"/>
      <c r="M1" s="66"/>
      <c r="N1" s="67" t="s">
        <v>85</v>
      </c>
      <c r="O1" s="24"/>
      <c r="P1" s="24"/>
      <c r="Q1" s="66"/>
      <c r="R1" s="66"/>
      <c r="S1" s="66"/>
      <c r="T1" s="90" t="s">
        <v>165</v>
      </c>
      <c r="U1" s="66"/>
      <c r="V1" s="24"/>
      <c r="W1" s="25" t="s">
        <v>163</v>
      </c>
      <c r="X1" s="26"/>
      <c r="Y1" s="27"/>
      <c r="Z1" s="28"/>
      <c r="AA1" s="29"/>
      <c r="AB1" s="22"/>
      <c r="AC1" s="29"/>
      <c r="AD1" s="28"/>
      <c r="AE1" s="29"/>
      <c r="AF1" s="60"/>
      <c r="AG1" s="30"/>
    </row>
    <row r="2" spans="1:33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  <c r="M2" s="68"/>
      <c r="N2" s="69" t="s">
        <v>3</v>
      </c>
      <c r="O2" s="69" t="s">
        <v>4</v>
      </c>
      <c r="P2" s="70" t="s">
        <v>5</v>
      </c>
      <c r="Q2" s="61"/>
      <c r="R2" s="61"/>
      <c r="S2" s="61"/>
      <c r="T2" s="61"/>
      <c r="U2" s="61"/>
      <c r="V2" s="11" t="s">
        <v>1</v>
      </c>
      <c r="W2" s="8" t="s">
        <v>2</v>
      </c>
      <c r="X2" s="8" t="s">
        <v>3</v>
      </c>
      <c r="Y2" s="9" t="s">
        <v>4</v>
      </c>
      <c r="Z2" s="11" t="s">
        <v>1</v>
      </c>
      <c r="AA2" s="8" t="s">
        <v>2</v>
      </c>
      <c r="AB2" s="8" t="s">
        <v>3</v>
      </c>
      <c r="AC2" s="9" t="s">
        <v>4</v>
      </c>
      <c r="AD2" s="11" t="s">
        <v>1</v>
      </c>
      <c r="AE2" s="8" t="s">
        <v>2</v>
      </c>
      <c r="AF2" s="8" t="s">
        <v>3</v>
      </c>
      <c r="AG2" s="16" t="s">
        <v>4</v>
      </c>
    </row>
    <row r="3" spans="1:33" s="6" customFormat="1" ht="25.5" customHeight="1" thickBot="1">
      <c r="A3" s="10" t="s">
        <v>6</v>
      </c>
      <c r="B3" s="44">
        <v>253</v>
      </c>
      <c r="C3" s="44">
        <v>131</v>
      </c>
      <c r="D3" s="102">
        <v>122</v>
      </c>
      <c r="E3" s="10" t="s">
        <v>7</v>
      </c>
      <c r="F3" s="44">
        <v>566</v>
      </c>
      <c r="G3" s="44">
        <v>290</v>
      </c>
      <c r="H3" s="102">
        <v>276</v>
      </c>
      <c r="I3" s="10" t="s">
        <v>8</v>
      </c>
      <c r="J3" s="44">
        <v>1008</v>
      </c>
      <c r="K3" s="44">
        <v>496</v>
      </c>
      <c r="L3" s="44">
        <v>512</v>
      </c>
      <c r="M3" s="104"/>
      <c r="N3" s="88">
        <v>51.511145996860286</v>
      </c>
      <c r="O3" s="88">
        <v>54.868562644119905</v>
      </c>
      <c r="P3" s="89">
        <v>53.207456310679611</v>
      </c>
      <c r="Q3" s="63"/>
      <c r="R3" s="63"/>
      <c r="S3" s="63"/>
      <c r="T3" s="63"/>
      <c r="U3" s="63"/>
      <c r="V3" s="10" t="s">
        <v>6</v>
      </c>
      <c r="W3" s="44">
        <f>SUM(W4:W8)</f>
        <v>559</v>
      </c>
      <c r="X3" s="44">
        <f>SUM(X4:X8)</f>
        <v>297</v>
      </c>
      <c r="Y3" s="102">
        <f>SUM(Y4:Y8)</f>
        <v>262</v>
      </c>
      <c r="Z3" s="10" t="s">
        <v>7</v>
      </c>
      <c r="AA3" s="44">
        <f>SUM(AA4:AA8)</f>
        <v>21017</v>
      </c>
      <c r="AB3" s="44">
        <f>SUM(AB4:AB8)</f>
        <v>10774</v>
      </c>
      <c r="AC3" s="102">
        <f>SUM(AC4:AC8)</f>
        <v>10243</v>
      </c>
      <c r="AD3" s="10" t="s">
        <v>8</v>
      </c>
      <c r="AE3" s="44">
        <f>SUM(AE4:AE8)</f>
        <v>72714</v>
      </c>
      <c r="AF3" s="44">
        <f>SUM(AF4:AF8)</f>
        <v>35763</v>
      </c>
      <c r="AG3" s="44">
        <f>SUM(AG4:AG8)</f>
        <v>36951</v>
      </c>
    </row>
    <row r="4" spans="1:33" s="35" customFormat="1" ht="15.75" customHeight="1">
      <c r="A4" s="17">
        <v>0</v>
      </c>
      <c r="B4" s="36">
        <v>39</v>
      </c>
      <c r="C4" s="36">
        <v>15</v>
      </c>
      <c r="D4" s="50">
        <v>24</v>
      </c>
      <c r="E4" s="13">
        <v>35</v>
      </c>
      <c r="F4" s="36">
        <v>99</v>
      </c>
      <c r="G4" s="36">
        <v>49</v>
      </c>
      <c r="H4" s="50">
        <v>50</v>
      </c>
      <c r="I4" s="13">
        <v>70</v>
      </c>
      <c r="J4" s="36">
        <v>176</v>
      </c>
      <c r="K4" s="36">
        <v>94</v>
      </c>
      <c r="L4" s="36">
        <v>82</v>
      </c>
      <c r="M4" s="62"/>
      <c r="N4" s="62"/>
      <c r="O4" s="62"/>
      <c r="P4" s="62"/>
      <c r="Q4" s="62"/>
      <c r="R4" s="62"/>
      <c r="S4" s="62"/>
      <c r="T4" s="62"/>
      <c r="U4" s="62"/>
      <c r="V4" s="17">
        <v>0</v>
      </c>
      <c r="W4" s="36">
        <v>0</v>
      </c>
      <c r="X4" s="36">
        <v>0</v>
      </c>
      <c r="Y4" s="50">
        <v>0</v>
      </c>
      <c r="Z4" s="13">
        <v>35</v>
      </c>
      <c r="AA4" s="36">
        <f>F4*35</f>
        <v>3465</v>
      </c>
      <c r="AB4" s="36">
        <f>G4*35</f>
        <v>1715</v>
      </c>
      <c r="AC4" s="50">
        <f>H4*35</f>
        <v>1750</v>
      </c>
      <c r="AD4" s="13">
        <v>70</v>
      </c>
      <c r="AE4" s="36">
        <f>J4*70</f>
        <v>12320</v>
      </c>
      <c r="AF4" s="36">
        <f>K4*70</f>
        <v>6580</v>
      </c>
      <c r="AG4" s="36">
        <f>L4*70</f>
        <v>5740</v>
      </c>
    </row>
    <row r="5" spans="1:33" s="35" customFormat="1" ht="15.75" customHeight="1">
      <c r="A5" s="17">
        <v>1</v>
      </c>
      <c r="B5" s="36">
        <v>45</v>
      </c>
      <c r="C5" s="36">
        <v>27</v>
      </c>
      <c r="D5" s="50">
        <v>18</v>
      </c>
      <c r="E5" s="13">
        <v>36</v>
      </c>
      <c r="F5" s="36">
        <v>104</v>
      </c>
      <c r="G5" s="36">
        <v>55</v>
      </c>
      <c r="H5" s="50">
        <v>49</v>
      </c>
      <c r="I5" s="13">
        <v>71</v>
      </c>
      <c r="J5" s="36">
        <v>170</v>
      </c>
      <c r="K5" s="36">
        <v>88</v>
      </c>
      <c r="L5" s="36">
        <v>82</v>
      </c>
      <c r="M5" s="62"/>
      <c r="N5" s="62"/>
      <c r="O5" s="62"/>
      <c r="P5" s="62"/>
      <c r="Q5" s="62"/>
      <c r="R5" s="62"/>
      <c r="S5" s="62"/>
      <c r="T5" s="62"/>
      <c r="U5" s="62"/>
      <c r="V5" s="17">
        <v>1</v>
      </c>
      <c r="W5" s="36">
        <f>B5</f>
        <v>45</v>
      </c>
      <c r="X5" s="36">
        <f>C5</f>
        <v>27</v>
      </c>
      <c r="Y5" s="50">
        <f>D5</f>
        <v>18</v>
      </c>
      <c r="Z5" s="13">
        <v>36</v>
      </c>
      <c r="AA5" s="36">
        <f>F5*36</f>
        <v>3744</v>
      </c>
      <c r="AB5" s="36">
        <f>G5*36</f>
        <v>1980</v>
      </c>
      <c r="AC5" s="50">
        <f>H5*36</f>
        <v>1764</v>
      </c>
      <c r="AD5" s="13">
        <v>71</v>
      </c>
      <c r="AE5" s="36">
        <f>J5*71</f>
        <v>12070</v>
      </c>
      <c r="AF5" s="36">
        <f>K5*71</f>
        <v>6248</v>
      </c>
      <c r="AG5" s="36">
        <f>L5*71</f>
        <v>5822</v>
      </c>
    </row>
    <row r="6" spans="1:33" s="35" customFormat="1" ht="15.75" customHeight="1">
      <c r="A6" s="17">
        <v>2</v>
      </c>
      <c r="B6" s="36">
        <v>53</v>
      </c>
      <c r="C6" s="36">
        <v>29</v>
      </c>
      <c r="D6" s="50">
        <v>24</v>
      </c>
      <c r="E6" s="13">
        <v>37</v>
      </c>
      <c r="F6" s="36">
        <v>111</v>
      </c>
      <c r="G6" s="36">
        <v>56</v>
      </c>
      <c r="H6" s="50">
        <v>55</v>
      </c>
      <c r="I6" s="13">
        <v>72</v>
      </c>
      <c r="J6" s="36">
        <v>222</v>
      </c>
      <c r="K6" s="36">
        <v>97</v>
      </c>
      <c r="L6" s="36">
        <v>125</v>
      </c>
      <c r="M6" s="62"/>
      <c r="N6" s="62"/>
      <c r="O6" s="62"/>
      <c r="P6" s="62"/>
      <c r="Q6" s="62"/>
      <c r="R6" s="62"/>
      <c r="S6" s="62"/>
      <c r="T6" s="62"/>
      <c r="U6" s="62"/>
      <c r="V6" s="17">
        <v>2</v>
      </c>
      <c r="W6" s="36">
        <f>B6*2</f>
        <v>106</v>
      </c>
      <c r="X6" s="36">
        <f>C6*2</f>
        <v>58</v>
      </c>
      <c r="Y6" s="50">
        <f>D6*2</f>
        <v>48</v>
      </c>
      <c r="Z6" s="13">
        <v>37</v>
      </c>
      <c r="AA6" s="36">
        <f>F6*37</f>
        <v>4107</v>
      </c>
      <c r="AB6" s="36">
        <f>G6*37</f>
        <v>2072</v>
      </c>
      <c r="AC6" s="50">
        <f>H6*37</f>
        <v>2035</v>
      </c>
      <c r="AD6" s="13">
        <v>72</v>
      </c>
      <c r="AE6" s="36">
        <f>J6*72</f>
        <v>15984</v>
      </c>
      <c r="AF6" s="36">
        <f>K6*72</f>
        <v>6984</v>
      </c>
      <c r="AG6" s="36">
        <f>L6*72</f>
        <v>9000</v>
      </c>
    </row>
    <row r="7" spans="1:33" s="35" customFormat="1" ht="15.75" customHeight="1">
      <c r="A7" s="17">
        <v>3</v>
      </c>
      <c r="B7" s="36">
        <v>56</v>
      </c>
      <c r="C7" s="36">
        <v>28</v>
      </c>
      <c r="D7" s="50">
        <v>28</v>
      </c>
      <c r="E7" s="13">
        <v>38</v>
      </c>
      <c r="F7" s="36">
        <v>127</v>
      </c>
      <c r="G7" s="36">
        <v>63</v>
      </c>
      <c r="H7" s="50">
        <v>64</v>
      </c>
      <c r="I7" s="13">
        <v>73</v>
      </c>
      <c r="J7" s="36">
        <v>220</v>
      </c>
      <c r="K7" s="36">
        <v>107</v>
      </c>
      <c r="L7" s="36">
        <v>113</v>
      </c>
      <c r="M7" s="62"/>
      <c r="N7" s="62"/>
      <c r="O7" s="62"/>
      <c r="P7" s="62"/>
      <c r="Q7" s="62"/>
      <c r="R7" s="62"/>
      <c r="S7" s="62"/>
      <c r="T7" s="62"/>
      <c r="U7" s="62"/>
      <c r="V7" s="17">
        <v>3</v>
      </c>
      <c r="W7" s="36">
        <f>B7*3</f>
        <v>168</v>
      </c>
      <c r="X7" s="36">
        <f>C7*3</f>
        <v>84</v>
      </c>
      <c r="Y7" s="50">
        <f>D7*3</f>
        <v>84</v>
      </c>
      <c r="Z7" s="13">
        <v>38</v>
      </c>
      <c r="AA7" s="36">
        <f>F7*38</f>
        <v>4826</v>
      </c>
      <c r="AB7" s="36">
        <f>G7*38</f>
        <v>2394</v>
      </c>
      <c r="AC7" s="50">
        <f>H7*38</f>
        <v>2432</v>
      </c>
      <c r="AD7" s="13">
        <v>73</v>
      </c>
      <c r="AE7" s="36">
        <f>J7*73</f>
        <v>16060</v>
      </c>
      <c r="AF7" s="36">
        <f>K7*73</f>
        <v>7811</v>
      </c>
      <c r="AG7" s="36">
        <f>L7*73</f>
        <v>8249</v>
      </c>
    </row>
    <row r="8" spans="1:33" s="35" customFormat="1" ht="18" customHeight="1" thickBot="1">
      <c r="A8" s="19">
        <v>4</v>
      </c>
      <c r="B8" s="39">
        <v>60</v>
      </c>
      <c r="C8" s="39">
        <v>32</v>
      </c>
      <c r="D8" s="51">
        <v>28</v>
      </c>
      <c r="E8" s="20">
        <v>39</v>
      </c>
      <c r="F8" s="39">
        <v>125</v>
      </c>
      <c r="G8" s="39">
        <v>67</v>
      </c>
      <c r="H8" s="51">
        <v>58</v>
      </c>
      <c r="I8" s="20">
        <v>74</v>
      </c>
      <c r="J8" s="39">
        <v>220</v>
      </c>
      <c r="K8" s="39">
        <v>110</v>
      </c>
      <c r="L8" s="39">
        <v>110</v>
      </c>
      <c r="M8" s="62"/>
      <c r="N8" s="72" t="s">
        <v>86</v>
      </c>
      <c r="O8" s="75"/>
      <c r="P8" s="75"/>
      <c r="Q8" s="75"/>
      <c r="R8" s="75"/>
      <c r="S8" s="75"/>
      <c r="T8" s="75"/>
      <c r="U8" s="62"/>
      <c r="V8" s="19">
        <v>4</v>
      </c>
      <c r="W8" s="39">
        <f>B8*4</f>
        <v>240</v>
      </c>
      <c r="X8" s="39">
        <f>C8*4</f>
        <v>128</v>
      </c>
      <c r="Y8" s="51">
        <f>D8*4</f>
        <v>112</v>
      </c>
      <c r="Z8" s="20">
        <v>39</v>
      </c>
      <c r="AA8" s="39">
        <f>F8*39</f>
        <v>4875</v>
      </c>
      <c r="AB8" s="39">
        <f>G8*39</f>
        <v>2613</v>
      </c>
      <c r="AC8" s="51">
        <f>H8*39</f>
        <v>2262</v>
      </c>
      <c r="AD8" s="20">
        <v>74</v>
      </c>
      <c r="AE8" s="39">
        <f>J8*74</f>
        <v>16280</v>
      </c>
      <c r="AF8" s="39">
        <f>K8*74</f>
        <v>8140</v>
      </c>
      <c r="AG8" s="39">
        <f>L8*74</f>
        <v>8140</v>
      </c>
    </row>
    <row r="9" spans="1:33" s="6" customFormat="1" ht="25.5" customHeight="1">
      <c r="A9" s="10" t="s">
        <v>10</v>
      </c>
      <c r="B9" s="44">
        <v>422</v>
      </c>
      <c r="C9" s="44">
        <v>216</v>
      </c>
      <c r="D9" s="102">
        <v>206</v>
      </c>
      <c r="E9" s="10" t="s">
        <v>11</v>
      </c>
      <c r="F9" s="44">
        <v>627</v>
      </c>
      <c r="G9" s="44">
        <v>329</v>
      </c>
      <c r="H9" s="102">
        <v>298</v>
      </c>
      <c r="I9" s="10" t="s">
        <v>12</v>
      </c>
      <c r="J9" s="44">
        <v>1089</v>
      </c>
      <c r="K9" s="44">
        <v>552</v>
      </c>
      <c r="L9" s="44">
        <v>537</v>
      </c>
      <c r="M9" s="104"/>
      <c r="N9" s="78" t="s">
        <v>13</v>
      </c>
      <c r="O9" s="79" t="s">
        <v>3</v>
      </c>
      <c r="P9" s="80"/>
      <c r="Q9" s="79" t="s">
        <v>4</v>
      </c>
      <c r="R9" s="80"/>
      <c r="S9" s="79" t="s">
        <v>5</v>
      </c>
      <c r="T9" s="81"/>
      <c r="U9" s="63"/>
      <c r="V9" s="10" t="s">
        <v>10</v>
      </c>
      <c r="W9" s="44">
        <f>SUM(W10:W14)</f>
        <v>3007</v>
      </c>
      <c r="X9" s="44">
        <f>SUM(X10:X14)</f>
        <v>1535</v>
      </c>
      <c r="Y9" s="102">
        <f>SUM(Y10:Y14)</f>
        <v>1472</v>
      </c>
      <c r="Z9" s="10" t="s">
        <v>11</v>
      </c>
      <c r="AA9" s="44">
        <f>SUM(AA10:AA14)</f>
        <v>26312</v>
      </c>
      <c r="AB9" s="44">
        <f>SUM(AB10:AB14)</f>
        <v>13810</v>
      </c>
      <c r="AC9" s="102">
        <f>SUM(AC10:AC14)</f>
        <v>12502</v>
      </c>
      <c r="AD9" s="10" t="s">
        <v>12</v>
      </c>
      <c r="AE9" s="44">
        <f>SUM(AE10:AE14)</f>
        <v>83637</v>
      </c>
      <c r="AF9" s="44">
        <f>SUM(AF10:AF14)</f>
        <v>42362</v>
      </c>
      <c r="AG9" s="44">
        <f>SUM(AG10:AG14)</f>
        <v>41275</v>
      </c>
    </row>
    <row r="10" spans="1:33" s="35" customFormat="1" ht="15.75" customHeight="1">
      <c r="A10" s="17">
        <v>5</v>
      </c>
      <c r="B10" s="36">
        <v>76</v>
      </c>
      <c r="C10" s="36">
        <v>39</v>
      </c>
      <c r="D10" s="50">
        <v>37</v>
      </c>
      <c r="E10" s="13">
        <v>40</v>
      </c>
      <c r="F10" s="36">
        <v>133</v>
      </c>
      <c r="G10" s="36">
        <v>65</v>
      </c>
      <c r="H10" s="50">
        <v>68</v>
      </c>
      <c r="I10" s="13">
        <v>75</v>
      </c>
      <c r="J10" s="36">
        <v>232</v>
      </c>
      <c r="K10" s="36">
        <v>129</v>
      </c>
      <c r="L10" s="36">
        <v>103</v>
      </c>
      <c r="M10" s="71"/>
      <c r="N10" s="73"/>
      <c r="O10" s="82" t="s">
        <v>35</v>
      </c>
      <c r="P10" s="73" t="s">
        <v>14</v>
      </c>
      <c r="Q10" s="82" t="s">
        <v>35</v>
      </c>
      <c r="R10" s="73" t="s">
        <v>14</v>
      </c>
      <c r="S10" s="82" t="s">
        <v>35</v>
      </c>
      <c r="T10" s="83" t="s">
        <v>14</v>
      </c>
      <c r="U10" s="62"/>
      <c r="V10" s="17">
        <v>5</v>
      </c>
      <c r="W10" s="36">
        <f>B10*5</f>
        <v>380</v>
      </c>
      <c r="X10" s="36">
        <f>C10*5</f>
        <v>195</v>
      </c>
      <c r="Y10" s="50">
        <f>D10*5</f>
        <v>185</v>
      </c>
      <c r="Z10" s="13">
        <v>40</v>
      </c>
      <c r="AA10" s="36">
        <f>F10*40</f>
        <v>5320</v>
      </c>
      <c r="AB10" s="36">
        <f>G10*40</f>
        <v>2600</v>
      </c>
      <c r="AC10" s="50">
        <f>H10*40</f>
        <v>2720</v>
      </c>
      <c r="AD10" s="13">
        <v>75</v>
      </c>
      <c r="AE10" s="36">
        <f>J10*75</f>
        <v>17400</v>
      </c>
      <c r="AF10" s="36">
        <f>K10*75</f>
        <v>9675</v>
      </c>
      <c r="AG10" s="36">
        <f>L10*75</f>
        <v>7725</v>
      </c>
    </row>
    <row r="11" spans="1:33" s="35" customFormat="1" ht="15.75" customHeight="1">
      <c r="A11" s="17">
        <v>6</v>
      </c>
      <c r="B11" s="36">
        <v>72</v>
      </c>
      <c r="C11" s="36">
        <v>35</v>
      </c>
      <c r="D11" s="50">
        <v>37</v>
      </c>
      <c r="E11" s="13">
        <v>41</v>
      </c>
      <c r="F11" s="36">
        <v>128</v>
      </c>
      <c r="G11" s="36">
        <v>77</v>
      </c>
      <c r="H11" s="50">
        <v>51</v>
      </c>
      <c r="I11" s="13">
        <v>76</v>
      </c>
      <c r="J11" s="36">
        <v>257</v>
      </c>
      <c r="K11" s="36">
        <v>127</v>
      </c>
      <c r="L11" s="36">
        <v>130</v>
      </c>
      <c r="M11" s="71"/>
      <c r="N11" s="73" t="s">
        <v>15</v>
      </c>
      <c r="O11" s="76">
        <v>601</v>
      </c>
      <c r="P11" s="84">
        <v>9.4348508634222927</v>
      </c>
      <c r="Q11" s="76">
        <v>558</v>
      </c>
      <c r="R11" s="84">
        <v>8.5780169100691772</v>
      </c>
      <c r="S11" s="76">
        <v>1159</v>
      </c>
      <c r="T11" s="85">
        <v>9.0019417475728147</v>
      </c>
      <c r="U11" s="62"/>
      <c r="V11" s="17">
        <v>6</v>
      </c>
      <c r="W11" s="36">
        <f>B11*6</f>
        <v>432</v>
      </c>
      <c r="X11" s="36">
        <f>C11*6</f>
        <v>210</v>
      </c>
      <c r="Y11" s="50">
        <f>D11*6</f>
        <v>222</v>
      </c>
      <c r="Z11" s="13">
        <v>41</v>
      </c>
      <c r="AA11" s="36">
        <f>F11*41</f>
        <v>5248</v>
      </c>
      <c r="AB11" s="36">
        <f>G11*41</f>
        <v>3157</v>
      </c>
      <c r="AC11" s="50">
        <f>H11*41</f>
        <v>2091</v>
      </c>
      <c r="AD11" s="13">
        <v>76</v>
      </c>
      <c r="AE11" s="36">
        <f>J11*76</f>
        <v>19532</v>
      </c>
      <c r="AF11" s="36">
        <f>K11*76</f>
        <v>9652</v>
      </c>
      <c r="AG11" s="36">
        <f>L11*76</f>
        <v>9880</v>
      </c>
    </row>
    <row r="12" spans="1:33" s="35" customFormat="1" ht="15.75" customHeight="1">
      <c r="A12" s="17">
        <v>7</v>
      </c>
      <c r="B12" s="36">
        <v>94</v>
      </c>
      <c r="C12" s="36">
        <v>54</v>
      </c>
      <c r="D12" s="50">
        <v>40</v>
      </c>
      <c r="E12" s="13">
        <v>42</v>
      </c>
      <c r="F12" s="36">
        <v>117</v>
      </c>
      <c r="G12" s="36">
        <v>55</v>
      </c>
      <c r="H12" s="50">
        <v>62</v>
      </c>
      <c r="I12" s="13">
        <v>77</v>
      </c>
      <c r="J12" s="36">
        <v>235</v>
      </c>
      <c r="K12" s="36">
        <v>122</v>
      </c>
      <c r="L12" s="36">
        <v>113</v>
      </c>
      <c r="M12" s="71"/>
      <c r="N12" s="73" t="s">
        <v>16</v>
      </c>
      <c r="O12" s="76">
        <v>3501</v>
      </c>
      <c r="P12" s="84">
        <v>54.960753532182103</v>
      </c>
      <c r="Q12" s="76">
        <v>3242</v>
      </c>
      <c r="R12" s="84">
        <v>49.838585703305149</v>
      </c>
      <c r="S12" s="76">
        <v>6743</v>
      </c>
      <c r="T12" s="85">
        <v>52.372815533980585</v>
      </c>
      <c r="U12" s="62"/>
      <c r="V12" s="17">
        <v>7</v>
      </c>
      <c r="W12" s="36">
        <f>B12*7</f>
        <v>658</v>
      </c>
      <c r="X12" s="36">
        <f>C12*7</f>
        <v>378</v>
      </c>
      <c r="Y12" s="50">
        <f>D12*7</f>
        <v>280</v>
      </c>
      <c r="Z12" s="13">
        <v>42</v>
      </c>
      <c r="AA12" s="36">
        <f>F12*42</f>
        <v>4914</v>
      </c>
      <c r="AB12" s="36">
        <f>G12*42</f>
        <v>2310</v>
      </c>
      <c r="AC12" s="50">
        <f>H12*42</f>
        <v>2604</v>
      </c>
      <c r="AD12" s="13">
        <v>77</v>
      </c>
      <c r="AE12" s="36">
        <f>J12*77</f>
        <v>18095</v>
      </c>
      <c r="AF12" s="36">
        <f>K12*77</f>
        <v>9394</v>
      </c>
      <c r="AG12" s="36">
        <f>L12*77</f>
        <v>8701</v>
      </c>
    </row>
    <row r="13" spans="1:33" s="35" customFormat="1" ht="15.75" customHeight="1">
      <c r="A13" s="17">
        <v>8</v>
      </c>
      <c r="B13" s="36">
        <v>83</v>
      </c>
      <c r="C13" s="36">
        <v>40</v>
      </c>
      <c r="D13" s="50">
        <v>43</v>
      </c>
      <c r="E13" s="13">
        <v>43</v>
      </c>
      <c r="F13" s="36">
        <v>126</v>
      </c>
      <c r="G13" s="36">
        <v>65</v>
      </c>
      <c r="H13" s="50">
        <v>61</v>
      </c>
      <c r="I13" s="13">
        <v>78</v>
      </c>
      <c r="J13" s="36">
        <v>225</v>
      </c>
      <c r="K13" s="36">
        <v>105</v>
      </c>
      <c r="L13" s="36">
        <v>120</v>
      </c>
      <c r="M13" s="71"/>
      <c r="N13" s="73" t="s">
        <v>17</v>
      </c>
      <c r="O13" s="76">
        <v>2268</v>
      </c>
      <c r="P13" s="84">
        <v>35.604395604395606</v>
      </c>
      <c r="Q13" s="76">
        <v>2705</v>
      </c>
      <c r="R13" s="84">
        <v>41.58339738662567</v>
      </c>
      <c r="S13" s="76">
        <v>4973</v>
      </c>
      <c r="T13" s="85">
        <v>38.6252427184466</v>
      </c>
      <c r="U13" s="62"/>
      <c r="V13" s="17">
        <v>8</v>
      </c>
      <c r="W13" s="36">
        <f>B13*8</f>
        <v>664</v>
      </c>
      <c r="X13" s="36">
        <f>C13*8</f>
        <v>320</v>
      </c>
      <c r="Y13" s="50">
        <f>D13*8</f>
        <v>344</v>
      </c>
      <c r="Z13" s="13">
        <v>43</v>
      </c>
      <c r="AA13" s="36">
        <f>F13*43</f>
        <v>5418</v>
      </c>
      <c r="AB13" s="36">
        <f>G13*43</f>
        <v>2795</v>
      </c>
      <c r="AC13" s="50">
        <f>H13*43</f>
        <v>2623</v>
      </c>
      <c r="AD13" s="13">
        <v>78</v>
      </c>
      <c r="AE13" s="36">
        <f>J13*78</f>
        <v>17550</v>
      </c>
      <c r="AF13" s="36">
        <f>K13*78</f>
        <v>8190</v>
      </c>
      <c r="AG13" s="36">
        <f>L13*78</f>
        <v>9360</v>
      </c>
    </row>
    <row r="14" spans="1:33" s="35" customFormat="1" ht="18" customHeight="1" thickBot="1">
      <c r="A14" s="19">
        <v>9</v>
      </c>
      <c r="B14" s="39">
        <v>97</v>
      </c>
      <c r="C14" s="39">
        <v>48</v>
      </c>
      <c r="D14" s="51">
        <v>49</v>
      </c>
      <c r="E14" s="20">
        <v>44</v>
      </c>
      <c r="F14" s="39">
        <v>123</v>
      </c>
      <c r="G14" s="39">
        <v>67</v>
      </c>
      <c r="H14" s="51">
        <v>56</v>
      </c>
      <c r="I14" s="20">
        <v>79</v>
      </c>
      <c r="J14" s="39">
        <v>140</v>
      </c>
      <c r="K14" s="39">
        <v>69</v>
      </c>
      <c r="L14" s="39">
        <v>71</v>
      </c>
      <c r="M14" s="71"/>
      <c r="N14" s="74" t="s">
        <v>18</v>
      </c>
      <c r="O14" s="77">
        <v>6370</v>
      </c>
      <c r="P14" s="86">
        <v>100</v>
      </c>
      <c r="Q14" s="77">
        <v>6505</v>
      </c>
      <c r="R14" s="86">
        <v>100</v>
      </c>
      <c r="S14" s="77">
        <v>12875</v>
      </c>
      <c r="T14" s="87">
        <v>100</v>
      </c>
      <c r="U14" s="62"/>
      <c r="V14" s="19">
        <v>9</v>
      </c>
      <c r="W14" s="39">
        <f>B14*9</f>
        <v>873</v>
      </c>
      <c r="X14" s="39">
        <f>C14*9</f>
        <v>432</v>
      </c>
      <c r="Y14" s="51">
        <f>D14*9</f>
        <v>441</v>
      </c>
      <c r="Z14" s="20">
        <v>44</v>
      </c>
      <c r="AA14" s="39">
        <f>F14*44</f>
        <v>5412</v>
      </c>
      <c r="AB14" s="39">
        <f>G14*44</f>
        <v>2948</v>
      </c>
      <c r="AC14" s="51">
        <f>H14*44</f>
        <v>2464</v>
      </c>
      <c r="AD14" s="20">
        <v>79</v>
      </c>
      <c r="AE14" s="39">
        <f>J14*79</f>
        <v>11060</v>
      </c>
      <c r="AF14" s="39">
        <f>K14*79</f>
        <v>5451</v>
      </c>
      <c r="AG14" s="39">
        <f>L14*79</f>
        <v>5609</v>
      </c>
    </row>
    <row r="15" spans="1:33" s="6" customFormat="1" ht="25.5" customHeight="1">
      <c r="A15" s="10" t="s">
        <v>19</v>
      </c>
      <c r="B15" s="44">
        <v>484</v>
      </c>
      <c r="C15" s="44">
        <v>254</v>
      </c>
      <c r="D15" s="102">
        <v>230</v>
      </c>
      <c r="E15" s="10" t="s">
        <v>20</v>
      </c>
      <c r="F15" s="44">
        <v>788</v>
      </c>
      <c r="G15" s="44">
        <v>432</v>
      </c>
      <c r="H15" s="102">
        <v>356</v>
      </c>
      <c r="I15" s="10" t="s">
        <v>21</v>
      </c>
      <c r="J15" s="44">
        <v>724</v>
      </c>
      <c r="K15" s="44">
        <v>311</v>
      </c>
      <c r="L15" s="44">
        <v>413</v>
      </c>
      <c r="M15" s="63"/>
      <c r="N15" s="63"/>
      <c r="O15" s="63"/>
      <c r="P15" s="63"/>
      <c r="Q15" s="63"/>
      <c r="R15" s="63"/>
      <c r="S15" s="63"/>
      <c r="T15" s="63"/>
      <c r="U15" s="63"/>
      <c r="V15" s="10" t="s">
        <v>19</v>
      </c>
      <c r="W15" s="44">
        <f>SUM(W16:W20)</f>
        <v>5834</v>
      </c>
      <c r="X15" s="44">
        <f>SUM(X16:X20)</f>
        <v>3046</v>
      </c>
      <c r="Y15" s="102">
        <f>SUM(Y16:Y20)</f>
        <v>2788</v>
      </c>
      <c r="Z15" s="10" t="s">
        <v>20</v>
      </c>
      <c r="AA15" s="44">
        <f>SUM(AA16:AA20)</f>
        <v>37032</v>
      </c>
      <c r="AB15" s="44">
        <f>SUM(AB16:AB20)</f>
        <v>20323</v>
      </c>
      <c r="AC15" s="102">
        <f>SUM(AC16:AC20)</f>
        <v>16709</v>
      </c>
      <c r="AD15" s="10" t="s">
        <v>21</v>
      </c>
      <c r="AE15" s="44">
        <f>SUM(AE16:AE20)</f>
        <v>59343</v>
      </c>
      <c r="AF15" s="44">
        <f>SUM(AF16:AF20)</f>
        <v>25449</v>
      </c>
      <c r="AG15" s="44">
        <f>SUM(AG16:AG20)</f>
        <v>33894</v>
      </c>
    </row>
    <row r="16" spans="1:33" s="35" customFormat="1" ht="15.75" customHeight="1">
      <c r="A16" s="17">
        <v>10</v>
      </c>
      <c r="B16" s="36">
        <v>93</v>
      </c>
      <c r="C16" s="36">
        <v>52</v>
      </c>
      <c r="D16" s="50">
        <v>41</v>
      </c>
      <c r="E16" s="13">
        <v>45</v>
      </c>
      <c r="F16" s="36">
        <v>165</v>
      </c>
      <c r="G16" s="36">
        <v>89</v>
      </c>
      <c r="H16" s="50">
        <v>76</v>
      </c>
      <c r="I16" s="13">
        <v>80</v>
      </c>
      <c r="J16" s="36">
        <v>140</v>
      </c>
      <c r="K16" s="36">
        <v>67</v>
      </c>
      <c r="L16" s="36">
        <v>73</v>
      </c>
      <c r="M16" s="62"/>
      <c r="N16" s="62"/>
      <c r="O16" s="62"/>
      <c r="P16" s="62"/>
      <c r="Q16" s="62"/>
      <c r="R16" s="62"/>
      <c r="S16" s="62"/>
      <c r="T16" s="62"/>
      <c r="U16" s="62"/>
      <c r="V16" s="17">
        <v>10</v>
      </c>
      <c r="W16" s="36">
        <f>B16*10</f>
        <v>930</v>
      </c>
      <c r="X16" s="36">
        <f>C16*10</f>
        <v>520</v>
      </c>
      <c r="Y16" s="50">
        <f>D16*10</f>
        <v>410</v>
      </c>
      <c r="Z16" s="13">
        <v>45</v>
      </c>
      <c r="AA16" s="36">
        <f>F16*45</f>
        <v>7425</v>
      </c>
      <c r="AB16" s="36">
        <f>G16*45</f>
        <v>4005</v>
      </c>
      <c r="AC16" s="50">
        <f>H16*45</f>
        <v>3420</v>
      </c>
      <c r="AD16" s="13">
        <v>80</v>
      </c>
      <c r="AE16" s="36">
        <f>J16*80</f>
        <v>11200</v>
      </c>
      <c r="AF16" s="36">
        <f>K16*80</f>
        <v>5360</v>
      </c>
      <c r="AG16" s="36">
        <f>L16*80</f>
        <v>5840</v>
      </c>
    </row>
    <row r="17" spans="1:33" s="35" customFormat="1" ht="15.75" customHeight="1">
      <c r="A17" s="17">
        <v>11</v>
      </c>
      <c r="B17" s="36">
        <v>87</v>
      </c>
      <c r="C17" s="36">
        <v>47</v>
      </c>
      <c r="D17" s="50">
        <v>40</v>
      </c>
      <c r="E17" s="13">
        <v>46</v>
      </c>
      <c r="F17" s="36">
        <v>145</v>
      </c>
      <c r="G17" s="36">
        <v>73</v>
      </c>
      <c r="H17" s="50">
        <v>72</v>
      </c>
      <c r="I17" s="13">
        <v>81</v>
      </c>
      <c r="J17" s="36">
        <v>169</v>
      </c>
      <c r="K17" s="36">
        <v>80</v>
      </c>
      <c r="L17" s="36">
        <v>89</v>
      </c>
      <c r="M17" s="62"/>
      <c r="N17" s="62"/>
      <c r="O17" s="62"/>
      <c r="P17" s="62"/>
      <c r="Q17" s="62"/>
      <c r="R17" s="62"/>
      <c r="S17" s="62"/>
      <c r="T17" s="62"/>
      <c r="U17" s="62"/>
      <c r="V17" s="17">
        <v>11</v>
      </c>
      <c r="W17" s="36">
        <f>B17*11</f>
        <v>957</v>
      </c>
      <c r="X17" s="36">
        <f>C17*11</f>
        <v>517</v>
      </c>
      <c r="Y17" s="50">
        <f>D17*11</f>
        <v>440</v>
      </c>
      <c r="Z17" s="13">
        <v>46</v>
      </c>
      <c r="AA17" s="36">
        <f>F17*46</f>
        <v>6670</v>
      </c>
      <c r="AB17" s="36">
        <f>G17*46</f>
        <v>3358</v>
      </c>
      <c r="AC17" s="50">
        <f>H17*46</f>
        <v>3312</v>
      </c>
      <c r="AD17" s="13">
        <v>81</v>
      </c>
      <c r="AE17" s="36">
        <f>J17*81</f>
        <v>13689</v>
      </c>
      <c r="AF17" s="36">
        <f>K17*81</f>
        <v>6480</v>
      </c>
      <c r="AG17" s="36">
        <f>L17*81</f>
        <v>7209</v>
      </c>
    </row>
    <row r="18" spans="1:33" s="35" customFormat="1" ht="15.75" customHeight="1">
      <c r="A18" s="17">
        <v>12</v>
      </c>
      <c r="B18" s="36">
        <v>109</v>
      </c>
      <c r="C18" s="36">
        <v>61</v>
      </c>
      <c r="D18" s="50">
        <v>48</v>
      </c>
      <c r="E18" s="13">
        <v>47</v>
      </c>
      <c r="F18" s="36">
        <v>156</v>
      </c>
      <c r="G18" s="36">
        <v>89</v>
      </c>
      <c r="H18" s="50">
        <v>67</v>
      </c>
      <c r="I18" s="13">
        <v>82</v>
      </c>
      <c r="J18" s="36">
        <v>133</v>
      </c>
      <c r="K18" s="36">
        <v>59</v>
      </c>
      <c r="L18" s="36">
        <v>74</v>
      </c>
      <c r="M18" s="62"/>
      <c r="N18" s="62"/>
      <c r="O18" s="62"/>
      <c r="P18" s="62"/>
      <c r="Q18" s="62"/>
      <c r="R18" s="62"/>
      <c r="S18" s="62"/>
      <c r="T18" s="62"/>
      <c r="U18" s="62"/>
      <c r="V18" s="17">
        <v>12</v>
      </c>
      <c r="W18" s="36">
        <f>B18*12</f>
        <v>1308</v>
      </c>
      <c r="X18" s="36">
        <f>C18*12</f>
        <v>732</v>
      </c>
      <c r="Y18" s="50">
        <f>D18*12</f>
        <v>576</v>
      </c>
      <c r="Z18" s="13">
        <v>47</v>
      </c>
      <c r="AA18" s="36">
        <f>F18*47</f>
        <v>7332</v>
      </c>
      <c r="AB18" s="36">
        <f>G18*47</f>
        <v>4183</v>
      </c>
      <c r="AC18" s="50">
        <f>H18*47</f>
        <v>3149</v>
      </c>
      <c r="AD18" s="13">
        <v>82</v>
      </c>
      <c r="AE18" s="36">
        <f>J18*82</f>
        <v>10906</v>
      </c>
      <c r="AF18" s="36">
        <f>K18*82</f>
        <v>4838</v>
      </c>
      <c r="AG18" s="36">
        <f>L18*82</f>
        <v>6068</v>
      </c>
    </row>
    <row r="19" spans="1:33" s="35" customFormat="1" ht="15.75" customHeight="1">
      <c r="A19" s="17">
        <v>13</v>
      </c>
      <c r="B19" s="36">
        <v>91</v>
      </c>
      <c r="C19" s="36">
        <v>39</v>
      </c>
      <c r="D19" s="50">
        <v>52</v>
      </c>
      <c r="E19" s="13">
        <v>48</v>
      </c>
      <c r="F19" s="36">
        <v>173</v>
      </c>
      <c r="G19" s="36">
        <v>92</v>
      </c>
      <c r="H19" s="50">
        <v>81</v>
      </c>
      <c r="I19" s="13">
        <v>83</v>
      </c>
      <c r="J19" s="36">
        <v>140</v>
      </c>
      <c r="K19" s="36">
        <v>49</v>
      </c>
      <c r="L19" s="36">
        <v>91</v>
      </c>
      <c r="M19" s="62"/>
      <c r="N19" s="62"/>
      <c r="O19" s="62"/>
      <c r="P19" s="62"/>
      <c r="Q19" s="62"/>
      <c r="R19" s="62"/>
      <c r="S19" s="62"/>
      <c r="T19" s="62"/>
      <c r="U19" s="62"/>
      <c r="V19" s="17">
        <v>13</v>
      </c>
      <c r="W19" s="36">
        <f>B19*13</f>
        <v>1183</v>
      </c>
      <c r="X19" s="36">
        <f>C19*13</f>
        <v>507</v>
      </c>
      <c r="Y19" s="50">
        <f>D19*13</f>
        <v>676</v>
      </c>
      <c r="Z19" s="13">
        <v>48</v>
      </c>
      <c r="AA19" s="36">
        <f>F19*48</f>
        <v>8304</v>
      </c>
      <c r="AB19" s="36">
        <f>G19*48</f>
        <v>4416</v>
      </c>
      <c r="AC19" s="50">
        <f>H19*48</f>
        <v>3888</v>
      </c>
      <c r="AD19" s="13">
        <v>83</v>
      </c>
      <c r="AE19" s="36">
        <f>J19*83</f>
        <v>11620</v>
      </c>
      <c r="AF19" s="36">
        <f>K19*83</f>
        <v>4067</v>
      </c>
      <c r="AG19" s="36">
        <f>L19*83</f>
        <v>7553</v>
      </c>
    </row>
    <row r="20" spans="1:33" s="35" customFormat="1" ht="18" customHeight="1">
      <c r="A20" s="19">
        <v>14</v>
      </c>
      <c r="B20" s="39">
        <v>104</v>
      </c>
      <c r="C20" s="39">
        <v>55</v>
      </c>
      <c r="D20" s="51">
        <v>49</v>
      </c>
      <c r="E20" s="20">
        <v>49</v>
      </c>
      <c r="F20" s="39">
        <v>149</v>
      </c>
      <c r="G20" s="39">
        <v>89</v>
      </c>
      <c r="H20" s="51">
        <v>60</v>
      </c>
      <c r="I20" s="20">
        <v>84</v>
      </c>
      <c r="J20" s="39">
        <v>142</v>
      </c>
      <c r="K20" s="39">
        <v>56</v>
      </c>
      <c r="L20" s="39">
        <v>86</v>
      </c>
      <c r="M20" s="62"/>
      <c r="N20" s="62"/>
      <c r="O20" s="62"/>
      <c r="P20" s="62"/>
      <c r="Q20" s="62"/>
      <c r="R20" s="62"/>
      <c r="S20" s="62"/>
      <c r="T20" s="62"/>
      <c r="U20" s="62"/>
      <c r="V20" s="19">
        <v>14</v>
      </c>
      <c r="W20" s="39">
        <f>B20*14</f>
        <v>1456</v>
      </c>
      <c r="X20" s="39">
        <f>C20*14</f>
        <v>770</v>
      </c>
      <c r="Y20" s="51">
        <f>D20*14</f>
        <v>686</v>
      </c>
      <c r="Z20" s="20">
        <v>49</v>
      </c>
      <c r="AA20" s="39">
        <f>F20*49</f>
        <v>7301</v>
      </c>
      <c r="AB20" s="39">
        <f>G20*49</f>
        <v>4361</v>
      </c>
      <c r="AC20" s="51">
        <f>H20*49</f>
        <v>2940</v>
      </c>
      <c r="AD20" s="20">
        <v>84</v>
      </c>
      <c r="AE20" s="39">
        <f>J20*84</f>
        <v>11928</v>
      </c>
      <c r="AF20" s="39">
        <f>K20*84</f>
        <v>4704</v>
      </c>
      <c r="AG20" s="39">
        <f>L20*84</f>
        <v>7224</v>
      </c>
    </row>
    <row r="21" spans="1:33" s="6" customFormat="1" ht="25.5" customHeight="1">
      <c r="A21" s="10" t="s">
        <v>22</v>
      </c>
      <c r="B21" s="44">
        <v>531</v>
      </c>
      <c r="C21" s="44">
        <v>273</v>
      </c>
      <c r="D21" s="102">
        <v>258</v>
      </c>
      <c r="E21" s="10" t="s">
        <v>23</v>
      </c>
      <c r="F21" s="44">
        <v>929</v>
      </c>
      <c r="G21" s="44">
        <v>496</v>
      </c>
      <c r="H21" s="102">
        <v>433</v>
      </c>
      <c r="I21" s="10" t="s">
        <v>24</v>
      </c>
      <c r="J21" s="44">
        <v>540</v>
      </c>
      <c r="K21" s="44">
        <v>196</v>
      </c>
      <c r="L21" s="44">
        <v>344</v>
      </c>
      <c r="M21" s="63"/>
      <c r="N21" s="63"/>
      <c r="O21" s="63"/>
      <c r="P21" s="63"/>
      <c r="Q21" s="63"/>
      <c r="R21" s="63"/>
      <c r="S21" s="63"/>
      <c r="T21" s="63"/>
      <c r="U21" s="63"/>
      <c r="V21" s="10" t="s">
        <v>22</v>
      </c>
      <c r="W21" s="44">
        <f>SUM(W22:W26)</f>
        <v>8999</v>
      </c>
      <c r="X21" s="44">
        <f>SUM(X22:X26)</f>
        <v>4641</v>
      </c>
      <c r="Y21" s="102">
        <f>SUM(Y22:Y26)</f>
        <v>4358</v>
      </c>
      <c r="Z21" s="10" t="s">
        <v>23</v>
      </c>
      <c r="AA21" s="44">
        <f>SUM(AA22:AA26)</f>
        <v>48371</v>
      </c>
      <c r="AB21" s="44">
        <f>SUM(AB22:AB26)</f>
        <v>25834</v>
      </c>
      <c r="AC21" s="102">
        <f>SUM(AC22:AC26)</f>
        <v>22537</v>
      </c>
      <c r="AD21" s="10" t="s">
        <v>24</v>
      </c>
      <c r="AE21" s="44">
        <f>SUM(AE22:AE26)</f>
        <v>46957</v>
      </c>
      <c r="AF21" s="44">
        <f>SUM(AF22:AF26)</f>
        <v>16993</v>
      </c>
      <c r="AG21" s="44">
        <f>SUM(AG22:AG26)</f>
        <v>29964</v>
      </c>
    </row>
    <row r="22" spans="1:33" s="35" customFormat="1" ht="15.75" customHeight="1">
      <c r="A22" s="17">
        <v>15</v>
      </c>
      <c r="B22" s="36">
        <v>116</v>
      </c>
      <c r="C22" s="36">
        <v>59</v>
      </c>
      <c r="D22" s="50">
        <v>57</v>
      </c>
      <c r="E22" s="13">
        <v>50</v>
      </c>
      <c r="F22" s="36">
        <v>168</v>
      </c>
      <c r="G22" s="36">
        <v>96</v>
      </c>
      <c r="H22" s="50">
        <v>72</v>
      </c>
      <c r="I22" s="13">
        <v>85</v>
      </c>
      <c r="J22" s="36">
        <v>121</v>
      </c>
      <c r="K22" s="36">
        <v>53</v>
      </c>
      <c r="L22" s="36">
        <v>68</v>
      </c>
      <c r="M22" s="62"/>
      <c r="N22" s="62"/>
      <c r="O22" s="62"/>
      <c r="P22" s="62"/>
      <c r="Q22" s="62"/>
      <c r="R22" s="62"/>
      <c r="S22" s="62"/>
      <c r="T22" s="62"/>
      <c r="U22" s="62"/>
      <c r="V22" s="17">
        <v>15</v>
      </c>
      <c r="W22" s="36">
        <f>B22*15</f>
        <v>1740</v>
      </c>
      <c r="X22" s="36">
        <f>C22*15</f>
        <v>885</v>
      </c>
      <c r="Y22" s="50">
        <f>D22*15</f>
        <v>855</v>
      </c>
      <c r="Z22" s="13">
        <v>50</v>
      </c>
      <c r="AA22" s="36">
        <f>F22*50</f>
        <v>8400</v>
      </c>
      <c r="AB22" s="36">
        <f>G22*50</f>
        <v>4800</v>
      </c>
      <c r="AC22" s="50">
        <f>H22*50</f>
        <v>3600</v>
      </c>
      <c r="AD22" s="13">
        <v>85</v>
      </c>
      <c r="AE22" s="36">
        <f>J22*85</f>
        <v>10285</v>
      </c>
      <c r="AF22" s="36">
        <f>K22*85</f>
        <v>4505</v>
      </c>
      <c r="AG22" s="36">
        <f>L22*85</f>
        <v>5780</v>
      </c>
    </row>
    <row r="23" spans="1:33" s="35" customFormat="1" ht="15.75" customHeight="1">
      <c r="A23" s="17">
        <v>16</v>
      </c>
      <c r="B23" s="36">
        <v>101</v>
      </c>
      <c r="C23" s="36">
        <v>47</v>
      </c>
      <c r="D23" s="50">
        <v>54</v>
      </c>
      <c r="E23" s="13">
        <v>51</v>
      </c>
      <c r="F23" s="36">
        <v>197</v>
      </c>
      <c r="G23" s="36">
        <v>99</v>
      </c>
      <c r="H23" s="50">
        <v>98</v>
      </c>
      <c r="I23" s="13">
        <v>86</v>
      </c>
      <c r="J23" s="36">
        <v>90</v>
      </c>
      <c r="K23" s="36">
        <v>39</v>
      </c>
      <c r="L23" s="36">
        <v>51</v>
      </c>
      <c r="M23" s="62"/>
      <c r="N23" s="62"/>
      <c r="O23" s="62"/>
      <c r="P23" s="62"/>
      <c r="Q23" s="62"/>
      <c r="R23" s="62"/>
      <c r="S23" s="62"/>
      <c r="T23" s="62"/>
      <c r="U23" s="62"/>
      <c r="V23" s="17">
        <v>16</v>
      </c>
      <c r="W23" s="36">
        <f>B23*16</f>
        <v>1616</v>
      </c>
      <c r="X23" s="36">
        <f>C23*16</f>
        <v>752</v>
      </c>
      <c r="Y23" s="50">
        <f>D23*16</f>
        <v>864</v>
      </c>
      <c r="Z23" s="13">
        <v>51</v>
      </c>
      <c r="AA23" s="36">
        <f>F23*51</f>
        <v>10047</v>
      </c>
      <c r="AB23" s="36">
        <f>G23*51</f>
        <v>5049</v>
      </c>
      <c r="AC23" s="50">
        <f>H23*51</f>
        <v>4998</v>
      </c>
      <c r="AD23" s="13">
        <v>86</v>
      </c>
      <c r="AE23" s="36">
        <f>J23*86</f>
        <v>7740</v>
      </c>
      <c r="AF23" s="36">
        <f>K23*86</f>
        <v>3354</v>
      </c>
      <c r="AG23" s="36">
        <f>L23*86</f>
        <v>4386</v>
      </c>
    </row>
    <row r="24" spans="1:33" s="35" customFormat="1" ht="15.75" customHeight="1">
      <c r="A24" s="17">
        <v>17</v>
      </c>
      <c r="B24" s="36">
        <v>107</v>
      </c>
      <c r="C24" s="36">
        <v>52</v>
      </c>
      <c r="D24" s="50">
        <v>55</v>
      </c>
      <c r="E24" s="13">
        <v>52</v>
      </c>
      <c r="F24" s="36">
        <v>174</v>
      </c>
      <c r="G24" s="36">
        <v>85</v>
      </c>
      <c r="H24" s="50">
        <v>89</v>
      </c>
      <c r="I24" s="13">
        <v>87</v>
      </c>
      <c r="J24" s="36">
        <v>126</v>
      </c>
      <c r="K24" s="36">
        <v>46</v>
      </c>
      <c r="L24" s="36">
        <v>80</v>
      </c>
      <c r="M24" s="62"/>
      <c r="N24" s="62"/>
      <c r="O24" s="62"/>
      <c r="P24" s="62"/>
      <c r="Q24" s="62"/>
      <c r="R24" s="62"/>
      <c r="S24" s="62"/>
      <c r="T24" s="62"/>
      <c r="U24" s="62"/>
      <c r="V24" s="17">
        <v>17</v>
      </c>
      <c r="W24" s="36">
        <f>B24*17</f>
        <v>1819</v>
      </c>
      <c r="X24" s="36">
        <f>C24*17</f>
        <v>884</v>
      </c>
      <c r="Y24" s="50">
        <f>D24*17</f>
        <v>935</v>
      </c>
      <c r="Z24" s="13">
        <v>52</v>
      </c>
      <c r="AA24" s="36">
        <f>F24*52</f>
        <v>9048</v>
      </c>
      <c r="AB24" s="36">
        <f>G24*52</f>
        <v>4420</v>
      </c>
      <c r="AC24" s="50">
        <f>H24*52</f>
        <v>4628</v>
      </c>
      <c r="AD24" s="13">
        <v>87</v>
      </c>
      <c r="AE24" s="36">
        <f>J24*87</f>
        <v>10962</v>
      </c>
      <c r="AF24" s="36">
        <f>K24*87</f>
        <v>4002</v>
      </c>
      <c r="AG24" s="36">
        <f>L24*87</f>
        <v>6960</v>
      </c>
    </row>
    <row r="25" spans="1:33" s="35" customFormat="1" ht="15.75" customHeight="1">
      <c r="A25" s="17">
        <v>18</v>
      </c>
      <c r="B25" s="36">
        <v>109</v>
      </c>
      <c r="C25" s="36">
        <v>65</v>
      </c>
      <c r="D25" s="50">
        <v>44</v>
      </c>
      <c r="E25" s="13">
        <v>53</v>
      </c>
      <c r="F25" s="36">
        <v>184</v>
      </c>
      <c r="G25" s="36">
        <v>99</v>
      </c>
      <c r="H25" s="50">
        <v>85</v>
      </c>
      <c r="I25" s="13">
        <v>88</v>
      </c>
      <c r="J25" s="36">
        <v>97</v>
      </c>
      <c r="K25" s="36">
        <v>30</v>
      </c>
      <c r="L25" s="36">
        <v>67</v>
      </c>
      <c r="M25" s="62"/>
      <c r="N25" s="62"/>
      <c r="O25" s="62"/>
      <c r="P25" s="62"/>
      <c r="Q25" s="62"/>
      <c r="R25" s="62"/>
      <c r="S25" s="62"/>
      <c r="T25" s="62"/>
      <c r="U25" s="62"/>
      <c r="V25" s="17">
        <v>18</v>
      </c>
      <c r="W25" s="36">
        <f>B25*18</f>
        <v>1962</v>
      </c>
      <c r="X25" s="36">
        <f>C25*18</f>
        <v>1170</v>
      </c>
      <c r="Y25" s="50">
        <f>D25*18</f>
        <v>792</v>
      </c>
      <c r="Z25" s="13">
        <v>53</v>
      </c>
      <c r="AA25" s="36">
        <f>F25*53</f>
        <v>9752</v>
      </c>
      <c r="AB25" s="36">
        <f>G25*53</f>
        <v>5247</v>
      </c>
      <c r="AC25" s="50">
        <f>H25*53</f>
        <v>4505</v>
      </c>
      <c r="AD25" s="13">
        <v>88</v>
      </c>
      <c r="AE25" s="36">
        <f>J25*88</f>
        <v>8536</v>
      </c>
      <c r="AF25" s="36">
        <f>K25*88</f>
        <v>2640</v>
      </c>
      <c r="AG25" s="36">
        <f>L25*88</f>
        <v>5896</v>
      </c>
    </row>
    <row r="26" spans="1:33" s="35" customFormat="1" ht="18" customHeight="1">
      <c r="A26" s="19">
        <v>19</v>
      </c>
      <c r="B26" s="39">
        <v>98</v>
      </c>
      <c r="C26" s="39">
        <v>50</v>
      </c>
      <c r="D26" s="51">
        <v>48</v>
      </c>
      <c r="E26" s="20">
        <v>54</v>
      </c>
      <c r="F26" s="39">
        <v>206</v>
      </c>
      <c r="G26" s="39">
        <v>117</v>
      </c>
      <c r="H26" s="51">
        <v>89</v>
      </c>
      <c r="I26" s="20">
        <v>89</v>
      </c>
      <c r="J26" s="39">
        <v>106</v>
      </c>
      <c r="K26" s="39">
        <v>28</v>
      </c>
      <c r="L26" s="39">
        <v>78</v>
      </c>
      <c r="M26" s="62"/>
      <c r="N26" s="62"/>
      <c r="O26" s="62"/>
      <c r="P26" s="62"/>
      <c r="Q26" s="62"/>
      <c r="R26" s="62"/>
      <c r="S26" s="62"/>
      <c r="T26" s="62"/>
      <c r="U26" s="62"/>
      <c r="V26" s="19">
        <v>19</v>
      </c>
      <c r="W26" s="39">
        <f>B26*19</f>
        <v>1862</v>
      </c>
      <c r="X26" s="39">
        <f>C26*19</f>
        <v>950</v>
      </c>
      <c r="Y26" s="51">
        <f>D26*19</f>
        <v>912</v>
      </c>
      <c r="Z26" s="20">
        <v>54</v>
      </c>
      <c r="AA26" s="39">
        <f>F26*54</f>
        <v>11124</v>
      </c>
      <c r="AB26" s="39">
        <f>G26*54</f>
        <v>6318</v>
      </c>
      <c r="AC26" s="51">
        <f>H26*54</f>
        <v>4806</v>
      </c>
      <c r="AD26" s="20">
        <v>89</v>
      </c>
      <c r="AE26" s="39">
        <f>J26*89</f>
        <v>9434</v>
      </c>
      <c r="AF26" s="39">
        <f>K26*89</f>
        <v>2492</v>
      </c>
      <c r="AG26" s="39">
        <f>L26*89</f>
        <v>6942</v>
      </c>
    </row>
    <row r="27" spans="1:33" s="6" customFormat="1" ht="25.5" customHeight="1">
      <c r="A27" s="10" t="s">
        <v>25</v>
      </c>
      <c r="B27" s="44">
        <v>479</v>
      </c>
      <c r="C27" s="44">
        <v>244</v>
      </c>
      <c r="D27" s="102">
        <v>235</v>
      </c>
      <c r="E27" s="10" t="s">
        <v>26</v>
      </c>
      <c r="F27" s="44">
        <v>892</v>
      </c>
      <c r="G27" s="44">
        <v>436</v>
      </c>
      <c r="H27" s="102">
        <v>456</v>
      </c>
      <c r="I27" s="10" t="s">
        <v>27</v>
      </c>
      <c r="J27" s="44">
        <v>344</v>
      </c>
      <c r="K27" s="44">
        <v>104</v>
      </c>
      <c r="L27" s="44">
        <v>240</v>
      </c>
      <c r="M27" s="63"/>
      <c r="N27" s="63"/>
      <c r="O27" s="63"/>
      <c r="P27" s="63"/>
      <c r="Q27" s="63"/>
      <c r="R27" s="63"/>
      <c r="S27" s="63"/>
      <c r="T27" s="63"/>
      <c r="U27" s="63"/>
      <c r="V27" s="10" t="s">
        <v>25</v>
      </c>
      <c r="W27" s="44">
        <f>SUM(W28:W32)</f>
        <v>10490</v>
      </c>
      <c r="X27" s="44">
        <f>SUM(X28:X32)</f>
        <v>5346</v>
      </c>
      <c r="Y27" s="102">
        <f>SUM(Y28:Y32)</f>
        <v>5144</v>
      </c>
      <c r="Z27" s="10" t="s">
        <v>26</v>
      </c>
      <c r="AA27" s="44">
        <f>SUM(AA28:AA32)</f>
        <v>50691</v>
      </c>
      <c r="AB27" s="44">
        <f>SUM(AB28:AB32)</f>
        <v>24770</v>
      </c>
      <c r="AC27" s="102">
        <f>SUM(AC28:AC32)</f>
        <v>25921</v>
      </c>
      <c r="AD27" s="10" t="s">
        <v>27</v>
      </c>
      <c r="AE27" s="44">
        <f>SUM(AE28:AE32)</f>
        <v>31546</v>
      </c>
      <c r="AF27" s="44">
        <f>SUM(AF28:AF32)</f>
        <v>9535</v>
      </c>
      <c r="AG27" s="44">
        <f>SUM(AG28:AG32)</f>
        <v>22011</v>
      </c>
    </row>
    <row r="28" spans="1:33" s="35" customFormat="1" ht="15.75" customHeight="1">
      <c r="A28" s="17">
        <v>20</v>
      </c>
      <c r="B28" s="36">
        <v>108</v>
      </c>
      <c r="C28" s="36">
        <v>55</v>
      </c>
      <c r="D28" s="50">
        <v>53</v>
      </c>
      <c r="E28" s="13">
        <v>55</v>
      </c>
      <c r="F28" s="36">
        <v>194</v>
      </c>
      <c r="G28" s="36">
        <v>104</v>
      </c>
      <c r="H28" s="50">
        <v>90</v>
      </c>
      <c r="I28" s="13">
        <v>90</v>
      </c>
      <c r="J28" s="36">
        <v>82</v>
      </c>
      <c r="K28" s="36">
        <v>25</v>
      </c>
      <c r="L28" s="36">
        <v>57</v>
      </c>
      <c r="M28" s="62"/>
      <c r="N28" s="62"/>
      <c r="O28" s="62"/>
      <c r="P28" s="62"/>
      <c r="Q28" s="62"/>
      <c r="R28" s="62"/>
      <c r="S28" s="62"/>
      <c r="T28" s="62"/>
      <c r="U28" s="62"/>
      <c r="V28" s="17">
        <v>20</v>
      </c>
      <c r="W28" s="36">
        <f>B28*20</f>
        <v>2160</v>
      </c>
      <c r="X28" s="36">
        <f>C28*20</f>
        <v>1100</v>
      </c>
      <c r="Y28" s="50">
        <f>D28*20</f>
        <v>1060</v>
      </c>
      <c r="Z28" s="13">
        <v>55</v>
      </c>
      <c r="AA28" s="36">
        <f>F28*55</f>
        <v>10670</v>
      </c>
      <c r="AB28" s="36">
        <f>G28*55</f>
        <v>5720</v>
      </c>
      <c r="AC28" s="50">
        <f>H28*55</f>
        <v>4950</v>
      </c>
      <c r="AD28" s="13">
        <v>90</v>
      </c>
      <c r="AE28" s="36">
        <f>J28*90</f>
        <v>7380</v>
      </c>
      <c r="AF28" s="36">
        <f>K28*90</f>
        <v>2250</v>
      </c>
      <c r="AG28" s="36">
        <f>L28*90</f>
        <v>5130</v>
      </c>
    </row>
    <row r="29" spans="1:33" s="35" customFormat="1" ht="15.75" customHeight="1">
      <c r="A29" s="17">
        <v>21</v>
      </c>
      <c r="B29" s="36">
        <v>90</v>
      </c>
      <c r="C29" s="36">
        <v>44</v>
      </c>
      <c r="D29" s="50">
        <v>46</v>
      </c>
      <c r="E29" s="13">
        <v>56</v>
      </c>
      <c r="F29" s="36">
        <v>194</v>
      </c>
      <c r="G29" s="36">
        <v>93</v>
      </c>
      <c r="H29" s="50">
        <v>101</v>
      </c>
      <c r="I29" s="13">
        <v>91</v>
      </c>
      <c r="J29" s="36">
        <v>89</v>
      </c>
      <c r="K29" s="36">
        <v>28</v>
      </c>
      <c r="L29" s="36">
        <v>61</v>
      </c>
      <c r="M29" s="62"/>
      <c r="N29" s="62"/>
      <c r="O29" s="62"/>
      <c r="P29" s="62"/>
      <c r="Q29" s="62"/>
      <c r="R29" s="62"/>
      <c r="S29" s="62"/>
      <c r="T29" s="62"/>
      <c r="U29" s="62"/>
      <c r="V29" s="17">
        <v>21</v>
      </c>
      <c r="W29" s="36">
        <f>B29*21</f>
        <v>1890</v>
      </c>
      <c r="X29" s="36">
        <f>C29*21</f>
        <v>924</v>
      </c>
      <c r="Y29" s="50">
        <f>D29*21</f>
        <v>966</v>
      </c>
      <c r="Z29" s="13">
        <v>56</v>
      </c>
      <c r="AA29" s="36">
        <f>F29*56</f>
        <v>10864</v>
      </c>
      <c r="AB29" s="36">
        <f>G29*56</f>
        <v>5208</v>
      </c>
      <c r="AC29" s="50">
        <f>H29*56</f>
        <v>5656</v>
      </c>
      <c r="AD29" s="13">
        <v>91</v>
      </c>
      <c r="AE29" s="36">
        <f>J29*91</f>
        <v>8099</v>
      </c>
      <c r="AF29" s="36">
        <f>K29*91</f>
        <v>2548</v>
      </c>
      <c r="AG29" s="36">
        <f>L29*91</f>
        <v>5551</v>
      </c>
    </row>
    <row r="30" spans="1:33" s="35" customFormat="1" ht="15.75" customHeight="1">
      <c r="A30" s="17">
        <v>22</v>
      </c>
      <c r="B30" s="36">
        <v>111</v>
      </c>
      <c r="C30" s="36">
        <v>58</v>
      </c>
      <c r="D30" s="50">
        <v>53</v>
      </c>
      <c r="E30" s="13">
        <v>57</v>
      </c>
      <c r="F30" s="36">
        <v>198</v>
      </c>
      <c r="G30" s="36">
        <v>84</v>
      </c>
      <c r="H30" s="50">
        <v>114</v>
      </c>
      <c r="I30" s="13">
        <v>92</v>
      </c>
      <c r="J30" s="36">
        <v>65</v>
      </c>
      <c r="K30" s="36">
        <v>19</v>
      </c>
      <c r="L30" s="36">
        <v>46</v>
      </c>
      <c r="M30" s="62"/>
      <c r="N30" s="62"/>
      <c r="O30" s="62"/>
      <c r="P30" s="62"/>
      <c r="Q30" s="62"/>
      <c r="R30" s="62"/>
      <c r="S30" s="62"/>
      <c r="T30" s="62"/>
      <c r="U30" s="62"/>
      <c r="V30" s="17">
        <v>22</v>
      </c>
      <c r="W30" s="36">
        <f>B30*22</f>
        <v>2442</v>
      </c>
      <c r="X30" s="36">
        <f>C30*22</f>
        <v>1276</v>
      </c>
      <c r="Y30" s="50">
        <f>D30*22</f>
        <v>1166</v>
      </c>
      <c r="Z30" s="13">
        <v>57</v>
      </c>
      <c r="AA30" s="36">
        <f>F30*57</f>
        <v>11286</v>
      </c>
      <c r="AB30" s="36">
        <f>G30*57</f>
        <v>4788</v>
      </c>
      <c r="AC30" s="50">
        <f>H30*57</f>
        <v>6498</v>
      </c>
      <c r="AD30" s="13">
        <v>92</v>
      </c>
      <c r="AE30" s="36">
        <f>J30*92</f>
        <v>5980</v>
      </c>
      <c r="AF30" s="36">
        <f>K30*92</f>
        <v>1748</v>
      </c>
      <c r="AG30" s="36">
        <f>L30*92</f>
        <v>4232</v>
      </c>
    </row>
    <row r="31" spans="1:33" s="35" customFormat="1" ht="15.75" customHeight="1">
      <c r="A31" s="17">
        <v>23</v>
      </c>
      <c r="B31" s="36">
        <v>82</v>
      </c>
      <c r="C31" s="36">
        <v>42</v>
      </c>
      <c r="D31" s="50">
        <v>40</v>
      </c>
      <c r="E31" s="13">
        <v>58</v>
      </c>
      <c r="F31" s="36">
        <v>183</v>
      </c>
      <c r="G31" s="36">
        <v>91</v>
      </c>
      <c r="H31" s="50">
        <v>92</v>
      </c>
      <c r="I31" s="13">
        <v>93</v>
      </c>
      <c r="J31" s="36">
        <v>65</v>
      </c>
      <c r="K31" s="36">
        <v>19</v>
      </c>
      <c r="L31" s="36">
        <v>46</v>
      </c>
      <c r="M31" s="62"/>
      <c r="N31" s="62"/>
      <c r="O31" s="62"/>
      <c r="P31" s="62"/>
      <c r="Q31" s="62"/>
      <c r="R31" s="62"/>
      <c r="S31" s="62"/>
      <c r="T31" s="62"/>
      <c r="U31" s="62"/>
      <c r="V31" s="17">
        <v>23</v>
      </c>
      <c r="W31" s="36">
        <f>B31*23</f>
        <v>1886</v>
      </c>
      <c r="X31" s="36">
        <f>C31*23</f>
        <v>966</v>
      </c>
      <c r="Y31" s="50">
        <f>D31*23</f>
        <v>920</v>
      </c>
      <c r="Z31" s="13">
        <v>58</v>
      </c>
      <c r="AA31" s="36">
        <f>F31*58</f>
        <v>10614</v>
      </c>
      <c r="AB31" s="36">
        <f>G31*58</f>
        <v>5278</v>
      </c>
      <c r="AC31" s="50">
        <f>H31*58</f>
        <v>5336</v>
      </c>
      <c r="AD31" s="13">
        <v>93</v>
      </c>
      <c r="AE31" s="36">
        <f>J31*93</f>
        <v>6045</v>
      </c>
      <c r="AF31" s="36">
        <f>K31*93</f>
        <v>1767</v>
      </c>
      <c r="AG31" s="36">
        <f>L31*93</f>
        <v>4278</v>
      </c>
    </row>
    <row r="32" spans="1:33" s="35" customFormat="1" ht="18" customHeight="1">
      <c r="A32" s="19">
        <v>24</v>
      </c>
      <c r="B32" s="39">
        <v>88</v>
      </c>
      <c r="C32" s="39">
        <v>45</v>
      </c>
      <c r="D32" s="51">
        <v>43</v>
      </c>
      <c r="E32" s="20">
        <v>59</v>
      </c>
      <c r="F32" s="39">
        <v>123</v>
      </c>
      <c r="G32" s="39">
        <v>64</v>
      </c>
      <c r="H32" s="51">
        <v>59</v>
      </c>
      <c r="I32" s="20">
        <v>94</v>
      </c>
      <c r="J32" s="39">
        <v>43</v>
      </c>
      <c r="K32" s="39">
        <v>13</v>
      </c>
      <c r="L32" s="39">
        <v>30</v>
      </c>
      <c r="M32" s="62"/>
      <c r="N32" s="62"/>
      <c r="O32" s="62"/>
      <c r="P32" s="62"/>
      <c r="Q32" s="62"/>
      <c r="R32" s="62"/>
      <c r="S32" s="62"/>
      <c r="T32" s="62"/>
      <c r="U32" s="62"/>
      <c r="V32" s="19">
        <v>24</v>
      </c>
      <c r="W32" s="39">
        <f>B32*24</f>
        <v>2112</v>
      </c>
      <c r="X32" s="39">
        <f>C32*24</f>
        <v>1080</v>
      </c>
      <c r="Y32" s="51">
        <f>D32*24</f>
        <v>1032</v>
      </c>
      <c r="Z32" s="20">
        <v>59</v>
      </c>
      <c r="AA32" s="39">
        <f>F32*59</f>
        <v>7257</v>
      </c>
      <c r="AB32" s="39">
        <f>G32*59</f>
        <v>3776</v>
      </c>
      <c r="AC32" s="51">
        <f>H32*59</f>
        <v>3481</v>
      </c>
      <c r="AD32" s="20">
        <v>94</v>
      </c>
      <c r="AE32" s="39">
        <f>J32*94</f>
        <v>4042</v>
      </c>
      <c r="AF32" s="39">
        <f>K32*94</f>
        <v>1222</v>
      </c>
      <c r="AG32" s="39">
        <f>L32*94</f>
        <v>2820</v>
      </c>
    </row>
    <row r="33" spans="1:33" s="6" customFormat="1" ht="25.5" customHeight="1">
      <c r="A33" s="10" t="s">
        <v>28</v>
      </c>
      <c r="B33" s="44">
        <v>472</v>
      </c>
      <c r="C33" s="44">
        <v>245</v>
      </c>
      <c r="D33" s="102">
        <v>227</v>
      </c>
      <c r="E33" s="10" t="s">
        <v>29</v>
      </c>
      <c r="F33" s="44">
        <v>1007</v>
      </c>
      <c r="G33" s="44">
        <v>504</v>
      </c>
      <c r="H33" s="102">
        <v>503</v>
      </c>
      <c r="I33" s="14" t="s">
        <v>30</v>
      </c>
      <c r="J33" s="44">
        <v>132</v>
      </c>
      <c r="K33" s="44">
        <v>30</v>
      </c>
      <c r="L33" s="44">
        <v>102</v>
      </c>
      <c r="M33" s="63"/>
      <c r="N33" s="63"/>
      <c r="O33" s="63"/>
      <c r="P33" s="63"/>
      <c r="Q33" s="63"/>
      <c r="R33" s="63"/>
      <c r="S33" s="63"/>
      <c r="T33" s="63"/>
      <c r="U33" s="63"/>
      <c r="V33" s="10" t="s">
        <v>28</v>
      </c>
      <c r="W33" s="44">
        <f>SUM(W34:W38)</f>
        <v>12747</v>
      </c>
      <c r="X33" s="44">
        <f>SUM(X34:X38)</f>
        <v>6627</v>
      </c>
      <c r="Y33" s="102">
        <f>SUM(Y34:Y38)</f>
        <v>6120</v>
      </c>
      <c r="Z33" s="10" t="s">
        <v>29</v>
      </c>
      <c r="AA33" s="44">
        <f>SUM(AA34:AA38)</f>
        <v>62384</v>
      </c>
      <c r="AB33" s="44">
        <f>SUM(AB34:AB38)</f>
        <v>31253</v>
      </c>
      <c r="AC33" s="102">
        <f>SUM(AC34:AC38)</f>
        <v>31131</v>
      </c>
      <c r="AD33" s="14" t="s">
        <v>30</v>
      </c>
      <c r="AE33" s="44">
        <f>SUM(AE34:AE43)</f>
        <v>12841</v>
      </c>
      <c r="AF33" s="44">
        <f>SUM(AF34:AF43)</f>
        <v>2906</v>
      </c>
      <c r="AG33" s="44">
        <f>SUM(AG34:AG43)</f>
        <v>9935</v>
      </c>
    </row>
    <row r="34" spans="1:33" s="35" customFormat="1" ht="15.75" customHeight="1">
      <c r="A34" s="17">
        <v>25</v>
      </c>
      <c r="B34" s="36">
        <v>98</v>
      </c>
      <c r="C34" s="36">
        <v>45</v>
      </c>
      <c r="D34" s="50">
        <v>53</v>
      </c>
      <c r="E34" s="13">
        <v>60</v>
      </c>
      <c r="F34" s="36">
        <v>213</v>
      </c>
      <c r="G34" s="36">
        <v>94</v>
      </c>
      <c r="H34" s="50">
        <v>119</v>
      </c>
      <c r="I34" s="21">
        <v>95</v>
      </c>
      <c r="J34" s="45">
        <v>35</v>
      </c>
      <c r="K34" s="45">
        <v>13</v>
      </c>
      <c r="L34" s="45">
        <v>22</v>
      </c>
      <c r="M34" s="62"/>
      <c r="N34" s="62"/>
      <c r="O34" s="62"/>
      <c r="P34" s="62"/>
      <c r="Q34" s="62"/>
      <c r="R34" s="62"/>
      <c r="S34" s="62"/>
      <c r="T34" s="62"/>
      <c r="U34" s="62"/>
      <c r="V34" s="17">
        <v>25</v>
      </c>
      <c r="W34" s="36">
        <f>B34*25</f>
        <v>2450</v>
      </c>
      <c r="X34" s="36">
        <f>C34*25</f>
        <v>1125</v>
      </c>
      <c r="Y34" s="50">
        <f>D34*25</f>
        <v>1325</v>
      </c>
      <c r="Z34" s="13">
        <v>60</v>
      </c>
      <c r="AA34" s="36">
        <f>F34*60</f>
        <v>12780</v>
      </c>
      <c r="AB34" s="36">
        <f>G34*60</f>
        <v>5640</v>
      </c>
      <c r="AC34" s="50">
        <f>H34*60</f>
        <v>7140</v>
      </c>
      <c r="AD34" s="21">
        <v>95</v>
      </c>
      <c r="AE34" s="45">
        <f>J34*95</f>
        <v>3325</v>
      </c>
      <c r="AF34" s="45">
        <f>K34*95</f>
        <v>1235</v>
      </c>
      <c r="AG34" s="45">
        <f>L34*95</f>
        <v>2090</v>
      </c>
    </row>
    <row r="35" spans="1:33" s="35" customFormat="1" ht="15.75" customHeight="1">
      <c r="A35" s="17">
        <v>26</v>
      </c>
      <c r="B35" s="36">
        <v>82</v>
      </c>
      <c r="C35" s="36">
        <v>47</v>
      </c>
      <c r="D35" s="50">
        <v>35</v>
      </c>
      <c r="E35" s="13">
        <v>61</v>
      </c>
      <c r="F35" s="36">
        <v>192</v>
      </c>
      <c r="G35" s="36">
        <v>103</v>
      </c>
      <c r="H35" s="50">
        <v>89</v>
      </c>
      <c r="I35" s="21">
        <v>96</v>
      </c>
      <c r="J35" s="45">
        <v>31</v>
      </c>
      <c r="K35" s="45">
        <v>5</v>
      </c>
      <c r="L35" s="45">
        <v>26</v>
      </c>
      <c r="M35" s="62"/>
      <c r="N35" s="62"/>
      <c r="O35" s="62"/>
      <c r="P35" s="62"/>
      <c r="Q35" s="62"/>
      <c r="R35" s="62"/>
      <c r="S35" s="62"/>
      <c r="T35" s="62"/>
      <c r="U35" s="62"/>
      <c r="V35" s="17">
        <v>26</v>
      </c>
      <c r="W35" s="36">
        <f>B35*26</f>
        <v>2132</v>
      </c>
      <c r="X35" s="36">
        <f>C35*26</f>
        <v>1222</v>
      </c>
      <c r="Y35" s="50">
        <f>D35*26</f>
        <v>910</v>
      </c>
      <c r="Z35" s="13">
        <v>61</v>
      </c>
      <c r="AA35" s="36">
        <f>F35*61</f>
        <v>11712</v>
      </c>
      <c r="AB35" s="36">
        <f>G35*61</f>
        <v>6283</v>
      </c>
      <c r="AC35" s="50">
        <f>H35*61</f>
        <v>5429</v>
      </c>
      <c r="AD35" s="21">
        <v>96</v>
      </c>
      <c r="AE35" s="45">
        <f>J35*96</f>
        <v>2976</v>
      </c>
      <c r="AF35" s="45">
        <f>K35*96</f>
        <v>480</v>
      </c>
      <c r="AG35" s="45">
        <f>L35*96</f>
        <v>2496</v>
      </c>
    </row>
    <row r="36" spans="1:33" s="35" customFormat="1" ht="15.75" customHeight="1">
      <c r="A36" s="17">
        <v>27</v>
      </c>
      <c r="B36" s="36">
        <v>106</v>
      </c>
      <c r="C36" s="36">
        <v>55</v>
      </c>
      <c r="D36" s="50">
        <v>51</v>
      </c>
      <c r="E36" s="13">
        <v>62</v>
      </c>
      <c r="F36" s="36">
        <v>217</v>
      </c>
      <c r="G36" s="36">
        <v>107</v>
      </c>
      <c r="H36" s="50">
        <v>110</v>
      </c>
      <c r="I36" s="21">
        <v>97</v>
      </c>
      <c r="J36" s="45">
        <v>18</v>
      </c>
      <c r="K36" s="45">
        <v>5</v>
      </c>
      <c r="L36" s="45">
        <v>13</v>
      </c>
      <c r="M36" s="62"/>
      <c r="N36" s="62"/>
      <c r="O36" s="62"/>
      <c r="P36" s="62"/>
      <c r="Q36" s="62"/>
      <c r="R36" s="62"/>
      <c r="S36" s="62"/>
      <c r="T36" s="62"/>
      <c r="U36" s="62"/>
      <c r="V36" s="17">
        <v>27</v>
      </c>
      <c r="W36" s="36">
        <f>B36*27</f>
        <v>2862</v>
      </c>
      <c r="X36" s="36">
        <f>C36*27</f>
        <v>1485</v>
      </c>
      <c r="Y36" s="50">
        <f>D36*27</f>
        <v>1377</v>
      </c>
      <c r="Z36" s="13">
        <v>62</v>
      </c>
      <c r="AA36" s="36">
        <f>F36*62</f>
        <v>13454</v>
      </c>
      <c r="AB36" s="36">
        <f>G36*62</f>
        <v>6634</v>
      </c>
      <c r="AC36" s="50">
        <f>H36*62</f>
        <v>6820</v>
      </c>
      <c r="AD36" s="21">
        <v>97</v>
      </c>
      <c r="AE36" s="45">
        <f>J36*97</f>
        <v>1746</v>
      </c>
      <c r="AF36" s="45">
        <f>K36*97</f>
        <v>485</v>
      </c>
      <c r="AG36" s="45">
        <f>L36*97</f>
        <v>1261</v>
      </c>
    </row>
    <row r="37" spans="1:33" s="35" customFormat="1" ht="15.75" customHeight="1">
      <c r="A37" s="17">
        <v>28</v>
      </c>
      <c r="B37" s="36">
        <v>91</v>
      </c>
      <c r="C37" s="36">
        <v>47</v>
      </c>
      <c r="D37" s="50">
        <v>44</v>
      </c>
      <c r="E37" s="13">
        <v>63</v>
      </c>
      <c r="F37" s="36">
        <v>202</v>
      </c>
      <c r="G37" s="36">
        <v>104</v>
      </c>
      <c r="H37" s="50">
        <v>98</v>
      </c>
      <c r="I37" s="21">
        <v>98</v>
      </c>
      <c r="J37" s="45">
        <v>15</v>
      </c>
      <c r="K37" s="45">
        <v>1</v>
      </c>
      <c r="L37" s="45">
        <v>14</v>
      </c>
      <c r="M37" s="62"/>
      <c r="N37" s="62"/>
      <c r="O37" s="62"/>
      <c r="P37" s="62"/>
      <c r="Q37" s="62"/>
      <c r="R37" s="62"/>
      <c r="S37" s="62"/>
      <c r="T37" s="62"/>
      <c r="U37" s="62"/>
      <c r="V37" s="17">
        <v>28</v>
      </c>
      <c r="W37" s="36">
        <f>B37*28</f>
        <v>2548</v>
      </c>
      <c r="X37" s="36">
        <f>C37*28</f>
        <v>1316</v>
      </c>
      <c r="Y37" s="50">
        <f>D37*28</f>
        <v>1232</v>
      </c>
      <c r="Z37" s="13">
        <v>63</v>
      </c>
      <c r="AA37" s="36">
        <f>F37*63</f>
        <v>12726</v>
      </c>
      <c r="AB37" s="36">
        <f>G37*63</f>
        <v>6552</v>
      </c>
      <c r="AC37" s="50">
        <f>H37*63</f>
        <v>6174</v>
      </c>
      <c r="AD37" s="21">
        <v>98</v>
      </c>
      <c r="AE37" s="45">
        <f>J37*98</f>
        <v>1470</v>
      </c>
      <c r="AF37" s="45">
        <f>K37*98</f>
        <v>98</v>
      </c>
      <c r="AG37" s="45">
        <f>L37*98</f>
        <v>1372</v>
      </c>
    </row>
    <row r="38" spans="1:33" s="35" customFormat="1" ht="18" customHeight="1">
      <c r="A38" s="19">
        <v>29</v>
      </c>
      <c r="B38" s="39">
        <v>95</v>
      </c>
      <c r="C38" s="39">
        <v>51</v>
      </c>
      <c r="D38" s="51">
        <v>44</v>
      </c>
      <c r="E38" s="20">
        <v>64</v>
      </c>
      <c r="F38" s="39">
        <v>183</v>
      </c>
      <c r="G38" s="39">
        <v>96</v>
      </c>
      <c r="H38" s="51">
        <v>87</v>
      </c>
      <c r="I38" s="21">
        <v>99</v>
      </c>
      <c r="J38" s="45">
        <v>9</v>
      </c>
      <c r="K38" s="45">
        <v>0</v>
      </c>
      <c r="L38" s="45">
        <v>9</v>
      </c>
      <c r="M38" s="62"/>
      <c r="N38" s="62"/>
      <c r="O38" s="62"/>
      <c r="P38" s="62"/>
      <c r="Q38" s="62"/>
      <c r="R38" s="62"/>
      <c r="S38" s="62"/>
      <c r="T38" s="62"/>
      <c r="U38" s="62"/>
      <c r="V38" s="19">
        <v>29</v>
      </c>
      <c r="W38" s="39">
        <f>B38*29</f>
        <v>2755</v>
      </c>
      <c r="X38" s="39">
        <f>C38*29</f>
        <v>1479</v>
      </c>
      <c r="Y38" s="51">
        <f>D38*29</f>
        <v>1276</v>
      </c>
      <c r="Z38" s="20">
        <v>64</v>
      </c>
      <c r="AA38" s="39">
        <f>F38*64</f>
        <v>11712</v>
      </c>
      <c r="AB38" s="39">
        <f>G38*64</f>
        <v>6144</v>
      </c>
      <c r="AC38" s="51">
        <f>H38*64</f>
        <v>5568</v>
      </c>
      <c r="AD38" s="21">
        <v>99</v>
      </c>
      <c r="AE38" s="45">
        <f>J38*99</f>
        <v>891</v>
      </c>
      <c r="AF38" s="45">
        <f>K38*99</f>
        <v>0</v>
      </c>
      <c r="AG38" s="45">
        <f>L38*99</f>
        <v>891</v>
      </c>
    </row>
    <row r="39" spans="1:33" s="6" customFormat="1" ht="25.5" customHeight="1">
      <c r="A39" s="10" t="s">
        <v>31</v>
      </c>
      <c r="B39" s="44">
        <v>452</v>
      </c>
      <c r="C39" s="44">
        <v>252</v>
      </c>
      <c r="D39" s="102">
        <v>200</v>
      </c>
      <c r="E39" s="10" t="s">
        <v>32</v>
      </c>
      <c r="F39" s="44">
        <v>1136</v>
      </c>
      <c r="G39" s="44">
        <v>579</v>
      </c>
      <c r="H39" s="102">
        <v>557</v>
      </c>
      <c r="I39" s="12">
        <v>100</v>
      </c>
      <c r="J39" s="47">
        <v>8</v>
      </c>
      <c r="K39" s="47">
        <v>2</v>
      </c>
      <c r="L39" s="47">
        <v>6</v>
      </c>
      <c r="M39" s="63"/>
      <c r="N39" s="63"/>
      <c r="O39" s="63"/>
      <c r="P39" s="63"/>
      <c r="Q39" s="63"/>
      <c r="R39" s="63"/>
      <c r="S39" s="63"/>
      <c r="T39" s="63"/>
      <c r="U39" s="63"/>
      <c r="V39" s="10" t="s">
        <v>31</v>
      </c>
      <c r="W39" s="44">
        <f>SUM(W40:W44)</f>
        <v>14452</v>
      </c>
      <c r="X39" s="44">
        <f>SUM(X40:X44)</f>
        <v>8065</v>
      </c>
      <c r="Y39" s="102">
        <f>SUM(Y40:Y44)</f>
        <v>6387</v>
      </c>
      <c r="Z39" s="10" t="s">
        <v>32</v>
      </c>
      <c r="AA39" s="44">
        <f>SUM(AA40:AA44)</f>
        <v>76113</v>
      </c>
      <c r="AB39" s="44">
        <f>SUM(AB40:AB44)</f>
        <v>38797</v>
      </c>
      <c r="AC39" s="102">
        <f>SUM(AC40:AC44)</f>
        <v>37316</v>
      </c>
      <c r="AD39" s="12">
        <v>100</v>
      </c>
      <c r="AE39" s="47">
        <f>J39*100</f>
        <v>800</v>
      </c>
      <c r="AF39" s="47">
        <f>K39*100</f>
        <v>200</v>
      </c>
      <c r="AG39" s="47">
        <f>L39*100</f>
        <v>600</v>
      </c>
    </row>
    <row r="40" spans="1:33" s="35" customFormat="1" ht="15.75" customHeight="1">
      <c r="A40" s="17">
        <v>30</v>
      </c>
      <c r="B40" s="36">
        <v>88</v>
      </c>
      <c r="C40" s="36">
        <v>50</v>
      </c>
      <c r="D40" s="50">
        <v>38</v>
      </c>
      <c r="E40" s="13">
        <v>65</v>
      </c>
      <c r="F40" s="36">
        <v>223</v>
      </c>
      <c r="G40" s="36">
        <v>110</v>
      </c>
      <c r="H40" s="50">
        <v>113</v>
      </c>
      <c r="I40" s="13">
        <v>101</v>
      </c>
      <c r="J40" s="36">
        <v>6</v>
      </c>
      <c r="K40" s="36">
        <v>1</v>
      </c>
      <c r="L40" s="36">
        <v>5</v>
      </c>
      <c r="M40" s="62"/>
      <c r="N40" s="62"/>
      <c r="O40" s="62"/>
      <c r="P40" s="62"/>
      <c r="Q40" s="62"/>
      <c r="R40" s="62"/>
      <c r="S40" s="62"/>
      <c r="T40" s="62"/>
      <c r="U40" s="62"/>
      <c r="V40" s="17">
        <v>30</v>
      </c>
      <c r="W40" s="36">
        <f>B40*30</f>
        <v>2640</v>
      </c>
      <c r="X40" s="36">
        <f>C40*30</f>
        <v>1500</v>
      </c>
      <c r="Y40" s="50">
        <f>D40*30</f>
        <v>1140</v>
      </c>
      <c r="Z40" s="13">
        <v>65</v>
      </c>
      <c r="AA40" s="36">
        <f>F40*65</f>
        <v>14495</v>
      </c>
      <c r="AB40" s="36">
        <f>G40*65</f>
        <v>7150</v>
      </c>
      <c r="AC40" s="50">
        <f>H40*65</f>
        <v>7345</v>
      </c>
      <c r="AD40" s="13">
        <v>101</v>
      </c>
      <c r="AE40" s="36">
        <f>J40*101</f>
        <v>606</v>
      </c>
      <c r="AF40" s="36">
        <f>K40*101</f>
        <v>101</v>
      </c>
      <c r="AG40" s="36">
        <f>L40*101</f>
        <v>505</v>
      </c>
    </row>
    <row r="41" spans="1:33" s="35" customFormat="1" ht="15.75" customHeight="1">
      <c r="A41" s="17">
        <v>31</v>
      </c>
      <c r="B41" s="36">
        <v>97</v>
      </c>
      <c r="C41" s="36">
        <v>52</v>
      </c>
      <c r="D41" s="50">
        <v>45</v>
      </c>
      <c r="E41" s="13">
        <v>66</v>
      </c>
      <c r="F41" s="36">
        <v>248</v>
      </c>
      <c r="G41" s="36">
        <v>130</v>
      </c>
      <c r="H41" s="50">
        <v>118</v>
      </c>
      <c r="I41" s="13">
        <v>102</v>
      </c>
      <c r="J41" s="36">
        <v>5</v>
      </c>
      <c r="K41" s="36">
        <v>2</v>
      </c>
      <c r="L41" s="36">
        <v>3</v>
      </c>
      <c r="M41" s="62"/>
      <c r="N41" s="62"/>
      <c r="O41" s="62"/>
      <c r="P41" s="62"/>
      <c r="Q41" s="62"/>
      <c r="R41" s="62"/>
      <c r="S41" s="62"/>
      <c r="T41" s="62"/>
      <c r="U41" s="62"/>
      <c r="V41" s="17">
        <v>31</v>
      </c>
      <c r="W41" s="36">
        <f>B41*31</f>
        <v>3007</v>
      </c>
      <c r="X41" s="36">
        <f>C41*31</f>
        <v>1612</v>
      </c>
      <c r="Y41" s="50">
        <f>D41*31</f>
        <v>1395</v>
      </c>
      <c r="Z41" s="13">
        <v>66</v>
      </c>
      <c r="AA41" s="36">
        <f>F41*66</f>
        <v>16368</v>
      </c>
      <c r="AB41" s="36">
        <f>G41*66</f>
        <v>8580</v>
      </c>
      <c r="AC41" s="50">
        <f>H41*66</f>
        <v>7788</v>
      </c>
      <c r="AD41" s="13">
        <v>102</v>
      </c>
      <c r="AE41" s="36">
        <f>J41*102</f>
        <v>510</v>
      </c>
      <c r="AF41" s="36">
        <f>K41*102</f>
        <v>204</v>
      </c>
      <c r="AG41" s="36">
        <f>L41*102</f>
        <v>306</v>
      </c>
    </row>
    <row r="42" spans="1:33" s="35" customFormat="1" ht="15.75" customHeight="1">
      <c r="A42" s="17">
        <v>32</v>
      </c>
      <c r="B42" s="36">
        <v>84</v>
      </c>
      <c r="C42" s="36">
        <v>44</v>
      </c>
      <c r="D42" s="50">
        <v>40</v>
      </c>
      <c r="E42" s="13">
        <v>67</v>
      </c>
      <c r="F42" s="36">
        <v>208</v>
      </c>
      <c r="G42" s="36">
        <v>109</v>
      </c>
      <c r="H42" s="50">
        <v>99</v>
      </c>
      <c r="I42" s="13">
        <v>103</v>
      </c>
      <c r="J42" s="36">
        <v>3</v>
      </c>
      <c r="K42" s="36">
        <v>1</v>
      </c>
      <c r="L42" s="36">
        <v>2</v>
      </c>
      <c r="M42" s="62"/>
      <c r="N42" s="62"/>
      <c r="O42" s="62"/>
      <c r="P42" s="62"/>
      <c r="Q42" s="62"/>
      <c r="R42" s="62"/>
      <c r="S42" s="62"/>
      <c r="T42" s="62"/>
      <c r="U42" s="62"/>
      <c r="V42" s="17">
        <v>32</v>
      </c>
      <c r="W42" s="36">
        <f>B42*32</f>
        <v>2688</v>
      </c>
      <c r="X42" s="36">
        <f>C42*32</f>
        <v>1408</v>
      </c>
      <c r="Y42" s="50">
        <f>D42*32</f>
        <v>1280</v>
      </c>
      <c r="Z42" s="13">
        <v>67</v>
      </c>
      <c r="AA42" s="36">
        <f>F42*67</f>
        <v>13936</v>
      </c>
      <c r="AB42" s="36">
        <f>G42*67</f>
        <v>7303</v>
      </c>
      <c r="AC42" s="50">
        <f>H42*67</f>
        <v>6633</v>
      </c>
      <c r="AD42" s="13">
        <v>103</v>
      </c>
      <c r="AE42" s="36">
        <f>J42*103</f>
        <v>309</v>
      </c>
      <c r="AF42" s="36">
        <f>K42*103</f>
        <v>103</v>
      </c>
      <c r="AG42" s="36">
        <f>L42*103</f>
        <v>206</v>
      </c>
    </row>
    <row r="43" spans="1:33" s="35" customFormat="1" ht="15.75" customHeight="1">
      <c r="A43" s="17">
        <v>33</v>
      </c>
      <c r="B43" s="36">
        <v>105</v>
      </c>
      <c r="C43" s="36">
        <v>59</v>
      </c>
      <c r="D43" s="50">
        <v>46</v>
      </c>
      <c r="E43" s="13">
        <v>68</v>
      </c>
      <c r="F43" s="36">
        <v>219</v>
      </c>
      <c r="G43" s="36">
        <v>106</v>
      </c>
      <c r="H43" s="50">
        <v>113</v>
      </c>
      <c r="I43" s="15" t="s">
        <v>33</v>
      </c>
      <c r="J43" s="39">
        <v>2</v>
      </c>
      <c r="K43" s="39">
        <v>0</v>
      </c>
      <c r="L43" s="39">
        <v>2</v>
      </c>
      <c r="M43" s="62"/>
      <c r="N43" s="62"/>
      <c r="O43" s="62"/>
      <c r="P43" s="62"/>
      <c r="Q43" s="62"/>
      <c r="R43" s="62"/>
      <c r="S43" s="62"/>
      <c r="T43" s="62"/>
      <c r="U43" s="62"/>
      <c r="V43" s="17">
        <v>33</v>
      </c>
      <c r="W43" s="36">
        <f>B43*33</f>
        <v>3465</v>
      </c>
      <c r="X43" s="36">
        <f>C43*33</f>
        <v>1947</v>
      </c>
      <c r="Y43" s="50">
        <f>D43*33</f>
        <v>1518</v>
      </c>
      <c r="Z43" s="13">
        <v>68</v>
      </c>
      <c r="AA43" s="36">
        <f>F43*68</f>
        <v>14892</v>
      </c>
      <c r="AB43" s="36">
        <f>G43*68</f>
        <v>7208</v>
      </c>
      <c r="AC43" s="50">
        <f>H43*68</f>
        <v>7684</v>
      </c>
      <c r="AD43" s="15" t="s">
        <v>33</v>
      </c>
      <c r="AE43" s="39">
        <f>J43*104</f>
        <v>208</v>
      </c>
      <c r="AF43" s="39">
        <f>K43*104</f>
        <v>0</v>
      </c>
      <c r="AG43" s="39">
        <f>L43*104</f>
        <v>208</v>
      </c>
    </row>
    <row r="44" spans="1:33" s="35" customFormat="1" ht="21" customHeight="1" thickBot="1">
      <c r="A44" s="32">
        <v>34</v>
      </c>
      <c r="B44" s="41">
        <v>78</v>
      </c>
      <c r="C44" s="41">
        <v>47</v>
      </c>
      <c r="D44" s="52">
        <v>31</v>
      </c>
      <c r="E44" s="33">
        <v>69</v>
      </c>
      <c r="F44" s="41">
        <v>238</v>
      </c>
      <c r="G44" s="41">
        <v>124</v>
      </c>
      <c r="H44" s="52">
        <v>114</v>
      </c>
      <c r="I44" s="34" t="s">
        <v>5</v>
      </c>
      <c r="J44" s="49">
        <v>12875</v>
      </c>
      <c r="K44" s="49">
        <v>6370</v>
      </c>
      <c r="L44" s="49">
        <v>6505</v>
      </c>
      <c r="M44" s="62"/>
      <c r="N44" s="62"/>
      <c r="O44" s="62"/>
      <c r="P44" s="62"/>
      <c r="Q44" s="62"/>
      <c r="R44" s="62"/>
      <c r="S44" s="62"/>
      <c r="T44" s="62"/>
      <c r="U44" s="62"/>
      <c r="V44" s="32">
        <v>34</v>
      </c>
      <c r="W44" s="41">
        <f>B44*34</f>
        <v>2652</v>
      </c>
      <c r="X44" s="41">
        <f>C44*34</f>
        <v>1598</v>
      </c>
      <c r="Y44" s="52">
        <f>D44*34</f>
        <v>1054</v>
      </c>
      <c r="Z44" s="33">
        <v>69</v>
      </c>
      <c r="AA44" s="41">
        <f>F44*69</f>
        <v>16422</v>
      </c>
      <c r="AB44" s="41">
        <f>G44*69</f>
        <v>8556</v>
      </c>
      <c r="AC44" s="52">
        <f>H44*69</f>
        <v>7866</v>
      </c>
      <c r="AD44" s="34" t="s">
        <v>5</v>
      </c>
      <c r="AE44" s="49">
        <f>W45+AA45+AE45</f>
        <v>685046</v>
      </c>
      <c r="AF44" s="49">
        <f>X45+AB45+AF45</f>
        <v>328126</v>
      </c>
      <c r="AG44" s="49">
        <f>Y45+AC45+AG45</f>
        <v>356920</v>
      </c>
    </row>
    <row r="45" spans="1:33" s="57" customFormat="1" ht="24" customHeight="1" thickTop="1" thickBot="1">
      <c r="A45" s="53" t="s">
        <v>34</v>
      </c>
      <c r="B45" s="55">
        <v>1159</v>
      </c>
      <c r="C45" s="55">
        <v>601</v>
      </c>
      <c r="D45" s="56">
        <v>558</v>
      </c>
      <c r="E45" s="53" t="s">
        <v>36</v>
      </c>
      <c r="F45" s="55">
        <v>6743</v>
      </c>
      <c r="G45" s="55">
        <v>3501</v>
      </c>
      <c r="H45" s="56">
        <v>3242</v>
      </c>
      <c r="I45" s="54" t="s">
        <v>37</v>
      </c>
      <c r="J45" s="55">
        <v>4973</v>
      </c>
      <c r="K45" s="55">
        <v>2268</v>
      </c>
      <c r="L45" s="55">
        <v>2705</v>
      </c>
      <c r="M45" s="64"/>
      <c r="N45" s="64"/>
      <c r="O45" s="64"/>
      <c r="P45" s="64"/>
      <c r="Q45" s="64"/>
      <c r="R45" s="64"/>
      <c r="S45" s="64"/>
      <c r="T45" s="64"/>
      <c r="U45" s="64"/>
      <c r="V45" s="53" t="s">
        <v>34</v>
      </c>
      <c r="W45" s="55">
        <f>W3+W9+W15</f>
        <v>9400</v>
      </c>
      <c r="X45" s="55">
        <f>X3+X9+X15</f>
        <v>4878</v>
      </c>
      <c r="Y45" s="56">
        <f>Y3+Y9+Y15</f>
        <v>4522</v>
      </c>
      <c r="Z45" s="53" t="s">
        <v>36</v>
      </c>
      <c r="AA45" s="55">
        <f>W21+W27+W33+W39+AA3+AA9+AA15+AA21+AA27+AA33</f>
        <v>292495</v>
      </c>
      <c r="AB45" s="55">
        <f>X21+X27+X33+X39+AB3+AB9+AB15+AB21+AB27+AB33</f>
        <v>151443</v>
      </c>
      <c r="AC45" s="56">
        <f>Y21+Y27+Y33+Y39+AC3+AC9+AC15+AC21+AC27+AC33</f>
        <v>141052</v>
      </c>
      <c r="AD45" s="54" t="s">
        <v>37</v>
      </c>
      <c r="AE45" s="55">
        <f>AA39+AE3+AE9+AE15+AE21+AE27+AE33</f>
        <v>383151</v>
      </c>
      <c r="AF45" s="55">
        <f>AB39+AF3+AF9+AF15+AF21+AF27+AF33</f>
        <v>171805</v>
      </c>
      <c r="AG45" s="55">
        <f>AC39+AG3+AG9+AG15+AG21+AG27+AG33</f>
        <v>211346</v>
      </c>
    </row>
    <row r="46" spans="1:33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87</v>
      </c>
      <c r="L46" s="30"/>
      <c r="M46" s="35"/>
      <c r="N46" s="65"/>
      <c r="O46" s="65"/>
      <c r="P46" s="65"/>
      <c r="Q46" s="65"/>
      <c r="R46" s="65"/>
      <c r="S46" s="65"/>
      <c r="T46" s="65"/>
      <c r="U46" s="65"/>
      <c r="V46" s="5"/>
      <c r="W46" s="7"/>
      <c r="X46" s="7"/>
      <c r="Y46" s="7"/>
      <c r="Z46" s="3"/>
      <c r="AA46" s="2"/>
      <c r="AB46" s="1"/>
      <c r="AC46" s="1"/>
      <c r="AD46" s="3"/>
      <c r="AE46" s="2"/>
      <c r="AF46" s="1"/>
      <c r="AG46" s="1"/>
    </row>
    <row r="47" spans="1:33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  <c r="M47" s="65"/>
      <c r="N47" s="65"/>
      <c r="O47" s="65"/>
      <c r="P47" s="65"/>
      <c r="Q47" s="65"/>
      <c r="R47" s="65"/>
      <c r="S47" s="65"/>
      <c r="T47" s="65"/>
      <c r="U47" s="65"/>
      <c r="V47" s="5"/>
      <c r="W47" s="7"/>
      <c r="X47" s="7"/>
      <c r="Y47" s="7"/>
      <c r="Z47" s="3"/>
      <c r="AA47" s="2"/>
      <c r="AB47" s="1"/>
      <c r="AC47" s="1"/>
      <c r="AD47" s="3"/>
      <c r="AE47" s="2"/>
      <c r="AF47" s="1"/>
      <c r="AG47" s="1"/>
    </row>
    <row r="48" spans="1:33" s="6" customFormat="1" ht="25.5" customHeight="1">
      <c r="A48" s="10" t="s">
        <v>6</v>
      </c>
      <c r="B48" s="44">
        <v>19</v>
      </c>
      <c r="C48" s="44">
        <v>7</v>
      </c>
      <c r="D48" s="44">
        <v>12</v>
      </c>
      <c r="E48" s="98" t="s">
        <v>7</v>
      </c>
      <c r="F48" s="44">
        <v>42</v>
      </c>
      <c r="G48" s="44">
        <v>17</v>
      </c>
      <c r="H48" s="44">
        <v>25</v>
      </c>
      <c r="I48" s="98" t="s">
        <v>8</v>
      </c>
      <c r="J48" s="44">
        <v>48</v>
      </c>
      <c r="K48" s="44">
        <v>24</v>
      </c>
      <c r="L48" s="44">
        <v>24</v>
      </c>
      <c r="M48" s="65"/>
      <c r="N48" s="65"/>
      <c r="O48" s="65"/>
      <c r="P48" s="65"/>
      <c r="Q48" s="65"/>
      <c r="R48" s="65"/>
      <c r="S48" s="65"/>
      <c r="T48" s="65"/>
      <c r="U48" s="65"/>
      <c r="V48" s="5"/>
      <c r="W48" s="7"/>
      <c r="X48" s="7"/>
      <c r="Y48" s="7"/>
      <c r="Z48" s="3"/>
      <c r="AA48" s="2"/>
      <c r="AB48" s="1"/>
      <c r="AC48" s="1"/>
      <c r="AD48" s="3"/>
      <c r="AE48" s="2"/>
      <c r="AF48" s="1"/>
      <c r="AG48" s="1"/>
    </row>
    <row r="49" spans="1:33" s="35" customFormat="1" ht="15.75" customHeight="1">
      <c r="A49" s="17">
        <v>0</v>
      </c>
      <c r="B49" s="36">
        <v>4</v>
      </c>
      <c r="C49" s="37">
        <v>2</v>
      </c>
      <c r="D49" s="37">
        <v>2</v>
      </c>
      <c r="E49" s="91">
        <v>35</v>
      </c>
      <c r="F49" s="36">
        <v>10</v>
      </c>
      <c r="G49" s="37">
        <v>5</v>
      </c>
      <c r="H49" s="37">
        <v>5</v>
      </c>
      <c r="I49" s="91">
        <v>70</v>
      </c>
      <c r="J49" s="36">
        <v>10</v>
      </c>
      <c r="K49" s="37">
        <v>7</v>
      </c>
      <c r="L49" s="37">
        <v>3</v>
      </c>
      <c r="M49" s="65"/>
      <c r="N49" s="65"/>
      <c r="O49" s="65"/>
      <c r="P49" s="65"/>
      <c r="Q49" s="65"/>
      <c r="R49" s="65"/>
      <c r="S49" s="65"/>
      <c r="T49" s="65"/>
      <c r="U49" s="65"/>
      <c r="V49" s="5"/>
      <c r="W49" s="7"/>
      <c r="X49" s="7"/>
      <c r="Y49" s="7"/>
      <c r="Z49" s="3"/>
      <c r="AA49" s="2"/>
      <c r="AB49" s="1"/>
      <c r="AC49" s="1"/>
      <c r="AD49" s="3"/>
      <c r="AE49" s="2"/>
      <c r="AF49" s="1"/>
      <c r="AG49" s="1"/>
    </row>
    <row r="50" spans="1:33" s="35" customFormat="1" ht="15.75" customHeight="1">
      <c r="A50" s="17">
        <v>1</v>
      </c>
      <c r="B50" s="36">
        <v>5</v>
      </c>
      <c r="C50" s="37">
        <v>1</v>
      </c>
      <c r="D50" s="37">
        <v>4</v>
      </c>
      <c r="E50" s="91">
        <v>36</v>
      </c>
      <c r="F50" s="36">
        <v>7</v>
      </c>
      <c r="G50" s="37">
        <v>2</v>
      </c>
      <c r="H50" s="37">
        <v>5</v>
      </c>
      <c r="I50" s="91">
        <v>71</v>
      </c>
      <c r="J50" s="36">
        <v>9</v>
      </c>
      <c r="K50" s="37">
        <v>6</v>
      </c>
      <c r="L50" s="37">
        <v>3</v>
      </c>
      <c r="M50" s="65"/>
      <c r="N50" s="65"/>
      <c r="O50" s="65"/>
      <c r="P50" s="65"/>
      <c r="Q50" s="65"/>
      <c r="R50" s="65"/>
      <c r="S50" s="65"/>
      <c r="T50" s="65"/>
      <c r="U50" s="65"/>
      <c r="V50" s="5"/>
      <c r="W50" s="7"/>
      <c r="X50" s="7"/>
      <c r="Y50" s="7"/>
      <c r="Z50" s="3"/>
      <c r="AA50" s="2"/>
      <c r="AB50" s="1"/>
      <c r="AC50" s="1"/>
      <c r="AD50" s="3"/>
      <c r="AE50" s="2"/>
      <c r="AF50" s="1"/>
      <c r="AG50" s="1"/>
    </row>
    <row r="51" spans="1:33" s="35" customFormat="1" ht="15.75" customHeight="1">
      <c r="A51" s="17">
        <v>2</v>
      </c>
      <c r="B51" s="36">
        <v>2</v>
      </c>
      <c r="C51" s="37">
        <v>2</v>
      </c>
      <c r="D51" s="37">
        <v>0</v>
      </c>
      <c r="E51" s="91">
        <v>37</v>
      </c>
      <c r="F51" s="36">
        <v>7</v>
      </c>
      <c r="G51" s="37">
        <v>4</v>
      </c>
      <c r="H51" s="37">
        <v>3</v>
      </c>
      <c r="I51" s="91">
        <v>72</v>
      </c>
      <c r="J51" s="36">
        <v>8</v>
      </c>
      <c r="K51" s="37">
        <v>2</v>
      </c>
      <c r="L51" s="37">
        <v>6</v>
      </c>
      <c r="M51" s="65"/>
      <c r="N51" s="65"/>
      <c r="O51" s="65"/>
      <c r="P51" s="65"/>
      <c r="Q51" s="65"/>
      <c r="R51" s="65"/>
      <c r="S51" s="65"/>
      <c r="T51" s="65"/>
      <c r="U51" s="65"/>
      <c r="V51" s="5"/>
      <c r="W51" s="7"/>
      <c r="X51" s="7"/>
      <c r="Y51" s="7"/>
      <c r="Z51" s="3"/>
      <c r="AA51" s="2"/>
      <c r="AB51" s="1"/>
      <c r="AC51" s="1"/>
      <c r="AD51" s="3"/>
      <c r="AE51" s="2"/>
      <c r="AF51" s="1"/>
      <c r="AG51" s="1"/>
    </row>
    <row r="52" spans="1:33" s="35" customFormat="1" ht="15.75" customHeight="1">
      <c r="A52" s="17">
        <v>3</v>
      </c>
      <c r="B52" s="36">
        <v>2</v>
      </c>
      <c r="C52" s="37">
        <v>0</v>
      </c>
      <c r="D52" s="37">
        <v>2</v>
      </c>
      <c r="E52" s="91">
        <v>38</v>
      </c>
      <c r="F52" s="36">
        <v>12</v>
      </c>
      <c r="G52" s="37">
        <v>5</v>
      </c>
      <c r="H52" s="37">
        <v>7</v>
      </c>
      <c r="I52" s="91">
        <v>73</v>
      </c>
      <c r="J52" s="36">
        <v>12</v>
      </c>
      <c r="K52" s="37">
        <v>4</v>
      </c>
      <c r="L52" s="37">
        <v>8</v>
      </c>
      <c r="M52" s="65"/>
      <c r="N52" s="65"/>
      <c r="O52" s="65"/>
      <c r="P52" s="65"/>
      <c r="Q52" s="65"/>
      <c r="R52" s="65"/>
      <c r="S52" s="65"/>
      <c r="T52" s="65"/>
      <c r="U52" s="65"/>
      <c r="V52" s="5"/>
      <c r="W52" s="7"/>
      <c r="X52" s="7"/>
      <c r="Y52" s="7"/>
      <c r="Z52" s="3"/>
      <c r="AA52" s="2"/>
      <c r="AB52" s="1"/>
      <c r="AC52" s="1"/>
      <c r="AD52" s="3"/>
      <c r="AE52" s="2"/>
      <c r="AF52" s="1"/>
      <c r="AG52" s="1"/>
    </row>
    <row r="53" spans="1:33" s="35" customFormat="1" ht="18" customHeight="1">
      <c r="A53" s="19">
        <v>4</v>
      </c>
      <c r="B53" s="105">
        <v>6</v>
      </c>
      <c r="C53" s="40">
        <v>2</v>
      </c>
      <c r="D53" s="40">
        <v>4</v>
      </c>
      <c r="E53" s="92">
        <v>39</v>
      </c>
      <c r="F53" s="39">
        <v>6</v>
      </c>
      <c r="G53" s="40">
        <v>1</v>
      </c>
      <c r="H53" s="40">
        <v>5</v>
      </c>
      <c r="I53" s="92">
        <v>74</v>
      </c>
      <c r="J53" s="39">
        <v>9</v>
      </c>
      <c r="K53" s="40">
        <v>5</v>
      </c>
      <c r="L53" s="40">
        <v>4</v>
      </c>
      <c r="M53" s="65"/>
      <c r="N53" s="65"/>
      <c r="O53" s="65"/>
      <c r="P53" s="65"/>
      <c r="Q53" s="65"/>
      <c r="R53" s="65"/>
      <c r="S53" s="65"/>
      <c r="T53" s="65"/>
      <c r="U53" s="65"/>
      <c r="V53" s="5"/>
      <c r="W53" s="7"/>
      <c r="X53" s="7"/>
      <c r="Y53" s="7"/>
      <c r="Z53" s="3"/>
      <c r="AA53" s="2"/>
      <c r="AB53" s="1"/>
      <c r="AC53" s="1"/>
      <c r="AD53" s="3"/>
      <c r="AE53" s="2"/>
      <c r="AF53" s="1"/>
      <c r="AG53" s="1"/>
    </row>
    <row r="54" spans="1:33" s="6" customFormat="1" ht="25.5" customHeight="1">
      <c r="A54" s="10" t="s">
        <v>10</v>
      </c>
      <c r="B54" s="44">
        <v>21</v>
      </c>
      <c r="C54" s="44">
        <v>13</v>
      </c>
      <c r="D54" s="44">
        <v>8</v>
      </c>
      <c r="E54" s="98" t="s">
        <v>11</v>
      </c>
      <c r="F54" s="44">
        <v>33</v>
      </c>
      <c r="G54" s="44">
        <v>16</v>
      </c>
      <c r="H54" s="44">
        <v>17</v>
      </c>
      <c r="I54" s="98" t="s">
        <v>12</v>
      </c>
      <c r="J54" s="44">
        <v>58</v>
      </c>
      <c r="K54" s="44">
        <v>30</v>
      </c>
      <c r="L54" s="44">
        <v>28</v>
      </c>
      <c r="M54" s="65"/>
      <c r="N54" s="65"/>
      <c r="O54" s="65"/>
      <c r="P54" s="65"/>
      <c r="Q54" s="65"/>
      <c r="R54" s="65"/>
      <c r="S54" s="65"/>
      <c r="T54" s="65"/>
      <c r="U54" s="65"/>
      <c r="V54" s="5"/>
      <c r="W54" s="7"/>
      <c r="X54" s="7"/>
      <c r="Y54" s="7"/>
      <c r="Z54" s="3"/>
      <c r="AA54" s="2"/>
      <c r="AB54" s="1"/>
      <c r="AC54" s="1"/>
      <c r="AD54" s="3"/>
      <c r="AE54" s="2"/>
      <c r="AF54" s="1"/>
      <c r="AG54" s="1"/>
    </row>
    <row r="55" spans="1:33" s="35" customFormat="1" ht="15.75" customHeight="1">
      <c r="A55" s="17">
        <v>5</v>
      </c>
      <c r="B55" s="36">
        <v>5</v>
      </c>
      <c r="C55" s="37">
        <v>3</v>
      </c>
      <c r="D55" s="37">
        <v>2</v>
      </c>
      <c r="E55" s="91">
        <v>40</v>
      </c>
      <c r="F55" s="36">
        <v>9</v>
      </c>
      <c r="G55" s="37">
        <v>6</v>
      </c>
      <c r="H55" s="37">
        <v>3</v>
      </c>
      <c r="I55" s="91">
        <v>75</v>
      </c>
      <c r="J55" s="36">
        <v>14</v>
      </c>
      <c r="K55" s="37">
        <v>10</v>
      </c>
      <c r="L55" s="37">
        <v>4</v>
      </c>
      <c r="M55" s="65"/>
      <c r="N55" s="65"/>
      <c r="O55" s="65"/>
      <c r="P55" s="65"/>
      <c r="Q55" s="65"/>
      <c r="R55" s="65"/>
      <c r="S55" s="65"/>
      <c r="T55" s="65"/>
      <c r="U55" s="65"/>
      <c r="V55" s="5"/>
      <c r="W55" s="7"/>
      <c r="X55" s="7"/>
      <c r="Y55" s="7"/>
      <c r="Z55" s="3"/>
      <c r="AA55" s="2"/>
      <c r="AB55" s="1"/>
      <c r="AC55" s="1"/>
      <c r="AD55" s="3"/>
      <c r="AE55" s="2"/>
      <c r="AF55" s="1"/>
      <c r="AG55" s="1"/>
    </row>
    <row r="56" spans="1:33" s="35" customFormat="1" ht="15.75" customHeight="1">
      <c r="A56" s="17">
        <v>6</v>
      </c>
      <c r="B56" s="36">
        <v>5</v>
      </c>
      <c r="C56" s="37">
        <v>4</v>
      </c>
      <c r="D56" s="37">
        <v>1</v>
      </c>
      <c r="E56" s="91">
        <v>41</v>
      </c>
      <c r="F56" s="36">
        <v>5</v>
      </c>
      <c r="G56" s="37">
        <v>3</v>
      </c>
      <c r="H56" s="37">
        <v>2</v>
      </c>
      <c r="I56" s="91">
        <v>76</v>
      </c>
      <c r="J56" s="36">
        <v>14</v>
      </c>
      <c r="K56" s="37">
        <v>6</v>
      </c>
      <c r="L56" s="37">
        <v>8</v>
      </c>
      <c r="M56" s="65"/>
      <c r="N56" s="65"/>
      <c r="O56" s="65"/>
      <c r="P56" s="65"/>
      <c r="Q56" s="65"/>
      <c r="R56" s="65"/>
      <c r="S56" s="65"/>
      <c r="T56" s="65"/>
      <c r="U56" s="65"/>
      <c r="V56" s="5"/>
      <c r="W56" s="7"/>
      <c r="X56" s="7"/>
      <c r="Y56" s="7"/>
      <c r="Z56" s="3"/>
      <c r="AA56" s="2"/>
      <c r="AB56" s="1"/>
      <c r="AC56" s="1"/>
      <c r="AD56" s="3"/>
      <c r="AE56" s="2"/>
      <c r="AF56" s="1"/>
      <c r="AG56" s="1"/>
    </row>
    <row r="57" spans="1:33" s="35" customFormat="1" ht="15.75" customHeight="1">
      <c r="A57" s="17">
        <v>7</v>
      </c>
      <c r="B57" s="36">
        <v>7</v>
      </c>
      <c r="C57" s="37">
        <v>5</v>
      </c>
      <c r="D57" s="37">
        <v>2</v>
      </c>
      <c r="E57" s="91">
        <v>42</v>
      </c>
      <c r="F57" s="36">
        <v>10</v>
      </c>
      <c r="G57" s="37">
        <v>4</v>
      </c>
      <c r="H57" s="37">
        <v>6</v>
      </c>
      <c r="I57" s="91">
        <v>77</v>
      </c>
      <c r="J57" s="36">
        <v>17</v>
      </c>
      <c r="K57" s="37">
        <v>7</v>
      </c>
      <c r="L57" s="37">
        <v>10</v>
      </c>
      <c r="M57" s="65"/>
      <c r="N57" s="65"/>
      <c r="O57" s="65"/>
      <c r="P57" s="65"/>
      <c r="Q57" s="65"/>
      <c r="R57" s="65"/>
      <c r="S57" s="65"/>
      <c r="T57" s="65"/>
      <c r="U57" s="65"/>
      <c r="V57" s="5"/>
      <c r="W57" s="7"/>
      <c r="X57" s="7"/>
      <c r="Y57" s="7"/>
      <c r="Z57" s="3"/>
      <c r="AA57" s="2"/>
      <c r="AB57" s="1"/>
      <c r="AC57" s="1"/>
      <c r="AD57" s="3"/>
      <c r="AE57" s="2"/>
      <c r="AF57" s="1"/>
      <c r="AG57" s="1"/>
    </row>
    <row r="58" spans="1:33" s="35" customFormat="1" ht="15.75" customHeight="1">
      <c r="A58" s="17">
        <v>8</v>
      </c>
      <c r="B58" s="36">
        <v>2</v>
      </c>
      <c r="C58" s="37">
        <v>0</v>
      </c>
      <c r="D58" s="37">
        <v>2</v>
      </c>
      <c r="E58" s="91">
        <v>43</v>
      </c>
      <c r="F58" s="36">
        <v>3</v>
      </c>
      <c r="G58" s="37">
        <v>2</v>
      </c>
      <c r="H58" s="37">
        <v>1</v>
      </c>
      <c r="I58" s="91">
        <v>78</v>
      </c>
      <c r="J58" s="36">
        <v>7</v>
      </c>
      <c r="K58" s="37">
        <v>4</v>
      </c>
      <c r="L58" s="37">
        <v>3</v>
      </c>
      <c r="M58" s="65"/>
      <c r="N58" s="65"/>
      <c r="O58" s="65"/>
      <c r="P58" s="65"/>
      <c r="Q58" s="65"/>
      <c r="R58" s="65"/>
      <c r="S58" s="65"/>
      <c r="T58" s="65"/>
      <c r="U58" s="65"/>
      <c r="V58" s="5"/>
      <c r="W58" s="7"/>
      <c r="X58" s="7"/>
      <c r="Y58" s="7"/>
      <c r="Z58" s="3"/>
      <c r="AA58" s="2"/>
      <c r="AB58" s="1"/>
      <c r="AC58" s="1"/>
      <c r="AD58" s="3"/>
      <c r="AE58" s="2"/>
      <c r="AF58" s="1"/>
      <c r="AG58" s="1"/>
    </row>
    <row r="59" spans="1:33" s="35" customFormat="1" ht="18" customHeight="1">
      <c r="A59" s="19">
        <v>9</v>
      </c>
      <c r="B59" s="39">
        <v>2</v>
      </c>
      <c r="C59" s="40">
        <v>1</v>
      </c>
      <c r="D59" s="40">
        <v>1</v>
      </c>
      <c r="E59" s="92">
        <v>44</v>
      </c>
      <c r="F59" s="39">
        <v>6</v>
      </c>
      <c r="G59" s="40">
        <v>1</v>
      </c>
      <c r="H59" s="40">
        <v>5</v>
      </c>
      <c r="I59" s="92">
        <v>79</v>
      </c>
      <c r="J59" s="39">
        <v>6</v>
      </c>
      <c r="K59" s="40">
        <v>3</v>
      </c>
      <c r="L59" s="40">
        <v>3</v>
      </c>
      <c r="M59" s="65"/>
      <c r="N59" s="65"/>
      <c r="O59" s="65"/>
      <c r="P59" s="65"/>
      <c r="Q59" s="65"/>
      <c r="R59" s="65"/>
      <c r="S59" s="65"/>
      <c r="T59" s="65"/>
      <c r="U59" s="65"/>
      <c r="V59" s="5"/>
      <c r="W59" s="7"/>
      <c r="X59" s="7"/>
      <c r="Y59" s="7"/>
      <c r="Z59" s="3"/>
      <c r="AA59" s="2"/>
      <c r="AB59" s="1"/>
      <c r="AC59" s="1"/>
      <c r="AD59" s="3"/>
      <c r="AE59" s="2"/>
      <c r="AF59" s="1"/>
      <c r="AG59" s="1"/>
    </row>
    <row r="60" spans="1:33" s="6" customFormat="1" ht="25.5" customHeight="1">
      <c r="A60" s="10" t="s">
        <v>19</v>
      </c>
      <c r="B60" s="44">
        <v>20</v>
      </c>
      <c r="C60" s="44">
        <v>10</v>
      </c>
      <c r="D60" s="44">
        <v>10</v>
      </c>
      <c r="E60" s="98" t="s">
        <v>20</v>
      </c>
      <c r="F60" s="44">
        <v>39</v>
      </c>
      <c r="G60" s="44">
        <v>19</v>
      </c>
      <c r="H60" s="44">
        <v>20</v>
      </c>
      <c r="I60" s="98" t="s">
        <v>21</v>
      </c>
      <c r="J60" s="44">
        <v>34</v>
      </c>
      <c r="K60" s="44">
        <v>16</v>
      </c>
      <c r="L60" s="44">
        <v>18</v>
      </c>
      <c r="M60" s="65"/>
      <c r="N60" s="65"/>
      <c r="O60" s="65"/>
      <c r="P60" s="65"/>
      <c r="Q60" s="65"/>
      <c r="R60" s="65"/>
      <c r="S60" s="65"/>
      <c r="T60" s="65"/>
      <c r="U60" s="65"/>
      <c r="V60" s="5"/>
      <c r="W60" s="7"/>
      <c r="X60" s="7"/>
      <c r="Y60" s="7"/>
      <c r="Z60" s="3"/>
      <c r="AA60" s="2"/>
      <c r="AB60" s="1"/>
      <c r="AC60" s="1"/>
      <c r="AD60" s="3"/>
      <c r="AE60" s="2"/>
      <c r="AF60" s="1"/>
      <c r="AG60" s="1"/>
    </row>
    <row r="61" spans="1:33" s="35" customFormat="1" ht="15.75" customHeight="1">
      <c r="A61" s="17">
        <v>10</v>
      </c>
      <c r="B61" s="36">
        <v>4</v>
      </c>
      <c r="C61" s="37">
        <v>2</v>
      </c>
      <c r="D61" s="37">
        <v>2</v>
      </c>
      <c r="E61" s="91">
        <v>45</v>
      </c>
      <c r="F61" s="36">
        <v>7</v>
      </c>
      <c r="G61" s="37">
        <v>3</v>
      </c>
      <c r="H61" s="37">
        <v>4</v>
      </c>
      <c r="I61" s="91">
        <v>80</v>
      </c>
      <c r="J61" s="36">
        <v>5</v>
      </c>
      <c r="K61" s="37">
        <v>3</v>
      </c>
      <c r="L61" s="37">
        <v>2</v>
      </c>
      <c r="M61" s="65"/>
      <c r="N61" s="65"/>
      <c r="O61" s="65"/>
      <c r="P61" s="65"/>
      <c r="Q61" s="65"/>
      <c r="R61" s="65"/>
      <c r="S61" s="65"/>
      <c r="T61" s="65"/>
      <c r="U61" s="65"/>
      <c r="V61" s="5"/>
      <c r="W61" s="7"/>
      <c r="X61" s="7"/>
      <c r="Y61" s="7"/>
      <c r="Z61" s="3"/>
      <c r="AA61" s="2"/>
      <c r="AB61" s="1"/>
      <c r="AC61" s="1"/>
      <c r="AD61" s="3"/>
      <c r="AE61" s="2"/>
      <c r="AF61" s="1"/>
      <c r="AG61" s="1"/>
    </row>
    <row r="62" spans="1:33" s="35" customFormat="1" ht="15.75" customHeight="1">
      <c r="A62" s="17">
        <v>11</v>
      </c>
      <c r="B62" s="36">
        <v>6</v>
      </c>
      <c r="C62" s="37">
        <v>5</v>
      </c>
      <c r="D62" s="37">
        <v>1</v>
      </c>
      <c r="E62" s="91">
        <v>46</v>
      </c>
      <c r="F62" s="36">
        <v>10</v>
      </c>
      <c r="G62" s="37">
        <v>3</v>
      </c>
      <c r="H62" s="37">
        <v>7</v>
      </c>
      <c r="I62" s="91">
        <v>81</v>
      </c>
      <c r="J62" s="36">
        <v>7</v>
      </c>
      <c r="K62" s="37">
        <v>5</v>
      </c>
      <c r="L62" s="37">
        <v>2</v>
      </c>
      <c r="M62" s="65"/>
      <c r="N62" s="65"/>
      <c r="O62" s="65"/>
      <c r="P62" s="65"/>
      <c r="Q62" s="65"/>
      <c r="R62" s="65"/>
      <c r="S62" s="65"/>
      <c r="T62" s="65"/>
      <c r="U62" s="65"/>
      <c r="V62" s="5"/>
      <c r="W62" s="7"/>
      <c r="X62" s="7"/>
      <c r="Y62" s="7"/>
      <c r="Z62" s="3"/>
      <c r="AA62" s="2"/>
      <c r="AB62" s="1"/>
      <c r="AC62" s="1"/>
      <c r="AD62" s="3"/>
      <c r="AE62" s="2"/>
      <c r="AF62" s="1"/>
      <c r="AG62" s="1"/>
    </row>
    <row r="63" spans="1:33" s="35" customFormat="1" ht="15.75" customHeight="1">
      <c r="A63" s="17">
        <v>12</v>
      </c>
      <c r="B63" s="36">
        <v>4</v>
      </c>
      <c r="C63" s="37">
        <v>1</v>
      </c>
      <c r="D63" s="37">
        <v>3</v>
      </c>
      <c r="E63" s="91">
        <v>47</v>
      </c>
      <c r="F63" s="36">
        <v>7</v>
      </c>
      <c r="G63" s="37">
        <v>4</v>
      </c>
      <c r="H63" s="37">
        <v>3</v>
      </c>
      <c r="I63" s="91">
        <v>82</v>
      </c>
      <c r="J63" s="36">
        <v>7</v>
      </c>
      <c r="K63" s="37">
        <v>4</v>
      </c>
      <c r="L63" s="37">
        <v>3</v>
      </c>
      <c r="M63" s="65"/>
      <c r="N63" s="65"/>
      <c r="O63" s="65"/>
      <c r="P63" s="65"/>
      <c r="Q63" s="65"/>
      <c r="R63" s="65"/>
      <c r="S63" s="65"/>
      <c r="T63" s="65"/>
      <c r="U63" s="65"/>
      <c r="V63" s="5"/>
      <c r="W63" s="7"/>
      <c r="X63" s="7"/>
      <c r="Y63" s="7"/>
      <c r="Z63" s="3"/>
      <c r="AA63" s="2"/>
      <c r="AB63" s="1"/>
      <c r="AC63" s="1"/>
      <c r="AD63" s="3"/>
      <c r="AE63" s="2"/>
      <c r="AF63" s="1"/>
      <c r="AG63" s="1"/>
    </row>
    <row r="64" spans="1:33" s="35" customFormat="1" ht="15.75" customHeight="1">
      <c r="A64" s="17">
        <v>13</v>
      </c>
      <c r="B64" s="36">
        <v>4</v>
      </c>
      <c r="C64" s="37">
        <v>1</v>
      </c>
      <c r="D64" s="37">
        <v>3</v>
      </c>
      <c r="E64" s="91">
        <v>48</v>
      </c>
      <c r="F64" s="36">
        <v>6</v>
      </c>
      <c r="G64" s="37">
        <v>4</v>
      </c>
      <c r="H64" s="37">
        <v>2</v>
      </c>
      <c r="I64" s="91">
        <v>83</v>
      </c>
      <c r="J64" s="36">
        <v>9</v>
      </c>
      <c r="K64" s="37">
        <v>4</v>
      </c>
      <c r="L64" s="37">
        <v>5</v>
      </c>
      <c r="M64" s="65"/>
      <c r="N64" s="65"/>
      <c r="O64" s="65"/>
      <c r="P64" s="65"/>
      <c r="Q64" s="65"/>
      <c r="R64" s="65"/>
      <c r="S64" s="65"/>
      <c r="T64" s="65"/>
      <c r="U64" s="65"/>
      <c r="V64" s="5"/>
      <c r="W64" s="7"/>
      <c r="X64" s="7"/>
      <c r="Y64" s="7"/>
      <c r="Z64" s="3"/>
      <c r="AA64" s="2"/>
      <c r="AB64" s="1"/>
      <c r="AC64" s="1"/>
      <c r="AD64" s="3"/>
      <c r="AE64" s="2"/>
      <c r="AF64" s="1"/>
      <c r="AG64" s="1"/>
    </row>
    <row r="65" spans="1:33" s="35" customFormat="1" ht="18" customHeight="1">
      <c r="A65" s="19">
        <v>14</v>
      </c>
      <c r="B65" s="39">
        <v>2</v>
      </c>
      <c r="C65" s="40">
        <v>1</v>
      </c>
      <c r="D65" s="40">
        <v>1</v>
      </c>
      <c r="E65" s="92">
        <v>49</v>
      </c>
      <c r="F65" s="39">
        <v>9</v>
      </c>
      <c r="G65" s="40">
        <v>5</v>
      </c>
      <c r="H65" s="40">
        <v>4</v>
      </c>
      <c r="I65" s="92">
        <v>84</v>
      </c>
      <c r="J65" s="39">
        <v>6</v>
      </c>
      <c r="K65" s="40">
        <v>0</v>
      </c>
      <c r="L65" s="40">
        <v>6</v>
      </c>
      <c r="M65" s="65"/>
      <c r="N65" s="65"/>
      <c r="O65" s="65"/>
      <c r="P65" s="65"/>
      <c r="Q65" s="65"/>
      <c r="R65" s="65"/>
      <c r="S65" s="65"/>
      <c r="T65" s="65"/>
      <c r="U65" s="65"/>
      <c r="V65" s="5"/>
      <c r="W65" s="7"/>
      <c r="X65" s="7"/>
      <c r="Y65" s="7"/>
      <c r="Z65" s="3"/>
      <c r="AA65" s="2"/>
      <c r="AB65" s="1"/>
      <c r="AC65" s="1"/>
      <c r="AD65" s="3"/>
      <c r="AE65" s="2"/>
      <c r="AF65" s="1"/>
      <c r="AG65" s="1"/>
    </row>
    <row r="66" spans="1:33" s="6" customFormat="1" ht="25.5" customHeight="1">
      <c r="A66" s="10" t="s">
        <v>22</v>
      </c>
      <c r="B66" s="44">
        <v>23</v>
      </c>
      <c r="C66" s="44">
        <v>10</v>
      </c>
      <c r="D66" s="44">
        <v>13</v>
      </c>
      <c r="E66" s="98" t="s">
        <v>23</v>
      </c>
      <c r="F66" s="44">
        <v>46</v>
      </c>
      <c r="G66" s="44">
        <v>24</v>
      </c>
      <c r="H66" s="44">
        <v>22</v>
      </c>
      <c r="I66" s="98" t="s">
        <v>24</v>
      </c>
      <c r="J66" s="44">
        <v>24</v>
      </c>
      <c r="K66" s="44">
        <v>6</v>
      </c>
      <c r="L66" s="44">
        <v>18</v>
      </c>
      <c r="M66" s="65"/>
      <c r="N66" s="65"/>
      <c r="O66" s="65"/>
      <c r="P66" s="65"/>
      <c r="Q66" s="65"/>
      <c r="R66" s="65"/>
      <c r="S66" s="65"/>
      <c r="T66" s="65"/>
      <c r="U66" s="65"/>
      <c r="V66" s="5"/>
      <c r="W66" s="7"/>
      <c r="X66" s="7"/>
      <c r="Y66" s="7"/>
      <c r="Z66" s="3"/>
      <c r="AA66" s="2"/>
      <c r="AB66" s="1"/>
      <c r="AC66" s="1"/>
      <c r="AD66" s="3"/>
      <c r="AE66" s="2"/>
      <c r="AF66" s="1"/>
      <c r="AG66" s="1"/>
    </row>
    <row r="67" spans="1:33" s="35" customFormat="1" ht="15.75" customHeight="1">
      <c r="A67" s="17">
        <v>15</v>
      </c>
      <c r="B67" s="36">
        <v>5</v>
      </c>
      <c r="C67" s="37">
        <v>4</v>
      </c>
      <c r="D67" s="37">
        <v>1</v>
      </c>
      <c r="E67" s="91">
        <v>50</v>
      </c>
      <c r="F67" s="36">
        <v>7</v>
      </c>
      <c r="G67" s="37">
        <v>3</v>
      </c>
      <c r="H67" s="37">
        <v>4</v>
      </c>
      <c r="I67" s="91">
        <v>85</v>
      </c>
      <c r="J67" s="36">
        <v>4</v>
      </c>
      <c r="K67" s="37">
        <v>1</v>
      </c>
      <c r="L67" s="37">
        <v>3</v>
      </c>
      <c r="M67" s="65"/>
      <c r="N67" s="65"/>
      <c r="O67" s="65"/>
      <c r="P67" s="65"/>
      <c r="Q67" s="65"/>
      <c r="R67" s="65"/>
      <c r="S67" s="65"/>
      <c r="T67" s="65"/>
      <c r="U67" s="65"/>
      <c r="V67" s="5"/>
      <c r="W67" s="7"/>
      <c r="X67" s="7"/>
      <c r="Y67" s="7"/>
      <c r="Z67" s="3"/>
      <c r="AA67" s="2"/>
      <c r="AB67" s="1"/>
      <c r="AC67" s="1"/>
      <c r="AD67" s="3"/>
      <c r="AE67" s="2"/>
      <c r="AF67" s="1"/>
      <c r="AG67" s="1"/>
    </row>
    <row r="68" spans="1:33" s="35" customFormat="1" ht="15.75" customHeight="1">
      <c r="A68" s="17">
        <v>16</v>
      </c>
      <c r="B68" s="36">
        <v>7</v>
      </c>
      <c r="C68" s="37">
        <v>2</v>
      </c>
      <c r="D68" s="37">
        <v>5</v>
      </c>
      <c r="E68" s="91">
        <v>51</v>
      </c>
      <c r="F68" s="36">
        <v>7</v>
      </c>
      <c r="G68" s="37">
        <v>5</v>
      </c>
      <c r="H68" s="37">
        <v>2</v>
      </c>
      <c r="I68" s="91">
        <v>86</v>
      </c>
      <c r="J68" s="36">
        <v>3</v>
      </c>
      <c r="K68" s="37">
        <v>1</v>
      </c>
      <c r="L68" s="37">
        <v>2</v>
      </c>
      <c r="M68" s="65"/>
      <c r="N68" s="65"/>
      <c r="O68" s="65"/>
      <c r="P68" s="65"/>
      <c r="Q68" s="65"/>
      <c r="R68" s="65"/>
      <c r="S68" s="65"/>
      <c r="T68" s="65"/>
      <c r="U68" s="65"/>
      <c r="V68" s="5"/>
      <c r="W68" s="7"/>
      <c r="X68" s="7"/>
      <c r="Y68" s="7"/>
      <c r="Z68" s="3"/>
      <c r="AA68" s="2"/>
      <c r="AB68" s="1"/>
      <c r="AC68" s="1"/>
      <c r="AD68" s="3"/>
      <c r="AE68" s="2"/>
      <c r="AF68" s="1"/>
      <c r="AG68" s="1"/>
    </row>
    <row r="69" spans="1:33" s="35" customFormat="1" ht="15.75" customHeight="1">
      <c r="A69" s="17">
        <v>17</v>
      </c>
      <c r="B69" s="36">
        <v>3</v>
      </c>
      <c r="C69" s="37">
        <v>1</v>
      </c>
      <c r="D69" s="37">
        <v>2</v>
      </c>
      <c r="E69" s="91">
        <v>52</v>
      </c>
      <c r="F69" s="36">
        <v>9</v>
      </c>
      <c r="G69" s="37">
        <v>3</v>
      </c>
      <c r="H69" s="37">
        <v>6</v>
      </c>
      <c r="I69" s="91">
        <v>87</v>
      </c>
      <c r="J69" s="36">
        <v>5</v>
      </c>
      <c r="K69" s="37">
        <v>1</v>
      </c>
      <c r="L69" s="37">
        <v>4</v>
      </c>
      <c r="M69" s="65"/>
      <c r="N69" s="65"/>
      <c r="O69" s="65"/>
      <c r="P69" s="65"/>
      <c r="Q69" s="65"/>
      <c r="R69" s="65"/>
      <c r="S69" s="65"/>
      <c r="T69" s="65"/>
      <c r="U69" s="65"/>
      <c r="V69" s="5"/>
      <c r="W69" s="7"/>
      <c r="X69" s="7"/>
      <c r="Y69" s="7"/>
      <c r="Z69" s="3"/>
      <c r="AA69" s="2"/>
      <c r="AB69" s="1"/>
      <c r="AC69" s="1"/>
      <c r="AD69" s="3"/>
      <c r="AE69" s="2"/>
      <c r="AF69" s="1"/>
      <c r="AG69" s="1"/>
    </row>
    <row r="70" spans="1:33" s="35" customFormat="1" ht="15.75" customHeight="1">
      <c r="A70" s="17">
        <v>18</v>
      </c>
      <c r="B70" s="36">
        <v>5</v>
      </c>
      <c r="C70" s="37">
        <v>3</v>
      </c>
      <c r="D70" s="37">
        <v>2</v>
      </c>
      <c r="E70" s="91">
        <v>53</v>
      </c>
      <c r="F70" s="36">
        <v>8</v>
      </c>
      <c r="G70" s="37">
        <v>6</v>
      </c>
      <c r="H70" s="37">
        <v>2</v>
      </c>
      <c r="I70" s="91">
        <v>88</v>
      </c>
      <c r="J70" s="36">
        <v>5</v>
      </c>
      <c r="K70" s="37">
        <v>1</v>
      </c>
      <c r="L70" s="37">
        <v>4</v>
      </c>
      <c r="M70" s="65"/>
      <c r="N70" s="65"/>
      <c r="O70" s="65"/>
      <c r="P70" s="65"/>
      <c r="Q70" s="65"/>
      <c r="R70" s="65"/>
      <c r="S70" s="65"/>
      <c r="T70" s="65"/>
      <c r="U70" s="65"/>
      <c r="V70" s="5"/>
      <c r="W70" s="7"/>
      <c r="X70" s="7"/>
      <c r="Y70" s="7"/>
      <c r="Z70" s="3"/>
      <c r="AA70" s="2"/>
      <c r="AB70" s="1"/>
      <c r="AC70" s="1"/>
      <c r="AD70" s="3"/>
      <c r="AE70" s="2"/>
      <c r="AF70" s="1"/>
      <c r="AG70" s="1"/>
    </row>
    <row r="71" spans="1:33" s="35" customFormat="1" ht="18" customHeight="1">
      <c r="A71" s="19">
        <v>19</v>
      </c>
      <c r="B71" s="39">
        <v>3</v>
      </c>
      <c r="C71" s="40">
        <v>0</v>
      </c>
      <c r="D71" s="40">
        <v>3</v>
      </c>
      <c r="E71" s="92">
        <v>54</v>
      </c>
      <c r="F71" s="39">
        <v>15</v>
      </c>
      <c r="G71" s="40">
        <v>7</v>
      </c>
      <c r="H71" s="40">
        <v>8</v>
      </c>
      <c r="I71" s="92">
        <v>89</v>
      </c>
      <c r="J71" s="39">
        <v>7</v>
      </c>
      <c r="K71" s="40">
        <v>2</v>
      </c>
      <c r="L71" s="40">
        <v>5</v>
      </c>
      <c r="M71" s="65"/>
      <c r="N71" s="65"/>
      <c r="O71" s="65"/>
      <c r="P71" s="65"/>
      <c r="Q71" s="65"/>
      <c r="R71" s="65"/>
      <c r="S71" s="65"/>
      <c r="T71" s="65"/>
      <c r="U71" s="65"/>
      <c r="V71" s="5"/>
      <c r="W71" s="7"/>
      <c r="X71" s="7"/>
      <c r="Y71" s="7"/>
      <c r="Z71" s="3"/>
      <c r="AA71" s="2"/>
      <c r="AB71" s="1"/>
      <c r="AC71" s="1"/>
      <c r="AD71" s="3"/>
      <c r="AE71" s="2"/>
      <c r="AF71" s="1"/>
      <c r="AG71" s="1"/>
    </row>
    <row r="72" spans="1:33" s="6" customFormat="1" ht="25.5" customHeight="1">
      <c r="A72" s="10" t="s">
        <v>25</v>
      </c>
      <c r="B72" s="44">
        <v>23</v>
      </c>
      <c r="C72" s="44">
        <v>9</v>
      </c>
      <c r="D72" s="44">
        <v>14</v>
      </c>
      <c r="E72" s="98" t="s">
        <v>26</v>
      </c>
      <c r="F72" s="44">
        <v>38</v>
      </c>
      <c r="G72" s="44">
        <v>18</v>
      </c>
      <c r="H72" s="44">
        <v>20</v>
      </c>
      <c r="I72" s="98" t="s">
        <v>27</v>
      </c>
      <c r="J72" s="44">
        <v>20</v>
      </c>
      <c r="K72" s="44">
        <v>8</v>
      </c>
      <c r="L72" s="44">
        <v>12</v>
      </c>
      <c r="M72" s="65"/>
      <c r="N72" s="65"/>
      <c r="O72" s="65"/>
      <c r="P72" s="65"/>
      <c r="Q72" s="65"/>
      <c r="R72" s="65"/>
      <c r="S72" s="65"/>
      <c r="T72" s="65"/>
      <c r="U72" s="65"/>
      <c r="V72" s="5"/>
      <c r="W72" s="7"/>
      <c r="X72" s="7"/>
      <c r="Y72" s="7"/>
      <c r="Z72" s="3"/>
      <c r="AA72" s="2"/>
      <c r="AB72" s="1"/>
      <c r="AC72" s="1"/>
      <c r="AD72" s="3"/>
      <c r="AE72" s="2"/>
      <c r="AF72" s="1"/>
      <c r="AG72" s="1"/>
    </row>
    <row r="73" spans="1:33" s="35" customFormat="1" ht="15.75" customHeight="1">
      <c r="A73" s="17">
        <v>20</v>
      </c>
      <c r="B73" s="36">
        <v>9</v>
      </c>
      <c r="C73" s="37">
        <v>3</v>
      </c>
      <c r="D73" s="37">
        <v>6</v>
      </c>
      <c r="E73" s="91">
        <v>55</v>
      </c>
      <c r="F73" s="36">
        <v>12</v>
      </c>
      <c r="G73" s="37">
        <v>4</v>
      </c>
      <c r="H73" s="37">
        <v>8</v>
      </c>
      <c r="I73" s="91">
        <v>90</v>
      </c>
      <c r="J73" s="36">
        <v>3</v>
      </c>
      <c r="K73" s="37">
        <v>1</v>
      </c>
      <c r="L73" s="37">
        <v>2</v>
      </c>
      <c r="M73" s="65"/>
      <c r="N73" s="65"/>
      <c r="O73" s="65"/>
      <c r="P73" s="65"/>
      <c r="Q73" s="65"/>
      <c r="R73" s="65"/>
      <c r="S73" s="65"/>
      <c r="T73" s="65"/>
      <c r="U73" s="65"/>
      <c r="V73" s="5"/>
      <c r="W73" s="7"/>
      <c r="X73" s="7"/>
      <c r="Y73" s="7"/>
      <c r="Z73" s="3"/>
      <c r="AA73" s="2"/>
      <c r="AB73" s="1"/>
      <c r="AC73" s="1"/>
      <c r="AD73" s="3"/>
      <c r="AE73" s="2"/>
      <c r="AF73" s="1"/>
      <c r="AG73" s="1"/>
    </row>
    <row r="74" spans="1:33" s="35" customFormat="1" ht="15.75" customHeight="1">
      <c r="A74" s="17">
        <v>21</v>
      </c>
      <c r="B74" s="36">
        <v>2</v>
      </c>
      <c r="C74" s="37">
        <v>1</v>
      </c>
      <c r="D74" s="37">
        <v>1</v>
      </c>
      <c r="E74" s="91">
        <v>56</v>
      </c>
      <c r="F74" s="36">
        <v>7</v>
      </c>
      <c r="G74" s="37">
        <v>3</v>
      </c>
      <c r="H74" s="37">
        <v>4</v>
      </c>
      <c r="I74" s="91">
        <v>91</v>
      </c>
      <c r="J74" s="36">
        <v>5</v>
      </c>
      <c r="K74" s="37">
        <v>2</v>
      </c>
      <c r="L74" s="37">
        <v>3</v>
      </c>
      <c r="M74" s="65"/>
      <c r="N74" s="65"/>
      <c r="O74" s="65"/>
      <c r="P74" s="65"/>
      <c r="Q74" s="65"/>
      <c r="R74" s="65"/>
      <c r="S74" s="65"/>
      <c r="T74" s="65"/>
      <c r="U74" s="65"/>
      <c r="V74" s="5"/>
      <c r="W74" s="7"/>
      <c r="X74" s="7"/>
      <c r="Y74" s="7"/>
      <c r="Z74" s="3"/>
      <c r="AA74" s="2"/>
      <c r="AB74" s="1"/>
      <c r="AC74" s="1"/>
      <c r="AD74" s="3"/>
      <c r="AE74" s="2"/>
      <c r="AF74" s="1"/>
      <c r="AG74" s="1"/>
    </row>
    <row r="75" spans="1:33" s="35" customFormat="1" ht="15.75" customHeight="1">
      <c r="A75" s="17">
        <v>22</v>
      </c>
      <c r="B75" s="36">
        <v>4</v>
      </c>
      <c r="C75" s="37">
        <v>3</v>
      </c>
      <c r="D75" s="37">
        <v>1</v>
      </c>
      <c r="E75" s="91">
        <v>57</v>
      </c>
      <c r="F75" s="36">
        <v>7</v>
      </c>
      <c r="G75" s="37">
        <v>4</v>
      </c>
      <c r="H75" s="37">
        <v>3</v>
      </c>
      <c r="I75" s="91">
        <v>92</v>
      </c>
      <c r="J75" s="36">
        <v>3</v>
      </c>
      <c r="K75" s="37">
        <v>2</v>
      </c>
      <c r="L75" s="37">
        <v>1</v>
      </c>
      <c r="M75" s="65"/>
      <c r="N75" s="65"/>
      <c r="O75" s="65"/>
      <c r="P75" s="65"/>
      <c r="Q75" s="65"/>
      <c r="R75" s="65"/>
      <c r="S75" s="65"/>
      <c r="T75" s="65"/>
      <c r="U75" s="65"/>
      <c r="V75" s="5"/>
      <c r="W75" s="7"/>
      <c r="X75" s="7"/>
      <c r="Y75" s="7"/>
      <c r="Z75" s="3"/>
      <c r="AA75" s="2"/>
      <c r="AB75" s="1"/>
      <c r="AC75" s="1"/>
      <c r="AD75" s="3"/>
      <c r="AE75" s="2"/>
      <c r="AF75" s="1"/>
      <c r="AG75" s="1"/>
    </row>
    <row r="76" spans="1:33" s="35" customFormat="1" ht="15.75" customHeight="1">
      <c r="A76" s="17">
        <v>23</v>
      </c>
      <c r="B76" s="36">
        <v>4</v>
      </c>
      <c r="C76" s="37">
        <v>1</v>
      </c>
      <c r="D76" s="37">
        <v>3</v>
      </c>
      <c r="E76" s="91">
        <v>58</v>
      </c>
      <c r="F76" s="36">
        <v>6</v>
      </c>
      <c r="G76" s="37">
        <v>5</v>
      </c>
      <c r="H76" s="37">
        <v>1</v>
      </c>
      <c r="I76" s="91">
        <v>93</v>
      </c>
      <c r="J76" s="36">
        <v>7</v>
      </c>
      <c r="K76" s="37">
        <v>3</v>
      </c>
      <c r="L76" s="37">
        <v>4</v>
      </c>
      <c r="M76" s="65"/>
      <c r="N76" s="65"/>
      <c r="O76" s="65"/>
      <c r="P76" s="65"/>
      <c r="Q76" s="65"/>
      <c r="R76" s="65"/>
      <c r="S76" s="65"/>
      <c r="T76" s="65"/>
      <c r="U76" s="65"/>
      <c r="V76" s="5"/>
      <c r="W76" s="7"/>
      <c r="X76" s="7"/>
      <c r="Y76" s="7"/>
      <c r="Z76" s="3"/>
      <c r="AA76" s="2"/>
      <c r="AB76" s="1"/>
      <c r="AC76" s="1"/>
      <c r="AD76" s="3"/>
      <c r="AE76" s="2"/>
      <c r="AF76" s="1"/>
      <c r="AG76" s="1"/>
    </row>
    <row r="77" spans="1:33" s="35" customFormat="1" ht="18" customHeight="1">
      <c r="A77" s="19">
        <v>24</v>
      </c>
      <c r="B77" s="39">
        <v>4</v>
      </c>
      <c r="C77" s="40">
        <v>1</v>
      </c>
      <c r="D77" s="40">
        <v>3</v>
      </c>
      <c r="E77" s="92">
        <v>59</v>
      </c>
      <c r="F77" s="39">
        <v>6</v>
      </c>
      <c r="G77" s="40">
        <v>2</v>
      </c>
      <c r="H77" s="40">
        <v>4</v>
      </c>
      <c r="I77" s="92">
        <v>94</v>
      </c>
      <c r="J77" s="39">
        <v>2</v>
      </c>
      <c r="K77" s="40">
        <v>0</v>
      </c>
      <c r="L77" s="40">
        <v>2</v>
      </c>
      <c r="M77" s="65"/>
      <c r="N77" s="65"/>
      <c r="O77" s="65"/>
      <c r="P77" s="65"/>
      <c r="Q77" s="65"/>
      <c r="R77" s="65"/>
      <c r="S77" s="65"/>
      <c r="T77" s="65"/>
      <c r="U77" s="65"/>
      <c r="V77" s="5"/>
      <c r="W77" s="7"/>
      <c r="X77" s="7"/>
      <c r="Y77" s="7"/>
      <c r="Z77" s="3"/>
      <c r="AA77" s="2"/>
      <c r="AB77" s="1"/>
      <c r="AC77" s="1"/>
      <c r="AD77" s="3"/>
      <c r="AE77" s="2"/>
      <c r="AF77" s="1"/>
      <c r="AG77" s="1"/>
    </row>
    <row r="78" spans="1:33" s="6" customFormat="1" ht="25.5" customHeight="1">
      <c r="A78" s="10" t="s">
        <v>28</v>
      </c>
      <c r="B78" s="44">
        <v>32</v>
      </c>
      <c r="C78" s="44">
        <v>21</v>
      </c>
      <c r="D78" s="44">
        <v>11</v>
      </c>
      <c r="E78" s="98" t="s">
        <v>29</v>
      </c>
      <c r="F78" s="44">
        <v>58</v>
      </c>
      <c r="G78" s="44">
        <v>25</v>
      </c>
      <c r="H78" s="44">
        <v>33</v>
      </c>
      <c r="I78" s="93" t="s">
        <v>30</v>
      </c>
      <c r="J78" s="44">
        <v>6</v>
      </c>
      <c r="K78" s="44">
        <v>1</v>
      </c>
      <c r="L78" s="44">
        <v>5</v>
      </c>
      <c r="M78" s="65"/>
      <c r="N78" s="65"/>
      <c r="O78" s="65"/>
      <c r="P78" s="65"/>
      <c r="Q78" s="65"/>
      <c r="R78" s="65"/>
      <c r="S78" s="65"/>
      <c r="T78" s="65"/>
      <c r="U78" s="65"/>
      <c r="V78" s="5"/>
      <c r="W78" s="7"/>
      <c r="X78" s="7"/>
      <c r="Y78" s="7"/>
      <c r="Z78" s="3"/>
      <c r="AA78" s="2"/>
      <c r="AB78" s="1"/>
      <c r="AC78" s="1"/>
      <c r="AD78" s="3"/>
      <c r="AE78" s="2"/>
      <c r="AF78" s="1"/>
      <c r="AG78" s="1"/>
    </row>
    <row r="79" spans="1:33" s="35" customFormat="1" ht="15.75" customHeight="1">
      <c r="A79" s="17">
        <v>25</v>
      </c>
      <c r="B79" s="36">
        <v>3</v>
      </c>
      <c r="C79" s="37">
        <v>1</v>
      </c>
      <c r="D79" s="37">
        <v>2</v>
      </c>
      <c r="E79" s="91">
        <v>60</v>
      </c>
      <c r="F79" s="36">
        <v>14</v>
      </c>
      <c r="G79" s="37">
        <v>8</v>
      </c>
      <c r="H79" s="37">
        <v>6</v>
      </c>
      <c r="I79" s="91">
        <v>95</v>
      </c>
      <c r="J79" s="36">
        <v>1</v>
      </c>
      <c r="K79" s="37">
        <v>0</v>
      </c>
      <c r="L79" s="37">
        <v>1</v>
      </c>
      <c r="M79" s="65"/>
      <c r="N79" s="65"/>
      <c r="O79" s="65"/>
      <c r="P79" s="65"/>
      <c r="Q79" s="65"/>
      <c r="R79" s="65"/>
      <c r="S79" s="65"/>
      <c r="T79" s="65"/>
      <c r="U79" s="65"/>
      <c r="V79" s="5"/>
      <c r="W79" s="7"/>
      <c r="X79" s="7"/>
      <c r="Y79" s="7"/>
      <c r="Z79" s="3"/>
      <c r="AA79" s="2"/>
      <c r="AB79" s="1"/>
      <c r="AC79" s="1"/>
      <c r="AD79" s="3"/>
      <c r="AE79" s="2"/>
      <c r="AF79" s="1"/>
      <c r="AG79" s="1"/>
    </row>
    <row r="80" spans="1:33" s="35" customFormat="1" ht="15.75" customHeight="1">
      <c r="A80" s="17">
        <v>26</v>
      </c>
      <c r="B80" s="36">
        <v>8</v>
      </c>
      <c r="C80" s="37">
        <v>7</v>
      </c>
      <c r="D80" s="37">
        <v>1</v>
      </c>
      <c r="E80" s="91">
        <v>61</v>
      </c>
      <c r="F80" s="36">
        <v>9</v>
      </c>
      <c r="G80" s="37">
        <v>4</v>
      </c>
      <c r="H80" s="37">
        <v>5</v>
      </c>
      <c r="I80" s="91">
        <v>96</v>
      </c>
      <c r="J80" s="36">
        <v>1</v>
      </c>
      <c r="K80" s="37">
        <v>1</v>
      </c>
      <c r="L80" s="37">
        <v>0</v>
      </c>
      <c r="M80" s="65"/>
      <c r="N80" s="65"/>
      <c r="O80" s="65"/>
      <c r="P80" s="65"/>
      <c r="Q80" s="65"/>
      <c r="R80" s="65"/>
      <c r="S80" s="65"/>
      <c r="T80" s="65"/>
      <c r="U80" s="65"/>
      <c r="V80" s="5"/>
      <c r="W80" s="7"/>
      <c r="X80" s="7"/>
      <c r="Y80" s="7"/>
      <c r="Z80" s="3"/>
      <c r="AA80" s="2"/>
      <c r="AB80" s="1"/>
      <c r="AC80" s="1"/>
      <c r="AD80" s="3"/>
      <c r="AE80" s="2"/>
      <c r="AF80" s="1"/>
      <c r="AG80" s="1"/>
    </row>
    <row r="81" spans="1:33" s="35" customFormat="1" ht="15.75" customHeight="1">
      <c r="A81" s="17">
        <v>27</v>
      </c>
      <c r="B81" s="36">
        <v>10</v>
      </c>
      <c r="C81" s="37">
        <v>5</v>
      </c>
      <c r="D81" s="37">
        <v>5</v>
      </c>
      <c r="E81" s="91">
        <v>62</v>
      </c>
      <c r="F81" s="36">
        <v>11</v>
      </c>
      <c r="G81" s="37">
        <v>5</v>
      </c>
      <c r="H81" s="37">
        <v>6</v>
      </c>
      <c r="I81" s="91">
        <v>97</v>
      </c>
      <c r="J81" s="36">
        <v>1</v>
      </c>
      <c r="K81" s="37">
        <v>0</v>
      </c>
      <c r="L81" s="37">
        <v>1</v>
      </c>
      <c r="M81" s="65"/>
      <c r="N81" s="65"/>
      <c r="O81" s="65"/>
      <c r="P81" s="65"/>
      <c r="Q81" s="65"/>
      <c r="R81" s="65"/>
      <c r="S81" s="65"/>
      <c r="T81" s="65"/>
      <c r="U81" s="65"/>
      <c r="V81" s="5"/>
      <c r="W81" s="7"/>
      <c r="X81" s="7"/>
      <c r="Y81" s="7"/>
      <c r="Z81" s="3"/>
      <c r="AA81" s="2"/>
      <c r="AB81" s="1"/>
      <c r="AC81" s="1"/>
      <c r="AD81" s="3"/>
      <c r="AE81" s="2"/>
      <c r="AF81" s="1"/>
      <c r="AG81" s="1"/>
    </row>
    <row r="82" spans="1:33" s="35" customFormat="1" ht="15.75" customHeight="1">
      <c r="A82" s="17">
        <v>28</v>
      </c>
      <c r="B82" s="36">
        <v>4</v>
      </c>
      <c r="C82" s="37">
        <v>3</v>
      </c>
      <c r="D82" s="37">
        <v>1</v>
      </c>
      <c r="E82" s="91">
        <v>63</v>
      </c>
      <c r="F82" s="36">
        <v>10</v>
      </c>
      <c r="G82" s="37">
        <v>3</v>
      </c>
      <c r="H82" s="37">
        <v>7</v>
      </c>
      <c r="I82" s="91">
        <v>98</v>
      </c>
      <c r="J82" s="36">
        <v>3</v>
      </c>
      <c r="K82" s="37">
        <v>0</v>
      </c>
      <c r="L82" s="37">
        <v>3</v>
      </c>
      <c r="M82" s="65"/>
      <c r="N82" s="65"/>
      <c r="O82" s="65"/>
      <c r="P82" s="65"/>
      <c r="Q82" s="65"/>
      <c r="R82" s="65"/>
      <c r="S82" s="65"/>
      <c r="T82" s="65"/>
      <c r="U82" s="65"/>
      <c r="V82" s="5"/>
      <c r="W82" s="7"/>
      <c r="X82" s="7"/>
      <c r="Y82" s="7"/>
      <c r="Z82" s="3"/>
      <c r="AA82" s="2"/>
      <c r="AB82" s="1"/>
      <c r="AC82" s="1"/>
      <c r="AD82" s="3"/>
      <c r="AE82" s="2"/>
      <c r="AF82" s="1"/>
      <c r="AG82" s="1"/>
    </row>
    <row r="83" spans="1:33" s="35" customFormat="1" ht="18" customHeight="1">
      <c r="A83" s="19">
        <v>29</v>
      </c>
      <c r="B83" s="39">
        <v>7</v>
      </c>
      <c r="C83" s="40">
        <v>5</v>
      </c>
      <c r="D83" s="40">
        <v>2</v>
      </c>
      <c r="E83" s="92">
        <v>64</v>
      </c>
      <c r="F83" s="39">
        <v>14</v>
      </c>
      <c r="G83" s="40">
        <v>5</v>
      </c>
      <c r="H83" s="40">
        <v>9</v>
      </c>
      <c r="I83" s="91">
        <v>99</v>
      </c>
      <c r="J83" s="36">
        <v>0</v>
      </c>
      <c r="K83" s="37">
        <v>0</v>
      </c>
      <c r="L83" s="37">
        <v>0</v>
      </c>
      <c r="M83" s="65"/>
      <c r="N83" s="65"/>
      <c r="O83" s="65"/>
      <c r="P83" s="65"/>
      <c r="Q83" s="65"/>
      <c r="R83" s="65"/>
      <c r="S83" s="65"/>
      <c r="T83" s="65"/>
      <c r="U83" s="65"/>
      <c r="V83" s="5"/>
      <c r="W83" s="7"/>
      <c r="X83" s="7"/>
      <c r="Y83" s="7"/>
      <c r="Z83" s="3"/>
      <c r="AA83" s="2"/>
      <c r="AB83" s="1"/>
      <c r="AC83" s="1"/>
      <c r="AD83" s="3"/>
      <c r="AE83" s="2"/>
      <c r="AF83" s="1"/>
      <c r="AG83" s="1"/>
    </row>
    <row r="84" spans="1:33" s="6" customFormat="1" ht="25.5" customHeight="1">
      <c r="A84" s="10" t="s">
        <v>31</v>
      </c>
      <c r="B84" s="44">
        <v>28</v>
      </c>
      <c r="C84" s="44">
        <v>16</v>
      </c>
      <c r="D84" s="44">
        <v>12</v>
      </c>
      <c r="E84" s="98" t="s">
        <v>32</v>
      </c>
      <c r="F84" s="44">
        <v>55</v>
      </c>
      <c r="G84" s="44">
        <v>25</v>
      </c>
      <c r="H84" s="44">
        <v>30</v>
      </c>
      <c r="I84" s="95">
        <v>100</v>
      </c>
      <c r="J84" s="47">
        <v>0</v>
      </c>
      <c r="K84" s="48">
        <v>0</v>
      </c>
      <c r="L84" s="48">
        <v>0</v>
      </c>
      <c r="M84" s="65"/>
      <c r="N84" s="65"/>
      <c r="O84" s="65"/>
      <c r="P84" s="65"/>
      <c r="Q84" s="65"/>
      <c r="R84" s="65"/>
      <c r="S84" s="65"/>
      <c r="T84" s="65"/>
      <c r="U84" s="65"/>
      <c r="V84" s="5"/>
      <c r="W84" s="7"/>
      <c r="X84" s="7"/>
      <c r="Y84" s="7"/>
      <c r="Z84" s="3"/>
      <c r="AA84" s="2"/>
      <c r="AB84" s="1"/>
      <c r="AC84" s="1"/>
      <c r="AD84" s="3"/>
      <c r="AE84" s="2"/>
      <c r="AF84" s="1"/>
      <c r="AG84" s="1"/>
    </row>
    <row r="85" spans="1:33" s="35" customFormat="1" ht="15.75" customHeight="1">
      <c r="A85" s="17">
        <v>30</v>
      </c>
      <c r="B85" s="36">
        <v>7</v>
      </c>
      <c r="C85" s="37">
        <v>6</v>
      </c>
      <c r="D85" s="37">
        <v>1</v>
      </c>
      <c r="E85" s="91">
        <v>65</v>
      </c>
      <c r="F85" s="36">
        <v>9</v>
      </c>
      <c r="G85" s="37">
        <v>6</v>
      </c>
      <c r="H85" s="37">
        <v>3</v>
      </c>
      <c r="I85" s="91">
        <v>101</v>
      </c>
      <c r="J85" s="36">
        <v>0</v>
      </c>
      <c r="K85" s="37">
        <v>0</v>
      </c>
      <c r="L85" s="37">
        <v>0</v>
      </c>
      <c r="M85" s="65"/>
      <c r="N85" s="65"/>
      <c r="O85" s="65"/>
      <c r="P85" s="65"/>
      <c r="Q85" s="65"/>
      <c r="R85" s="65"/>
      <c r="S85" s="65"/>
      <c r="T85" s="65"/>
      <c r="U85" s="65"/>
      <c r="V85" s="5"/>
      <c r="W85" s="7"/>
      <c r="X85" s="7"/>
      <c r="Y85" s="7"/>
      <c r="Z85" s="3"/>
      <c r="AA85" s="2"/>
      <c r="AB85" s="1"/>
      <c r="AC85" s="1"/>
      <c r="AD85" s="3"/>
      <c r="AE85" s="2"/>
      <c r="AF85" s="1"/>
      <c r="AG85" s="1"/>
    </row>
    <row r="86" spans="1:33" s="35" customFormat="1" ht="15.75" customHeight="1">
      <c r="A86" s="17">
        <v>31</v>
      </c>
      <c r="B86" s="36">
        <v>2</v>
      </c>
      <c r="C86" s="37">
        <v>0</v>
      </c>
      <c r="D86" s="37">
        <v>2</v>
      </c>
      <c r="E86" s="91">
        <v>66</v>
      </c>
      <c r="F86" s="36">
        <v>13</v>
      </c>
      <c r="G86" s="37">
        <v>5</v>
      </c>
      <c r="H86" s="37">
        <v>8</v>
      </c>
      <c r="I86" s="91">
        <v>102</v>
      </c>
      <c r="J86" s="36">
        <v>0</v>
      </c>
      <c r="K86" s="37">
        <v>0</v>
      </c>
      <c r="L86" s="37">
        <v>0</v>
      </c>
      <c r="M86" s="65"/>
      <c r="N86" s="65"/>
      <c r="O86" s="65"/>
      <c r="P86" s="65"/>
      <c r="Q86" s="65"/>
      <c r="R86" s="65"/>
      <c r="S86" s="65"/>
      <c r="T86" s="65"/>
      <c r="U86" s="65"/>
      <c r="V86" s="5"/>
      <c r="W86" s="7"/>
      <c r="X86" s="7"/>
      <c r="Y86" s="7"/>
      <c r="Z86" s="3"/>
      <c r="AA86" s="2"/>
      <c r="AB86" s="1"/>
      <c r="AC86" s="1"/>
      <c r="AD86" s="3"/>
      <c r="AE86" s="2"/>
      <c r="AF86" s="1"/>
      <c r="AG86" s="1"/>
    </row>
    <row r="87" spans="1:33" s="35" customFormat="1" ht="15.75" customHeight="1">
      <c r="A87" s="17">
        <v>32</v>
      </c>
      <c r="B87" s="36">
        <v>4</v>
      </c>
      <c r="C87" s="37">
        <v>2</v>
      </c>
      <c r="D87" s="37">
        <v>2</v>
      </c>
      <c r="E87" s="91">
        <v>67</v>
      </c>
      <c r="F87" s="36">
        <v>8</v>
      </c>
      <c r="G87" s="37">
        <v>3</v>
      </c>
      <c r="H87" s="37">
        <v>5</v>
      </c>
      <c r="I87" s="91">
        <v>103</v>
      </c>
      <c r="J87" s="36">
        <v>0</v>
      </c>
      <c r="K87" s="37">
        <v>0</v>
      </c>
      <c r="L87" s="37">
        <v>0</v>
      </c>
      <c r="M87" s="65"/>
      <c r="N87" s="65"/>
      <c r="O87" s="65"/>
      <c r="P87" s="65"/>
      <c r="Q87" s="65"/>
      <c r="R87" s="65"/>
      <c r="S87" s="65"/>
      <c r="T87" s="65"/>
      <c r="U87" s="65"/>
      <c r="V87" s="5"/>
      <c r="W87" s="7"/>
      <c r="X87" s="7"/>
      <c r="Y87" s="7"/>
      <c r="Z87" s="3"/>
      <c r="AA87" s="2"/>
      <c r="AB87" s="1"/>
      <c r="AC87" s="1"/>
      <c r="AD87" s="3"/>
      <c r="AE87" s="2"/>
      <c r="AF87" s="1"/>
      <c r="AG87" s="1"/>
    </row>
    <row r="88" spans="1:33" s="35" customFormat="1" ht="15.75" customHeight="1">
      <c r="A88" s="17">
        <v>33</v>
      </c>
      <c r="B88" s="36">
        <v>12</v>
      </c>
      <c r="C88" s="37">
        <v>7</v>
      </c>
      <c r="D88" s="37">
        <v>5</v>
      </c>
      <c r="E88" s="91">
        <v>68</v>
      </c>
      <c r="F88" s="36">
        <v>13</v>
      </c>
      <c r="G88" s="37">
        <v>5</v>
      </c>
      <c r="H88" s="37">
        <v>8</v>
      </c>
      <c r="I88" s="96" t="s">
        <v>33</v>
      </c>
      <c r="J88" s="39">
        <v>0</v>
      </c>
      <c r="K88" s="40">
        <v>0</v>
      </c>
      <c r="L88" s="40">
        <v>0</v>
      </c>
      <c r="M88" s="65"/>
      <c r="N88" s="65"/>
      <c r="O88" s="65"/>
      <c r="P88" s="65"/>
      <c r="Q88" s="65"/>
      <c r="R88" s="65"/>
      <c r="S88" s="65"/>
      <c r="T88" s="65"/>
      <c r="U88" s="65"/>
      <c r="V88" s="5"/>
      <c r="W88" s="7"/>
      <c r="X88" s="7"/>
      <c r="Y88" s="7"/>
      <c r="Z88" s="3"/>
      <c r="AA88" s="2"/>
      <c r="AB88" s="1"/>
      <c r="AC88" s="1"/>
      <c r="AD88" s="3"/>
      <c r="AE88" s="2"/>
      <c r="AF88" s="1"/>
      <c r="AG88" s="1"/>
    </row>
    <row r="89" spans="1:33" s="35" customFormat="1" ht="21" customHeight="1" thickBot="1">
      <c r="A89" s="32">
        <v>34</v>
      </c>
      <c r="B89" s="36">
        <v>3</v>
      </c>
      <c r="C89" s="37">
        <v>1</v>
      </c>
      <c r="D89" s="37">
        <v>2</v>
      </c>
      <c r="E89" s="91">
        <v>69</v>
      </c>
      <c r="F89" s="36">
        <v>12</v>
      </c>
      <c r="G89" s="37">
        <v>6</v>
      </c>
      <c r="H89" s="37">
        <v>6</v>
      </c>
      <c r="I89" s="107" t="s">
        <v>5</v>
      </c>
      <c r="J89" s="47">
        <v>667</v>
      </c>
      <c r="K89" s="47">
        <v>315</v>
      </c>
      <c r="L89" s="47">
        <v>352</v>
      </c>
      <c r="M89" s="65"/>
      <c r="N89" s="65"/>
      <c r="O89" s="65"/>
      <c r="P89" s="65"/>
      <c r="Q89" s="65"/>
      <c r="R89" s="65"/>
      <c r="S89" s="65"/>
      <c r="T89" s="65"/>
      <c r="U89" s="65"/>
      <c r="V89" s="5"/>
      <c r="W89" s="7"/>
      <c r="X89" s="7"/>
      <c r="Y89" s="7"/>
      <c r="Z89" s="3"/>
      <c r="AA89" s="2"/>
      <c r="AB89" s="1"/>
      <c r="AC89" s="1"/>
      <c r="AD89" s="3"/>
      <c r="AE89" s="2"/>
      <c r="AF89" s="1"/>
      <c r="AG89" s="1"/>
    </row>
    <row r="90" spans="1:33" s="58" customFormat="1" ht="24" customHeight="1" thickTop="1" thickBot="1">
      <c r="A90" s="53" t="s">
        <v>34</v>
      </c>
      <c r="B90" s="115">
        <v>60</v>
      </c>
      <c r="C90" s="116">
        <v>30</v>
      </c>
      <c r="D90" s="116">
        <v>30</v>
      </c>
      <c r="E90" s="117" t="s">
        <v>36</v>
      </c>
      <c r="F90" s="116">
        <v>362</v>
      </c>
      <c r="G90" s="116">
        <v>175</v>
      </c>
      <c r="H90" s="116">
        <v>187</v>
      </c>
      <c r="I90" s="118" t="s">
        <v>37</v>
      </c>
      <c r="J90" s="116">
        <v>245</v>
      </c>
      <c r="K90" s="116">
        <v>110</v>
      </c>
      <c r="L90" s="116">
        <v>135</v>
      </c>
      <c r="M90" s="65"/>
      <c r="N90" s="65"/>
      <c r="O90" s="65"/>
      <c r="P90" s="65"/>
      <c r="Q90" s="65"/>
      <c r="R90" s="65"/>
      <c r="S90" s="65"/>
      <c r="T90" s="65"/>
      <c r="U90" s="65"/>
      <c r="V90" s="5"/>
      <c r="W90" s="7"/>
      <c r="X90" s="7"/>
      <c r="Y90" s="7"/>
      <c r="Z90" s="3"/>
      <c r="AA90" s="2"/>
      <c r="AB90" s="1"/>
      <c r="AC90" s="1"/>
      <c r="AD90" s="3"/>
      <c r="AE90" s="2"/>
      <c r="AF90" s="1"/>
      <c r="AG90" s="1"/>
    </row>
    <row r="91" spans="1:33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60" t="s">
        <v>88</v>
      </c>
      <c r="L91" s="30"/>
      <c r="M91" s="35"/>
      <c r="N91" s="65"/>
      <c r="O91" s="65"/>
      <c r="P91" s="65"/>
      <c r="Q91" s="65"/>
      <c r="R91" s="65"/>
      <c r="S91" s="65"/>
      <c r="T91" s="65"/>
      <c r="U91" s="65"/>
      <c r="V91" s="5"/>
      <c r="W91" s="7"/>
      <c r="X91" s="7"/>
      <c r="Y91" s="7"/>
      <c r="Z91" s="3"/>
      <c r="AA91" s="2"/>
      <c r="AB91" s="1"/>
      <c r="AC91" s="1"/>
      <c r="AD91" s="3"/>
      <c r="AE91" s="2"/>
      <c r="AF91" s="1"/>
      <c r="AG91" s="1"/>
    </row>
    <row r="92" spans="1:33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  <c r="M92" s="65"/>
      <c r="N92" s="65"/>
      <c r="O92" s="65"/>
      <c r="P92" s="65"/>
      <c r="Q92" s="65"/>
      <c r="R92" s="65"/>
      <c r="S92" s="65"/>
      <c r="T92" s="65"/>
      <c r="U92" s="65"/>
      <c r="V92" s="5"/>
      <c r="W92" s="7"/>
      <c r="X92" s="7"/>
      <c r="Y92" s="7"/>
      <c r="Z92" s="3"/>
      <c r="AA92" s="2"/>
      <c r="AB92" s="1"/>
      <c r="AC92" s="1"/>
      <c r="AD92" s="3"/>
      <c r="AE92" s="2"/>
      <c r="AF92" s="1"/>
      <c r="AG92" s="1"/>
    </row>
    <row r="93" spans="1:33" s="6" customFormat="1" ht="25.5" customHeight="1">
      <c r="A93" s="10" t="s">
        <v>6</v>
      </c>
      <c r="B93" s="44">
        <v>11</v>
      </c>
      <c r="C93" s="44">
        <v>6</v>
      </c>
      <c r="D93" s="44">
        <v>5</v>
      </c>
      <c r="E93" s="98" t="s">
        <v>7</v>
      </c>
      <c r="F93" s="44">
        <v>31</v>
      </c>
      <c r="G93" s="44">
        <v>16</v>
      </c>
      <c r="H93" s="44">
        <v>15</v>
      </c>
      <c r="I93" s="98" t="s">
        <v>8</v>
      </c>
      <c r="J93" s="44">
        <v>92</v>
      </c>
      <c r="K93" s="44">
        <v>48</v>
      </c>
      <c r="L93" s="44">
        <v>44</v>
      </c>
      <c r="M93" s="65"/>
      <c r="N93" s="65"/>
      <c r="O93" s="65"/>
      <c r="P93" s="65"/>
      <c r="Q93" s="65"/>
      <c r="R93" s="65"/>
      <c r="S93" s="65"/>
      <c r="T93" s="65"/>
      <c r="U93" s="65"/>
      <c r="V93" s="5"/>
      <c r="W93" s="7"/>
      <c r="X93" s="7"/>
      <c r="Y93" s="7"/>
      <c r="Z93" s="3"/>
      <c r="AA93" s="2"/>
      <c r="AB93" s="1"/>
      <c r="AC93" s="1"/>
      <c r="AD93" s="3"/>
      <c r="AE93" s="2"/>
      <c r="AF93" s="1"/>
      <c r="AG93" s="1"/>
    </row>
    <row r="94" spans="1:33" s="35" customFormat="1" ht="15.75" customHeight="1">
      <c r="A94" s="17">
        <v>0</v>
      </c>
      <c r="B94" s="36">
        <v>1</v>
      </c>
      <c r="C94" s="37">
        <v>0</v>
      </c>
      <c r="D94" s="37">
        <v>1</v>
      </c>
      <c r="E94" s="91">
        <v>35</v>
      </c>
      <c r="F94" s="36">
        <v>5</v>
      </c>
      <c r="G94" s="37">
        <v>2</v>
      </c>
      <c r="H94" s="37">
        <v>3</v>
      </c>
      <c r="I94" s="91">
        <v>70</v>
      </c>
      <c r="J94" s="36">
        <v>17</v>
      </c>
      <c r="K94" s="37">
        <v>11</v>
      </c>
      <c r="L94" s="37">
        <v>6</v>
      </c>
      <c r="M94" s="65"/>
      <c r="N94" s="65"/>
      <c r="O94" s="65"/>
      <c r="P94" s="65"/>
      <c r="Q94" s="65"/>
      <c r="R94" s="65"/>
      <c r="S94" s="65"/>
      <c r="T94" s="65"/>
      <c r="U94" s="65"/>
      <c r="V94" s="5"/>
      <c r="W94" s="7"/>
      <c r="X94" s="7"/>
      <c r="Y94" s="7"/>
      <c r="Z94" s="3"/>
      <c r="AA94" s="2"/>
      <c r="AB94" s="1"/>
      <c r="AC94" s="1"/>
      <c r="AD94" s="3"/>
      <c r="AE94" s="2"/>
      <c r="AF94" s="1"/>
      <c r="AG94" s="1"/>
    </row>
    <row r="95" spans="1:33" s="35" customFormat="1" ht="15.75" customHeight="1">
      <c r="A95" s="17">
        <v>1</v>
      </c>
      <c r="B95" s="36">
        <v>5</v>
      </c>
      <c r="C95" s="37">
        <v>2</v>
      </c>
      <c r="D95" s="37">
        <v>3</v>
      </c>
      <c r="E95" s="91">
        <v>36</v>
      </c>
      <c r="F95" s="36">
        <v>5</v>
      </c>
      <c r="G95" s="37">
        <v>3</v>
      </c>
      <c r="H95" s="37">
        <v>2</v>
      </c>
      <c r="I95" s="91">
        <v>71</v>
      </c>
      <c r="J95" s="36">
        <v>17</v>
      </c>
      <c r="K95" s="37">
        <v>10</v>
      </c>
      <c r="L95" s="37">
        <v>7</v>
      </c>
      <c r="M95" s="65"/>
      <c r="N95" s="65"/>
      <c r="O95" s="65"/>
      <c r="P95" s="65"/>
      <c r="Q95" s="65"/>
      <c r="R95" s="65"/>
      <c r="S95" s="65"/>
      <c r="T95" s="65"/>
      <c r="U95" s="65"/>
      <c r="V95" s="5"/>
      <c r="W95" s="7"/>
      <c r="X95" s="7"/>
      <c r="Y95" s="7"/>
      <c r="Z95" s="3"/>
      <c r="AA95" s="2"/>
      <c r="AB95" s="1"/>
      <c r="AC95" s="1"/>
      <c r="AD95" s="3"/>
      <c r="AE95" s="2"/>
      <c r="AF95" s="1"/>
      <c r="AG95" s="1"/>
    </row>
    <row r="96" spans="1:33" s="35" customFormat="1" ht="15.75" customHeight="1">
      <c r="A96" s="17">
        <v>2</v>
      </c>
      <c r="B96" s="36">
        <v>1</v>
      </c>
      <c r="C96" s="37">
        <v>0</v>
      </c>
      <c r="D96" s="37">
        <v>1</v>
      </c>
      <c r="E96" s="91">
        <v>37</v>
      </c>
      <c r="F96" s="36">
        <v>2</v>
      </c>
      <c r="G96" s="37">
        <v>1</v>
      </c>
      <c r="H96" s="37">
        <v>1</v>
      </c>
      <c r="I96" s="91">
        <v>72</v>
      </c>
      <c r="J96" s="36">
        <v>19</v>
      </c>
      <c r="K96" s="37">
        <v>10</v>
      </c>
      <c r="L96" s="37">
        <v>9</v>
      </c>
      <c r="M96" s="65"/>
      <c r="N96" s="65"/>
      <c r="O96" s="65"/>
      <c r="P96" s="65"/>
      <c r="Q96" s="65"/>
      <c r="R96" s="65"/>
      <c r="S96" s="65"/>
      <c r="T96" s="65"/>
      <c r="U96" s="65"/>
      <c r="V96" s="5"/>
      <c r="W96" s="7"/>
      <c r="X96" s="7"/>
      <c r="Y96" s="7"/>
      <c r="Z96" s="3"/>
      <c r="AA96" s="2"/>
      <c r="AB96" s="1"/>
      <c r="AC96" s="1"/>
      <c r="AD96" s="3"/>
      <c r="AE96" s="2"/>
      <c r="AF96" s="1"/>
      <c r="AG96" s="1"/>
    </row>
    <row r="97" spans="1:33" s="35" customFormat="1" ht="15.75" customHeight="1">
      <c r="A97" s="17">
        <v>3</v>
      </c>
      <c r="B97" s="36">
        <v>3</v>
      </c>
      <c r="C97" s="37">
        <v>3</v>
      </c>
      <c r="D97" s="37">
        <v>0</v>
      </c>
      <c r="E97" s="91">
        <v>38</v>
      </c>
      <c r="F97" s="36">
        <v>8</v>
      </c>
      <c r="G97" s="37">
        <v>4</v>
      </c>
      <c r="H97" s="37">
        <v>4</v>
      </c>
      <c r="I97" s="91">
        <v>73</v>
      </c>
      <c r="J97" s="36">
        <v>18</v>
      </c>
      <c r="K97" s="37">
        <v>8</v>
      </c>
      <c r="L97" s="37">
        <v>10</v>
      </c>
      <c r="M97" s="65"/>
      <c r="N97" s="65"/>
      <c r="O97" s="65"/>
      <c r="P97" s="65"/>
      <c r="Q97" s="65"/>
      <c r="R97" s="65"/>
      <c r="S97" s="65"/>
      <c r="T97" s="65"/>
      <c r="U97" s="65"/>
      <c r="V97" s="5"/>
      <c r="W97" s="7"/>
      <c r="X97" s="7"/>
      <c r="Y97" s="7"/>
      <c r="Z97" s="3"/>
      <c r="AA97" s="2"/>
      <c r="AB97" s="1"/>
      <c r="AC97" s="1"/>
      <c r="AD97" s="3"/>
      <c r="AE97" s="2"/>
      <c r="AF97" s="1"/>
      <c r="AG97" s="1"/>
    </row>
    <row r="98" spans="1:33" s="35" customFormat="1" ht="18" customHeight="1">
      <c r="A98" s="19">
        <v>4</v>
      </c>
      <c r="B98" s="105">
        <v>1</v>
      </c>
      <c r="C98" s="40">
        <v>1</v>
      </c>
      <c r="D98" s="40">
        <v>0</v>
      </c>
      <c r="E98" s="92">
        <v>39</v>
      </c>
      <c r="F98" s="39">
        <v>11</v>
      </c>
      <c r="G98" s="40">
        <v>6</v>
      </c>
      <c r="H98" s="40">
        <v>5</v>
      </c>
      <c r="I98" s="92">
        <v>74</v>
      </c>
      <c r="J98" s="39">
        <v>21</v>
      </c>
      <c r="K98" s="40">
        <v>9</v>
      </c>
      <c r="L98" s="40">
        <v>12</v>
      </c>
      <c r="M98" s="65"/>
      <c r="N98" s="65"/>
      <c r="O98" s="65"/>
      <c r="P98" s="65"/>
      <c r="Q98" s="65"/>
      <c r="R98" s="65"/>
      <c r="S98" s="65"/>
      <c r="T98" s="65"/>
      <c r="U98" s="65"/>
      <c r="V98" s="5"/>
      <c r="W98" s="7"/>
      <c r="X98" s="7"/>
      <c r="Y98" s="7"/>
      <c r="Z98" s="3"/>
      <c r="AA98" s="2"/>
      <c r="AB98" s="1"/>
      <c r="AC98" s="1"/>
      <c r="AD98" s="3"/>
      <c r="AE98" s="2"/>
      <c r="AF98" s="1"/>
      <c r="AG98" s="1"/>
    </row>
    <row r="99" spans="1:33" s="6" customFormat="1" ht="25.5" customHeight="1">
      <c r="A99" s="10" t="s">
        <v>10</v>
      </c>
      <c r="B99" s="44">
        <v>34</v>
      </c>
      <c r="C99" s="44">
        <v>20</v>
      </c>
      <c r="D99" s="44">
        <v>14</v>
      </c>
      <c r="E99" s="98" t="s">
        <v>11</v>
      </c>
      <c r="F99" s="44">
        <v>49</v>
      </c>
      <c r="G99" s="44">
        <v>24</v>
      </c>
      <c r="H99" s="44">
        <v>25</v>
      </c>
      <c r="I99" s="98" t="s">
        <v>12</v>
      </c>
      <c r="J99" s="44">
        <v>94</v>
      </c>
      <c r="K99" s="44">
        <v>45</v>
      </c>
      <c r="L99" s="44">
        <v>49</v>
      </c>
      <c r="M99" s="65"/>
      <c r="N99" s="65"/>
      <c r="O99" s="65"/>
      <c r="P99" s="65"/>
      <c r="Q99" s="65"/>
      <c r="R99" s="65"/>
      <c r="S99" s="65"/>
      <c r="T99" s="65"/>
      <c r="U99" s="65"/>
      <c r="V99" s="5"/>
      <c r="W99" s="7"/>
      <c r="X99" s="7"/>
      <c r="Y99" s="7"/>
      <c r="Z99" s="3"/>
      <c r="AA99" s="2"/>
      <c r="AB99" s="1"/>
      <c r="AC99" s="1"/>
      <c r="AD99" s="3"/>
      <c r="AE99" s="2"/>
      <c r="AF99" s="1"/>
      <c r="AG99" s="1"/>
    </row>
    <row r="100" spans="1:33" s="35" customFormat="1" ht="15.75" customHeight="1">
      <c r="A100" s="17">
        <v>5</v>
      </c>
      <c r="B100" s="36">
        <v>6</v>
      </c>
      <c r="C100" s="37">
        <v>3</v>
      </c>
      <c r="D100" s="37">
        <v>3</v>
      </c>
      <c r="E100" s="91">
        <v>40</v>
      </c>
      <c r="F100" s="36">
        <v>10</v>
      </c>
      <c r="G100" s="37">
        <v>4</v>
      </c>
      <c r="H100" s="37">
        <v>6</v>
      </c>
      <c r="I100" s="91">
        <v>75</v>
      </c>
      <c r="J100" s="36">
        <v>26</v>
      </c>
      <c r="K100" s="37">
        <v>14</v>
      </c>
      <c r="L100" s="37">
        <v>12</v>
      </c>
      <c r="M100" s="65"/>
      <c r="N100" s="65"/>
      <c r="O100" s="65"/>
      <c r="P100" s="65"/>
      <c r="Q100" s="65"/>
      <c r="R100" s="65"/>
      <c r="S100" s="65"/>
      <c r="T100" s="65"/>
      <c r="U100" s="65"/>
      <c r="V100" s="5"/>
      <c r="W100" s="7"/>
      <c r="X100" s="7"/>
      <c r="Y100" s="7"/>
      <c r="Z100" s="3"/>
      <c r="AA100" s="2"/>
      <c r="AB100" s="1"/>
      <c r="AC100" s="1"/>
      <c r="AD100" s="3"/>
      <c r="AE100" s="2"/>
      <c r="AF100" s="1"/>
      <c r="AG100" s="1"/>
    </row>
    <row r="101" spans="1:33" s="35" customFormat="1" ht="15.75" customHeight="1">
      <c r="A101" s="17">
        <v>6</v>
      </c>
      <c r="B101" s="36">
        <v>2</v>
      </c>
      <c r="C101" s="37">
        <v>1</v>
      </c>
      <c r="D101" s="37">
        <v>1</v>
      </c>
      <c r="E101" s="91">
        <v>41</v>
      </c>
      <c r="F101" s="36">
        <v>9</v>
      </c>
      <c r="G101" s="37">
        <v>5</v>
      </c>
      <c r="H101" s="37">
        <v>4</v>
      </c>
      <c r="I101" s="91">
        <v>76</v>
      </c>
      <c r="J101" s="36">
        <v>23</v>
      </c>
      <c r="K101" s="37">
        <v>8</v>
      </c>
      <c r="L101" s="37">
        <v>15</v>
      </c>
      <c r="M101" s="65"/>
      <c r="N101" s="65"/>
      <c r="O101" s="65"/>
      <c r="P101" s="65"/>
      <c r="Q101" s="65"/>
      <c r="R101" s="65"/>
      <c r="S101" s="65"/>
      <c r="T101" s="65"/>
      <c r="U101" s="65"/>
      <c r="V101" s="5"/>
      <c r="W101" s="7"/>
      <c r="X101" s="7"/>
      <c r="Y101" s="7"/>
      <c r="Z101" s="3"/>
      <c r="AA101" s="2"/>
      <c r="AB101" s="1"/>
      <c r="AC101" s="1"/>
      <c r="AD101" s="3"/>
      <c r="AE101" s="2"/>
      <c r="AF101" s="1"/>
      <c r="AG101" s="1"/>
    </row>
    <row r="102" spans="1:33" s="35" customFormat="1" ht="15.75" customHeight="1">
      <c r="A102" s="17">
        <v>7</v>
      </c>
      <c r="B102" s="36">
        <v>7</v>
      </c>
      <c r="C102" s="37">
        <v>5</v>
      </c>
      <c r="D102" s="37">
        <v>2</v>
      </c>
      <c r="E102" s="91">
        <v>42</v>
      </c>
      <c r="F102" s="36">
        <v>4</v>
      </c>
      <c r="G102" s="37">
        <v>3</v>
      </c>
      <c r="H102" s="37">
        <v>1</v>
      </c>
      <c r="I102" s="91">
        <v>77</v>
      </c>
      <c r="J102" s="36">
        <v>12</v>
      </c>
      <c r="K102" s="37">
        <v>9</v>
      </c>
      <c r="L102" s="37">
        <v>3</v>
      </c>
      <c r="M102" s="65"/>
      <c r="N102" s="65"/>
      <c r="O102" s="65"/>
      <c r="P102" s="65"/>
      <c r="Q102" s="65"/>
      <c r="R102" s="65"/>
      <c r="S102" s="65"/>
      <c r="T102" s="65"/>
      <c r="U102" s="65"/>
      <c r="V102" s="5"/>
      <c r="W102" s="7"/>
      <c r="X102" s="7"/>
      <c r="Y102" s="7"/>
      <c r="Z102" s="3"/>
      <c r="AA102" s="2"/>
      <c r="AB102" s="1"/>
      <c r="AC102" s="1"/>
      <c r="AD102" s="3"/>
      <c r="AE102" s="2"/>
      <c r="AF102" s="1"/>
      <c r="AG102" s="1"/>
    </row>
    <row r="103" spans="1:33" s="35" customFormat="1" ht="15.75" customHeight="1">
      <c r="A103" s="17">
        <v>8</v>
      </c>
      <c r="B103" s="36">
        <v>7</v>
      </c>
      <c r="C103" s="37">
        <v>4</v>
      </c>
      <c r="D103" s="37">
        <v>3</v>
      </c>
      <c r="E103" s="91">
        <v>43</v>
      </c>
      <c r="F103" s="36">
        <v>13</v>
      </c>
      <c r="G103" s="37">
        <v>6</v>
      </c>
      <c r="H103" s="37">
        <v>7</v>
      </c>
      <c r="I103" s="91">
        <v>78</v>
      </c>
      <c r="J103" s="36">
        <v>24</v>
      </c>
      <c r="K103" s="37">
        <v>10</v>
      </c>
      <c r="L103" s="37">
        <v>14</v>
      </c>
      <c r="M103" s="65"/>
      <c r="N103" s="65"/>
      <c r="O103" s="65"/>
      <c r="P103" s="65"/>
      <c r="Q103" s="65"/>
      <c r="R103" s="65"/>
      <c r="S103" s="65"/>
      <c r="T103" s="65"/>
      <c r="U103" s="65"/>
      <c r="V103" s="5"/>
      <c r="W103" s="7"/>
      <c r="X103" s="7"/>
      <c r="Y103" s="7"/>
      <c r="Z103" s="3"/>
      <c r="AA103" s="2"/>
      <c r="AB103" s="1"/>
      <c r="AC103" s="1"/>
      <c r="AD103" s="3"/>
      <c r="AE103" s="2"/>
      <c r="AF103" s="1"/>
      <c r="AG103" s="1"/>
    </row>
    <row r="104" spans="1:33" s="35" customFormat="1" ht="18" customHeight="1">
      <c r="A104" s="19">
        <v>9</v>
      </c>
      <c r="B104" s="39">
        <v>12</v>
      </c>
      <c r="C104" s="40">
        <v>7</v>
      </c>
      <c r="D104" s="40">
        <v>5</v>
      </c>
      <c r="E104" s="92">
        <v>44</v>
      </c>
      <c r="F104" s="39">
        <v>13</v>
      </c>
      <c r="G104" s="40">
        <v>6</v>
      </c>
      <c r="H104" s="40">
        <v>7</v>
      </c>
      <c r="I104" s="92">
        <v>79</v>
      </c>
      <c r="J104" s="39">
        <v>9</v>
      </c>
      <c r="K104" s="40">
        <v>4</v>
      </c>
      <c r="L104" s="40">
        <v>5</v>
      </c>
      <c r="M104" s="65"/>
      <c r="N104" s="65"/>
      <c r="O104" s="65"/>
      <c r="P104" s="65"/>
      <c r="Q104" s="65"/>
      <c r="R104" s="65"/>
      <c r="S104" s="65"/>
      <c r="T104" s="65"/>
      <c r="U104" s="65"/>
      <c r="V104" s="5"/>
      <c r="W104" s="7"/>
      <c r="X104" s="7"/>
      <c r="Y104" s="7"/>
      <c r="Z104" s="3"/>
      <c r="AA104" s="2"/>
      <c r="AB104" s="1"/>
      <c r="AC104" s="1"/>
      <c r="AD104" s="3"/>
      <c r="AE104" s="2"/>
      <c r="AF104" s="1"/>
      <c r="AG104" s="1"/>
    </row>
    <row r="105" spans="1:33" s="6" customFormat="1" ht="25.5" customHeight="1">
      <c r="A105" s="10" t="s">
        <v>19</v>
      </c>
      <c r="B105" s="44">
        <v>40</v>
      </c>
      <c r="C105" s="44">
        <v>22</v>
      </c>
      <c r="D105" s="44">
        <v>18</v>
      </c>
      <c r="E105" s="98" t="s">
        <v>20</v>
      </c>
      <c r="F105" s="44">
        <v>64</v>
      </c>
      <c r="G105" s="44">
        <v>43</v>
      </c>
      <c r="H105" s="44">
        <v>21</v>
      </c>
      <c r="I105" s="98" t="s">
        <v>21</v>
      </c>
      <c r="J105" s="44">
        <v>60</v>
      </c>
      <c r="K105" s="44">
        <v>30</v>
      </c>
      <c r="L105" s="44">
        <v>30</v>
      </c>
      <c r="M105" s="65"/>
      <c r="N105" s="65"/>
      <c r="O105" s="65"/>
      <c r="P105" s="65"/>
      <c r="Q105" s="65"/>
      <c r="R105" s="65"/>
      <c r="S105" s="65"/>
      <c r="T105" s="65"/>
      <c r="U105" s="65"/>
      <c r="V105" s="5"/>
      <c r="W105" s="7"/>
      <c r="X105" s="7"/>
      <c r="Y105" s="7"/>
      <c r="Z105" s="3"/>
      <c r="AA105" s="2"/>
      <c r="AB105" s="1"/>
      <c r="AC105" s="1"/>
      <c r="AD105" s="3"/>
      <c r="AE105" s="2"/>
      <c r="AF105" s="1"/>
      <c r="AG105" s="1"/>
    </row>
    <row r="106" spans="1:33" s="35" customFormat="1" ht="15.75" customHeight="1">
      <c r="A106" s="17">
        <v>10</v>
      </c>
      <c r="B106" s="36">
        <v>8</v>
      </c>
      <c r="C106" s="37">
        <v>7</v>
      </c>
      <c r="D106" s="37">
        <v>1</v>
      </c>
      <c r="E106" s="91">
        <v>45</v>
      </c>
      <c r="F106" s="36">
        <v>11</v>
      </c>
      <c r="G106" s="37">
        <v>10</v>
      </c>
      <c r="H106" s="37">
        <v>1</v>
      </c>
      <c r="I106" s="91">
        <v>80</v>
      </c>
      <c r="J106" s="36">
        <v>12</v>
      </c>
      <c r="K106" s="37">
        <v>7</v>
      </c>
      <c r="L106" s="37">
        <v>5</v>
      </c>
      <c r="M106" s="65"/>
      <c r="N106" s="65"/>
      <c r="O106" s="65"/>
      <c r="P106" s="65"/>
      <c r="Q106" s="65"/>
      <c r="R106" s="65"/>
      <c r="S106" s="65"/>
      <c r="T106" s="65"/>
      <c r="U106" s="65"/>
      <c r="V106" s="5"/>
      <c r="W106" s="7"/>
      <c r="X106" s="7"/>
      <c r="Y106" s="7"/>
      <c r="Z106" s="3"/>
      <c r="AA106" s="2"/>
      <c r="AB106" s="1"/>
      <c r="AC106" s="1"/>
      <c r="AD106" s="3"/>
      <c r="AE106" s="2"/>
      <c r="AF106" s="1"/>
      <c r="AG106" s="1"/>
    </row>
    <row r="107" spans="1:33" s="35" customFormat="1" ht="15.75" customHeight="1">
      <c r="A107" s="17">
        <v>11</v>
      </c>
      <c r="B107" s="36">
        <v>7</v>
      </c>
      <c r="C107" s="37">
        <v>2</v>
      </c>
      <c r="D107" s="37">
        <v>5</v>
      </c>
      <c r="E107" s="91">
        <v>46</v>
      </c>
      <c r="F107" s="36">
        <v>10</v>
      </c>
      <c r="G107" s="37">
        <v>6</v>
      </c>
      <c r="H107" s="37">
        <v>4</v>
      </c>
      <c r="I107" s="91">
        <v>81</v>
      </c>
      <c r="J107" s="36">
        <v>12</v>
      </c>
      <c r="K107" s="37">
        <v>5</v>
      </c>
      <c r="L107" s="37">
        <v>7</v>
      </c>
      <c r="M107" s="65"/>
      <c r="N107" s="65"/>
      <c r="O107" s="65"/>
      <c r="P107" s="65"/>
      <c r="Q107" s="65"/>
      <c r="R107" s="65"/>
      <c r="S107" s="65"/>
      <c r="T107" s="65"/>
      <c r="U107" s="65"/>
      <c r="V107" s="5"/>
      <c r="W107" s="7"/>
      <c r="X107" s="7"/>
      <c r="Y107" s="7"/>
      <c r="Z107" s="3"/>
      <c r="AA107" s="2"/>
      <c r="AB107" s="1"/>
      <c r="AC107" s="1"/>
      <c r="AD107" s="3"/>
      <c r="AE107" s="2"/>
      <c r="AF107" s="1"/>
      <c r="AG107" s="1"/>
    </row>
    <row r="108" spans="1:33" s="35" customFormat="1" ht="15.75" customHeight="1">
      <c r="A108" s="17">
        <v>12</v>
      </c>
      <c r="B108" s="36">
        <v>10</v>
      </c>
      <c r="C108" s="37">
        <v>6</v>
      </c>
      <c r="D108" s="37">
        <v>4</v>
      </c>
      <c r="E108" s="91">
        <v>47</v>
      </c>
      <c r="F108" s="36">
        <v>21</v>
      </c>
      <c r="G108" s="37">
        <v>13</v>
      </c>
      <c r="H108" s="37">
        <v>8</v>
      </c>
      <c r="I108" s="91">
        <v>82</v>
      </c>
      <c r="J108" s="36">
        <v>10</v>
      </c>
      <c r="K108" s="37">
        <v>6</v>
      </c>
      <c r="L108" s="37">
        <v>4</v>
      </c>
      <c r="M108" s="65"/>
      <c r="N108" s="65"/>
      <c r="O108" s="65"/>
      <c r="P108" s="65"/>
      <c r="Q108" s="65"/>
      <c r="R108" s="65"/>
      <c r="S108" s="65"/>
      <c r="T108" s="65"/>
      <c r="U108" s="65"/>
      <c r="V108" s="5"/>
      <c r="W108" s="7"/>
      <c r="X108" s="7"/>
      <c r="Y108" s="7"/>
      <c r="Z108" s="3"/>
      <c r="AA108" s="2"/>
      <c r="AB108" s="1"/>
      <c r="AC108" s="1"/>
      <c r="AD108" s="3"/>
      <c r="AE108" s="2"/>
      <c r="AF108" s="1"/>
      <c r="AG108" s="1"/>
    </row>
    <row r="109" spans="1:33" s="35" customFormat="1" ht="15.75" customHeight="1">
      <c r="A109" s="17">
        <v>13</v>
      </c>
      <c r="B109" s="36">
        <v>6</v>
      </c>
      <c r="C109" s="37">
        <v>4</v>
      </c>
      <c r="D109" s="37">
        <v>2</v>
      </c>
      <c r="E109" s="91">
        <v>48</v>
      </c>
      <c r="F109" s="36">
        <v>10</v>
      </c>
      <c r="G109" s="37">
        <v>4</v>
      </c>
      <c r="H109" s="37">
        <v>6</v>
      </c>
      <c r="I109" s="91">
        <v>83</v>
      </c>
      <c r="J109" s="36">
        <v>10</v>
      </c>
      <c r="K109" s="37">
        <v>5</v>
      </c>
      <c r="L109" s="37">
        <v>5</v>
      </c>
      <c r="M109" s="65"/>
      <c r="N109" s="65"/>
      <c r="O109" s="65"/>
      <c r="P109" s="65"/>
      <c r="Q109" s="65"/>
      <c r="R109" s="65"/>
      <c r="S109" s="65"/>
      <c r="T109" s="65"/>
      <c r="U109" s="65"/>
      <c r="V109" s="5"/>
      <c r="W109" s="7"/>
      <c r="X109" s="7"/>
      <c r="Y109" s="7"/>
      <c r="Z109" s="3"/>
      <c r="AA109" s="2"/>
      <c r="AB109" s="1"/>
      <c r="AC109" s="1"/>
      <c r="AD109" s="3"/>
      <c r="AE109" s="2"/>
      <c r="AF109" s="1"/>
      <c r="AG109" s="1"/>
    </row>
    <row r="110" spans="1:33" s="35" customFormat="1" ht="18" customHeight="1">
      <c r="A110" s="19">
        <v>14</v>
      </c>
      <c r="B110" s="39">
        <v>9</v>
      </c>
      <c r="C110" s="40">
        <v>3</v>
      </c>
      <c r="D110" s="40">
        <v>6</v>
      </c>
      <c r="E110" s="92">
        <v>49</v>
      </c>
      <c r="F110" s="39">
        <v>12</v>
      </c>
      <c r="G110" s="40">
        <v>10</v>
      </c>
      <c r="H110" s="40">
        <v>2</v>
      </c>
      <c r="I110" s="92">
        <v>84</v>
      </c>
      <c r="J110" s="39">
        <v>16</v>
      </c>
      <c r="K110" s="40">
        <v>7</v>
      </c>
      <c r="L110" s="40">
        <v>9</v>
      </c>
      <c r="M110" s="65"/>
      <c r="N110" s="65"/>
      <c r="O110" s="65"/>
      <c r="P110" s="65"/>
      <c r="Q110" s="65"/>
      <c r="R110" s="65"/>
      <c r="S110" s="65"/>
      <c r="T110" s="65"/>
      <c r="U110" s="65"/>
      <c r="V110" s="5"/>
      <c r="W110" s="7"/>
      <c r="X110" s="7"/>
      <c r="Y110" s="7"/>
      <c r="Z110" s="3"/>
      <c r="AA110" s="2"/>
      <c r="AB110" s="1"/>
      <c r="AC110" s="1"/>
      <c r="AD110" s="3"/>
      <c r="AE110" s="2"/>
      <c r="AF110" s="1"/>
      <c r="AG110" s="1"/>
    </row>
    <row r="111" spans="1:33" s="6" customFormat="1" ht="25.5" customHeight="1">
      <c r="A111" s="10" t="s">
        <v>22</v>
      </c>
      <c r="B111" s="44">
        <v>40</v>
      </c>
      <c r="C111" s="44">
        <v>20</v>
      </c>
      <c r="D111" s="44">
        <v>20</v>
      </c>
      <c r="E111" s="98" t="s">
        <v>23</v>
      </c>
      <c r="F111" s="44">
        <v>83</v>
      </c>
      <c r="G111" s="44">
        <v>42</v>
      </c>
      <c r="H111" s="44">
        <v>41</v>
      </c>
      <c r="I111" s="98" t="s">
        <v>24</v>
      </c>
      <c r="J111" s="44">
        <v>31</v>
      </c>
      <c r="K111" s="44">
        <v>11</v>
      </c>
      <c r="L111" s="44">
        <v>20</v>
      </c>
      <c r="M111" s="65"/>
      <c r="N111" s="65"/>
      <c r="O111" s="65"/>
      <c r="P111" s="65"/>
      <c r="Q111" s="65"/>
      <c r="R111" s="65"/>
      <c r="S111" s="65"/>
      <c r="T111" s="65"/>
      <c r="U111" s="65"/>
      <c r="V111" s="5"/>
      <c r="W111" s="7"/>
      <c r="X111" s="7"/>
      <c r="Y111" s="7"/>
      <c r="Z111" s="3"/>
      <c r="AA111" s="2"/>
      <c r="AB111" s="1"/>
      <c r="AC111" s="1"/>
      <c r="AD111" s="3"/>
      <c r="AE111" s="2"/>
      <c r="AF111" s="1"/>
      <c r="AG111" s="1"/>
    </row>
    <row r="112" spans="1:33" s="35" customFormat="1" ht="15.75" customHeight="1">
      <c r="A112" s="17">
        <v>15</v>
      </c>
      <c r="B112" s="36">
        <v>11</v>
      </c>
      <c r="C112" s="37">
        <v>5</v>
      </c>
      <c r="D112" s="37">
        <v>6</v>
      </c>
      <c r="E112" s="91">
        <v>50</v>
      </c>
      <c r="F112" s="36">
        <v>12</v>
      </c>
      <c r="G112" s="37">
        <v>8</v>
      </c>
      <c r="H112" s="37">
        <v>4</v>
      </c>
      <c r="I112" s="91">
        <v>85</v>
      </c>
      <c r="J112" s="36">
        <v>9</v>
      </c>
      <c r="K112" s="37">
        <v>2</v>
      </c>
      <c r="L112" s="37">
        <v>7</v>
      </c>
      <c r="M112" s="65"/>
      <c r="N112" s="65"/>
      <c r="O112" s="65"/>
      <c r="P112" s="65"/>
      <c r="Q112" s="65"/>
      <c r="R112" s="65"/>
      <c r="S112" s="65"/>
      <c r="T112" s="65"/>
      <c r="U112" s="65"/>
      <c r="V112" s="5"/>
      <c r="W112" s="7"/>
      <c r="X112" s="7"/>
      <c r="Y112" s="7"/>
      <c r="Z112" s="3"/>
      <c r="AA112" s="2"/>
      <c r="AB112" s="1"/>
      <c r="AC112" s="1"/>
      <c r="AD112" s="3"/>
      <c r="AE112" s="2"/>
      <c r="AF112" s="1"/>
      <c r="AG112" s="1"/>
    </row>
    <row r="113" spans="1:33" s="35" customFormat="1" ht="15.75" customHeight="1">
      <c r="A113" s="17">
        <v>16</v>
      </c>
      <c r="B113" s="36">
        <v>7</v>
      </c>
      <c r="C113" s="37">
        <v>3</v>
      </c>
      <c r="D113" s="37">
        <v>4</v>
      </c>
      <c r="E113" s="91">
        <v>51</v>
      </c>
      <c r="F113" s="36">
        <v>22</v>
      </c>
      <c r="G113" s="37">
        <v>10</v>
      </c>
      <c r="H113" s="37">
        <v>12</v>
      </c>
      <c r="I113" s="91">
        <v>86</v>
      </c>
      <c r="J113" s="36">
        <v>4</v>
      </c>
      <c r="K113" s="37">
        <v>1</v>
      </c>
      <c r="L113" s="37">
        <v>3</v>
      </c>
      <c r="M113" s="65"/>
      <c r="N113" s="65"/>
      <c r="O113" s="65"/>
      <c r="P113" s="65"/>
      <c r="Q113" s="65"/>
      <c r="R113" s="65"/>
      <c r="S113" s="65"/>
      <c r="T113" s="65"/>
      <c r="U113" s="65"/>
      <c r="V113" s="5"/>
      <c r="W113" s="7"/>
      <c r="X113" s="7"/>
      <c r="Y113" s="7"/>
      <c r="Z113" s="3"/>
      <c r="AA113" s="2"/>
      <c r="AB113" s="1"/>
      <c r="AC113" s="1"/>
      <c r="AD113" s="3"/>
      <c r="AE113" s="2"/>
      <c r="AF113" s="1"/>
      <c r="AG113" s="1"/>
    </row>
    <row r="114" spans="1:33" s="35" customFormat="1" ht="15.75" customHeight="1">
      <c r="A114" s="17">
        <v>17</v>
      </c>
      <c r="B114" s="36">
        <v>9</v>
      </c>
      <c r="C114" s="37">
        <v>5</v>
      </c>
      <c r="D114" s="37">
        <v>4</v>
      </c>
      <c r="E114" s="91">
        <v>52</v>
      </c>
      <c r="F114" s="36">
        <v>19</v>
      </c>
      <c r="G114" s="37">
        <v>8</v>
      </c>
      <c r="H114" s="37">
        <v>11</v>
      </c>
      <c r="I114" s="91">
        <v>87</v>
      </c>
      <c r="J114" s="36">
        <v>7</v>
      </c>
      <c r="K114" s="37">
        <v>3</v>
      </c>
      <c r="L114" s="37">
        <v>4</v>
      </c>
      <c r="M114" s="65"/>
      <c r="N114" s="65"/>
      <c r="O114" s="65"/>
      <c r="P114" s="65"/>
      <c r="Q114" s="65"/>
      <c r="R114" s="65"/>
      <c r="S114" s="65"/>
      <c r="T114" s="65"/>
      <c r="U114" s="65"/>
      <c r="V114" s="5"/>
      <c r="W114" s="7"/>
      <c r="X114" s="7"/>
      <c r="Y114" s="7"/>
      <c r="Z114" s="3"/>
      <c r="AA114" s="2"/>
      <c r="AB114" s="1"/>
      <c r="AC114" s="1"/>
      <c r="AD114" s="3"/>
      <c r="AE114" s="2"/>
      <c r="AF114" s="1"/>
      <c r="AG114" s="1"/>
    </row>
    <row r="115" spans="1:33" s="35" customFormat="1" ht="15.75" customHeight="1">
      <c r="A115" s="17">
        <v>18</v>
      </c>
      <c r="B115" s="36">
        <v>7</v>
      </c>
      <c r="C115" s="37">
        <v>4</v>
      </c>
      <c r="D115" s="37">
        <v>3</v>
      </c>
      <c r="E115" s="91">
        <v>53</v>
      </c>
      <c r="F115" s="36">
        <v>9</v>
      </c>
      <c r="G115" s="37">
        <v>5</v>
      </c>
      <c r="H115" s="37">
        <v>4</v>
      </c>
      <c r="I115" s="91">
        <v>88</v>
      </c>
      <c r="J115" s="36">
        <v>4</v>
      </c>
      <c r="K115" s="37">
        <v>2</v>
      </c>
      <c r="L115" s="37">
        <v>2</v>
      </c>
      <c r="M115" s="65"/>
      <c r="N115" s="65"/>
      <c r="O115" s="65"/>
      <c r="P115" s="65"/>
      <c r="Q115" s="65"/>
      <c r="R115" s="65"/>
      <c r="S115" s="65"/>
      <c r="T115" s="65"/>
      <c r="U115" s="65"/>
      <c r="V115" s="5"/>
      <c r="W115" s="7"/>
      <c r="X115" s="7"/>
      <c r="Y115" s="7"/>
      <c r="Z115" s="3"/>
      <c r="AA115" s="2"/>
      <c r="AB115" s="1"/>
      <c r="AC115" s="1"/>
      <c r="AD115" s="3"/>
      <c r="AE115" s="2"/>
      <c r="AF115" s="1"/>
      <c r="AG115" s="1"/>
    </row>
    <row r="116" spans="1:33" s="35" customFormat="1" ht="18" customHeight="1">
      <c r="A116" s="19">
        <v>19</v>
      </c>
      <c r="B116" s="39">
        <v>6</v>
      </c>
      <c r="C116" s="40">
        <v>3</v>
      </c>
      <c r="D116" s="40">
        <v>3</v>
      </c>
      <c r="E116" s="92">
        <v>54</v>
      </c>
      <c r="F116" s="39">
        <v>21</v>
      </c>
      <c r="G116" s="40">
        <v>11</v>
      </c>
      <c r="H116" s="40">
        <v>10</v>
      </c>
      <c r="I116" s="92">
        <v>89</v>
      </c>
      <c r="J116" s="39">
        <v>7</v>
      </c>
      <c r="K116" s="40">
        <v>3</v>
      </c>
      <c r="L116" s="40">
        <v>4</v>
      </c>
      <c r="M116" s="65"/>
      <c r="N116" s="65"/>
      <c r="O116" s="65"/>
      <c r="P116" s="65"/>
      <c r="Q116" s="65"/>
      <c r="R116" s="65"/>
      <c r="S116" s="65"/>
      <c r="T116" s="65"/>
      <c r="U116" s="65"/>
      <c r="V116" s="5"/>
      <c r="W116" s="7"/>
      <c r="X116" s="7"/>
      <c r="Y116" s="7"/>
      <c r="Z116" s="3"/>
      <c r="AA116" s="2"/>
      <c r="AB116" s="1"/>
      <c r="AC116" s="1"/>
      <c r="AD116" s="3"/>
      <c r="AE116" s="2"/>
      <c r="AF116" s="1"/>
      <c r="AG116" s="1"/>
    </row>
    <row r="117" spans="1:33" s="6" customFormat="1" ht="25.5" customHeight="1">
      <c r="A117" s="10" t="s">
        <v>25</v>
      </c>
      <c r="B117" s="44">
        <v>22</v>
      </c>
      <c r="C117" s="44">
        <v>8</v>
      </c>
      <c r="D117" s="44">
        <v>14</v>
      </c>
      <c r="E117" s="98" t="s">
        <v>26</v>
      </c>
      <c r="F117" s="44">
        <v>73</v>
      </c>
      <c r="G117" s="44">
        <v>35</v>
      </c>
      <c r="H117" s="44">
        <v>38</v>
      </c>
      <c r="I117" s="98" t="s">
        <v>27</v>
      </c>
      <c r="J117" s="44">
        <v>25</v>
      </c>
      <c r="K117" s="44">
        <v>6</v>
      </c>
      <c r="L117" s="44">
        <v>19</v>
      </c>
      <c r="M117" s="65"/>
      <c r="N117" s="65"/>
      <c r="O117" s="65"/>
      <c r="P117" s="65"/>
      <c r="Q117" s="65"/>
      <c r="R117" s="65"/>
      <c r="S117" s="65"/>
      <c r="T117" s="65"/>
      <c r="U117" s="65"/>
      <c r="V117" s="5"/>
      <c r="W117" s="7"/>
      <c r="X117" s="7"/>
      <c r="Y117" s="7"/>
      <c r="Z117" s="3"/>
      <c r="AA117" s="2"/>
      <c r="AB117" s="1"/>
      <c r="AC117" s="1"/>
      <c r="AD117" s="3"/>
      <c r="AE117" s="2"/>
      <c r="AF117" s="1"/>
      <c r="AG117" s="1"/>
    </row>
    <row r="118" spans="1:33" s="35" customFormat="1" ht="15.75" customHeight="1">
      <c r="A118" s="17">
        <v>20</v>
      </c>
      <c r="B118" s="36">
        <v>4</v>
      </c>
      <c r="C118" s="37">
        <v>1</v>
      </c>
      <c r="D118" s="37">
        <v>3</v>
      </c>
      <c r="E118" s="91">
        <v>55</v>
      </c>
      <c r="F118" s="36">
        <v>10</v>
      </c>
      <c r="G118" s="37">
        <v>7</v>
      </c>
      <c r="H118" s="37">
        <v>3</v>
      </c>
      <c r="I118" s="91">
        <v>90</v>
      </c>
      <c r="J118" s="36">
        <v>6</v>
      </c>
      <c r="K118" s="37">
        <v>1</v>
      </c>
      <c r="L118" s="37">
        <v>5</v>
      </c>
      <c r="M118" s="65"/>
      <c r="N118" s="65"/>
      <c r="O118" s="65"/>
      <c r="P118" s="65"/>
      <c r="Q118" s="65"/>
      <c r="R118" s="65"/>
      <c r="S118" s="65"/>
      <c r="T118" s="65"/>
      <c r="U118" s="65"/>
      <c r="V118" s="5"/>
      <c r="W118" s="7"/>
      <c r="X118" s="7"/>
      <c r="Y118" s="7"/>
      <c r="Z118" s="3"/>
      <c r="AA118" s="2"/>
      <c r="AB118" s="1"/>
      <c r="AC118" s="1"/>
      <c r="AD118" s="3"/>
      <c r="AE118" s="2"/>
      <c r="AF118" s="1"/>
      <c r="AG118" s="1"/>
    </row>
    <row r="119" spans="1:33" s="35" customFormat="1" ht="15.75" customHeight="1">
      <c r="A119" s="17">
        <v>21</v>
      </c>
      <c r="B119" s="36">
        <v>1</v>
      </c>
      <c r="C119" s="37">
        <v>1</v>
      </c>
      <c r="D119" s="37">
        <v>0</v>
      </c>
      <c r="E119" s="91">
        <v>56</v>
      </c>
      <c r="F119" s="36">
        <v>22</v>
      </c>
      <c r="G119" s="37">
        <v>13</v>
      </c>
      <c r="H119" s="37">
        <v>9</v>
      </c>
      <c r="I119" s="91">
        <v>91</v>
      </c>
      <c r="J119" s="36">
        <v>9</v>
      </c>
      <c r="K119" s="37">
        <v>3</v>
      </c>
      <c r="L119" s="37">
        <v>6</v>
      </c>
      <c r="M119" s="65"/>
      <c r="N119" s="65"/>
      <c r="O119" s="65"/>
      <c r="P119" s="65"/>
      <c r="Q119" s="65"/>
      <c r="R119" s="65"/>
      <c r="S119" s="65"/>
      <c r="T119" s="65"/>
      <c r="U119" s="65"/>
      <c r="V119" s="5"/>
      <c r="W119" s="7"/>
      <c r="X119" s="7"/>
      <c r="Y119" s="7"/>
      <c r="Z119" s="3"/>
      <c r="AA119" s="2"/>
      <c r="AB119" s="1"/>
      <c r="AC119" s="1"/>
      <c r="AD119" s="3"/>
      <c r="AE119" s="2"/>
      <c r="AF119" s="1"/>
      <c r="AG119" s="1"/>
    </row>
    <row r="120" spans="1:33" s="35" customFormat="1" ht="15.75" customHeight="1">
      <c r="A120" s="17">
        <v>22</v>
      </c>
      <c r="B120" s="36">
        <v>5</v>
      </c>
      <c r="C120" s="37">
        <v>0</v>
      </c>
      <c r="D120" s="37">
        <v>5</v>
      </c>
      <c r="E120" s="91">
        <v>57</v>
      </c>
      <c r="F120" s="36">
        <v>14</v>
      </c>
      <c r="G120" s="37">
        <v>5</v>
      </c>
      <c r="H120" s="37">
        <v>9</v>
      </c>
      <c r="I120" s="91">
        <v>92</v>
      </c>
      <c r="J120" s="36">
        <v>7</v>
      </c>
      <c r="K120" s="37">
        <v>2</v>
      </c>
      <c r="L120" s="37">
        <v>5</v>
      </c>
      <c r="M120" s="65"/>
      <c r="N120" s="65"/>
      <c r="O120" s="65"/>
      <c r="P120" s="65"/>
      <c r="Q120" s="65"/>
      <c r="R120" s="65"/>
      <c r="S120" s="65"/>
      <c r="T120" s="65"/>
      <c r="U120" s="65"/>
      <c r="V120" s="5"/>
      <c r="W120" s="7"/>
      <c r="X120" s="7"/>
      <c r="Y120" s="7"/>
      <c r="Z120" s="3"/>
      <c r="AA120" s="2"/>
      <c r="AB120" s="1"/>
      <c r="AC120" s="1"/>
      <c r="AD120" s="3"/>
      <c r="AE120" s="2"/>
      <c r="AF120" s="1"/>
      <c r="AG120" s="1"/>
    </row>
    <row r="121" spans="1:33" s="35" customFormat="1" ht="15.75" customHeight="1">
      <c r="A121" s="17">
        <v>23</v>
      </c>
      <c r="B121" s="36">
        <v>6</v>
      </c>
      <c r="C121" s="37">
        <v>2</v>
      </c>
      <c r="D121" s="37">
        <v>4</v>
      </c>
      <c r="E121" s="91">
        <v>58</v>
      </c>
      <c r="F121" s="36">
        <v>21</v>
      </c>
      <c r="G121" s="37">
        <v>8</v>
      </c>
      <c r="H121" s="37">
        <v>13</v>
      </c>
      <c r="I121" s="91">
        <v>93</v>
      </c>
      <c r="J121" s="36">
        <v>0</v>
      </c>
      <c r="K121" s="37">
        <v>0</v>
      </c>
      <c r="L121" s="37">
        <v>0</v>
      </c>
      <c r="M121" s="65"/>
      <c r="N121" s="65"/>
      <c r="O121" s="65"/>
      <c r="P121" s="65"/>
      <c r="Q121" s="65"/>
      <c r="R121" s="65"/>
      <c r="S121" s="65"/>
      <c r="T121" s="65"/>
      <c r="U121" s="65"/>
      <c r="V121" s="5"/>
      <c r="W121" s="7"/>
      <c r="X121" s="7"/>
      <c r="Y121" s="7"/>
      <c r="Z121" s="3"/>
      <c r="AA121" s="2"/>
      <c r="AB121" s="1"/>
      <c r="AC121" s="1"/>
      <c r="AD121" s="3"/>
      <c r="AE121" s="2"/>
      <c r="AF121" s="1"/>
      <c r="AG121" s="1"/>
    </row>
    <row r="122" spans="1:33" s="35" customFormat="1" ht="18" customHeight="1">
      <c r="A122" s="19">
        <v>24</v>
      </c>
      <c r="B122" s="39">
        <v>6</v>
      </c>
      <c r="C122" s="40">
        <v>4</v>
      </c>
      <c r="D122" s="40">
        <v>2</v>
      </c>
      <c r="E122" s="92">
        <v>59</v>
      </c>
      <c r="F122" s="39">
        <v>6</v>
      </c>
      <c r="G122" s="40">
        <v>2</v>
      </c>
      <c r="H122" s="40">
        <v>4</v>
      </c>
      <c r="I122" s="92">
        <v>94</v>
      </c>
      <c r="J122" s="39">
        <v>3</v>
      </c>
      <c r="K122" s="40">
        <v>0</v>
      </c>
      <c r="L122" s="40">
        <v>3</v>
      </c>
      <c r="M122" s="65"/>
      <c r="N122" s="65"/>
      <c r="O122" s="65"/>
      <c r="P122" s="65"/>
      <c r="Q122" s="65"/>
      <c r="R122" s="65"/>
      <c r="S122" s="65"/>
      <c r="T122" s="65"/>
      <c r="U122" s="65"/>
      <c r="V122" s="5"/>
      <c r="W122" s="7"/>
      <c r="X122" s="7"/>
      <c r="Y122" s="7"/>
      <c r="Z122" s="3"/>
      <c r="AA122" s="2"/>
      <c r="AB122" s="1"/>
      <c r="AC122" s="1"/>
      <c r="AD122" s="3"/>
      <c r="AE122" s="2"/>
      <c r="AF122" s="1"/>
      <c r="AG122" s="1"/>
    </row>
    <row r="123" spans="1:33" s="6" customFormat="1" ht="25.5" customHeight="1">
      <c r="A123" s="10" t="s">
        <v>28</v>
      </c>
      <c r="B123" s="44">
        <v>31</v>
      </c>
      <c r="C123" s="44">
        <v>17</v>
      </c>
      <c r="D123" s="44">
        <v>14</v>
      </c>
      <c r="E123" s="98" t="s">
        <v>29</v>
      </c>
      <c r="F123" s="44">
        <v>94</v>
      </c>
      <c r="G123" s="44">
        <v>50</v>
      </c>
      <c r="H123" s="44">
        <v>44</v>
      </c>
      <c r="I123" s="93" t="s">
        <v>30</v>
      </c>
      <c r="J123" s="44">
        <v>10</v>
      </c>
      <c r="K123" s="44">
        <v>6</v>
      </c>
      <c r="L123" s="44">
        <v>4</v>
      </c>
      <c r="M123" s="65"/>
      <c r="N123" s="65"/>
      <c r="O123" s="65"/>
      <c r="P123" s="65"/>
      <c r="Q123" s="65"/>
      <c r="R123" s="65"/>
      <c r="S123" s="65"/>
      <c r="T123" s="65"/>
      <c r="U123" s="65"/>
      <c r="V123" s="5"/>
      <c r="W123" s="7"/>
      <c r="X123" s="7"/>
      <c r="Y123" s="7"/>
      <c r="Z123" s="3"/>
      <c r="AA123" s="2"/>
      <c r="AB123" s="1"/>
      <c r="AC123" s="1"/>
      <c r="AD123" s="3"/>
      <c r="AE123" s="2"/>
      <c r="AF123" s="1"/>
      <c r="AG123" s="1"/>
    </row>
    <row r="124" spans="1:33" s="35" customFormat="1" ht="15.75" customHeight="1">
      <c r="A124" s="17">
        <v>25</v>
      </c>
      <c r="B124" s="36">
        <v>6</v>
      </c>
      <c r="C124" s="37">
        <v>3</v>
      </c>
      <c r="D124" s="37">
        <v>3</v>
      </c>
      <c r="E124" s="91">
        <v>60</v>
      </c>
      <c r="F124" s="36">
        <v>22</v>
      </c>
      <c r="G124" s="37">
        <v>11</v>
      </c>
      <c r="H124" s="37">
        <v>11</v>
      </c>
      <c r="I124" s="91">
        <v>95</v>
      </c>
      <c r="J124" s="36">
        <v>3</v>
      </c>
      <c r="K124" s="37">
        <v>3</v>
      </c>
      <c r="L124" s="37">
        <v>0</v>
      </c>
      <c r="M124" s="65"/>
      <c r="N124" s="65"/>
      <c r="O124" s="65"/>
      <c r="P124" s="65"/>
      <c r="Q124" s="65"/>
      <c r="R124" s="65"/>
      <c r="S124" s="65"/>
      <c r="T124" s="65"/>
      <c r="U124" s="65"/>
      <c r="V124" s="5"/>
      <c r="W124" s="7"/>
      <c r="X124" s="7"/>
      <c r="Y124" s="7"/>
      <c r="Z124" s="3"/>
      <c r="AA124" s="2"/>
      <c r="AB124" s="1"/>
      <c r="AC124" s="1"/>
      <c r="AD124" s="3"/>
      <c r="AE124" s="2"/>
      <c r="AF124" s="1"/>
      <c r="AG124" s="1"/>
    </row>
    <row r="125" spans="1:33" s="35" customFormat="1" ht="15.75" customHeight="1">
      <c r="A125" s="17">
        <v>26</v>
      </c>
      <c r="B125" s="36">
        <v>6</v>
      </c>
      <c r="C125" s="37">
        <v>2</v>
      </c>
      <c r="D125" s="37">
        <v>4</v>
      </c>
      <c r="E125" s="91">
        <v>61</v>
      </c>
      <c r="F125" s="36">
        <v>19</v>
      </c>
      <c r="G125" s="37">
        <v>9</v>
      </c>
      <c r="H125" s="37">
        <v>10</v>
      </c>
      <c r="I125" s="91">
        <v>96</v>
      </c>
      <c r="J125" s="36">
        <v>3</v>
      </c>
      <c r="K125" s="37">
        <v>0</v>
      </c>
      <c r="L125" s="37">
        <v>3</v>
      </c>
      <c r="M125" s="65"/>
      <c r="N125" s="65"/>
      <c r="O125" s="65"/>
      <c r="P125" s="65"/>
      <c r="Q125" s="65"/>
      <c r="R125" s="65"/>
      <c r="S125" s="65"/>
      <c r="T125" s="65"/>
      <c r="U125" s="65"/>
      <c r="V125" s="5"/>
      <c r="W125" s="7"/>
      <c r="X125" s="7"/>
      <c r="Y125" s="7"/>
      <c r="Z125" s="3"/>
      <c r="AA125" s="2"/>
      <c r="AB125" s="1"/>
      <c r="AC125" s="1"/>
      <c r="AD125" s="3"/>
      <c r="AE125" s="2"/>
      <c r="AF125" s="1"/>
      <c r="AG125" s="1"/>
    </row>
    <row r="126" spans="1:33" s="35" customFormat="1" ht="15.75" customHeight="1">
      <c r="A126" s="17">
        <v>27</v>
      </c>
      <c r="B126" s="36">
        <v>5</v>
      </c>
      <c r="C126" s="37">
        <v>2</v>
      </c>
      <c r="D126" s="37">
        <v>3</v>
      </c>
      <c r="E126" s="91">
        <v>62</v>
      </c>
      <c r="F126" s="36">
        <v>17</v>
      </c>
      <c r="G126" s="37">
        <v>7</v>
      </c>
      <c r="H126" s="37">
        <v>10</v>
      </c>
      <c r="I126" s="91">
        <v>97</v>
      </c>
      <c r="J126" s="36">
        <v>1</v>
      </c>
      <c r="K126" s="37">
        <v>1</v>
      </c>
      <c r="L126" s="37">
        <v>0</v>
      </c>
      <c r="M126" s="65"/>
      <c r="N126" s="65"/>
      <c r="O126" s="65"/>
      <c r="P126" s="65"/>
      <c r="Q126" s="65"/>
      <c r="R126" s="65"/>
      <c r="S126" s="65"/>
      <c r="T126" s="65"/>
      <c r="U126" s="65"/>
      <c r="V126" s="5"/>
      <c r="W126" s="7"/>
      <c r="X126" s="7"/>
      <c r="Y126" s="7"/>
      <c r="Z126" s="3"/>
      <c r="AA126" s="2"/>
      <c r="AB126" s="1"/>
      <c r="AC126" s="1"/>
      <c r="AD126" s="3"/>
      <c r="AE126" s="2"/>
      <c r="AF126" s="1"/>
      <c r="AG126" s="1"/>
    </row>
    <row r="127" spans="1:33" s="35" customFormat="1" ht="15.75" customHeight="1">
      <c r="A127" s="17">
        <v>28</v>
      </c>
      <c r="B127" s="36">
        <v>4</v>
      </c>
      <c r="C127" s="37">
        <v>4</v>
      </c>
      <c r="D127" s="37">
        <v>0</v>
      </c>
      <c r="E127" s="91">
        <v>63</v>
      </c>
      <c r="F127" s="36">
        <v>13</v>
      </c>
      <c r="G127" s="37">
        <v>7</v>
      </c>
      <c r="H127" s="37">
        <v>6</v>
      </c>
      <c r="I127" s="91">
        <v>98</v>
      </c>
      <c r="J127" s="36">
        <v>0</v>
      </c>
      <c r="K127" s="37">
        <v>0</v>
      </c>
      <c r="L127" s="37">
        <v>0</v>
      </c>
      <c r="M127" s="65"/>
      <c r="N127" s="65"/>
      <c r="O127" s="65"/>
      <c r="P127" s="65"/>
      <c r="Q127" s="65"/>
      <c r="R127" s="65"/>
      <c r="S127" s="65"/>
      <c r="T127" s="65"/>
      <c r="U127" s="65"/>
      <c r="V127" s="5"/>
      <c r="W127" s="7"/>
      <c r="X127" s="7"/>
      <c r="Y127" s="7"/>
      <c r="Z127" s="3"/>
      <c r="AA127" s="2"/>
      <c r="AB127" s="1"/>
      <c r="AC127" s="1"/>
      <c r="AD127" s="3"/>
      <c r="AE127" s="2"/>
      <c r="AF127" s="1"/>
      <c r="AG127" s="1"/>
    </row>
    <row r="128" spans="1:33" s="35" customFormat="1" ht="18" customHeight="1">
      <c r="A128" s="19">
        <v>29</v>
      </c>
      <c r="B128" s="39">
        <v>10</v>
      </c>
      <c r="C128" s="40">
        <v>6</v>
      </c>
      <c r="D128" s="40">
        <v>4</v>
      </c>
      <c r="E128" s="92">
        <v>64</v>
      </c>
      <c r="F128" s="39">
        <v>23</v>
      </c>
      <c r="G128" s="40">
        <v>16</v>
      </c>
      <c r="H128" s="40">
        <v>7</v>
      </c>
      <c r="I128" s="91">
        <v>99</v>
      </c>
      <c r="J128" s="36">
        <v>0</v>
      </c>
      <c r="K128" s="37">
        <v>0</v>
      </c>
      <c r="L128" s="37">
        <v>0</v>
      </c>
      <c r="M128" s="65"/>
      <c r="N128" s="65"/>
      <c r="O128" s="65"/>
      <c r="P128" s="65"/>
      <c r="Q128" s="65"/>
      <c r="R128" s="65"/>
      <c r="S128" s="65"/>
      <c r="T128" s="65"/>
      <c r="U128" s="65"/>
      <c r="V128" s="5"/>
      <c r="W128" s="7"/>
      <c r="X128" s="7"/>
      <c r="Y128" s="7"/>
      <c r="Z128" s="3"/>
      <c r="AA128" s="2"/>
      <c r="AB128" s="1"/>
      <c r="AC128" s="1"/>
      <c r="AD128" s="3"/>
      <c r="AE128" s="2"/>
      <c r="AF128" s="1"/>
      <c r="AG128" s="1"/>
    </row>
    <row r="129" spans="1:33" s="6" customFormat="1" ht="25.5" customHeight="1">
      <c r="A129" s="10" t="s">
        <v>31</v>
      </c>
      <c r="B129" s="44">
        <v>36</v>
      </c>
      <c r="C129" s="44">
        <v>19</v>
      </c>
      <c r="D129" s="44">
        <v>17</v>
      </c>
      <c r="E129" s="98" t="s">
        <v>32</v>
      </c>
      <c r="F129" s="44">
        <v>100</v>
      </c>
      <c r="G129" s="44">
        <v>48</v>
      </c>
      <c r="H129" s="44">
        <v>52</v>
      </c>
      <c r="I129" s="95">
        <v>100</v>
      </c>
      <c r="J129" s="47">
        <v>1</v>
      </c>
      <c r="K129" s="48">
        <v>0</v>
      </c>
      <c r="L129" s="48">
        <v>1</v>
      </c>
      <c r="M129" s="65"/>
      <c r="N129" s="65"/>
      <c r="O129" s="65"/>
      <c r="P129" s="65"/>
      <c r="Q129" s="65"/>
      <c r="R129" s="65"/>
      <c r="S129" s="65"/>
      <c r="T129" s="65"/>
      <c r="U129" s="65"/>
      <c r="V129" s="5"/>
      <c r="W129" s="7"/>
      <c r="X129" s="7"/>
      <c r="Y129" s="7"/>
      <c r="Z129" s="3"/>
      <c r="AA129" s="2"/>
      <c r="AB129" s="1"/>
      <c r="AC129" s="1"/>
      <c r="AD129" s="3"/>
      <c r="AE129" s="2"/>
      <c r="AF129" s="1"/>
      <c r="AG129" s="1"/>
    </row>
    <row r="130" spans="1:33" s="35" customFormat="1" ht="15.75" customHeight="1">
      <c r="A130" s="17">
        <v>30</v>
      </c>
      <c r="B130" s="36">
        <v>5</v>
      </c>
      <c r="C130" s="37">
        <v>3</v>
      </c>
      <c r="D130" s="37">
        <v>2</v>
      </c>
      <c r="E130" s="91">
        <v>65</v>
      </c>
      <c r="F130" s="36">
        <v>20</v>
      </c>
      <c r="G130" s="37">
        <v>9</v>
      </c>
      <c r="H130" s="37">
        <v>11</v>
      </c>
      <c r="I130" s="91">
        <v>101</v>
      </c>
      <c r="J130" s="36">
        <v>0</v>
      </c>
      <c r="K130" s="37">
        <v>0</v>
      </c>
      <c r="L130" s="37">
        <v>0</v>
      </c>
      <c r="M130" s="65"/>
      <c r="N130" s="65"/>
      <c r="O130" s="65"/>
      <c r="P130" s="65"/>
      <c r="Q130" s="65"/>
      <c r="R130" s="65"/>
      <c r="S130" s="65"/>
      <c r="T130" s="65"/>
      <c r="U130" s="65"/>
      <c r="V130" s="5"/>
      <c r="W130" s="7"/>
      <c r="X130" s="7"/>
      <c r="Y130" s="7"/>
      <c r="Z130" s="3"/>
      <c r="AA130" s="2"/>
      <c r="AB130" s="1"/>
      <c r="AC130" s="1"/>
      <c r="AD130" s="3"/>
      <c r="AE130" s="2"/>
      <c r="AF130" s="1"/>
      <c r="AG130" s="1"/>
    </row>
    <row r="131" spans="1:33" s="35" customFormat="1" ht="15.75" customHeight="1">
      <c r="A131" s="17">
        <v>31</v>
      </c>
      <c r="B131" s="36">
        <v>6</v>
      </c>
      <c r="C131" s="37">
        <v>3</v>
      </c>
      <c r="D131" s="37">
        <v>3</v>
      </c>
      <c r="E131" s="91">
        <v>66</v>
      </c>
      <c r="F131" s="36">
        <v>23</v>
      </c>
      <c r="G131" s="37">
        <v>10</v>
      </c>
      <c r="H131" s="37">
        <v>13</v>
      </c>
      <c r="I131" s="91">
        <v>102</v>
      </c>
      <c r="J131" s="36">
        <v>1</v>
      </c>
      <c r="K131" s="37">
        <v>1</v>
      </c>
      <c r="L131" s="37">
        <v>0</v>
      </c>
      <c r="M131" s="65"/>
      <c r="N131" s="65"/>
      <c r="O131" s="65"/>
      <c r="P131" s="65"/>
      <c r="Q131" s="65"/>
      <c r="R131" s="65"/>
      <c r="S131" s="65"/>
      <c r="T131" s="65"/>
      <c r="U131" s="65"/>
      <c r="V131" s="5"/>
      <c r="W131" s="7"/>
      <c r="X131" s="7"/>
      <c r="Y131" s="7"/>
      <c r="Z131" s="3"/>
      <c r="AA131" s="2"/>
      <c r="AB131" s="1"/>
      <c r="AC131" s="1"/>
      <c r="AD131" s="3"/>
      <c r="AE131" s="2"/>
      <c r="AF131" s="1"/>
      <c r="AG131" s="1"/>
    </row>
    <row r="132" spans="1:33" s="35" customFormat="1" ht="15.75" customHeight="1">
      <c r="A132" s="17">
        <v>32</v>
      </c>
      <c r="B132" s="36">
        <v>6</v>
      </c>
      <c r="C132" s="37">
        <v>3</v>
      </c>
      <c r="D132" s="37">
        <v>3</v>
      </c>
      <c r="E132" s="91">
        <v>67</v>
      </c>
      <c r="F132" s="36">
        <v>16</v>
      </c>
      <c r="G132" s="37">
        <v>8</v>
      </c>
      <c r="H132" s="37">
        <v>8</v>
      </c>
      <c r="I132" s="91">
        <v>103</v>
      </c>
      <c r="J132" s="36">
        <v>1</v>
      </c>
      <c r="K132" s="37">
        <v>1</v>
      </c>
      <c r="L132" s="37">
        <v>0</v>
      </c>
      <c r="M132" s="65"/>
      <c r="N132" s="65"/>
      <c r="O132" s="65"/>
      <c r="P132" s="65"/>
      <c r="Q132" s="65"/>
      <c r="R132" s="65"/>
      <c r="S132" s="65"/>
      <c r="T132" s="65"/>
      <c r="U132" s="65"/>
      <c r="V132" s="5"/>
      <c r="W132" s="7"/>
      <c r="X132" s="7"/>
      <c r="Y132" s="7"/>
      <c r="Z132" s="3"/>
      <c r="AA132" s="2"/>
      <c r="AB132" s="1"/>
      <c r="AC132" s="1"/>
      <c r="AD132" s="3"/>
      <c r="AE132" s="2"/>
      <c r="AF132" s="1"/>
      <c r="AG132" s="1"/>
    </row>
    <row r="133" spans="1:33" s="35" customFormat="1" ht="15.75" customHeight="1">
      <c r="A133" s="17">
        <v>33</v>
      </c>
      <c r="B133" s="36">
        <v>14</v>
      </c>
      <c r="C133" s="37">
        <v>7</v>
      </c>
      <c r="D133" s="37">
        <v>7</v>
      </c>
      <c r="E133" s="91">
        <v>68</v>
      </c>
      <c r="F133" s="36">
        <v>25</v>
      </c>
      <c r="G133" s="37">
        <v>10</v>
      </c>
      <c r="H133" s="37">
        <v>15</v>
      </c>
      <c r="I133" s="96" t="s">
        <v>33</v>
      </c>
      <c r="J133" s="39">
        <v>0</v>
      </c>
      <c r="K133" s="40">
        <v>0</v>
      </c>
      <c r="L133" s="40">
        <v>0</v>
      </c>
      <c r="M133" s="65"/>
      <c r="N133" s="65"/>
      <c r="O133" s="65"/>
      <c r="P133" s="65"/>
      <c r="Q133" s="65"/>
      <c r="R133" s="65"/>
      <c r="S133" s="65"/>
      <c r="T133" s="65"/>
      <c r="U133" s="65"/>
      <c r="V133" s="5"/>
      <c r="W133" s="7"/>
      <c r="X133" s="7"/>
      <c r="Y133" s="7"/>
      <c r="Z133" s="3"/>
      <c r="AA133" s="2"/>
      <c r="AB133" s="1"/>
      <c r="AC133" s="1"/>
      <c r="AD133" s="3"/>
      <c r="AE133" s="2"/>
      <c r="AF133" s="1"/>
      <c r="AG133" s="1"/>
    </row>
    <row r="134" spans="1:33" s="35" customFormat="1" ht="21" customHeight="1" thickBot="1">
      <c r="A134" s="32">
        <v>34</v>
      </c>
      <c r="B134" s="36">
        <v>5</v>
      </c>
      <c r="C134" s="37">
        <v>3</v>
      </c>
      <c r="D134" s="37">
        <v>2</v>
      </c>
      <c r="E134" s="91">
        <v>69</v>
      </c>
      <c r="F134" s="36">
        <v>16</v>
      </c>
      <c r="G134" s="37">
        <v>11</v>
      </c>
      <c r="H134" s="37">
        <v>5</v>
      </c>
      <c r="I134" s="107" t="s">
        <v>5</v>
      </c>
      <c r="J134" s="47">
        <v>1020</v>
      </c>
      <c r="K134" s="47">
        <v>516</v>
      </c>
      <c r="L134" s="47">
        <v>504</v>
      </c>
      <c r="M134" s="65"/>
      <c r="N134" s="65"/>
      <c r="O134" s="65"/>
      <c r="P134" s="65"/>
      <c r="Q134" s="65"/>
      <c r="R134" s="65"/>
      <c r="S134" s="65"/>
      <c r="T134" s="65"/>
      <c r="U134" s="65"/>
      <c r="V134" s="5"/>
      <c r="W134" s="7"/>
      <c r="X134" s="7"/>
      <c r="Y134" s="7"/>
      <c r="Z134" s="3"/>
      <c r="AA134" s="2"/>
      <c r="AB134" s="1"/>
      <c r="AC134" s="1"/>
      <c r="AD134" s="3"/>
      <c r="AE134" s="2"/>
      <c r="AF134" s="1"/>
      <c r="AG134" s="1"/>
    </row>
    <row r="135" spans="1:33" s="58" customFormat="1" ht="24" customHeight="1" thickTop="1" thickBot="1">
      <c r="A135" s="53" t="s">
        <v>34</v>
      </c>
      <c r="B135" s="115">
        <v>85</v>
      </c>
      <c r="C135" s="116">
        <v>48</v>
      </c>
      <c r="D135" s="116">
        <v>37</v>
      </c>
      <c r="E135" s="117" t="s">
        <v>36</v>
      </c>
      <c r="F135" s="116">
        <v>523</v>
      </c>
      <c r="G135" s="116">
        <v>274</v>
      </c>
      <c r="H135" s="116">
        <v>249</v>
      </c>
      <c r="I135" s="118" t="s">
        <v>37</v>
      </c>
      <c r="J135" s="116">
        <v>412</v>
      </c>
      <c r="K135" s="116">
        <v>194</v>
      </c>
      <c r="L135" s="116">
        <v>218</v>
      </c>
      <c r="M135" s="65"/>
      <c r="N135" s="65"/>
      <c r="O135" s="65"/>
      <c r="P135" s="65"/>
      <c r="Q135" s="65"/>
      <c r="R135" s="65"/>
      <c r="S135" s="65"/>
      <c r="T135" s="65"/>
      <c r="U135" s="65"/>
      <c r="V135" s="5"/>
      <c r="W135" s="7"/>
      <c r="X135" s="7"/>
      <c r="Y135" s="7"/>
      <c r="Z135" s="3"/>
      <c r="AA135" s="2"/>
      <c r="AB135" s="1"/>
      <c r="AC135" s="1"/>
      <c r="AD135" s="3"/>
      <c r="AE135" s="2"/>
      <c r="AF135" s="1"/>
      <c r="AG135" s="1"/>
    </row>
    <row r="136" spans="1:33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60" t="s">
        <v>89</v>
      </c>
      <c r="L136" s="30"/>
      <c r="M136" s="35"/>
      <c r="N136" s="65"/>
      <c r="O136" s="65"/>
      <c r="P136" s="65"/>
      <c r="Q136" s="65"/>
      <c r="R136" s="65"/>
      <c r="S136" s="65"/>
      <c r="T136" s="65"/>
      <c r="U136" s="65"/>
      <c r="V136" s="5"/>
      <c r="W136" s="7"/>
      <c r="X136" s="7"/>
      <c r="Y136" s="7"/>
      <c r="Z136" s="3"/>
      <c r="AA136" s="2"/>
      <c r="AB136" s="1"/>
      <c r="AC136" s="1"/>
      <c r="AD136" s="3"/>
      <c r="AE136" s="2"/>
      <c r="AF136" s="1"/>
      <c r="AG136" s="1"/>
    </row>
    <row r="137" spans="1:33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  <c r="M137" s="65"/>
      <c r="N137" s="65"/>
      <c r="O137" s="65"/>
      <c r="P137" s="65"/>
      <c r="Q137" s="65"/>
      <c r="R137" s="65"/>
      <c r="S137" s="65"/>
      <c r="T137" s="65"/>
      <c r="U137" s="65"/>
      <c r="V137" s="5"/>
      <c r="W137" s="7"/>
      <c r="X137" s="7"/>
      <c r="Y137" s="7"/>
      <c r="Z137" s="3"/>
      <c r="AA137" s="2"/>
      <c r="AB137" s="1"/>
      <c r="AC137" s="1"/>
      <c r="AD137" s="3"/>
      <c r="AE137" s="2"/>
      <c r="AF137" s="1"/>
      <c r="AG137" s="1"/>
    </row>
    <row r="138" spans="1:33" s="6" customFormat="1" ht="25.5" customHeight="1">
      <c r="A138" s="10" t="s">
        <v>6</v>
      </c>
      <c r="B138" s="44">
        <v>7</v>
      </c>
      <c r="C138" s="44">
        <v>3</v>
      </c>
      <c r="D138" s="44">
        <v>4</v>
      </c>
      <c r="E138" s="98" t="s">
        <v>7</v>
      </c>
      <c r="F138" s="44">
        <v>23</v>
      </c>
      <c r="G138" s="44">
        <v>10</v>
      </c>
      <c r="H138" s="44">
        <v>13</v>
      </c>
      <c r="I138" s="98" t="s">
        <v>8</v>
      </c>
      <c r="J138" s="44">
        <v>58</v>
      </c>
      <c r="K138" s="44">
        <v>29</v>
      </c>
      <c r="L138" s="44">
        <v>29</v>
      </c>
      <c r="M138" s="65"/>
      <c r="N138" s="65"/>
      <c r="O138" s="65"/>
      <c r="P138" s="65"/>
      <c r="Q138" s="65"/>
      <c r="R138" s="65"/>
      <c r="S138" s="65"/>
      <c r="T138" s="65"/>
      <c r="U138" s="65"/>
      <c r="V138" s="5"/>
      <c r="W138" s="7"/>
      <c r="X138" s="7"/>
      <c r="Y138" s="7"/>
      <c r="Z138" s="3"/>
      <c r="AA138" s="2"/>
      <c r="AB138" s="1"/>
      <c r="AC138" s="1"/>
      <c r="AD138" s="3"/>
      <c r="AE138" s="2"/>
      <c r="AF138" s="1"/>
      <c r="AG138" s="1"/>
    </row>
    <row r="139" spans="1:33" s="35" customFormat="1" ht="15.75" customHeight="1">
      <c r="A139" s="17">
        <v>0</v>
      </c>
      <c r="B139" s="36">
        <v>1</v>
      </c>
      <c r="C139" s="37">
        <v>1</v>
      </c>
      <c r="D139" s="37">
        <v>0</v>
      </c>
      <c r="E139" s="91">
        <v>35</v>
      </c>
      <c r="F139" s="36">
        <v>5</v>
      </c>
      <c r="G139" s="37">
        <v>3</v>
      </c>
      <c r="H139" s="37">
        <v>2</v>
      </c>
      <c r="I139" s="91">
        <v>70</v>
      </c>
      <c r="J139" s="36">
        <v>11</v>
      </c>
      <c r="K139" s="37">
        <v>3</v>
      </c>
      <c r="L139" s="37">
        <v>8</v>
      </c>
      <c r="M139" s="65"/>
      <c r="N139" s="65"/>
      <c r="O139" s="65"/>
      <c r="P139" s="65"/>
      <c r="Q139" s="65"/>
      <c r="R139" s="65"/>
      <c r="S139" s="65"/>
      <c r="T139" s="65"/>
      <c r="U139" s="65"/>
      <c r="V139" s="5"/>
      <c r="W139" s="7"/>
      <c r="X139" s="7"/>
      <c r="Y139" s="7"/>
      <c r="Z139" s="3"/>
      <c r="AA139" s="2"/>
      <c r="AB139" s="1"/>
      <c r="AC139" s="1"/>
      <c r="AD139" s="3"/>
      <c r="AE139" s="2"/>
      <c r="AF139" s="1"/>
      <c r="AG139" s="1"/>
    </row>
    <row r="140" spans="1:33" s="35" customFormat="1" ht="15.75" customHeight="1">
      <c r="A140" s="17">
        <v>1</v>
      </c>
      <c r="B140" s="36">
        <v>0</v>
      </c>
      <c r="C140" s="37">
        <v>0</v>
      </c>
      <c r="D140" s="37">
        <v>0</v>
      </c>
      <c r="E140" s="91">
        <v>36</v>
      </c>
      <c r="F140" s="36">
        <v>4</v>
      </c>
      <c r="G140" s="37">
        <v>1</v>
      </c>
      <c r="H140" s="37">
        <v>3</v>
      </c>
      <c r="I140" s="91">
        <v>71</v>
      </c>
      <c r="J140" s="36">
        <v>7</v>
      </c>
      <c r="K140" s="37">
        <v>6</v>
      </c>
      <c r="L140" s="37">
        <v>1</v>
      </c>
      <c r="M140" s="65"/>
      <c r="N140" s="65"/>
      <c r="O140" s="65"/>
      <c r="P140" s="65"/>
      <c r="Q140" s="65"/>
      <c r="R140" s="65"/>
      <c r="S140" s="65"/>
      <c r="T140" s="65"/>
      <c r="U140" s="65"/>
      <c r="V140" s="5"/>
      <c r="W140" s="7"/>
      <c r="X140" s="7"/>
      <c r="Y140" s="7"/>
      <c r="Z140" s="3"/>
      <c r="AA140" s="2"/>
      <c r="AB140" s="1"/>
      <c r="AC140" s="1"/>
      <c r="AD140" s="3"/>
      <c r="AE140" s="2"/>
      <c r="AF140" s="1"/>
      <c r="AG140" s="1"/>
    </row>
    <row r="141" spans="1:33" s="35" customFormat="1" ht="15.75" customHeight="1">
      <c r="A141" s="17">
        <v>2</v>
      </c>
      <c r="B141" s="36">
        <v>3</v>
      </c>
      <c r="C141" s="37">
        <v>0</v>
      </c>
      <c r="D141" s="37">
        <v>3</v>
      </c>
      <c r="E141" s="91">
        <v>37</v>
      </c>
      <c r="F141" s="36">
        <v>3</v>
      </c>
      <c r="G141" s="37">
        <v>2</v>
      </c>
      <c r="H141" s="37">
        <v>1</v>
      </c>
      <c r="I141" s="91">
        <v>72</v>
      </c>
      <c r="J141" s="36">
        <v>13</v>
      </c>
      <c r="K141" s="37">
        <v>9</v>
      </c>
      <c r="L141" s="37">
        <v>4</v>
      </c>
      <c r="M141" s="65"/>
      <c r="N141" s="65"/>
      <c r="O141" s="65"/>
      <c r="P141" s="65"/>
      <c r="Q141" s="65"/>
      <c r="R141" s="65"/>
      <c r="S141" s="65"/>
      <c r="T141" s="65"/>
      <c r="U141" s="65"/>
      <c r="V141" s="5"/>
      <c r="W141" s="7"/>
      <c r="X141" s="7"/>
      <c r="Y141" s="7"/>
      <c r="Z141" s="3"/>
      <c r="AA141" s="2"/>
      <c r="AB141" s="1"/>
      <c r="AC141" s="1"/>
      <c r="AD141" s="3"/>
      <c r="AE141" s="2"/>
      <c r="AF141" s="1"/>
      <c r="AG141" s="1"/>
    </row>
    <row r="142" spans="1:33" s="35" customFormat="1" ht="15.75" customHeight="1">
      <c r="A142" s="17">
        <v>3</v>
      </c>
      <c r="B142" s="36">
        <v>0</v>
      </c>
      <c r="C142" s="37">
        <v>0</v>
      </c>
      <c r="D142" s="37">
        <v>0</v>
      </c>
      <c r="E142" s="91">
        <v>38</v>
      </c>
      <c r="F142" s="36">
        <v>4</v>
      </c>
      <c r="G142" s="37">
        <v>2</v>
      </c>
      <c r="H142" s="37">
        <v>2</v>
      </c>
      <c r="I142" s="91">
        <v>73</v>
      </c>
      <c r="J142" s="36">
        <v>17</v>
      </c>
      <c r="K142" s="37">
        <v>8</v>
      </c>
      <c r="L142" s="37">
        <v>9</v>
      </c>
      <c r="M142" s="65"/>
      <c r="N142" s="65"/>
      <c r="O142" s="65"/>
      <c r="P142" s="65"/>
      <c r="Q142" s="65"/>
      <c r="R142" s="65"/>
      <c r="S142" s="65"/>
      <c r="T142" s="65"/>
      <c r="U142" s="65"/>
      <c r="V142" s="5"/>
      <c r="W142" s="7"/>
      <c r="X142" s="7"/>
      <c r="Y142" s="7"/>
      <c r="Z142" s="3"/>
      <c r="AA142" s="2"/>
      <c r="AB142" s="1"/>
      <c r="AC142" s="1"/>
      <c r="AD142" s="3"/>
      <c r="AE142" s="2"/>
      <c r="AF142" s="1"/>
      <c r="AG142" s="1"/>
    </row>
    <row r="143" spans="1:33" s="35" customFormat="1" ht="18" customHeight="1">
      <c r="A143" s="19">
        <v>4</v>
      </c>
      <c r="B143" s="105">
        <v>3</v>
      </c>
      <c r="C143" s="40">
        <v>2</v>
      </c>
      <c r="D143" s="40">
        <v>1</v>
      </c>
      <c r="E143" s="92">
        <v>39</v>
      </c>
      <c r="F143" s="39">
        <v>7</v>
      </c>
      <c r="G143" s="40">
        <v>2</v>
      </c>
      <c r="H143" s="40">
        <v>5</v>
      </c>
      <c r="I143" s="92">
        <v>74</v>
      </c>
      <c r="J143" s="39">
        <v>10</v>
      </c>
      <c r="K143" s="40">
        <v>3</v>
      </c>
      <c r="L143" s="40">
        <v>7</v>
      </c>
      <c r="M143" s="65"/>
      <c r="N143" s="65"/>
      <c r="O143" s="65"/>
      <c r="P143" s="65"/>
      <c r="Q143" s="65"/>
      <c r="R143" s="65"/>
      <c r="S143" s="65"/>
      <c r="T143" s="65"/>
      <c r="U143" s="65"/>
      <c r="V143" s="5"/>
      <c r="W143" s="7"/>
      <c r="X143" s="7"/>
      <c r="Y143" s="7"/>
      <c r="Z143" s="3"/>
      <c r="AA143" s="2"/>
      <c r="AB143" s="1"/>
      <c r="AC143" s="1"/>
      <c r="AD143" s="3"/>
      <c r="AE143" s="2"/>
      <c r="AF143" s="1"/>
      <c r="AG143" s="1"/>
    </row>
    <row r="144" spans="1:33" s="6" customFormat="1" ht="25.5" customHeight="1">
      <c r="A144" s="10" t="s">
        <v>10</v>
      </c>
      <c r="B144" s="44">
        <v>11</v>
      </c>
      <c r="C144" s="44">
        <v>4</v>
      </c>
      <c r="D144" s="44">
        <v>7</v>
      </c>
      <c r="E144" s="98" t="s">
        <v>11</v>
      </c>
      <c r="F144" s="44">
        <v>42</v>
      </c>
      <c r="G144" s="44">
        <v>26</v>
      </c>
      <c r="H144" s="44">
        <v>16</v>
      </c>
      <c r="I144" s="98" t="s">
        <v>12</v>
      </c>
      <c r="J144" s="44">
        <v>49</v>
      </c>
      <c r="K144" s="44">
        <v>29</v>
      </c>
      <c r="L144" s="44">
        <v>20</v>
      </c>
      <c r="M144" s="65"/>
      <c r="N144" s="65"/>
      <c r="O144" s="65"/>
      <c r="P144" s="65"/>
      <c r="Q144" s="65"/>
      <c r="R144" s="65"/>
      <c r="S144" s="65"/>
      <c r="T144" s="65"/>
      <c r="U144" s="65"/>
      <c r="V144" s="5"/>
      <c r="W144" s="7"/>
      <c r="X144" s="7"/>
      <c r="Y144" s="7"/>
      <c r="Z144" s="3"/>
      <c r="AA144" s="2"/>
      <c r="AB144" s="1"/>
      <c r="AC144" s="1"/>
      <c r="AD144" s="3"/>
      <c r="AE144" s="2"/>
      <c r="AF144" s="1"/>
      <c r="AG144" s="1"/>
    </row>
    <row r="145" spans="1:33" s="35" customFormat="1" ht="15.75" customHeight="1">
      <c r="A145" s="17">
        <v>5</v>
      </c>
      <c r="B145" s="36">
        <v>0</v>
      </c>
      <c r="C145" s="37">
        <v>0</v>
      </c>
      <c r="D145" s="37">
        <v>0</v>
      </c>
      <c r="E145" s="91">
        <v>40</v>
      </c>
      <c r="F145" s="36">
        <v>8</v>
      </c>
      <c r="G145" s="37">
        <v>5</v>
      </c>
      <c r="H145" s="37">
        <v>3</v>
      </c>
      <c r="I145" s="91">
        <v>75</v>
      </c>
      <c r="J145" s="36">
        <v>10</v>
      </c>
      <c r="K145" s="37">
        <v>8</v>
      </c>
      <c r="L145" s="37">
        <v>2</v>
      </c>
      <c r="M145" s="65"/>
      <c r="N145" s="65"/>
      <c r="O145" s="65"/>
      <c r="P145" s="65"/>
      <c r="Q145" s="65"/>
      <c r="R145" s="65"/>
      <c r="S145" s="65"/>
      <c r="T145" s="65"/>
      <c r="U145" s="65"/>
      <c r="V145" s="5"/>
      <c r="W145" s="7"/>
      <c r="X145" s="7"/>
      <c r="Y145" s="7"/>
      <c r="Z145" s="3"/>
      <c r="AA145" s="2"/>
      <c r="AB145" s="1"/>
      <c r="AC145" s="1"/>
      <c r="AD145" s="3"/>
      <c r="AE145" s="2"/>
      <c r="AF145" s="1"/>
      <c r="AG145" s="1"/>
    </row>
    <row r="146" spans="1:33" s="35" customFormat="1" ht="15.75" customHeight="1">
      <c r="A146" s="17">
        <v>6</v>
      </c>
      <c r="B146" s="36">
        <v>2</v>
      </c>
      <c r="C146" s="37">
        <v>0</v>
      </c>
      <c r="D146" s="37">
        <v>2</v>
      </c>
      <c r="E146" s="91">
        <v>41</v>
      </c>
      <c r="F146" s="36">
        <v>5</v>
      </c>
      <c r="G146" s="37">
        <v>3</v>
      </c>
      <c r="H146" s="37">
        <v>2</v>
      </c>
      <c r="I146" s="91">
        <v>76</v>
      </c>
      <c r="J146" s="36">
        <v>14</v>
      </c>
      <c r="K146" s="37">
        <v>8</v>
      </c>
      <c r="L146" s="37">
        <v>6</v>
      </c>
      <c r="M146" s="65"/>
      <c r="N146" s="65"/>
      <c r="O146" s="65"/>
      <c r="P146" s="65"/>
      <c r="Q146" s="65"/>
      <c r="R146" s="65"/>
      <c r="S146" s="65"/>
      <c r="T146" s="65"/>
      <c r="U146" s="65"/>
      <c r="V146" s="5"/>
      <c r="W146" s="7"/>
      <c r="X146" s="7"/>
      <c r="Y146" s="7"/>
      <c r="Z146" s="3"/>
      <c r="AA146" s="2"/>
      <c r="AB146" s="1"/>
      <c r="AC146" s="1"/>
      <c r="AD146" s="3"/>
      <c r="AE146" s="2"/>
      <c r="AF146" s="1"/>
      <c r="AG146" s="1"/>
    </row>
    <row r="147" spans="1:33" s="35" customFormat="1" ht="15.75" customHeight="1">
      <c r="A147" s="17">
        <v>7</v>
      </c>
      <c r="B147" s="36">
        <v>4</v>
      </c>
      <c r="C147" s="37">
        <v>1</v>
      </c>
      <c r="D147" s="37">
        <v>3</v>
      </c>
      <c r="E147" s="91">
        <v>42</v>
      </c>
      <c r="F147" s="36">
        <v>7</v>
      </c>
      <c r="G147" s="37">
        <v>3</v>
      </c>
      <c r="H147" s="37">
        <v>4</v>
      </c>
      <c r="I147" s="91">
        <v>77</v>
      </c>
      <c r="J147" s="36">
        <v>12</v>
      </c>
      <c r="K147" s="37">
        <v>7</v>
      </c>
      <c r="L147" s="37">
        <v>5</v>
      </c>
      <c r="M147" s="65"/>
      <c r="N147" s="65"/>
      <c r="O147" s="65"/>
      <c r="P147" s="65"/>
      <c r="Q147" s="65"/>
      <c r="R147" s="65"/>
      <c r="S147" s="65"/>
      <c r="T147" s="65"/>
      <c r="U147" s="65"/>
      <c r="V147" s="5"/>
      <c r="W147" s="7"/>
      <c r="X147" s="7"/>
      <c r="Y147" s="7"/>
      <c r="Z147" s="3"/>
      <c r="AA147" s="2"/>
      <c r="AB147" s="1"/>
      <c r="AC147" s="1"/>
      <c r="AD147" s="3"/>
      <c r="AE147" s="2"/>
      <c r="AF147" s="1"/>
      <c r="AG147" s="1"/>
    </row>
    <row r="148" spans="1:33" s="35" customFormat="1" ht="15.75" customHeight="1">
      <c r="A148" s="17">
        <v>8</v>
      </c>
      <c r="B148" s="36">
        <v>3</v>
      </c>
      <c r="C148" s="37">
        <v>2</v>
      </c>
      <c r="D148" s="37">
        <v>1</v>
      </c>
      <c r="E148" s="91">
        <v>43</v>
      </c>
      <c r="F148" s="36">
        <v>12</v>
      </c>
      <c r="G148" s="37">
        <v>9</v>
      </c>
      <c r="H148" s="37">
        <v>3</v>
      </c>
      <c r="I148" s="91">
        <v>78</v>
      </c>
      <c r="J148" s="36">
        <v>7</v>
      </c>
      <c r="K148" s="37">
        <v>3</v>
      </c>
      <c r="L148" s="37">
        <v>4</v>
      </c>
      <c r="M148" s="65"/>
      <c r="N148" s="65"/>
      <c r="O148" s="65"/>
      <c r="P148" s="65"/>
      <c r="Q148" s="65"/>
      <c r="R148" s="65"/>
      <c r="S148" s="65"/>
      <c r="T148" s="65"/>
      <c r="U148" s="65"/>
      <c r="V148" s="5"/>
      <c r="W148" s="7"/>
      <c r="X148" s="7"/>
      <c r="Y148" s="7"/>
      <c r="Z148" s="3"/>
      <c r="AA148" s="2"/>
      <c r="AB148" s="1"/>
      <c r="AC148" s="1"/>
      <c r="AD148" s="3"/>
      <c r="AE148" s="2"/>
      <c r="AF148" s="1"/>
      <c r="AG148" s="1"/>
    </row>
    <row r="149" spans="1:33" s="35" customFormat="1" ht="18" customHeight="1">
      <c r="A149" s="19">
        <v>9</v>
      </c>
      <c r="B149" s="39">
        <v>2</v>
      </c>
      <c r="C149" s="40">
        <v>1</v>
      </c>
      <c r="D149" s="40">
        <v>1</v>
      </c>
      <c r="E149" s="92">
        <v>44</v>
      </c>
      <c r="F149" s="39">
        <v>10</v>
      </c>
      <c r="G149" s="40">
        <v>6</v>
      </c>
      <c r="H149" s="40">
        <v>4</v>
      </c>
      <c r="I149" s="92">
        <v>79</v>
      </c>
      <c r="J149" s="39">
        <v>6</v>
      </c>
      <c r="K149" s="40">
        <v>3</v>
      </c>
      <c r="L149" s="40">
        <v>3</v>
      </c>
      <c r="M149" s="65"/>
      <c r="N149" s="65"/>
      <c r="O149" s="65"/>
      <c r="P149" s="65"/>
      <c r="Q149" s="65"/>
      <c r="R149" s="65"/>
      <c r="S149" s="65"/>
      <c r="T149" s="65"/>
      <c r="U149" s="65"/>
      <c r="V149" s="5"/>
      <c r="W149" s="7"/>
      <c r="X149" s="7"/>
      <c r="Y149" s="7"/>
      <c r="Z149" s="3"/>
      <c r="AA149" s="2"/>
      <c r="AB149" s="1"/>
      <c r="AC149" s="1"/>
      <c r="AD149" s="3"/>
      <c r="AE149" s="2"/>
      <c r="AF149" s="1"/>
      <c r="AG149" s="1"/>
    </row>
    <row r="150" spans="1:33" s="6" customFormat="1" ht="25.5" customHeight="1">
      <c r="A150" s="10" t="s">
        <v>19</v>
      </c>
      <c r="B150" s="44">
        <v>29</v>
      </c>
      <c r="C150" s="44">
        <v>15</v>
      </c>
      <c r="D150" s="44">
        <v>14</v>
      </c>
      <c r="E150" s="98" t="s">
        <v>20</v>
      </c>
      <c r="F150" s="44">
        <v>27</v>
      </c>
      <c r="G150" s="44">
        <v>15</v>
      </c>
      <c r="H150" s="44">
        <v>12</v>
      </c>
      <c r="I150" s="98" t="s">
        <v>21</v>
      </c>
      <c r="J150" s="44">
        <v>31</v>
      </c>
      <c r="K150" s="44">
        <v>10</v>
      </c>
      <c r="L150" s="44">
        <v>21</v>
      </c>
      <c r="M150" s="65"/>
      <c r="N150" s="65"/>
      <c r="O150" s="65"/>
      <c r="P150" s="65"/>
      <c r="Q150" s="65"/>
      <c r="R150" s="65"/>
      <c r="S150" s="65"/>
      <c r="T150" s="65"/>
      <c r="U150" s="65"/>
      <c r="V150" s="5"/>
      <c r="W150" s="7"/>
      <c r="X150" s="7"/>
      <c r="Y150" s="7"/>
      <c r="Z150" s="3"/>
      <c r="AA150" s="2"/>
      <c r="AB150" s="1"/>
      <c r="AC150" s="1"/>
      <c r="AD150" s="3"/>
      <c r="AE150" s="2"/>
      <c r="AF150" s="1"/>
      <c r="AG150" s="1"/>
    </row>
    <row r="151" spans="1:33" s="35" customFormat="1" ht="15.75" customHeight="1">
      <c r="A151" s="17">
        <v>10</v>
      </c>
      <c r="B151" s="36">
        <v>6</v>
      </c>
      <c r="C151" s="37">
        <v>6</v>
      </c>
      <c r="D151" s="37">
        <v>0</v>
      </c>
      <c r="E151" s="91">
        <v>45</v>
      </c>
      <c r="F151" s="36">
        <v>6</v>
      </c>
      <c r="G151" s="37">
        <v>3</v>
      </c>
      <c r="H151" s="37">
        <v>3</v>
      </c>
      <c r="I151" s="91">
        <v>80</v>
      </c>
      <c r="J151" s="36">
        <v>3</v>
      </c>
      <c r="K151" s="37">
        <v>2</v>
      </c>
      <c r="L151" s="37">
        <v>1</v>
      </c>
      <c r="M151" s="65"/>
      <c r="N151" s="65"/>
      <c r="O151" s="65"/>
      <c r="P151" s="65"/>
      <c r="Q151" s="65"/>
      <c r="R151" s="65"/>
      <c r="S151" s="65"/>
      <c r="T151" s="65"/>
      <c r="U151" s="65"/>
      <c r="V151" s="5"/>
      <c r="W151" s="7"/>
      <c r="X151" s="7"/>
      <c r="Y151" s="7"/>
      <c r="Z151" s="3"/>
      <c r="AA151" s="2"/>
      <c r="AB151" s="1"/>
      <c r="AC151" s="1"/>
      <c r="AD151" s="3"/>
      <c r="AE151" s="2"/>
      <c r="AF151" s="1"/>
      <c r="AG151" s="1"/>
    </row>
    <row r="152" spans="1:33" s="35" customFormat="1" ht="15.75" customHeight="1">
      <c r="A152" s="17">
        <v>11</v>
      </c>
      <c r="B152" s="36">
        <v>6</v>
      </c>
      <c r="C152" s="37">
        <v>3</v>
      </c>
      <c r="D152" s="37">
        <v>3</v>
      </c>
      <c r="E152" s="91">
        <v>46</v>
      </c>
      <c r="F152" s="36">
        <v>6</v>
      </c>
      <c r="G152" s="37">
        <v>2</v>
      </c>
      <c r="H152" s="37">
        <v>4</v>
      </c>
      <c r="I152" s="91">
        <v>81</v>
      </c>
      <c r="J152" s="36">
        <v>6</v>
      </c>
      <c r="K152" s="37">
        <v>3</v>
      </c>
      <c r="L152" s="37">
        <v>3</v>
      </c>
      <c r="M152" s="65"/>
      <c r="N152" s="65"/>
      <c r="O152" s="65"/>
      <c r="P152" s="65"/>
      <c r="Q152" s="65"/>
      <c r="R152" s="65"/>
      <c r="S152" s="65"/>
      <c r="T152" s="65"/>
      <c r="U152" s="65"/>
      <c r="V152" s="5"/>
      <c r="W152" s="7"/>
      <c r="X152" s="7"/>
      <c r="Y152" s="7"/>
      <c r="Z152" s="3"/>
      <c r="AA152" s="2"/>
      <c r="AB152" s="1"/>
      <c r="AC152" s="1"/>
      <c r="AD152" s="3"/>
      <c r="AE152" s="2"/>
      <c r="AF152" s="1"/>
      <c r="AG152" s="1"/>
    </row>
    <row r="153" spans="1:33" s="35" customFormat="1" ht="15.75" customHeight="1">
      <c r="A153" s="17">
        <v>12</v>
      </c>
      <c r="B153" s="36">
        <v>8</v>
      </c>
      <c r="C153" s="37">
        <v>4</v>
      </c>
      <c r="D153" s="37">
        <v>4</v>
      </c>
      <c r="E153" s="91">
        <v>47</v>
      </c>
      <c r="F153" s="36">
        <v>5</v>
      </c>
      <c r="G153" s="37">
        <v>4</v>
      </c>
      <c r="H153" s="37">
        <v>1</v>
      </c>
      <c r="I153" s="91">
        <v>82</v>
      </c>
      <c r="J153" s="36">
        <v>6</v>
      </c>
      <c r="K153" s="37">
        <v>1</v>
      </c>
      <c r="L153" s="37">
        <v>5</v>
      </c>
      <c r="M153" s="65"/>
      <c r="N153" s="65"/>
      <c r="O153" s="65"/>
      <c r="P153" s="65"/>
      <c r="Q153" s="65"/>
      <c r="R153" s="65"/>
      <c r="S153" s="65"/>
      <c r="T153" s="65"/>
      <c r="U153" s="65"/>
      <c r="V153" s="5"/>
      <c r="W153" s="7"/>
      <c r="X153" s="7"/>
      <c r="Y153" s="7"/>
      <c r="Z153" s="3"/>
      <c r="AA153" s="2"/>
      <c r="AB153" s="1"/>
      <c r="AC153" s="1"/>
      <c r="AD153" s="3"/>
      <c r="AE153" s="2"/>
      <c r="AF153" s="1"/>
      <c r="AG153" s="1"/>
    </row>
    <row r="154" spans="1:33" s="35" customFormat="1" ht="15.75" customHeight="1">
      <c r="A154" s="17">
        <v>13</v>
      </c>
      <c r="B154" s="36">
        <v>8</v>
      </c>
      <c r="C154" s="37">
        <v>2</v>
      </c>
      <c r="D154" s="37">
        <v>6</v>
      </c>
      <c r="E154" s="91">
        <v>48</v>
      </c>
      <c r="F154" s="36">
        <v>7</v>
      </c>
      <c r="G154" s="37">
        <v>5</v>
      </c>
      <c r="H154" s="37">
        <v>2</v>
      </c>
      <c r="I154" s="91">
        <v>83</v>
      </c>
      <c r="J154" s="36">
        <v>6</v>
      </c>
      <c r="K154" s="37">
        <v>1</v>
      </c>
      <c r="L154" s="37">
        <v>5</v>
      </c>
      <c r="M154" s="65"/>
      <c r="N154" s="65"/>
      <c r="O154" s="65"/>
      <c r="P154" s="65"/>
      <c r="Q154" s="65"/>
      <c r="R154" s="65"/>
      <c r="S154" s="65"/>
      <c r="T154" s="65"/>
      <c r="U154" s="65"/>
      <c r="V154" s="5"/>
      <c r="W154" s="7"/>
      <c r="X154" s="7"/>
      <c r="Y154" s="7"/>
      <c r="Z154" s="3"/>
      <c r="AA154" s="2"/>
      <c r="AB154" s="1"/>
      <c r="AC154" s="1"/>
      <c r="AD154" s="3"/>
      <c r="AE154" s="2"/>
      <c r="AF154" s="1"/>
      <c r="AG154" s="1"/>
    </row>
    <row r="155" spans="1:33" s="35" customFormat="1" ht="18" customHeight="1">
      <c r="A155" s="19">
        <v>14</v>
      </c>
      <c r="B155" s="39">
        <v>1</v>
      </c>
      <c r="C155" s="40">
        <v>0</v>
      </c>
      <c r="D155" s="40">
        <v>1</v>
      </c>
      <c r="E155" s="92">
        <v>49</v>
      </c>
      <c r="F155" s="39">
        <v>3</v>
      </c>
      <c r="G155" s="40">
        <v>1</v>
      </c>
      <c r="H155" s="40">
        <v>2</v>
      </c>
      <c r="I155" s="92">
        <v>84</v>
      </c>
      <c r="J155" s="39">
        <v>10</v>
      </c>
      <c r="K155" s="40">
        <v>3</v>
      </c>
      <c r="L155" s="40">
        <v>7</v>
      </c>
      <c r="M155" s="65"/>
      <c r="N155" s="65"/>
      <c r="O155" s="65"/>
      <c r="P155" s="65"/>
      <c r="Q155" s="65"/>
      <c r="R155" s="65"/>
      <c r="S155" s="65"/>
      <c r="T155" s="65"/>
      <c r="U155" s="65"/>
      <c r="V155" s="5"/>
      <c r="W155" s="7"/>
      <c r="X155" s="7"/>
      <c r="Y155" s="7"/>
      <c r="Z155" s="3"/>
      <c r="AA155" s="2"/>
      <c r="AB155" s="1"/>
      <c r="AC155" s="1"/>
      <c r="AD155" s="3"/>
      <c r="AE155" s="2"/>
      <c r="AF155" s="1"/>
      <c r="AG155" s="1"/>
    </row>
    <row r="156" spans="1:33" s="6" customFormat="1" ht="25.5" customHeight="1">
      <c r="A156" s="10" t="s">
        <v>22</v>
      </c>
      <c r="B156" s="44">
        <v>25</v>
      </c>
      <c r="C156" s="44">
        <v>13</v>
      </c>
      <c r="D156" s="44">
        <v>12</v>
      </c>
      <c r="E156" s="98" t="s">
        <v>23</v>
      </c>
      <c r="F156" s="44">
        <v>41</v>
      </c>
      <c r="G156" s="44">
        <v>21</v>
      </c>
      <c r="H156" s="44">
        <v>20</v>
      </c>
      <c r="I156" s="98" t="s">
        <v>24</v>
      </c>
      <c r="J156" s="44">
        <v>18</v>
      </c>
      <c r="K156" s="44">
        <v>11</v>
      </c>
      <c r="L156" s="44">
        <v>7</v>
      </c>
      <c r="M156" s="65"/>
      <c r="N156" s="65"/>
      <c r="O156" s="65"/>
      <c r="P156" s="65"/>
      <c r="Q156" s="65"/>
      <c r="R156" s="65"/>
      <c r="S156" s="65"/>
      <c r="T156" s="65"/>
      <c r="U156" s="65"/>
      <c r="V156" s="5"/>
      <c r="W156" s="7"/>
      <c r="X156" s="7"/>
      <c r="Y156" s="7"/>
      <c r="Z156" s="3"/>
      <c r="AA156" s="2"/>
      <c r="AB156" s="1"/>
      <c r="AC156" s="1"/>
      <c r="AD156" s="3"/>
      <c r="AE156" s="2"/>
      <c r="AF156" s="1"/>
      <c r="AG156" s="1"/>
    </row>
    <row r="157" spans="1:33" s="35" customFormat="1" ht="15.75" customHeight="1">
      <c r="A157" s="17">
        <v>15</v>
      </c>
      <c r="B157" s="36">
        <v>9</v>
      </c>
      <c r="C157" s="37">
        <v>6</v>
      </c>
      <c r="D157" s="37">
        <v>3</v>
      </c>
      <c r="E157" s="91">
        <v>50</v>
      </c>
      <c r="F157" s="36">
        <v>11</v>
      </c>
      <c r="G157" s="37">
        <v>4</v>
      </c>
      <c r="H157" s="37">
        <v>7</v>
      </c>
      <c r="I157" s="91">
        <v>85</v>
      </c>
      <c r="J157" s="36">
        <v>4</v>
      </c>
      <c r="K157" s="37">
        <v>2</v>
      </c>
      <c r="L157" s="37">
        <v>2</v>
      </c>
      <c r="M157" s="65"/>
      <c r="N157" s="65"/>
      <c r="O157" s="65"/>
      <c r="P157" s="65"/>
      <c r="Q157" s="65"/>
      <c r="R157" s="65"/>
      <c r="S157" s="65"/>
      <c r="T157" s="65"/>
      <c r="U157" s="65"/>
      <c r="V157" s="5"/>
      <c r="W157" s="7"/>
      <c r="X157" s="7"/>
      <c r="Y157" s="7"/>
      <c r="Z157" s="3"/>
      <c r="AA157" s="2"/>
      <c r="AB157" s="1"/>
      <c r="AC157" s="1"/>
      <c r="AD157" s="3"/>
      <c r="AE157" s="2"/>
      <c r="AF157" s="1"/>
      <c r="AG157" s="1"/>
    </row>
    <row r="158" spans="1:33" s="35" customFormat="1" ht="15.75" customHeight="1">
      <c r="A158" s="17">
        <v>16</v>
      </c>
      <c r="B158" s="36">
        <v>5</v>
      </c>
      <c r="C158" s="37">
        <v>1</v>
      </c>
      <c r="D158" s="37">
        <v>4</v>
      </c>
      <c r="E158" s="91">
        <v>51</v>
      </c>
      <c r="F158" s="36">
        <v>6</v>
      </c>
      <c r="G158" s="37">
        <v>3</v>
      </c>
      <c r="H158" s="37">
        <v>3</v>
      </c>
      <c r="I158" s="91">
        <v>86</v>
      </c>
      <c r="J158" s="36">
        <v>4</v>
      </c>
      <c r="K158" s="37">
        <v>4</v>
      </c>
      <c r="L158" s="37">
        <v>0</v>
      </c>
      <c r="M158" s="65"/>
      <c r="N158" s="65"/>
      <c r="O158" s="65"/>
      <c r="P158" s="65"/>
      <c r="Q158" s="65"/>
      <c r="R158" s="65"/>
      <c r="S158" s="65"/>
      <c r="T158" s="65"/>
      <c r="U158" s="65"/>
      <c r="V158" s="5"/>
      <c r="W158" s="7"/>
      <c r="X158" s="7"/>
      <c r="Y158" s="7"/>
      <c r="Z158" s="3"/>
      <c r="AA158" s="2"/>
      <c r="AB158" s="1"/>
      <c r="AC158" s="1"/>
      <c r="AD158" s="3"/>
      <c r="AE158" s="2"/>
      <c r="AF158" s="1"/>
      <c r="AG158" s="1"/>
    </row>
    <row r="159" spans="1:33" s="35" customFormat="1" ht="15.75" customHeight="1">
      <c r="A159" s="17">
        <v>17</v>
      </c>
      <c r="B159" s="36">
        <v>5</v>
      </c>
      <c r="C159" s="37">
        <v>3</v>
      </c>
      <c r="D159" s="37">
        <v>2</v>
      </c>
      <c r="E159" s="91">
        <v>52</v>
      </c>
      <c r="F159" s="36">
        <v>8</v>
      </c>
      <c r="G159" s="37">
        <v>4</v>
      </c>
      <c r="H159" s="37">
        <v>4</v>
      </c>
      <c r="I159" s="91">
        <v>87</v>
      </c>
      <c r="J159" s="36">
        <v>4</v>
      </c>
      <c r="K159" s="37">
        <v>3</v>
      </c>
      <c r="L159" s="37">
        <v>1</v>
      </c>
      <c r="M159" s="65"/>
      <c r="N159" s="65"/>
      <c r="O159" s="65"/>
      <c r="P159" s="65"/>
      <c r="Q159" s="65"/>
      <c r="R159" s="65"/>
      <c r="S159" s="65"/>
      <c r="T159" s="65"/>
      <c r="U159" s="65"/>
      <c r="V159" s="5"/>
      <c r="W159" s="7"/>
      <c r="X159" s="7"/>
      <c r="Y159" s="7"/>
      <c r="Z159" s="3"/>
      <c r="AA159" s="2"/>
      <c r="AB159" s="1"/>
      <c r="AC159" s="1"/>
      <c r="AD159" s="3"/>
      <c r="AE159" s="2"/>
      <c r="AF159" s="1"/>
      <c r="AG159" s="1"/>
    </row>
    <row r="160" spans="1:33" s="35" customFormat="1" ht="15.75" customHeight="1">
      <c r="A160" s="17">
        <v>18</v>
      </c>
      <c r="B160" s="36">
        <v>0</v>
      </c>
      <c r="C160" s="37">
        <v>0</v>
      </c>
      <c r="D160" s="37">
        <v>0</v>
      </c>
      <c r="E160" s="91">
        <v>53</v>
      </c>
      <c r="F160" s="36">
        <v>7</v>
      </c>
      <c r="G160" s="37">
        <v>4</v>
      </c>
      <c r="H160" s="37">
        <v>3</v>
      </c>
      <c r="I160" s="91">
        <v>88</v>
      </c>
      <c r="J160" s="36">
        <v>5</v>
      </c>
      <c r="K160" s="37">
        <v>2</v>
      </c>
      <c r="L160" s="37">
        <v>3</v>
      </c>
      <c r="M160" s="65"/>
      <c r="N160" s="65"/>
      <c r="O160" s="65"/>
      <c r="P160" s="65"/>
      <c r="Q160" s="65"/>
      <c r="R160" s="65"/>
      <c r="S160" s="65"/>
      <c r="T160" s="65"/>
      <c r="U160" s="65"/>
      <c r="V160" s="5"/>
      <c r="W160" s="7"/>
      <c r="X160" s="7"/>
      <c r="Y160" s="7"/>
      <c r="Z160" s="3"/>
      <c r="AA160" s="2"/>
      <c r="AB160" s="1"/>
      <c r="AC160" s="1"/>
      <c r="AD160" s="3"/>
      <c r="AE160" s="2"/>
      <c r="AF160" s="1"/>
      <c r="AG160" s="1"/>
    </row>
    <row r="161" spans="1:33" s="35" customFormat="1" ht="18" customHeight="1">
      <c r="A161" s="19">
        <v>19</v>
      </c>
      <c r="B161" s="39">
        <v>6</v>
      </c>
      <c r="C161" s="40">
        <v>3</v>
      </c>
      <c r="D161" s="40">
        <v>3</v>
      </c>
      <c r="E161" s="92">
        <v>54</v>
      </c>
      <c r="F161" s="39">
        <v>9</v>
      </c>
      <c r="G161" s="40">
        <v>6</v>
      </c>
      <c r="H161" s="40">
        <v>3</v>
      </c>
      <c r="I161" s="92">
        <v>89</v>
      </c>
      <c r="J161" s="39">
        <v>1</v>
      </c>
      <c r="K161" s="40">
        <v>0</v>
      </c>
      <c r="L161" s="40">
        <v>1</v>
      </c>
      <c r="M161" s="65"/>
      <c r="N161" s="65"/>
      <c r="O161" s="65"/>
      <c r="P161" s="65"/>
      <c r="Q161" s="65"/>
      <c r="R161" s="65"/>
      <c r="S161" s="65"/>
      <c r="T161" s="65"/>
      <c r="U161" s="65"/>
      <c r="V161" s="5"/>
      <c r="W161" s="7"/>
      <c r="X161" s="7"/>
      <c r="Y161" s="7"/>
      <c r="Z161" s="3"/>
      <c r="AA161" s="2"/>
      <c r="AB161" s="1"/>
      <c r="AC161" s="1"/>
      <c r="AD161" s="3"/>
      <c r="AE161" s="2"/>
      <c r="AF161" s="1"/>
      <c r="AG161" s="1"/>
    </row>
    <row r="162" spans="1:33" s="6" customFormat="1" ht="25.5" customHeight="1">
      <c r="A162" s="10" t="s">
        <v>25</v>
      </c>
      <c r="B162" s="44">
        <v>17</v>
      </c>
      <c r="C162" s="44">
        <v>7</v>
      </c>
      <c r="D162" s="44">
        <v>10</v>
      </c>
      <c r="E162" s="98" t="s">
        <v>26</v>
      </c>
      <c r="F162" s="44">
        <v>30</v>
      </c>
      <c r="G162" s="44">
        <v>10</v>
      </c>
      <c r="H162" s="44">
        <v>20</v>
      </c>
      <c r="I162" s="98" t="s">
        <v>27</v>
      </c>
      <c r="J162" s="44">
        <v>4</v>
      </c>
      <c r="K162" s="44">
        <v>1</v>
      </c>
      <c r="L162" s="44">
        <v>3</v>
      </c>
      <c r="M162" s="65"/>
      <c r="N162" s="65"/>
      <c r="O162" s="65"/>
      <c r="P162" s="65"/>
      <c r="Q162" s="65"/>
      <c r="R162" s="65"/>
      <c r="S162" s="65"/>
      <c r="T162" s="65"/>
      <c r="U162" s="65"/>
      <c r="V162" s="5"/>
      <c r="W162" s="7"/>
      <c r="X162" s="7"/>
      <c r="Y162" s="7"/>
      <c r="Z162" s="3"/>
      <c r="AA162" s="2"/>
      <c r="AB162" s="1"/>
      <c r="AC162" s="1"/>
      <c r="AD162" s="3"/>
      <c r="AE162" s="2"/>
      <c r="AF162" s="1"/>
      <c r="AG162" s="1"/>
    </row>
    <row r="163" spans="1:33" s="35" customFormat="1" ht="15.75" customHeight="1">
      <c r="A163" s="17">
        <v>20</v>
      </c>
      <c r="B163" s="36">
        <v>5</v>
      </c>
      <c r="C163" s="37">
        <v>1</v>
      </c>
      <c r="D163" s="37">
        <v>4</v>
      </c>
      <c r="E163" s="91">
        <v>55</v>
      </c>
      <c r="F163" s="36">
        <v>5</v>
      </c>
      <c r="G163" s="37">
        <v>1</v>
      </c>
      <c r="H163" s="37">
        <v>4</v>
      </c>
      <c r="I163" s="91">
        <v>90</v>
      </c>
      <c r="J163" s="36">
        <v>0</v>
      </c>
      <c r="K163" s="37">
        <v>0</v>
      </c>
      <c r="L163" s="37">
        <v>0</v>
      </c>
      <c r="M163" s="65"/>
      <c r="N163" s="65"/>
      <c r="O163" s="65"/>
      <c r="P163" s="65"/>
      <c r="Q163" s="65"/>
      <c r="R163" s="65"/>
      <c r="S163" s="65"/>
      <c r="T163" s="65"/>
      <c r="U163" s="65"/>
      <c r="V163" s="5"/>
      <c r="W163" s="7"/>
      <c r="X163" s="7"/>
      <c r="Y163" s="7"/>
      <c r="Z163" s="3"/>
      <c r="AA163" s="2"/>
      <c r="AB163" s="1"/>
      <c r="AC163" s="1"/>
      <c r="AD163" s="3"/>
      <c r="AE163" s="2"/>
      <c r="AF163" s="1"/>
      <c r="AG163" s="1"/>
    </row>
    <row r="164" spans="1:33" s="35" customFormat="1" ht="15.75" customHeight="1">
      <c r="A164" s="17">
        <v>21</v>
      </c>
      <c r="B164" s="36">
        <v>1</v>
      </c>
      <c r="C164" s="37">
        <v>0</v>
      </c>
      <c r="D164" s="37">
        <v>1</v>
      </c>
      <c r="E164" s="91">
        <v>56</v>
      </c>
      <c r="F164" s="36">
        <v>4</v>
      </c>
      <c r="G164" s="37">
        <v>3</v>
      </c>
      <c r="H164" s="37">
        <v>1</v>
      </c>
      <c r="I164" s="91">
        <v>91</v>
      </c>
      <c r="J164" s="36">
        <v>3</v>
      </c>
      <c r="K164" s="37">
        <v>1</v>
      </c>
      <c r="L164" s="37">
        <v>2</v>
      </c>
      <c r="M164" s="65"/>
      <c r="N164" s="65"/>
      <c r="O164" s="65"/>
      <c r="P164" s="65"/>
      <c r="Q164" s="65"/>
      <c r="R164" s="65"/>
      <c r="S164" s="65"/>
      <c r="T164" s="65"/>
      <c r="U164" s="65"/>
      <c r="V164" s="5"/>
      <c r="W164" s="7"/>
      <c r="X164" s="7"/>
      <c r="Y164" s="7"/>
      <c r="Z164" s="3"/>
      <c r="AA164" s="2"/>
      <c r="AB164" s="1"/>
      <c r="AC164" s="1"/>
      <c r="AD164" s="3"/>
      <c r="AE164" s="2"/>
      <c r="AF164" s="1"/>
      <c r="AG164" s="1"/>
    </row>
    <row r="165" spans="1:33" s="35" customFormat="1" ht="15.75" customHeight="1">
      <c r="A165" s="17">
        <v>22</v>
      </c>
      <c r="B165" s="36">
        <v>6</v>
      </c>
      <c r="C165" s="37">
        <v>3</v>
      </c>
      <c r="D165" s="37">
        <v>3</v>
      </c>
      <c r="E165" s="91">
        <v>57</v>
      </c>
      <c r="F165" s="36">
        <v>12</v>
      </c>
      <c r="G165" s="37">
        <v>4</v>
      </c>
      <c r="H165" s="37">
        <v>8</v>
      </c>
      <c r="I165" s="91">
        <v>92</v>
      </c>
      <c r="J165" s="36">
        <v>0</v>
      </c>
      <c r="K165" s="37">
        <v>0</v>
      </c>
      <c r="L165" s="37">
        <v>0</v>
      </c>
      <c r="M165" s="65"/>
      <c r="N165" s="65"/>
      <c r="O165" s="65"/>
      <c r="P165" s="65"/>
      <c r="Q165" s="65"/>
      <c r="R165" s="65"/>
      <c r="S165" s="65"/>
      <c r="T165" s="65"/>
      <c r="U165" s="65"/>
      <c r="V165" s="5"/>
      <c r="W165" s="7"/>
      <c r="X165" s="7"/>
      <c r="Y165" s="7"/>
      <c r="Z165" s="3"/>
      <c r="AA165" s="2"/>
      <c r="AB165" s="1"/>
      <c r="AC165" s="1"/>
      <c r="AD165" s="3"/>
      <c r="AE165" s="2"/>
      <c r="AF165" s="1"/>
      <c r="AG165" s="1"/>
    </row>
    <row r="166" spans="1:33" s="35" customFormat="1" ht="15.75" customHeight="1">
      <c r="A166" s="17">
        <v>23</v>
      </c>
      <c r="B166" s="36">
        <v>1</v>
      </c>
      <c r="C166" s="37">
        <v>1</v>
      </c>
      <c r="D166" s="37">
        <v>0</v>
      </c>
      <c r="E166" s="91">
        <v>58</v>
      </c>
      <c r="F166" s="36">
        <v>5</v>
      </c>
      <c r="G166" s="37">
        <v>1</v>
      </c>
      <c r="H166" s="37">
        <v>4</v>
      </c>
      <c r="I166" s="91">
        <v>93</v>
      </c>
      <c r="J166" s="36">
        <v>0</v>
      </c>
      <c r="K166" s="37">
        <v>0</v>
      </c>
      <c r="L166" s="37">
        <v>0</v>
      </c>
      <c r="M166" s="65"/>
      <c r="N166" s="65"/>
      <c r="O166" s="65"/>
      <c r="P166" s="65"/>
      <c r="Q166" s="65"/>
      <c r="R166" s="65"/>
      <c r="S166" s="65"/>
      <c r="T166" s="65"/>
      <c r="U166" s="65"/>
      <c r="V166" s="5"/>
      <c r="W166" s="7"/>
      <c r="X166" s="7"/>
      <c r="Y166" s="7"/>
      <c r="Z166" s="3"/>
      <c r="AA166" s="2"/>
      <c r="AB166" s="1"/>
      <c r="AC166" s="1"/>
      <c r="AD166" s="3"/>
      <c r="AE166" s="2"/>
      <c r="AF166" s="1"/>
      <c r="AG166" s="1"/>
    </row>
    <row r="167" spans="1:33" s="35" customFormat="1" ht="18" customHeight="1">
      <c r="A167" s="19">
        <v>24</v>
      </c>
      <c r="B167" s="39">
        <v>4</v>
      </c>
      <c r="C167" s="40">
        <v>2</v>
      </c>
      <c r="D167" s="40">
        <v>2</v>
      </c>
      <c r="E167" s="92">
        <v>59</v>
      </c>
      <c r="F167" s="39">
        <v>4</v>
      </c>
      <c r="G167" s="40">
        <v>1</v>
      </c>
      <c r="H167" s="40">
        <v>3</v>
      </c>
      <c r="I167" s="92">
        <v>94</v>
      </c>
      <c r="J167" s="39">
        <v>1</v>
      </c>
      <c r="K167" s="40">
        <v>0</v>
      </c>
      <c r="L167" s="40">
        <v>1</v>
      </c>
      <c r="M167" s="65"/>
      <c r="N167" s="65"/>
      <c r="O167" s="65"/>
      <c r="P167" s="65"/>
      <c r="Q167" s="65"/>
      <c r="R167" s="65"/>
      <c r="S167" s="65"/>
      <c r="T167" s="65"/>
      <c r="U167" s="65"/>
      <c r="V167" s="5"/>
      <c r="W167" s="7"/>
      <c r="X167" s="7"/>
      <c r="Y167" s="7"/>
      <c r="Z167" s="3"/>
      <c r="AA167" s="2"/>
      <c r="AB167" s="1"/>
      <c r="AC167" s="1"/>
      <c r="AD167" s="3"/>
      <c r="AE167" s="2"/>
      <c r="AF167" s="1"/>
      <c r="AG167" s="1"/>
    </row>
    <row r="168" spans="1:33" s="6" customFormat="1" ht="25.5" customHeight="1">
      <c r="A168" s="10" t="s">
        <v>28</v>
      </c>
      <c r="B168" s="44">
        <v>13</v>
      </c>
      <c r="C168" s="44">
        <v>7</v>
      </c>
      <c r="D168" s="44">
        <v>6</v>
      </c>
      <c r="E168" s="98" t="s">
        <v>29</v>
      </c>
      <c r="F168" s="44">
        <v>32</v>
      </c>
      <c r="G168" s="44">
        <v>15</v>
      </c>
      <c r="H168" s="44">
        <v>17</v>
      </c>
      <c r="I168" s="93" t="s">
        <v>30</v>
      </c>
      <c r="J168" s="44">
        <v>3</v>
      </c>
      <c r="K168" s="44">
        <v>2</v>
      </c>
      <c r="L168" s="44">
        <v>1</v>
      </c>
      <c r="M168" s="65"/>
      <c r="N168" s="65"/>
      <c r="O168" s="65"/>
      <c r="P168" s="65"/>
      <c r="Q168" s="65"/>
      <c r="R168" s="65"/>
      <c r="S168" s="65"/>
      <c r="T168" s="65"/>
      <c r="U168" s="65"/>
      <c r="V168" s="5"/>
      <c r="W168" s="7"/>
      <c r="X168" s="7"/>
      <c r="Y168" s="7"/>
      <c r="Z168" s="3"/>
      <c r="AA168" s="2"/>
      <c r="AB168" s="1"/>
      <c r="AC168" s="1"/>
      <c r="AD168" s="3"/>
      <c r="AE168" s="2"/>
      <c r="AF168" s="1"/>
      <c r="AG168" s="1"/>
    </row>
    <row r="169" spans="1:33" s="35" customFormat="1" ht="15.75" customHeight="1">
      <c r="A169" s="17">
        <v>25</v>
      </c>
      <c r="B169" s="36">
        <v>1</v>
      </c>
      <c r="C169" s="37">
        <v>1</v>
      </c>
      <c r="D169" s="37">
        <v>0</v>
      </c>
      <c r="E169" s="91">
        <v>60</v>
      </c>
      <c r="F169" s="36">
        <v>12</v>
      </c>
      <c r="G169" s="37">
        <v>6</v>
      </c>
      <c r="H169" s="37">
        <v>6</v>
      </c>
      <c r="I169" s="91">
        <v>95</v>
      </c>
      <c r="J169" s="36">
        <v>1</v>
      </c>
      <c r="K169" s="37">
        <v>0</v>
      </c>
      <c r="L169" s="37">
        <v>1</v>
      </c>
      <c r="M169" s="65"/>
      <c r="N169" s="65"/>
      <c r="O169" s="65"/>
      <c r="P169" s="65"/>
      <c r="Q169" s="65"/>
      <c r="R169" s="65"/>
      <c r="S169" s="65"/>
      <c r="T169" s="65"/>
      <c r="U169" s="65"/>
      <c r="V169" s="5"/>
      <c r="W169" s="7"/>
      <c r="X169" s="7"/>
      <c r="Y169" s="7"/>
      <c r="Z169" s="3"/>
      <c r="AA169" s="2"/>
      <c r="AB169" s="1"/>
      <c r="AC169" s="1"/>
      <c r="AD169" s="3"/>
      <c r="AE169" s="2"/>
      <c r="AF169" s="1"/>
      <c r="AG169" s="1"/>
    </row>
    <row r="170" spans="1:33" s="35" customFormat="1" ht="15.75" customHeight="1">
      <c r="A170" s="17">
        <v>26</v>
      </c>
      <c r="B170" s="36">
        <v>0</v>
      </c>
      <c r="C170" s="37">
        <v>0</v>
      </c>
      <c r="D170" s="37">
        <v>0</v>
      </c>
      <c r="E170" s="91">
        <v>61</v>
      </c>
      <c r="F170" s="36">
        <v>7</v>
      </c>
      <c r="G170" s="37">
        <v>5</v>
      </c>
      <c r="H170" s="37">
        <v>2</v>
      </c>
      <c r="I170" s="91">
        <v>96</v>
      </c>
      <c r="J170" s="36">
        <v>0</v>
      </c>
      <c r="K170" s="37">
        <v>0</v>
      </c>
      <c r="L170" s="37">
        <v>0</v>
      </c>
      <c r="M170" s="65"/>
      <c r="N170" s="65"/>
      <c r="O170" s="65"/>
      <c r="P170" s="65"/>
      <c r="Q170" s="65"/>
      <c r="R170" s="65"/>
      <c r="S170" s="65"/>
      <c r="T170" s="65"/>
      <c r="U170" s="65"/>
      <c r="V170" s="5"/>
      <c r="W170" s="7"/>
      <c r="X170" s="7"/>
      <c r="Y170" s="7"/>
      <c r="Z170" s="3"/>
      <c r="AA170" s="2"/>
      <c r="AB170" s="1"/>
      <c r="AC170" s="1"/>
      <c r="AD170" s="3"/>
      <c r="AE170" s="2"/>
      <c r="AF170" s="1"/>
      <c r="AG170" s="1"/>
    </row>
    <row r="171" spans="1:33" s="35" customFormat="1" ht="15.75" customHeight="1">
      <c r="A171" s="17">
        <v>27</v>
      </c>
      <c r="B171" s="36">
        <v>5</v>
      </c>
      <c r="C171" s="37">
        <v>3</v>
      </c>
      <c r="D171" s="37">
        <v>2</v>
      </c>
      <c r="E171" s="91">
        <v>62</v>
      </c>
      <c r="F171" s="36">
        <v>4</v>
      </c>
      <c r="G171" s="37">
        <v>2</v>
      </c>
      <c r="H171" s="37">
        <v>2</v>
      </c>
      <c r="I171" s="91">
        <v>97</v>
      </c>
      <c r="J171" s="36">
        <v>1</v>
      </c>
      <c r="K171" s="37">
        <v>1</v>
      </c>
      <c r="L171" s="37">
        <v>0</v>
      </c>
      <c r="M171" s="65"/>
      <c r="N171" s="65"/>
      <c r="O171" s="65"/>
      <c r="P171" s="65"/>
      <c r="Q171" s="65"/>
      <c r="R171" s="65"/>
      <c r="S171" s="65"/>
      <c r="T171" s="65"/>
      <c r="U171" s="65"/>
      <c r="V171" s="5"/>
      <c r="W171" s="7"/>
      <c r="X171" s="7"/>
      <c r="Y171" s="7"/>
      <c r="Z171" s="3"/>
      <c r="AA171" s="2"/>
      <c r="AB171" s="1"/>
      <c r="AC171" s="1"/>
      <c r="AD171" s="3"/>
      <c r="AE171" s="2"/>
      <c r="AF171" s="1"/>
      <c r="AG171" s="1"/>
    </row>
    <row r="172" spans="1:33" s="35" customFormat="1" ht="15.75" customHeight="1">
      <c r="A172" s="17">
        <v>28</v>
      </c>
      <c r="B172" s="36">
        <v>4</v>
      </c>
      <c r="C172" s="37">
        <v>2</v>
      </c>
      <c r="D172" s="37">
        <v>2</v>
      </c>
      <c r="E172" s="91">
        <v>63</v>
      </c>
      <c r="F172" s="36">
        <v>4</v>
      </c>
      <c r="G172" s="37">
        <v>2</v>
      </c>
      <c r="H172" s="37">
        <v>2</v>
      </c>
      <c r="I172" s="91">
        <v>98</v>
      </c>
      <c r="J172" s="36">
        <v>1</v>
      </c>
      <c r="K172" s="37">
        <v>1</v>
      </c>
      <c r="L172" s="37">
        <v>0</v>
      </c>
      <c r="M172" s="65"/>
      <c r="N172" s="65"/>
      <c r="O172" s="65"/>
      <c r="P172" s="65"/>
      <c r="Q172" s="65"/>
      <c r="R172" s="65"/>
      <c r="S172" s="65"/>
      <c r="T172" s="65"/>
      <c r="U172" s="65"/>
      <c r="V172" s="5"/>
      <c r="W172" s="7"/>
      <c r="X172" s="7"/>
      <c r="Y172" s="7"/>
      <c r="Z172" s="3"/>
      <c r="AA172" s="2"/>
      <c r="AB172" s="1"/>
      <c r="AC172" s="1"/>
      <c r="AD172" s="3"/>
      <c r="AE172" s="2"/>
      <c r="AF172" s="1"/>
      <c r="AG172" s="1"/>
    </row>
    <row r="173" spans="1:33" s="35" customFormat="1" ht="18" customHeight="1">
      <c r="A173" s="19">
        <v>29</v>
      </c>
      <c r="B173" s="39">
        <v>3</v>
      </c>
      <c r="C173" s="40">
        <v>1</v>
      </c>
      <c r="D173" s="40">
        <v>2</v>
      </c>
      <c r="E173" s="92">
        <v>64</v>
      </c>
      <c r="F173" s="39">
        <v>5</v>
      </c>
      <c r="G173" s="40">
        <v>0</v>
      </c>
      <c r="H173" s="40">
        <v>5</v>
      </c>
      <c r="I173" s="91">
        <v>99</v>
      </c>
      <c r="J173" s="36">
        <v>0</v>
      </c>
      <c r="K173" s="37">
        <v>0</v>
      </c>
      <c r="L173" s="37">
        <v>0</v>
      </c>
      <c r="M173" s="65"/>
      <c r="N173" s="65"/>
      <c r="O173" s="65"/>
      <c r="P173" s="65"/>
      <c r="Q173" s="65"/>
      <c r="R173" s="65"/>
      <c r="S173" s="65"/>
      <c r="T173" s="65"/>
      <c r="U173" s="65"/>
      <c r="V173" s="5"/>
      <c r="W173" s="7"/>
      <c r="X173" s="7"/>
      <c r="Y173" s="7"/>
      <c r="Z173" s="3"/>
      <c r="AA173" s="2"/>
      <c r="AB173" s="1"/>
      <c r="AC173" s="1"/>
      <c r="AD173" s="3"/>
      <c r="AE173" s="2"/>
      <c r="AF173" s="1"/>
      <c r="AG173" s="1"/>
    </row>
    <row r="174" spans="1:33" s="6" customFormat="1" ht="25.5" customHeight="1">
      <c r="A174" s="10" t="s">
        <v>31</v>
      </c>
      <c r="B174" s="44">
        <v>10</v>
      </c>
      <c r="C174" s="44">
        <v>9</v>
      </c>
      <c r="D174" s="44">
        <v>1</v>
      </c>
      <c r="E174" s="98" t="s">
        <v>32</v>
      </c>
      <c r="F174" s="44">
        <v>53</v>
      </c>
      <c r="G174" s="44">
        <v>25</v>
      </c>
      <c r="H174" s="44">
        <v>28</v>
      </c>
      <c r="I174" s="95">
        <v>100</v>
      </c>
      <c r="J174" s="47">
        <v>0</v>
      </c>
      <c r="K174" s="48">
        <v>0</v>
      </c>
      <c r="L174" s="48">
        <v>0</v>
      </c>
      <c r="M174" s="65"/>
      <c r="N174" s="65"/>
      <c r="O174" s="65"/>
      <c r="P174" s="65"/>
      <c r="Q174" s="65"/>
      <c r="R174" s="65"/>
      <c r="S174" s="65"/>
      <c r="T174" s="65"/>
      <c r="U174" s="65"/>
      <c r="V174" s="5"/>
      <c r="W174" s="7"/>
      <c r="X174" s="7"/>
      <c r="Y174" s="7"/>
      <c r="Z174" s="3"/>
      <c r="AA174" s="2"/>
      <c r="AB174" s="1"/>
      <c r="AC174" s="1"/>
      <c r="AD174" s="3"/>
      <c r="AE174" s="2"/>
      <c r="AF174" s="1"/>
      <c r="AG174" s="1"/>
    </row>
    <row r="175" spans="1:33" s="35" customFormat="1" ht="15.75" customHeight="1">
      <c r="A175" s="17">
        <v>30</v>
      </c>
      <c r="B175" s="36">
        <v>2</v>
      </c>
      <c r="C175" s="37">
        <v>1</v>
      </c>
      <c r="D175" s="37">
        <v>1</v>
      </c>
      <c r="E175" s="91">
        <v>65</v>
      </c>
      <c r="F175" s="36">
        <v>10</v>
      </c>
      <c r="G175" s="37">
        <v>4</v>
      </c>
      <c r="H175" s="37">
        <v>6</v>
      </c>
      <c r="I175" s="91">
        <v>101</v>
      </c>
      <c r="J175" s="36">
        <v>0</v>
      </c>
      <c r="K175" s="37">
        <v>0</v>
      </c>
      <c r="L175" s="37">
        <v>0</v>
      </c>
      <c r="M175" s="65"/>
      <c r="N175" s="65"/>
      <c r="O175" s="65"/>
      <c r="P175" s="65"/>
      <c r="Q175" s="65"/>
      <c r="R175" s="65"/>
      <c r="S175" s="65"/>
      <c r="T175" s="65"/>
      <c r="U175" s="65"/>
      <c r="V175" s="5"/>
      <c r="W175" s="7"/>
      <c r="X175" s="7"/>
      <c r="Y175" s="7"/>
      <c r="Z175" s="3"/>
      <c r="AA175" s="2"/>
      <c r="AB175" s="1"/>
      <c r="AC175" s="1"/>
      <c r="AD175" s="3"/>
      <c r="AE175" s="2"/>
      <c r="AF175" s="1"/>
      <c r="AG175" s="1"/>
    </row>
    <row r="176" spans="1:33" s="35" customFormat="1" ht="15.75" customHeight="1">
      <c r="A176" s="17">
        <v>31</v>
      </c>
      <c r="B176" s="36">
        <v>4</v>
      </c>
      <c r="C176" s="37">
        <v>4</v>
      </c>
      <c r="D176" s="37">
        <v>0</v>
      </c>
      <c r="E176" s="91">
        <v>66</v>
      </c>
      <c r="F176" s="36">
        <v>7</v>
      </c>
      <c r="G176" s="37">
        <v>1</v>
      </c>
      <c r="H176" s="37">
        <v>6</v>
      </c>
      <c r="I176" s="91">
        <v>102</v>
      </c>
      <c r="J176" s="36">
        <v>0</v>
      </c>
      <c r="K176" s="37">
        <v>0</v>
      </c>
      <c r="L176" s="37">
        <v>0</v>
      </c>
      <c r="M176" s="65"/>
      <c r="N176" s="65"/>
      <c r="O176" s="65"/>
      <c r="P176" s="65"/>
      <c r="Q176" s="65"/>
      <c r="R176" s="65"/>
      <c r="S176" s="65"/>
      <c r="T176" s="65"/>
      <c r="U176" s="65"/>
      <c r="V176" s="5"/>
      <c r="W176" s="7"/>
      <c r="X176" s="7"/>
      <c r="Y176" s="7"/>
      <c r="Z176" s="3"/>
      <c r="AA176" s="2"/>
      <c r="AB176" s="1"/>
      <c r="AC176" s="1"/>
      <c r="AD176" s="3"/>
      <c r="AE176" s="2"/>
      <c r="AF176" s="1"/>
      <c r="AG176" s="1"/>
    </row>
    <row r="177" spans="1:33" s="35" customFormat="1" ht="15.75" customHeight="1">
      <c r="A177" s="17">
        <v>32</v>
      </c>
      <c r="B177" s="36">
        <v>0</v>
      </c>
      <c r="C177" s="37">
        <v>0</v>
      </c>
      <c r="D177" s="37">
        <v>0</v>
      </c>
      <c r="E177" s="91">
        <v>67</v>
      </c>
      <c r="F177" s="36">
        <v>12</v>
      </c>
      <c r="G177" s="37">
        <v>6</v>
      </c>
      <c r="H177" s="37">
        <v>6</v>
      </c>
      <c r="I177" s="91">
        <v>103</v>
      </c>
      <c r="J177" s="36">
        <v>0</v>
      </c>
      <c r="K177" s="37">
        <v>0</v>
      </c>
      <c r="L177" s="37">
        <v>0</v>
      </c>
      <c r="M177" s="65"/>
      <c r="N177" s="65"/>
      <c r="O177" s="65"/>
      <c r="P177" s="65"/>
      <c r="Q177" s="65"/>
      <c r="R177" s="65"/>
      <c r="S177" s="65"/>
      <c r="T177" s="65"/>
      <c r="U177" s="65"/>
      <c r="V177" s="5"/>
      <c r="W177" s="7"/>
      <c r="X177" s="7"/>
      <c r="Y177" s="7"/>
      <c r="Z177" s="3"/>
      <c r="AA177" s="2"/>
      <c r="AB177" s="1"/>
      <c r="AC177" s="1"/>
      <c r="AD177" s="3"/>
      <c r="AE177" s="2"/>
      <c r="AF177" s="1"/>
      <c r="AG177" s="1"/>
    </row>
    <row r="178" spans="1:33" s="35" customFormat="1" ht="15.75" customHeight="1">
      <c r="A178" s="17">
        <v>33</v>
      </c>
      <c r="B178" s="36">
        <v>2</v>
      </c>
      <c r="C178" s="37">
        <v>2</v>
      </c>
      <c r="D178" s="37">
        <v>0</v>
      </c>
      <c r="E178" s="91">
        <v>68</v>
      </c>
      <c r="F178" s="36">
        <v>8</v>
      </c>
      <c r="G178" s="37">
        <v>4</v>
      </c>
      <c r="H178" s="37">
        <v>4</v>
      </c>
      <c r="I178" s="96" t="s">
        <v>33</v>
      </c>
      <c r="J178" s="39">
        <v>0</v>
      </c>
      <c r="K178" s="40">
        <v>0</v>
      </c>
      <c r="L178" s="40">
        <v>0</v>
      </c>
      <c r="M178" s="65"/>
      <c r="N178" s="65"/>
      <c r="O178" s="65"/>
      <c r="P178" s="65"/>
      <c r="Q178" s="65"/>
      <c r="R178" s="65"/>
      <c r="S178" s="65"/>
      <c r="T178" s="65"/>
      <c r="U178" s="65"/>
      <c r="V178" s="5"/>
      <c r="W178" s="7"/>
      <c r="X178" s="7"/>
      <c r="Y178" s="7"/>
      <c r="Z178" s="3"/>
      <c r="AA178" s="2"/>
      <c r="AB178" s="1"/>
      <c r="AC178" s="1"/>
      <c r="AD178" s="3"/>
      <c r="AE178" s="2"/>
      <c r="AF178" s="1"/>
      <c r="AG178" s="1"/>
    </row>
    <row r="179" spans="1:33" s="35" customFormat="1" ht="21" customHeight="1" thickBot="1">
      <c r="A179" s="32">
        <v>34</v>
      </c>
      <c r="B179" s="36">
        <v>2</v>
      </c>
      <c r="C179" s="37">
        <v>2</v>
      </c>
      <c r="D179" s="37">
        <v>0</v>
      </c>
      <c r="E179" s="91">
        <v>69</v>
      </c>
      <c r="F179" s="36">
        <v>16</v>
      </c>
      <c r="G179" s="37">
        <v>10</v>
      </c>
      <c r="H179" s="37">
        <v>6</v>
      </c>
      <c r="I179" s="107" t="s">
        <v>5</v>
      </c>
      <c r="J179" s="47">
        <v>523</v>
      </c>
      <c r="K179" s="47">
        <v>262</v>
      </c>
      <c r="L179" s="47">
        <v>261</v>
      </c>
      <c r="M179" s="65"/>
      <c r="N179" s="65"/>
      <c r="O179" s="65"/>
      <c r="P179" s="65"/>
      <c r="Q179" s="65"/>
      <c r="R179" s="65"/>
      <c r="S179" s="65"/>
      <c r="T179" s="65"/>
      <c r="U179" s="65"/>
      <c r="V179" s="5"/>
      <c r="W179" s="7"/>
      <c r="X179" s="7"/>
      <c r="Y179" s="7"/>
      <c r="Z179" s="3"/>
      <c r="AA179" s="2"/>
      <c r="AB179" s="1"/>
      <c r="AC179" s="1"/>
      <c r="AD179" s="3"/>
      <c r="AE179" s="2"/>
      <c r="AF179" s="1"/>
      <c r="AG179" s="1"/>
    </row>
    <row r="180" spans="1:33" s="58" customFormat="1" ht="24" customHeight="1" thickTop="1" thickBot="1">
      <c r="A180" s="53" t="s">
        <v>34</v>
      </c>
      <c r="B180" s="115">
        <v>47</v>
      </c>
      <c r="C180" s="116">
        <v>22</v>
      </c>
      <c r="D180" s="116">
        <v>25</v>
      </c>
      <c r="E180" s="117" t="s">
        <v>36</v>
      </c>
      <c r="F180" s="116">
        <v>260</v>
      </c>
      <c r="G180" s="116">
        <v>133</v>
      </c>
      <c r="H180" s="116">
        <v>127</v>
      </c>
      <c r="I180" s="118" t="s">
        <v>37</v>
      </c>
      <c r="J180" s="116">
        <v>216</v>
      </c>
      <c r="K180" s="116">
        <v>107</v>
      </c>
      <c r="L180" s="116">
        <v>109</v>
      </c>
      <c r="M180" s="65"/>
      <c r="N180" s="65"/>
      <c r="O180" s="65"/>
      <c r="P180" s="65"/>
      <c r="Q180" s="65"/>
      <c r="R180" s="65"/>
      <c r="S180" s="65"/>
      <c r="T180" s="65"/>
      <c r="U180" s="65"/>
      <c r="V180" s="5"/>
      <c r="W180" s="7"/>
      <c r="X180" s="7"/>
      <c r="Y180" s="7"/>
      <c r="Z180" s="3"/>
      <c r="AA180" s="2"/>
      <c r="AB180" s="1"/>
      <c r="AC180" s="1"/>
      <c r="AD180" s="3"/>
      <c r="AE180" s="2"/>
      <c r="AF180" s="1"/>
      <c r="AG180" s="1"/>
    </row>
    <row r="181" spans="1:33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60" t="s">
        <v>90</v>
      </c>
      <c r="L181" s="30"/>
      <c r="M181" s="35"/>
      <c r="N181" s="65"/>
      <c r="O181" s="65"/>
      <c r="P181" s="65"/>
      <c r="Q181" s="65"/>
      <c r="R181" s="65"/>
      <c r="S181" s="65"/>
      <c r="T181" s="65"/>
      <c r="U181" s="65"/>
      <c r="V181" s="5"/>
      <c r="W181" s="7"/>
      <c r="X181" s="7"/>
      <c r="Y181" s="7"/>
      <c r="Z181" s="3"/>
      <c r="AA181" s="2"/>
      <c r="AB181" s="1"/>
      <c r="AC181" s="1"/>
      <c r="AD181" s="3"/>
      <c r="AE181" s="2"/>
      <c r="AF181" s="1"/>
      <c r="AG181" s="1"/>
    </row>
    <row r="182" spans="1:33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  <c r="M182" s="65"/>
      <c r="N182" s="65"/>
      <c r="O182" s="65"/>
      <c r="P182" s="65"/>
      <c r="Q182" s="65"/>
      <c r="R182" s="65"/>
      <c r="S182" s="65"/>
      <c r="T182" s="65"/>
      <c r="U182" s="65"/>
      <c r="V182" s="5"/>
      <c r="W182" s="7"/>
      <c r="X182" s="7"/>
      <c r="Y182" s="7"/>
      <c r="Z182" s="3"/>
      <c r="AA182" s="2"/>
      <c r="AB182" s="1"/>
      <c r="AC182" s="1"/>
      <c r="AD182" s="3"/>
      <c r="AE182" s="2"/>
      <c r="AF182" s="1"/>
      <c r="AG182" s="1"/>
    </row>
    <row r="183" spans="1:33" s="6" customFormat="1" ht="25.5" customHeight="1">
      <c r="A183" s="10" t="s">
        <v>6</v>
      </c>
      <c r="B183" s="44">
        <v>22</v>
      </c>
      <c r="C183" s="44">
        <v>11</v>
      </c>
      <c r="D183" s="44">
        <v>11</v>
      </c>
      <c r="E183" s="98" t="s">
        <v>7</v>
      </c>
      <c r="F183" s="44">
        <v>35</v>
      </c>
      <c r="G183" s="44">
        <v>18</v>
      </c>
      <c r="H183" s="44">
        <v>17</v>
      </c>
      <c r="I183" s="98" t="s">
        <v>8</v>
      </c>
      <c r="J183" s="44">
        <v>51</v>
      </c>
      <c r="K183" s="44">
        <v>25</v>
      </c>
      <c r="L183" s="44">
        <v>26</v>
      </c>
      <c r="M183" s="65"/>
      <c r="N183" s="65"/>
      <c r="O183" s="65"/>
      <c r="P183" s="65"/>
      <c r="Q183" s="65"/>
      <c r="R183" s="65"/>
      <c r="S183" s="65"/>
      <c r="T183" s="65"/>
      <c r="U183" s="65"/>
      <c r="V183" s="5"/>
      <c r="W183" s="7"/>
      <c r="X183" s="7"/>
      <c r="Y183" s="7"/>
      <c r="Z183" s="3"/>
      <c r="AA183" s="2"/>
      <c r="AB183" s="1"/>
      <c r="AC183" s="1"/>
      <c r="AD183" s="3"/>
      <c r="AE183" s="2"/>
      <c r="AF183" s="1"/>
      <c r="AG183" s="1"/>
    </row>
    <row r="184" spans="1:33" s="35" customFormat="1" ht="15.75" customHeight="1">
      <c r="A184" s="17">
        <v>0</v>
      </c>
      <c r="B184" s="36">
        <v>2</v>
      </c>
      <c r="C184" s="37">
        <v>0</v>
      </c>
      <c r="D184" s="37">
        <v>2</v>
      </c>
      <c r="E184" s="91">
        <v>35</v>
      </c>
      <c r="F184" s="36">
        <v>5</v>
      </c>
      <c r="G184" s="37">
        <v>2</v>
      </c>
      <c r="H184" s="37">
        <v>3</v>
      </c>
      <c r="I184" s="91">
        <v>70</v>
      </c>
      <c r="J184" s="36">
        <v>6</v>
      </c>
      <c r="K184" s="37">
        <v>4</v>
      </c>
      <c r="L184" s="37">
        <v>2</v>
      </c>
      <c r="M184" s="65"/>
      <c r="N184" s="65"/>
      <c r="O184" s="65"/>
      <c r="P184" s="65"/>
      <c r="Q184" s="65"/>
      <c r="R184" s="65"/>
      <c r="S184" s="65"/>
      <c r="T184" s="65"/>
      <c r="U184" s="65"/>
      <c r="V184" s="5"/>
      <c r="W184" s="7"/>
      <c r="X184" s="7"/>
      <c r="Y184" s="7"/>
      <c r="Z184" s="3"/>
      <c r="AA184" s="2"/>
      <c r="AB184" s="1"/>
      <c r="AC184" s="1"/>
      <c r="AD184" s="3"/>
      <c r="AE184" s="2"/>
      <c r="AF184" s="1"/>
      <c r="AG184" s="1"/>
    </row>
    <row r="185" spans="1:33" s="35" customFormat="1" ht="15.75" customHeight="1">
      <c r="A185" s="17">
        <v>1</v>
      </c>
      <c r="B185" s="36">
        <v>4</v>
      </c>
      <c r="C185" s="37">
        <v>3</v>
      </c>
      <c r="D185" s="37">
        <v>1</v>
      </c>
      <c r="E185" s="91">
        <v>36</v>
      </c>
      <c r="F185" s="36">
        <v>5</v>
      </c>
      <c r="G185" s="37">
        <v>5</v>
      </c>
      <c r="H185" s="37">
        <v>0</v>
      </c>
      <c r="I185" s="91">
        <v>71</v>
      </c>
      <c r="J185" s="36">
        <v>6</v>
      </c>
      <c r="K185" s="37">
        <v>4</v>
      </c>
      <c r="L185" s="37">
        <v>2</v>
      </c>
      <c r="M185" s="65"/>
      <c r="N185" s="65"/>
      <c r="O185" s="65"/>
      <c r="P185" s="65"/>
      <c r="Q185" s="65"/>
      <c r="R185" s="65"/>
      <c r="S185" s="65"/>
      <c r="T185" s="65"/>
      <c r="U185" s="65"/>
      <c r="V185" s="5"/>
      <c r="W185" s="7"/>
      <c r="X185" s="7"/>
      <c r="Y185" s="7"/>
      <c r="Z185" s="3"/>
      <c r="AA185" s="2"/>
      <c r="AB185" s="1"/>
      <c r="AC185" s="1"/>
      <c r="AD185" s="3"/>
      <c r="AE185" s="2"/>
      <c r="AF185" s="1"/>
      <c r="AG185" s="1"/>
    </row>
    <row r="186" spans="1:33" s="35" customFormat="1" ht="15.75" customHeight="1">
      <c r="A186" s="17">
        <v>2</v>
      </c>
      <c r="B186" s="36">
        <v>5</v>
      </c>
      <c r="C186" s="37">
        <v>2</v>
      </c>
      <c r="D186" s="37">
        <v>3</v>
      </c>
      <c r="E186" s="91">
        <v>37</v>
      </c>
      <c r="F186" s="36">
        <v>9</v>
      </c>
      <c r="G186" s="37">
        <v>3</v>
      </c>
      <c r="H186" s="37">
        <v>6</v>
      </c>
      <c r="I186" s="91">
        <v>72</v>
      </c>
      <c r="J186" s="36">
        <v>13</v>
      </c>
      <c r="K186" s="37">
        <v>7</v>
      </c>
      <c r="L186" s="37">
        <v>6</v>
      </c>
      <c r="M186" s="65"/>
      <c r="N186" s="65"/>
      <c r="O186" s="65"/>
      <c r="P186" s="65"/>
      <c r="Q186" s="65"/>
      <c r="R186" s="65"/>
      <c r="S186" s="65"/>
      <c r="T186" s="65"/>
      <c r="U186" s="65"/>
      <c r="V186" s="5"/>
      <c r="W186" s="7"/>
      <c r="X186" s="7"/>
      <c r="Y186" s="7"/>
      <c r="Z186" s="3"/>
      <c r="AA186" s="2"/>
      <c r="AB186" s="1"/>
      <c r="AC186" s="1"/>
      <c r="AD186" s="3"/>
      <c r="AE186" s="2"/>
      <c r="AF186" s="1"/>
      <c r="AG186" s="1"/>
    </row>
    <row r="187" spans="1:33" s="35" customFormat="1" ht="15.75" customHeight="1">
      <c r="A187" s="17">
        <v>3</v>
      </c>
      <c r="B187" s="36">
        <v>5</v>
      </c>
      <c r="C187" s="37">
        <v>0</v>
      </c>
      <c r="D187" s="37">
        <v>5</v>
      </c>
      <c r="E187" s="91">
        <v>38</v>
      </c>
      <c r="F187" s="36">
        <v>7</v>
      </c>
      <c r="G187" s="37">
        <v>2</v>
      </c>
      <c r="H187" s="37">
        <v>5</v>
      </c>
      <c r="I187" s="91">
        <v>73</v>
      </c>
      <c r="J187" s="36">
        <v>13</v>
      </c>
      <c r="K187" s="37">
        <v>3</v>
      </c>
      <c r="L187" s="37">
        <v>10</v>
      </c>
      <c r="M187" s="65"/>
      <c r="N187" s="65"/>
      <c r="O187" s="65"/>
      <c r="P187" s="65"/>
      <c r="Q187" s="65"/>
      <c r="R187" s="65"/>
      <c r="S187" s="65"/>
      <c r="T187" s="65"/>
      <c r="U187" s="65"/>
      <c r="V187" s="5"/>
      <c r="W187" s="7"/>
      <c r="X187" s="7"/>
      <c r="Y187" s="7"/>
      <c r="Z187" s="3"/>
      <c r="AA187" s="2"/>
      <c r="AB187" s="1"/>
      <c r="AC187" s="1"/>
      <c r="AD187" s="3"/>
      <c r="AE187" s="2"/>
      <c r="AF187" s="1"/>
      <c r="AG187" s="1"/>
    </row>
    <row r="188" spans="1:33" s="35" customFormat="1" ht="18" customHeight="1">
      <c r="A188" s="19">
        <v>4</v>
      </c>
      <c r="B188" s="105">
        <v>6</v>
      </c>
      <c r="C188" s="40">
        <v>6</v>
      </c>
      <c r="D188" s="40">
        <v>0</v>
      </c>
      <c r="E188" s="92">
        <v>39</v>
      </c>
      <c r="F188" s="39">
        <v>9</v>
      </c>
      <c r="G188" s="40">
        <v>6</v>
      </c>
      <c r="H188" s="40">
        <v>3</v>
      </c>
      <c r="I188" s="92">
        <v>74</v>
      </c>
      <c r="J188" s="39">
        <v>13</v>
      </c>
      <c r="K188" s="40">
        <v>7</v>
      </c>
      <c r="L188" s="40">
        <v>6</v>
      </c>
      <c r="M188" s="65"/>
      <c r="N188" s="65"/>
      <c r="O188" s="65"/>
      <c r="P188" s="65"/>
      <c r="Q188" s="65"/>
      <c r="R188" s="65"/>
      <c r="S188" s="65"/>
      <c r="T188" s="65"/>
      <c r="U188" s="65"/>
      <c r="V188" s="5"/>
      <c r="W188" s="7"/>
      <c r="X188" s="7"/>
      <c r="Y188" s="7"/>
      <c r="Z188" s="3"/>
      <c r="AA188" s="2"/>
      <c r="AB188" s="1"/>
      <c r="AC188" s="1"/>
      <c r="AD188" s="3"/>
      <c r="AE188" s="2"/>
      <c r="AF188" s="1"/>
      <c r="AG188" s="1"/>
    </row>
    <row r="189" spans="1:33" s="6" customFormat="1" ht="25.5" customHeight="1">
      <c r="A189" s="10" t="s">
        <v>10</v>
      </c>
      <c r="B189" s="44">
        <v>32</v>
      </c>
      <c r="C189" s="44">
        <v>12</v>
      </c>
      <c r="D189" s="44">
        <v>20</v>
      </c>
      <c r="E189" s="98" t="s">
        <v>11</v>
      </c>
      <c r="F189" s="44">
        <v>25</v>
      </c>
      <c r="G189" s="44">
        <v>14</v>
      </c>
      <c r="H189" s="44">
        <v>11</v>
      </c>
      <c r="I189" s="98" t="s">
        <v>12</v>
      </c>
      <c r="J189" s="44">
        <v>69</v>
      </c>
      <c r="K189" s="44">
        <v>35</v>
      </c>
      <c r="L189" s="44">
        <v>34</v>
      </c>
      <c r="M189" s="65"/>
      <c r="N189" s="65"/>
      <c r="O189" s="65"/>
      <c r="P189" s="65"/>
      <c r="Q189" s="65"/>
      <c r="R189" s="65"/>
      <c r="S189" s="65"/>
      <c r="T189" s="65"/>
      <c r="U189" s="65"/>
      <c r="V189" s="5"/>
      <c r="W189" s="7"/>
      <c r="X189" s="7"/>
      <c r="Y189" s="7"/>
      <c r="Z189" s="3"/>
      <c r="AA189" s="2"/>
      <c r="AB189" s="1"/>
      <c r="AC189" s="1"/>
      <c r="AD189" s="3"/>
      <c r="AE189" s="2"/>
      <c r="AF189" s="1"/>
      <c r="AG189" s="1"/>
    </row>
    <row r="190" spans="1:33" s="35" customFormat="1" ht="15.75" customHeight="1">
      <c r="A190" s="17">
        <v>5</v>
      </c>
      <c r="B190" s="36">
        <v>5</v>
      </c>
      <c r="C190" s="37">
        <v>1</v>
      </c>
      <c r="D190" s="37">
        <v>4</v>
      </c>
      <c r="E190" s="91">
        <v>40</v>
      </c>
      <c r="F190" s="36">
        <v>4</v>
      </c>
      <c r="G190" s="37">
        <v>3</v>
      </c>
      <c r="H190" s="37">
        <v>1</v>
      </c>
      <c r="I190" s="91">
        <v>75</v>
      </c>
      <c r="J190" s="36">
        <v>11</v>
      </c>
      <c r="K190" s="37">
        <v>3</v>
      </c>
      <c r="L190" s="37">
        <v>8</v>
      </c>
      <c r="M190" s="65"/>
      <c r="N190" s="65"/>
      <c r="O190" s="65"/>
      <c r="P190" s="65"/>
      <c r="Q190" s="65"/>
      <c r="R190" s="65"/>
      <c r="S190" s="65"/>
      <c r="T190" s="65"/>
      <c r="U190" s="65"/>
      <c r="V190" s="5"/>
      <c r="W190" s="7"/>
      <c r="X190" s="7"/>
      <c r="Y190" s="7"/>
      <c r="Z190" s="3"/>
      <c r="AA190" s="2"/>
      <c r="AB190" s="1"/>
      <c r="AC190" s="1"/>
      <c r="AD190" s="3"/>
      <c r="AE190" s="2"/>
      <c r="AF190" s="1"/>
      <c r="AG190" s="1"/>
    </row>
    <row r="191" spans="1:33" s="35" customFormat="1" ht="15.75" customHeight="1">
      <c r="A191" s="17">
        <v>6</v>
      </c>
      <c r="B191" s="36">
        <v>5</v>
      </c>
      <c r="C191" s="37">
        <v>1</v>
      </c>
      <c r="D191" s="37">
        <v>4</v>
      </c>
      <c r="E191" s="91">
        <v>41</v>
      </c>
      <c r="F191" s="36">
        <v>7</v>
      </c>
      <c r="G191" s="37">
        <v>3</v>
      </c>
      <c r="H191" s="37">
        <v>4</v>
      </c>
      <c r="I191" s="91">
        <v>76</v>
      </c>
      <c r="J191" s="36">
        <v>16</v>
      </c>
      <c r="K191" s="37">
        <v>12</v>
      </c>
      <c r="L191" s="37">
        <v>4</v>
      </c>
      <c r="M191" s="65"/>
      <c r="N191" s="65"/>
      <c r="O191" s="65"/>
      <c r="P191" s="65"/>
      <c r="Q191" s="65"/>
      <c r="R191" s="65"/>
      <c r="S191" s="65"/>
      <c r="T191" s="65"/>
      <c r="U191" s="65"/>
      <c r="V191" s="5"/>
      <c r="W191" s="7"/>
      <c r="X191" s="7"/>
      <c r="Y191" s="7"/>
      <c r="Z191" s="3"/>
      <c r="AA191" s="2"/>
      <c r="AB191" s="1"/>
      <c r="AC191" s="1"/>
      <c r="AD191" s="3"/>
      <c r="AE191" s="2"/>
      <c r="AF191" s="1"/>
      <c r="AG191" s="1"/>
    </row>
    <row r="192" spans="1:33" s="35" customFormat="1" ht="15.75" customHeight="1">
      <c r="A192" s="17">
        <v>7</v>
      </c>
      <c r="B192" s="36">
        <v>6</v>
      </c>
      <c r="C192" s="37">
        <v>4</v>
      </c>
      <c r="D192" s="37">
        <v>2</v>
      </c>
      <c r="E192" s="91">
        <v>42</v>
      </c>
      <c r="F192" s="36">
        <v>6</v>
      </c>
      <c r="G192" s="37">
        <v>3</v>
      </c>
      <c r="H192" s="37">
        <v>3</v>
      </c>
      <c r="I192" s="91">
        <v>77</v>
      </c>
      <c r="J192" s="36">
        <v>17</v>
      </c>
      <c r="K192" s="37">
        <v>8</v>
      </c>
      <c r="L192" s="37">
        <v>9</v>
      </c>
      <c r="M192" s="65"/>
      <c r="N192" s="65"/>
      <c r="O192" s="65"/>
      <c r="P192" s="65"/>
      <c r="Q192" s="65"/>
      <c r="R192" s="65"/>
      <c r="S192" s="65"/>
      <c r="T192" s="65"/>
      <c r="U192" s="65"/>
      <c r="V192" s="5"/>
      <c r="W192" s="7"/>
      <c r="X192" s="7"/>
      <c r="Y192" s="7"/>
      <c r="Z192" s="3"/>
      <c r="AA192" s="2"/>
      <c r="AB192" s="1"/>
      <c r="AC192" s="1"/>
      <c r="AD192" s="3"/>
      <c r="AE192" s="2"/>
      <c r="AF192" s="1"/>
      <c r="AG192" s="1"/>
    </row>
    <row r="193" spans="1:33" s="35" customFormat="1" ht="15.75" customHeight="1">
      <c r="A193" s="17">
        <v>8</v>
      </c>
      <c r="B193" s="36">
        <v>4</v>
      </c>
      <c r="C193" s="37">
        <v>1</v>
      </c>
      <c r="D193" s="37">
        <v>3</v>
      </c>
      <c r="E193" s="91">
        <v>43</v>
      </c>
      <c r="F193" s="36">
        <v>6</v>
      </c>
      <c r="G193" s="37">
        <v>3</v>
      </c>
      <c r="H193" s="37">
        <v>3</v>
      </c>
      <c r="I193" s="91">
        <v>78</v>
      </c>
      <c r="J193" s="36">
        <v>12</v>
      </c>
      <c r="K193" s="37">
        <v>5</v>
      </c>
      <c r="L193" s="37">
        <v>7</v>
      </c>
      <c r="M193" s="65"/>
      <c r="N193" s="65"/>
      <c r="O193" s="65"/>
      <c r="P193" s="65"/>
      <c r="Q193" s="65"/>
      <c r="R193" s="65"/>
      <c r="S193" s="65"/>
      <c r="T193" s="65"/>
      <c r="U193" s="65"/>
      <c r="V193" s="5"/>
      <c r="W193" s="7"/>
      <c r="X193" s="7"/>
      <c r="Y193" s="7"/>
      <c r="Z193" s="3"/>
      <c r="AA193" s="2"/>
      <c r="AB193" s="1"/>
      <c r="AC193" s="1"/>
      <c r="AD193" s="3"/>
      <c r="AE193" s="2"/>
      <c r="AF193" s="1"/>
      <c r="AG193" s="1"/>
    </row>
    <row r="194" spans="1:33" s="35" customFormat="1" ht="18" customHeight="1">
      <c r="A194" s="19">
        <v>9</v>
      </c>
      <c r="B194" s="39">
        <v>12</v>
      </c>
      <c r="C194" s="40">
        <v>5</v>
      </c>
      <c r="D194" s="40">
        <v>7</v>
      </c>
      <c r="E194" s="92">
        <v>44</v>
      </c>
      <c r="F194" s="39">
        <v>2</v>
      </c>
      <c r="G194" s="40">
        <v>2</v>
      </c>
      <c r="H194" s="40">
        <v>0</v>
      </c>
      <c r="I194" s="92">
        <v>79</v>
      </c>
      <c r="J194" s="39">
        <v>13</v>
      </c>
      <c r="K194" s="40">
        <v>7</v>
      </c>
      <c r="L194" s="40">
        <v>6</v>
      </c>
      <c r="M194" s="65"/>
      <c r="N194" s="65"/>
      <c r="O194" s="65"/>
      <c r="P194" s="65"/>
      <c r="Q194" s="65"/>
      <c r="R194" s="65"/>
      <c r="S194" s="65"/>
      <c r="T194" s="65"/>
      <c r="U194" s="65"/>
      <c r="V194" s="5"/>
      <c r="W194" s="7"/>
      <c r="X194" s="7"/>
      <c r="Y194" s="7"/>
      <c r="Z194" s="3"/>
      <c r="AA194" s="2"/>
      <c r="AB194" s="1"/>
      <c r="AC194" s="1"/>
      <c r="AD194" s="3"/>
      <c r="AE194" s="2"/>
      <c r="AF194" s="1"/>
      <c r="AG194" s="1"/>
    </row>
    <row r="195" spans="1:33" s="6" customFormat="1" ht="25.5" customHeight="1">
      <c r="A195" s="10" t="s">
        <v>19</v>
      </c>
      <c r="B195" s="44">
        <v>25</v>
      </c>
      <c r="C195" s="44">
        <v>17</v>
      </c>
      <c r="D195" s="44">
        <v>8</v>
      </c>
      <c r="E195" s="98" t="s">
        <v>20</v>
      </c>
      <c r="F195" s="44">
        <v>48</v>
      </c>
      <c r="G195" s="44">
        <v>26</v>
      </c>
      <c r="H195" s="44">
        <v>22</v>
      </c>
      <c r="I195" s="98" t="s">
        <v>21</v>
      </c>
      <c r="J195" s="44">
        <v>40</v>
      </c>
      <c r="K195" s="44">
        <v>18</v>
      </c>
      <c r="L195" s="44">
        <v>22</v>
      </c>
      <c r="M195" s="65"/>
      <c r="N195" s="65"/>
      <c r="O195" s="65"/>
      <c r="P195" s="65"/>
      <c r="Q195" s="65"/>
      <c r="R195" s="65"/>
      <c r="S195" s="65"/>
      <c r="T195" s="65"/>
      <c r="U195" s="65"/>
      <c r="V195" s="5"/>
      <c r="W195" s="7"/>
      <c r="X195" s="7"/>
      <c r="Y195" s="7"/>
      <c r="Z195" s="3"/>
      <c r="AA195" s="2"/>
      <c r="AB195" s="1"/>
      <c r="AC195" s="1"/>
      <c r="AD195" s="3"/>
      <c r="AE195" s="2"/>
      <c r="AF195" s="1"/>
      <c r="AG195" s="1"/>
    </row>
    <row r="196" spans="1:33" s="35" customFormat="1" ht="15.75" customHeight="1">
      <c r="A196" s="17">
        <v>10</v>
      </c>
      <c r="B196" s="36">
        <v>3</v>
      </c>
      <c r="C196" s="37">
        <v>2</v>
      </c>
      <c r="D196" s="37">
        <v>1</v>
      </c>
      <c r="E196" s="91">
        <v>45</v>
      </c>
      <c r="F196" s="36">
        <v>10</v>
      </c>
      <c r="G196" s="37">
        <v>6</v>
      </c>
      <c r="H196" s="37">
        <v>4</v>
      </c>
      <c r="I196" s="91">
        <v>80</v>
      </c>
      <c r="J196" s="36">
        <v>9</v>
      </c>
      <c r="K196" s="37">
        <v>3</v>
      </c>
      <c r="L196" s="37">
        <v>6</v>
      </c>
      <c r="M196" s="65"/>
      <c r="N196" s="65"/>
      <c r="O196" s="65"/>
      <c r="P196" s="65"/>
      <c r="Q196" s="65"/>
      <c r="R196" s="65"/>
      <c r="S196" s="65"/>
      <c r="T196" s="65"/>
      <c r="U196" s="65"/>
      <c r="V196" s="5"/>
      <c r="W196" s="7"/>
      <c r="X196" s="7"/>
      <c r="Y196" s="7"/>
      <c r="Z196" s="3"/>
      <c r="AA196" s="2"/>
      <c r="AB196" s="1"/>
      <c r="AC196" s="1"/>
      <c r="AD196" s="3"/>
      <c r="AE196" s="2"/>
      <c r="AF196" s="1"/>
      <c r="AG196" s="1"/>
    </row>
    <row r="197" spans="1:33" s="35" customFormat="1" ht="15.75" customHeight="1">
      <c r="A197" s="17">
        <v>11</v>
      </c>
      <c r="B197" s="36">
        <v>8</v>
      </c>
      <c r="C197" s="37">
        <v>5</v>
      </c>
      <c r="D197" s="37">
        <v>3</v>
      </c>
      <c r="E197" s="91">
        <v>46</v>
      </c>
      <c r="F197" s="36">
        <v>9</v>
      </c>
      <c r="G197" s="37">
        <v>3</v>
      </c>
      <c r="H197" s="37">
        <v>6</v>
      </c>
      <c r="I197" s="91">
        <v>81</v>
      </c>
      <c r="J197" s="36">
        <v>12</v>
      </c>
      <c r="K197" s="37">
        <v>7</v>
      </c>
      <c r="L197" s="37">
        <v>5</v>
      </c>
      <c r="M197" s="65"/>
      <c r="N197" s="65"/>
      <c r="O197" s="65"/>
      <c r="P197" s="65"/>
      <c r="Q197" s="65"/>
      <c r="R197" s="65"/>
      <c r="S197" s="65"/>
      <c r="T197" s="65"/>
      <c r="U197" s="65"/>
      <c r="V197" s="5"/>
      <c r="W197" s="7"/>
      <c r="X197" s="7"/>
      <c r="Y197" s="7"/>
      <c r="Z197" s="3"/>
      <c r="AA197" s="2"/>
      <c r="AB197" s="1"/>
      <c r="AC197" s="1"/>
      <c r="AD197" s="3"/>
      <c r="AE197" s="2"/>
      <c r="AF197" s="1"/>
      <c r="AG197" s="1"/>
    </row>
    <row r="198" spans="1:33" s="35" customFormat="1" ht="15.75" customHeight="1">
      <c r="A198" s="17">
        <v>12</v>
      </c>
      <c r="B198" s="36">
        <v>9</v>
      </c>
      <c r="C198" s="37">
        <v>6</v>
      </c>
      <c r="D198" s="37">
        <v>3</v>
      </c>
      <c r="E198" s="91">
        <v>47</v>
      </c>
      <c r="F198" s="36">
        <v>11</v>
      </c>
      <c r="G198" s="37">
        <v>6</v>
      </c>
      <c r="H198" s="37">
        <v>5</v>
      </c>
      <c r="I198" s="91">
        <v>82</v>
      </c>
      <c r="J198" s="36">
        <v>8</v>
      </c>
      <c r="K198" s="37">
        <v>5</v>
      </c>
      <c r="L198" s="37">
        <v>3</v>
      </c>
      <c r="M198" s="65"/>
      <c r="N198" s="65"/>
      <c r="O198" s="65"/>
      <c r="P198" s="65"/>
      <c r="Q198" s="65"/>
      <c r="R198" s="65"/>
      <c r="S198" s="65"/>
      <c r="T198" s="65"/>
      <c r="U198" s="65"/>
      <c r="V198" s="5"/>
      <c r="W198" s="7"/>
      <c r="X198" s="7"/>
      <c r="Y198" s="7"/>
      <c r="Z198" s="3"/>
      <c r="AA198" s="2"/>
      <c r="AB198" s="1"/>
      <c r="AC198" s="1"/>
      <c r="AD198" s="3"/>
      <c r="AE198" s="2"/>
      <c r="AF198" s="1"/>
      <c r="AG198" s="1"/>
    </row>
    <row r="199" spans="1:33" s="35" customFormat="1" ht="15.75" customHeight="1">
      <c r="A199" s="17">
        <v>13</v>
      </c>
      <c r="B199" s="36">
        <v>0</v>
      </c>
      <c r="C199" s="37">
        <v>0</v>
      </c>
      <c r="D199" s="37">
        <v>0</v>
      </c>
      <c r="E199" s="91">
        <v>48</v>
      </c>
      <c r="F199" s="36">
        <v>8</v>
      </c>
      <c r="G199" s="37">
        <v>6</v>
      </c>
      <c r="H199" s="37">
        <v>2</v>
      </c>
      <c r="I199" s="91">
        <v>83</v>
      </c>
      <c r="J199" s="36">
        <v>3</v>
      </c>
      <c r="K199" s="37">
        <v>1</v>
      </c>
      <c r="L199" s="37">
        <v>2</v>
      </c>
      <c r="M199" s="65"/>
      <c r="N199" s="65"/>
      <c r="O199" s="65"/>
      <c r="P199" s="65"/>
      <c r="Q199" s="65"/>
      <c r="R199" s="65"/>
      <c r="S199" s="65"/>
      <c r="T199" s="65"/>
      <c r="U199" s="65"/>
      <c r="V199" s="5"/>
      <c r="W199" s="7"/>
      <c r="X199" s="7"/>
      <c r="Y199" s="7"/>
      <c r="Z199" s="3"/>
      <c r="AA199" s="2"/>
      <c r="AB199" s="1"/>
      <c r="AC199" s="1"/>
      <c r="AD199" s="3"/>
      <c r="AE199" s="2"/>
      <c r="AF199" s="1"/>
      <c r="AG199" s="1"/>
    </row>
    <row r="200" spans="1:33" s="35" customFormat="1" ht="18" customHeight="1">
      <c r="A200" s="19">
        <v>14</v>
      </c>
      <c r="B200" s="39">
        <v>5</v>
      </c>
      <c r="C200" s="40">
        <v>4</v>
      </c>
      <c r="D200" s="40">
        <v>1</v>
      </c>
      <c r="E200" s="92">
        <v>49</v>
      </c>
      <c r="F200" s="39">
        <v>10</v>
      </c>
      <c r="G200" s="40">
        <v>5</v>
      </c>
      <c r="H200" s="40">
        <v>5</v>
      </c>
      <c r="I200" s="92">
        <v>84</v>
      </c>
      <c r="J200" s="39">
        <v>8</v>
      </c>
      <c r="K200" s="40">
        <v>2</v>
      </c>
      <c r="L200" s="40">
        <v>6</v>
      </c>
      <c r="M200" s="65"/>
      <c r="N200" s="65"/>
      <c r="O200" s="65"/>
      <c r="P200" s="65"/>
      <c r="Q200" s="65"/>
      <c r="R200" s="65"/>
      <c r="S200" s="65"/>
      <c r="T200" s="65"/>
      <c r="U200" s="65"/>
      <c r="V200" s="5"/>
      <c r="W200" s="7"/>
      <c r="X200" s="7"/>
      <c r="Y200" s="7"/>
      <c r="Z200" s="3"/>
      <c r="AA200" s="2"/>
      <c r="AB200" s="1"/>
      <c r="AC200" s="1"/>
      <c r="AD200" s="3"/>
      <c r="AE200" s="2"/>
      <c r="AF200" s="1"/>
      <c r="AG200" s="1"/>
    </row>
    <row r="201" spans="1:33" s="6" customFormat="1" ht="25.5" customHeight="1">
      <c r="A201" s="10" t="s">
        <v>22</v>
      </c>
      <c r="B201" s="44">
        <v>22</v>
      </c>
      <c r="C201" s="44">
        <v>7</v>
      </c>
      <c r="D201" s="44">
        <v>15</v>
      </c>
      <c r="E201" s="98" t="s">
        <v>23</v>
      </c>
      <c r="F201" s="44">
        <v>65</v>
      </c>
      <c r="G201" s="44">
        <v>39</v>
      </c>
      <c r="H201" s="44">
        <v>26</v>
      </c>
      <c r="I201" s="98" t="s">
        <v>24</v>
      </c>
      <c r="J201" s="44">
        <v>30</v>
      </c>
      <c r="K201" s="44">
        <v>15</v>
      </c>
      <c r="L201" s="44">
        <v>15</v>
      </c>
      <c r="M201" s="65"/>
      <c r="N201" s="65"/>
      <c r="O201" s="65"/>
      <c r="P201" s="65"/>
      <c r="Q201" s="65"/>
      <c r="R201" s="65"/>
      <c r="S201" s="65"/>
      <c r="T201" s="65"/>
      <c r="U201" s="65"/>
      <c r="V201" s="5"/>
      <c r="W201" s="7"/>
      <c r="X201" s="7"/>
      <c r="Y201" s="7"/>
      <c r="Z201" s="3"/>
      <c r="AA201" s="2"/>
      <c r="AB201" s="1"/>
      <c r="AC201" s="1"/>
      <c r="AD201" s="3"/>
      <c r="AE201" s="2"/>
      <c r="AF201" s="1"/>
      <c r="AG201" s="1"/>
    </row>
    <row r="202" spans="1:33" s="35" customFormat="1" ht="15.75" customHeight="1">
      <c r="A202" s="17">
        <v>15</v>
      </c>
      <c r="B202" s="36">
        <v>6</v>
      </c>
      <c r="C202" s="37">
        <v>1</v>
      </c>
      <c r="D202" s="37">
        <v>5</v>
      </c>
      <c r="E202" s="91">
        <v>50</v>
      </c>
      <c r="F202" s="36">
        <v>7</v>
      </c>
      <c r="G202" s="37">
        <v>4</v>
      </c>
      <c r="H202" s="37">
        <v>3</v>
      </c>
      <c r="I202" s="91">
        <v>85</v>
      </c>
      <c r="J202" s="36">
        <v>4</v>
      </c>
      <c r="K202" s="37">
        <v>3</v>
      </c>
      <c r="L202" s="37">
        <v>1</v>
      </c>
      <c r="M202" s="65"/>
      <c r="N202" s="65"/>
      <c r="O202" s="65"/>
      <c r="P202" s="65"/>
      <c r="Q202" s="65"/>
      <c r="R202" s="65"/>
      <c r="S202" s="65"/>
      <c r="T202" s="65"/>
      <c r="U202" s="65"/>
      <c r="V202" s="5"/>
      <c r="W202" s="7"/>
      <c r="X202" s="7"/>
      <c r="Y202" s="7"/>
      <c r="Z202" s="3"/>
      <c r="AA202" s="2"/>
      <c r="AB202" s="1"/>
      <c r="AC202" s="1"/>
      <c r="AD202" s="3"/>
      <c r="AE202" s="2"/>
      <c r="AF202" s="1"/>
      <c r="AG202" s="1"/>
    </row>
    <row r="203" spans="1:33" s="35" customFormat="1" ht="15.75" customHeight="1">
      <c r="A203" s="17">
        <v>16</v>
      </c>
      <c r="B203" s="36">
        <v>3</v>
      </c>
      <c r="C203" s="37">
        <v>1</v>
      </c>
      <c r="D203" s="37">
        <v>2</v>
      </c>
      <c r="E203" s="91">
        <v>51</v>
      </c>
      <c r="F203" s="36">
        <v>18</v>
      </c>
      <c r="G203" s="37">
        <v>10</v>
      </c>
      <c r="H203" s="37">
        <v>8</v>
      </c>
      <c r="I203" s="91">
        <v>86</v>
      </c>
      <c r="J203" s="36">
        <v>5</v>
      </c>
      <c r="K203" s="37">
        <v>1</v>
      </c>
      <c r="L203" s="37">
        <v>4</v>
      </c>
      <c r="M203" s="65"/>
      <c r="N203" s="65"/>
      <c r="O203" s="65"/>
      <c r="P203" s="65"/>
      <c r="Q203" s="65"/>
      <c r="R203" s="65"/>
      <c r="S203" s="65"/>
      <c r="T203" s="65"/>
      <c r="U203" s="65"/>
      <c r="V203" s="5"/>
      <c r="W203" s="7"/>
      <c r="X203" s="7"/>
      <c r="Y203" s="7"/>
      <c r="Z203" s="3"/>
      <c r="AA203" s="2"/>
      <c r="AB203" s="1"/>
      <c r="AC203" s="1"/>
      <c r="AD203" s="3"/>
      <c r="AE203" s="2"/>
      <c r="AF203" s="1"/>
      <c r="AG203" s="1"/>
    </row>
    <row r="204" spans="1:33" s="35" customFormat="1" ht="15.75" customHeight="1">
      <c r="A204" s="17">
        <v>17</v>
      </c>
      <c r="B204" s="36">
        <v>5</v>
      </c>
      <c r="C204" s="37">
        <v>2</v>
      </c>
      <c r="D204" s="37">
        <v>3</v>
      </c>
      <c r="E204" s="91">
        <v>52</v>
      </c>
      <c r="F204" s="36">
        <v>13</v>
      </c>
      <c r="G204" s="37">
        <v>9</v>
      </c>
      <c r="H204" s="37">
        <v>4</v>
      </c>
      <c r="I204" s="91">
        <v>87</v>
      </c>
      <c r="J204" s="36">
        <v>10</v>
      </c>
      <c r="K204" s="37">
        <v>5</v>
      </c>
      <c r="L204" s="37">
        <v>5</v>
      </c>
      <c r="M204" s="65"/>
      <c r="N204" s="65"/>
      <c r="O204" s="65"/>
      <c r="P204" s="65"/>
      <c r="Q204" s="65"/>
      <c r="R204" s="65"/>
      <c r="S204" s="65"/>
      <c r="T204" s="65"/>
      <c r="U204" s="65"/>
      <c r="V204" s="5"/>
      <c r="W204" s="7"/>
      <c r="X204" s="7"/>
      <c r="Y204" s="7"/>
      <c r="Z204" s="3"/>
      <c r="AA204" s="2"/>
      <c r="AB204" s="1"/>
      <c r="AC204" s="1"/>
      <c r="AD204" s="3"/>
      <c r="AE204" s="2"/>
      <c r="AF204" s="1"/>
      <c r="AG204" s="1"/>
    </row>
    <row r="205" spans="1:33" s="35" customFormat="1" ht="15.75" customHeight="1">
      <c r="A205" s="17">
        <v>18</v>
      </c>
      <c r="B205" s="36">
        <v>3</v>
      </c>
      <c r="C205" s="37">
        <v>2</v>
      </c>
      <c r="D205" s="37">
        <v>1</v>
      </c>
      <c r="E205" s="91">
        <v>53</v>
      </c>
      <c r="F205" s="36">
        <v>13</v>
      </c>
      <c r="G205" s="37">
        <v>10</v>
      </c>
      <c r="H205" s="37">
        <v>3</v>
      </c>
      <c r="I205" s="91">
        <v>88</v>
      </c>
      <c r="J205" s="36">
        <v>6</v>
      </c>
      <c r="K205" s="37">
        <v>4</v>
      </c>
      <c r="L205" s="37">
        <v>2</v>
      </c>
      <c r="M205" s="65"/>
      <c r="N205" s="65"/>
      <c r="O205" s="65"/>
      <c r="P205" s="65"/>
      <c r="Q205" s="65"/>
      <c r="R205" s="65"/>
      <c r="S205" s="65"/>
      <c r="T205" s="65"/>
      <c r="U205" s="65"/>
      <c r="V205" s="5"/>
      <c r="W205" s="7"/>
      <c r="X205" s="7"/>
      <c r="Y205" s="7"/>
      <c r="Z205" s="3"/>
      <c r="AA205" s="2"/>
      <c r="AB205" s="1"/>
      <c r="AC205" s="1"/>
      <c r="AD205" s="3"/>
      <c r="AE205" s="2"/>
      <c r="AF205" s="1"/>
      <c r="AG205" s="1"/>
    </row>
    <row r="206" spans="1:33" s="35" customFormat="1" ht="18" customHeight="1">
      <c r="A206" s="19">
        <v>19</v>
      </c>
      <c r="B206" s="39">
        <v>5</v>
      </c>
      <c r="C206" s="40">
        <v>1</v>
      </c>
      <c r="D206" s="40">
        <v>4</v>
      </c>
      <c r="E206" s="92">
        <v>54</v>
      </c>
      <c r="F206" s="39">
        <v>14</v>
      </c>
      <c r="G206" s="40">
        <v>6</v>
      </c>
      <c r="H206" s="40">
        <v>8</v>
      </c>
      <c r="I206" s="92">
        <v>89</v>
      </c>
      <c r="J206" s="39">
        <v>5</v>
      </c>
      <c r="K206" s="40">
        <v>2</v>
      </c>
      <c r="L206" s="40">
        <v>3</v>
      </c>
      <c r="M206" s="65"/>
      <c r="N206" s="65"/>
      <c r="O206" s="65"/>
      <c r="P206" s="65"/>
      <c r="Q206" s="65"/>
      <c r="R206" s="65"/>
      <c r="S206" s="65"/>
      <c r="T206" s="65"/>
      <c r="U206" s="65"/>
      <c r="V206" s="5"/>
      <c r="W206" s="7"/>
      <c r="X206" s="7"/>
      <c r="Y206" s="7"/>
      <c r="Z206" s="3"/>
      <c r="AA206" s="2"/>
      <c r="AB206" s="1"/>
      <c r="AC206" s="1"/>
      <c r="AD206" s="3"/>
      <c r="AE206" s="2"/>
      <c r="AF206" s="1"/>
      <c r="AG206" s="1"/>
    </row>
    <row r="207" spans="1:33" s="6" customFormat="1" ht="25.5" customHeight="1">
      <c r="A207" s="10" t="s">
        <v>25</v>
      </c>
      <c r="B207" s="44">
        <v>23</v>
      </c>
      <c r="C207" s="44">
        <v>12</v>
      </c>
      <c r="D207" s="44">
        <v>11</v>
      </c>
      <c r="E207" s="98" t="s">
        <v>26</v>
      </c>
      <c r="F207" s="44">
        <v>49</v>
      </c>
      <c r="G207" s="44">
        <v>21</v>
      </c>
      <c r="H207" s="44">
        <v>28</v>
      </c>
      <c r="I207" s="98" t="s">
        <v>27</v>
      </c>
      <c r="J207" s="44">
        <v>23</v>
      </c>
      <c r="K207" s="44">
        <v>9</v>
      </c>
      <c r="L207" s="44">
        <v>14</v>
      </c>
      <c r="M207" s="65"/>
      <c r="N207" s="65"/>
      <c r="O207" s="65"/>
      <c r="P207" s="65"/>
      <c r="Q207" s="65"/>
      <c r="R207" s="65"/>
      <c r="S207" s="65"/>
      <c r="T207" s="65"/>
      <c r="U207" s="65"/>
      <c r="V207" s="5"/>
      <c r="W207" s="7"/>
      <c r="X207" s="7"/>
      <c r="Y207" s="7"/>
      <c r="Z207" s="3"/>
      <c r="AA207" s="2"/>
      <c r="AB207" s="1"/>
      <c r="AC207" s="1"/>
      <c r="AD207" s="3"/>
      <c r="AE207" s="2"/>
      <c r="AF207" s="1"/>
      <c r="AG207" s="1"/>
    </row>
    <row r="208" spans="1:33" s="35" customFormat="1" ht="15.75" customHeight="1">
      <c r="A208" s="17">
        <v>20</v>
      </c>
      <c r="B208" s="36">
        <v>3</v>
      </c>
      <c r="C208" s="37">
        <v>0</v>
      </c>
      <c r="D208" s="37">
        <v>3</v>
      </c>
      <c r="E208" s="91">
        <v>55</v>
      </c>
      <c r="F208" s="36">
        <v>14</v>
      </c>
      <c r="G208" s="37">
        <v>5</v>
      </c>
      <c r="H208" s="37">
        <v>9</v>
      </c>
      <c r="I208" s="91">
        <v>90</v>
      </c>
      <c r="J208" s="36">
        <v>5</v>
      </c>
      <c r="K208" s="37">
        <v>1</v>
      </c>
      <c r="L208" s="37">
        <v>4</v>
      </c>
      <c r="M208" s="65"/>
      <c r="N208" s="65"/>
      <c r="O208" s="65"/>
      <c r="P208" s="65"/>
      <c r="Q208" s="65"/>
      <c r="R208" s="65"/>
      <c r="S208" s="65"/>
      <c r="T208" s="65"/>
      <c r="U208" s="65"/>
      <c r="V208" s="5"/>
      <c r="W208" s="7"/>
      <c r="X208" s="7"/>
      <c r="Y208" s="7"/>
      <c r="Z208" s="3"/>
      <c r="AA208" s="2"/>
      <c r="AB208" s="1"/>
      <c r="AC208" s="1"/>
      <c r="AD208" s="3"/>
      <c r="AE208" s="2"/>
      <c r="AF208" s="1"/>
      <c r="AG208" s="1"/>
    </row>
    <row r="209" spans="1:33" s="35" customFormat="1" ht="15.75" customHeight="1">
      <c r="A209" s="17">
        <v>21</v>
      </c>
      <c r="B209" s="36">
        <v>5</v>
      </c>
      <c r="C209" s="37">
        <v>2</v>
      </c>
      <c r="D209" s="37">
        <v>3</v>
      </c>
      <c r="E209" s="91">
        <v>56</v>
      </c>
      <c r="F209" s="36">
        <v>16</v>
      </c>
      <c r="G209" s="37">
        <v>7</v>
      </c>
      <c r="H209" s="37">
        <v>9</v>
      </c>
      <c r="I209" s="91">
        <v>91</v>
      </c>
      <c r="J209" s="36">
        <v>5</v>
      </c>
      <c r="K209" s="37">
        <v>3</v>
      </c>
      <c r="L209" s="37">
        <v>2</v>
      </c>
      <c r="M209" s="65"/>
      <c r="N209" s="65"/>
      <c r="O209" s="65"/>
      <c r="P209" s="65"/>
      <c r="Q209" s="65"/>
      <c r="R209" s="65"/>
      <c r="S209" s="65"/>
      <c r="T209" s="65"/>
      <c r="U209" s="65"/>
      <c r="V209" s="5"/>
      <c r="W209" s="7"/>
      <c r="X209" s="7"/>
      <c r="Y209" s="7"/>
      <c r="Z209" s="3"/>
      <c r="AA209" s="2"/>
      <c r="AB209" s="1"/>
      <c r="AC209" s="1"/>
      <c r="AD209" s="3"/>
      <c r="AE209" s="2"/>
      <c r="AF209" s="1"/>
      <c r="AG209" s="1"/>
    </row>
    <row r="210" spans="1:33" s="35" customFormat="1" ht="15.75" customHeight="1">
      <c r="A210" s="17">
        <v>22</v>
      </c>
      <c r="B210" s="36">
        <v>8</v>
      </c>
      <c r="C210" s="37">
        <v>7</v>
      </c>
      <c r="D210" s="37">
        <v>1</v>
      </c>
      <c r="E210" s="91">
        <v>57</v>
      </c>
      <c r="F210" s="36">
        <v>7</v>
      </c>
      <c r="G210" s="37">
        <v>3</v>
      </c>
      <c r="H210" s="37">
        <v>4</v>
      </c>
      <c r="I210" s="91">
        <v>92</v>
      </c>
      <c r="J210" s="36">
        <v>5</v>
      </c>
      <c r="K210" s="37">
        <v>1</v>
      </c>
      <c r="L210" s="37">
        <v>4</v>
      </c>
      <c r="M210" s="65"/>
      <c r="N210" s="65"/>
      <c r="O210" s="65"/>
      <c r="P210" s="65"/>
      <c r="Q210" s="65"/>
      <c r="R210" s="65"/>
      <c r="S210" s="65"/>
      <c r="T210" s="65"/>
      <c r="U210" s="65"/>
      <c r="V210" s="5"/>
      <c r="W210" s="7"/>
      <c r="X210" s="7"/>
      <c r="Y210" s="7"/>
      <c r="Z210" s="3"/>
      <c r="AA210" s="2"/>
      <c r="AB210" s="1"/>
      <c r="AC210" s="1"/>
      <c r="AD210" s="3"/>
      <c r="AE210" s="2"/>
      <c r="AF210" s="1"/>
      <c r="AG210" s="1"/>
    </row>
    <row r="211" spans="1:33" s="35" customFormat="1" ht="15.75" customHeight="1">
      <c r="A211" s="17">
        <v>23</v>
      </c>
      <c r="B211" s="36">
        <v>2</v>
      </c>
      <c r="C211" s="37">
        <v>1</v>
      </c>
      <c r="D211" s="37">
        <v>1</v>
      </c>
      <c r="E211" s="91">
        <v>58</v>
      </c>
      <c r="F211" s="36">
        <v>7</v>
      </c>
      <c r="G211" s="37">
        <v>4</v>
      </c>
      <c r="H211" s="37">
        <v>3</v>
      </c>
      <c r="I211" s="91">
        <v>93</v>
      </c>
      <c r="J211" s="36">
        <v>4</v>
      </c>
      <c r="K211" s="37">
        <v>2</v>
      </c>
      <c r="L211" s="37">
        <v>2</v>
      </c>
      <c r="M211" s="65"/>
      <c r="N211" s="65"/>
      <c r="O211" s="65"/>
      <c r="P211" s="65"/>
      <c r="Q211" s="65"/>
      <c r="R211" s="65"/>
      <c r="S211" s="65"/>
      <c r="T211" s="65"/>
      <c r="U211" s="65"/>
      <c r="V211" s="5"/>
      <c r="W211" s="7"/>
      <c r="X211" s="7"/>
      <c r="Y211" s="7"/>
      <c r="Z211" s="3"/>
      <c r="AA211" s="2"/>
      <c r="AB211" s="1"/>
      <c r="AC211" s="1"/>
      <c r="AD211" s="3"/>
      <c r="AE211" s="2"/>
      <c r="AF211" s="1"/>
      <c r="AG211" s="1"/>
    </row>
    <row r="212" spans="1:33" s="35" customFormat="1" ht="18" customHeight="1">
      <c r="A212" s="19">
        <v>24</v>
      </c>
      <c r="B212" s="39">
        <v>5</v>
      </c>
      <c r="C212" s="40">
        <v>2</v>
      </c>
      <c r="D212" s="40">
        <v>3</v>
      </c>
      <c r="E212" s="92">
        <v>59</v>
      </c>
      <c r="F212" s="39">
        <v>5</v>
      </c>
      <c r="G212" s="40">
        <v>2</v>
      </c>
      <c r="H212" s="40">
        <v>3</v>
      </c>
      <c r="I212" s="92">
        <v>94</v>
      </c>
      <c r="J212" s="39">
        <v>4</v>
      </c>
      <c r="K212" s="40">
        <v>2</v>
      </c>
      <c r="L212" s="40">
        <v>2</v>
      </c>
      <c r="M212" s="65"/>
      <c r="N212" s="65"/>
      <c r="O212" s="65"/>
      <c r="P212" s="65"/>
      <c r="Q212" s="65"/>
      <c r="R212" s="65"/>
      <c r="S212" s="65"/>
      <c r="T212" s="65"/>
      <c r="U212" s="65"/>
      <c r="V212" s="5"/>
      <c r="W212" s="7"/>
      <c r="X212" s="7"/>
      <c r="Y212" s="7"/>
      <c r="Z212" s="3"/>
      <c r="AA212" s="2"/>
      <c r="AB212" s="1"/>
      <c r="AC212" s="1"/>
      <c r="AD212" s="3"/>
      <c r="AE212" s="2"/>
      <c r="AF212" s="1"/>
      <c r="AG212" s="1"/>
    </row>
    <row r="213" spans="1:33" s="6" customFormat="1" ht="25.5" customHeight="1">
      <c r="A213" s="10" t="s">
        <v>28</v>
      </c>
      <c r="B213" s="44">
        <v>29</v>
      </c>
      <c r="C213" s="44">
        <v>16</v>
      </c>
      <c r="D213" s="44">
        <v>13</v>
      </c>
      <c r="E213" s="98" t="s">
        <v>29</v>
      </c>
      <c r="F213" s="44">
        <v>57</v>
      </c>
      <c r="G213" s="44">
        <v>24</v>
      </c>
      <c r="H213" s="44">
        <v>33</v>
      </c>
      <c r="I213" s="93" t="s">
        <v>30</v>
      </c>
      <c r="J213" s="44">
        <v>3</v>
      </c>
      <c r="K213" s="44">
        <v>0</v>
      </c>
      <c r="L213" s="44">
        <v>3</v>
      </c>
      <c r="M213" s="65"/>
      <c r="N213" s="65"/>
      <c r="O213" s="65"/>
      <c r="P213" s="65"/>
      <c r="Q213" s="65"/>
      <c r="R213" s="65"/>
      <c r="S213" s="65"/>
      <c r="T213" s="65"/>
      <c r="U213" s="65"/>
      <c r="V213" s="5"/>
      <c r="W213" s="7"/>
      <c r="X213" s="7"/>
      <c r="Y213" s="7"/>
      <c r="Z213" s="3"/>
      <c r="AA213" s="2"/>
      <c r="AB213" s="1"/>
      <c r="AC213" s="1"/>
      <c r="AD213" s="3"/>
      <c r="AE213" s="2"/>
      <c r="AF213" s="1"/>
      <c r="AG213" s="1"/>
    </row>
    <row r="214" spans="1:33" s="35" customFormat="1" ht="15.75" customHeight="1">
      <c r="A214" s="17">
        <v>25</v>
      </c>
      <c r="B214" s="36">
        <v>9</v>
      </c>
      <c r="C214" s="37">
        <v>1</v>
      </c>
      <c r="D214" s="37">
        <v>8</v>
      </c>
      <c r="E214" s="91">
        <v>60</v>
      </c>
      <c r="F214" s="36">
        <v>12</v>
      </c>
      <c r="G214" s="37">
        <v>5</v>
      </c>
      <c r="H214" s="37">
        <v>7</v>
      </c>
      <c r="I214" s="91">
        <v>95</v>
      </c>
      <c r="J214" s="36">
        <v>0</v>
      </c>
      <c r="K214" s="37">
        <v>0</v>
      </c>
      <c r="L214" s="37">
        <v>0</v>
      </c>
      <c r="M214" s="65"/>
      <c r="N214" s="65"/>
      <c r="O214" s="65"/>
      <c r="P214" s="65"/>
      <c r="Q214" s="65"/>
      <c r="R214" s="65"/>
      <c r="S214" s="65"/>
      <c r="T214" s="65"/>
      <c r="U214" s="65"/>
      <c r="V214" s="5"/>
      <c r="W214" s="7"/>
      <c r="X214" s="7"/>
      <c r="Y214" s="7"/>
      <c r="Z214" s="3"/>
      <c r="AA214" s="2"/>
      <c r="AB214" s="1"/>
      <c r="AC214" s="1"/>
      <c r="AD214" s="3"/>
      <c r="AE214" s="2"/>
      <c r="AF214" s="1"/>
      <c r="AG214" s="1"/>
    </row>
    <row r="215" spans="1:33" s="35" customFormat="1" ht="15.75" customHeight="1">
      <c r="A215" s="17">
        <v>26</v>
      </c>
      <c r="B215" s="36">
        <v>3</v>
      </c>
      <c r="C215" s="37">
        <v>3</v>
      </c>
      <c r="D215" s="37">
        <v>0</v>
      </c>
      <c r="E215" s="91">
        <v>61</v>
      </c>
      <c r="F215" s="36">
        <v>12</v>
      </c>
      <c r="G215" s="37">
        <v>6</v>
      </c>
      <c r="H215" s="37">
        <v>6</v>
      </c>
      <c r="I215" s="91">
        <v>96</v>
      </c>
      <c r="J215" s="36">
        <v>1</v>
      </c>
      <c r="K215" s="37">
        <v>0</v>
      </c>
      <c r="L215" s="37">
        <v>1</v>
      </c>
      <c r="M215" s="65"/>
      <c r="N215" s="65"/>
      <c r="O215" s="65"/>
      <c r="P215" s="65"/>
      <c r="Q215" s="65"/>
      <c r="R215" s="65"/>
      <c r="S215" s="65"/>
      <c r="T215" s="65"/>
      <c r="U215" s="65"/>
      <c r="V215" s="5"/>
      <c r="W215" s="7"/>
      <c r="X215" s="7"/>
      <c r="Y215" s="7"/>
      <c r="Z215" s="3"/>
      <c r="AA215" s="2"/>
      <c r="AB215" s="1"/>
      <c r="AC215" s="1"/>
      <c r="AD215" s="3"/>
      <c r="AE215" s="2"/>
      <c r="AF215" s="1"/>
      <c r="AG215" s="1"/>
    </row>
    <row r="216" spans="1:33" s="35" customFormat="1" ht="15.75" customHeight="1">
      <c r="A216" s="17">
        <v>27</v>
      </c>
      <c r="B216" s="36">
        <v>3</v>
      </c>
      <c r="C216" s="37">
        <v>3</v>
      </c>
      <c r="D216" s="37">
        <v>0</v>
      </c>
      <c r="E216" s="91">
        <v>62</v>
      </c>
      <c r="F216" s="36">
        <v>14</v>
      </c>
      <c r="G216" s="37">
        <v>8</v>
      </c>
      <c r="H216" s="37">
        <v>6</v>
      </c>
      <c r="I216" s="91">
        <v>97</v>
      </c>
      <c r="J216" s="36">
        <v>1</v>
      </c>
      <c r="K216" s="37">
        <v>0</v>
      </c>
      <c r="L216" s="37">
        <v>1</v>
      </c>
      <c r="M216" s="65"/>
      <c r="N216" s="65"/>
      <c r="O216" s="65"/>
      <c r="P216" s="65"/>
      <c r="Q216" s="65"/>
      <c r="R216" s="65"/>
      <c r="S216" s="65"/>
      <c r="T216" s="65"/>
      <c r="U216" s="65"/>
      <c r="V216" s="5"/>
      <c r="W216" s="7"/>
      <c r="X216" s="7"/>
      <c r="Y216" s="7"/>
      <c r="Z216" s="3"/>
      <c r="AA216" s="2"/>
      <c r="AB216" s="1"/>
      <c r="AC216" s="1"/>
      <c r="AD216" s="3"/>
      <c r="AE216" s="2"/>
      <c r="AF216" s="1"/>
      <c r="AG216" s="1"/>
    </row>
    <row r="217" spans="1:33" s="35" customFormat="1" ht="15.75" customHeight="1">
      <c r="A217" s="17">
        <v>28</v>
      </c>
      <c r="B217" s="36">
        <v>4</v>
      </c>
      <c r="C217" s="37">
        <v>2</v>
      </c>
      <c r="D217" s="37">
        <v>2</v>
      </c>
      <c r="E217" s="91">
        <v>63</v>
      </c>
      <c r="F217" s="36">
        <v>7</v>
      </c>
      <c r="G217" s="37">
        <v>3</v>
      </c>
      <c r="H217" s="37">
        <v>4</v>
      </c>
      <c r="I217" s="91">
        <v>98</v>
      </c>
      <c r="J217" s="36">
        <v>1</v>
      </c>
      <c r="K217" s="37">
        <v>0</v>
      </c>
      <c r="L217" s="37">
        <v>1</v>
      </c>
      <c r="M217" s="65"/>
      <c r="N217" s="65"/>
      <c r="O217" s="65"/>
      <c r="P217" s="65"/>
      <c r="Q217" s="65"/>
      <c r="R217" s="65"/>
      <c r="S217" s="65"/>
      <c r="T217" s="65"/>
      <c r="U217" s="65"/>
      <c r="V217" s="5"/>
      <c r="W217" s="7"/>
      <c r="X217" s="7"/>
      <c r="Y217" s="7"/>
      <c r="Z217" s="3"/>
      <c r="AA217" s="2"/>
      <c r="AB217" s="1"/>
      <c r="AC217" s="1"/>
      <c r="AD217" s="3"/>
      <c r="AE217" s="2"/>
      <c r="AF217" s="1"/>
      <c r="AG217" s="1"/>
    </row>
    <row r="218" spans="1:33" s="35" customFormat="1" ht="18" customHeight="1">
      <c r="A218" s="19">
        <v>29</v>
      </c>
      <c r="B218" s="39">
        <v>10</v>
      </c>
      <c r="C218" s="40">
        <v>7</v>
      </c>
      <c r="D218" s="40">
        <v>3</v>
      </c>
      <c r="E218" s="92">
        <v>64</v>
      </c>
      <c r="F218" s="39">
        <v>12</v>
      </c>
      <c r="G218" s="40">
        <v>2</v>
      </c>
      <c r="H218" s="40">
        <v>10</v>
      </c>
      <c r="I218" s="91">
        <v>99</v>
      </c>
      <c r="J218" s="36">
        <v>0</v>
      </c>
      <c r="K218" s="37">
        <v>0</v>
      </c>
      <c r="L218" s="37">
        <v>0</v>
      </c>
      <c r="M218" s="65"/>
      <c r="N218" s="65"/>
      <c r="O218" s="65"/>
      <c r="P218" s="65"/>
      <c r="Q218" s="65"/>
      <c r="R218" s="65"/>
      <c r="S218" s="65"/>
      <c r="T218" s="65"/>
      <c r="U218" s="65"/>
      <c r="V218" s="5"/>
      <c r="W218" s="7"/>
      <c r="X218" s="7"/>
      <c r="Y218" s="7"/>
      <c r="Z218" s="3"/>
      <c r="AA218" s="2"/>
      <c r="AB218" s="1"/>
      <c r="AC218" s="1"/>
      <c r="AD218" s="3"/>
      <c r="AE218" s="2"/>
      <c r="AF218" s="1"/>
      <c r="AG218" s="1"/>
    </row>
    <row r="219" spans="1:33" s="6" customFormat="1" ht="25.5" customHeight="1">
      <c r="A219" s="10" t="s">
        <v>31</v>
      </c>
      <c r="B219" s="44">
        <v>41</v>
      </c>
      <c r="C219" s="44">
        <v>19</v>
      </c>
      <c r="D219" s="44">
        <v>22</v>
      </c>
      <c r="E219" s="98" t="s">
        <v>32</v>
      </c>
      <c r="F219" s="44">
        <v>56</v>
      </c>
      <c r="G219" s="44">
        <v>32</v>
      </c>
      <c r="H219" s="44">
        <v>24</v>
      </c>
      <c r="I219" s="95">
        <v>100</v>
      </c>
      <c r="J219" s="47">
        <v>0</v>
      </c>
      <c r="K219" s="48">
        <v>0</v>
      </c>
      <c r="L219" s="48">
        <v>0</v>
      </c>
      <c r="M219" s="65"/>
      <c r="N219" s="65"/>
      <c r="O219" s="65"/>
      <c r="P219" s="65"/>
      <c r="Q219" s="65"/>
      <c r="R219" s="65"/>
      <c r="S219" s="65"/>
      <c r="T219" s="65"/>
      <c r="U219" s="65"/>
      <c r="V219" s="5"/>
      <c r="W219" s="7"/>
      <c r="X219" s="7"/>
      <c r="Y219" s="7"/>
      <c r="Z219" s="3"/>
      <c r="AA219" s="2"/>
      <c r="AB219" s="1"/>
      <c r="AC219" s="1"/>
      <c r="AD219" s="3"/>
      <c r="AE219" s="2"/>
      <c r="AF219" s="1"/>
      <c r="AG219" s="1"/>
    </row>
    <row r="220" spans="1:33" s="35" customFormat="1" ht="15.75" customHeight="1">
      <c r="A220" s="17">
        <v>30</v>
      </c>
      <c r="B220" s="36">
        <v>11</v>
      </c>
      <c r="C220" s="37">
        <v>5</v>
      </c>
      <c r="D220" s="37">
        <v>6</v>
      </c>
      <c r="E220" s="91">
        <v>65</v>
      </c>
      <c r="F220" s="36">
        <v>13</v>
      </c>
      <c r="G220" s="37">
        <v>6</v>
      </c>
      <c r="H220" s="37">
        <v>7</v>
      </c>
      <c r="I220" s="91">
        <v>101</v>
      </c>
      <c r="J220" s="36">
        <v>0</v>
      </c>
      <c r="K220" s="37">
        <v>0</v>
      </c>
      <c r="L220" s="37">
        <v>0</v>
      </c>
      <c r="M220" s="65"/>
      <c r="N220" s="65"/>
      <c r="O220" s="65"/>
      <c r="P220" s="65"/>
      <c r="Q220" s="65"/>
      <c r="R220" s="65"/>
      <c r="S220" s="65"/>
      <c r="T220" s="65"/>
      <c r="U220" s="65"/>
      <c r="V220" s="5"/>
      <c r="W220" s="7"/>
      <c r="X220" s="7"/>
      <c r="Y220" s="7"/>
      <c r="Z220" s="3"/>
      <c r="AA220" s="2"/>
      <c r="AB220" s="1"/>
      <c r="AC220" s="1"/>
      <c r="AD220" s="3"/>
      <c r="AE220" s="2"/>
      <c r="AF220" s="1"/>
      <c r="AG220" s="1"/>
    </row>
    <row r="221" spans="1:33" s="35" customFormat="1" ht="15.75" customHeight="1">
      <c r="A221" s="17">
        <v>31</v>
      </c>
      <c r="B221" s="36">
        <v>7</v>
      </c>
      <c r="C221" s="37">
        <v>4</v>
      </c>
      <c r="D221" s="37">
        <v>3</v>
      </c>
      <c r="E221" s="91">
        <v>66</v>
      </c>
      <c r="F221" s="36">
        <v>11</v>
      </c>
      <c r="G221" s="37">
        <v>8</v>
      </c>
      <c r="H221" s="37">
        <v>3</v>
      </c>
      <c r="I221" s="91">
        <v>102</v>
      </c>
      <c r="J221" s="36">
        <v>0</v>
      </c>
      <c r="K221" s="37">
        <v>0</v>
      </c>
      <c r="L221" s="37">
        <v>0</v>
      </c>
      <c r="M221" s="65"/>
      <c r="N221" s="65"/>
      <c r="O221" s="65"/>
      <c r="P221" s="65"/>
      <c r="Q221" s="65"/>
      <c r="R221" s="65"/>
      <c r="S221" s="65"/>
      <c r="T221" s="65"/>
      <c r="U221" s="65"/>
      <c r="V221" s="5"/>
      <c r="W221" s="7"/>
      <c r="X221" s="7"/>
      <c r="Y221" s="7"/>
      <c r="Z221" s="3"/>
      <c r="AA221" s="2"/>
      <c r="AB221" s="1"/>
      <c r="AC221" s="1"/>
      <c r="AD221" s="3"/>
      <c r="AE221" s="2"/>
      <c r="AF221" s="1"/>
      <c r="AG221" s="1"/>
    </row>
    <row r="222" spans="1:33" s="35" customFormat="1" ht="15.75" customHeight="1">
      <c r="A222" s="17">
        <v>32</v>
      </c>
      <c r="B222" s="36">
        <v>7</v>
      </c>
      <c r="C222" s="37">
        <v>1</v>
      </c>
      <c r="D222" s="37">
        <v>6</v>
      </c>
      <c r="E222" s="91">
        <v>67</v>
      </c>
      <c r="F222" s="36">
        <v>10</v>
      </c>
      <c r="G222" s="37">
        <v>7</v>
      </c>
      <c r="H222" s="37">
        <v>3</v>
      </c>
      <c r="I222" s="91">
        <v>103</v>
      </c>
      <c r="J222" s="36">
        <v>0</v>
      </c>
      <c r="K222" s="37">
        <v>0</v>
      </c>
      <c r="L222" s="37">
        <v>0</v>
      </c>
      <c r="M222" s="65"/>
      <c r="N222" s="65"/>
      <c r="O222" s="65"/>
      <c r="P222" s="65"/>
      <c r="Q222" s="65"/>
      <c r="R222" s="65"/>
      <c r="S222" s="65"/>
      <c r="T222" s="65"/>
      <c r="U222" s="65"/>
      <c r="V222" s="5"/>
      <c r="W222" s="7"/>
      <c r="X222" s="7"/>
      <c r="Y222" s="7"/>
      <c r="Z222" s="3"/>
      <c r="AA222" s="2"/>
      <c r="AB222" s="1"/>
      <c r="AC222" s="1"/>
      <c r="AD222" s="3"/>
      <c r="AE222" s="2"/>
      <c r="AF222" s="1"/>
      <c r="AG222" s="1"/>
    </row>
    <row r="223" spans="1:33" s="35" customFormat="1" ht="15.75" customHeight="1">
      <c r="A223" s="17">
        <v>33</v>
      </c>
      <c r="B223" s="36">
        <v>10</v>
      </c>
      <c r="C223" s="37">
        <v>6</v>
      </c>
      <c r="D223" s="37">
        <v>4</v>
      </c>
      <c r="E223" s="91">
        <v>68</v>
      </c>
      <c r="F223" s="36">
        <v>15</v>
      </c>
      <c r="G223" s="37">
        <v>8</v>
      </c>
      <c r="H223" s="37">
        <v>7</v>
      </c>
      <c r="I223" s="96" t="s">
        <v>33</v>
      </c>
      <c r="J223" s="39">
        <v>0</v>
      </c>
      <c r="K223" s="40">
        <v>0</v>
      </c>
      <c r="L223" s="40">
        <v>0</v>
      </c>
      <c r="M223" s="65"/>
      <c r="N223" s="65"/>
      <c r="O223" s="65"/>
      <c r="P223" s="65"/>
      <c r="Q223" s="65"/>
      <c r="R223" s="65"/>
      <c r="S223" s="65"/>
      <c r="T223" s="65"/>
      <c r="U223" s="65"/>
      <c r="V223" s="5"/>
      <c r="W223" s="7"/>
      <c r="X223" s="7"/>
      <c r="Y223" s="7"/>
      <c r="Z223" s="3"/>
      <c r="AA223" s="2"/>
      <c r="AB223" s="1"/>
      <c r="AC223" s="1"/>
      <c r="AD223" s="3"/>
      <c r="AE223" s="2"/>
      <c r="AF223" s="1"/>
      <c r="AG223" s="1"/>
    </row>
    <row r="224" spans="1:33" s="35" customFormat="1" ht="21" customHeight="1" thickBot="1">
      <c r="A224" s="32">
        <v>34</v>
      </c>
      <c r="B224" s="36">
        <v>6</v>
      </c>
      <c r="C224" s="37">
        <v>3</v>
      </c>
      <c r="D224" s="37">
        <v>3</v>
      </c>
      <c r="E224" s="91">
        <v>69</v>
      </c>
      <c r="F224" s="36">
        <v>7</v>
      </c>
      <c r="G224" s="37">
        <v>3</v>
      </c>
      <c r="H224" s="37">
        <v>4</v>
      </c>
      <c r="I224" s="107" t="s">
        <v>5</v>
      </c>
      <c r="J224" s="47">
        <v>745</v>
      </c>
      <c r="K224" s="47">
        <v>370</v>
      </c>
      <c r="L224" s="47">
        <v>375</v>
      </c>
      <c r="M224" s="65"/>
      <c r="N224" s="65"/>
      <c r="O224" s="65"/>
      <c r="P224" s="65"/>
      <c r="Q224" s="65"/>
      <c r="R224" s="65"/>
      <c r="S224" s="65"/>
      <c r="T224" s="65"/>
      <c r="U224" s="65"/>
      <c r="V224" s="5"/>
      <c r="W224" s="7"/>
      <c r="X224" s="7"/>
      <c r="Y224" s="7"/>
      <c r="Z224" s="3"/>
      <c r="AA224" s="2"/>
      <c r="AB224" s="1"/>
      <c r="AC224" s="1"/>
      <c r="AD224" s="3"/>
      <c r="AE224" s="2"/>
      <c r="AF224" s="1"/>
      <c r="AG224" s="1"/>
    </row>
    <row r="225" spans="1:33" s="58" customFormat="1" ht="24" customHeight="1" thickTop="1" thickBot="1">
      <c r="A225" s="53" t="s">
        <v>34</v>
      </c>
      <c r="B225" s="115">
        <v>79</v>
      </c>
      <c r="C225" s="116">
        <v>40</v>
      </c>
      <c r="D225" s="116">
        <v>39</v>
      </c>
      <c r="E225" s="117" t="s">
        <v>36</v>
      </c>
      <c r="F225" s="116">
        <v>394</v>
      </c>
      <c r="G225" s="116">
        <v>196</v>
      </c>
      <c r="H225" s="116">
        <v>198</v>
      </c>
      <c r="I225" s="118" t="s">
        <v>37</v>
      </c>
      <c r="J225" s="116">
        <v>272</v>
      </c>
      <c r="K225" s="116">
        <v>134</v>
      </c>
      <c r="L225" s="116">
        <v>138</v>
      </c>
      <c r="M225" s="65"/>
      <c r="N225" s="65"/>
      <c r="O225" s="65"/>
      <c r="P225" s="65"/>
      <c r="Q225" s="65"/>
      <c r="R225" s="65"/>
      <c r="S225" s="65"/>
      <c r="T225" s="65"/>
      <c r="U225" s="65"/>
      <c r="V225" s="5"/>
      <c r="W225" s="7"/>
      <c r="X225" s="7"/>
      <c r="Y225" s="7"/>
      <c r="Z225" s="3"/>
      <c r="AA225" s="2"/>
      <c r="AB225" s="1"/>
      <c r="AC225" s="1"/>
      <c r="AD225" s="3"/>
      <c r="AE225" s="2"/>
      <c r="AF225" s="1"/>
      <c r="AG225" s="1"/>
    </row>
    <row r="226" spans="1:33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129" t="s">
        <v>91</v>
      </c>
      <c r="L226" s="30"/>
      <c r="M226" s="35"/>
      <c r="N226" s="65"/>
      <c r="O226" s="65"/>
      <c r="P226" s="65"/>
      <c r="Q226" s="65"/>
      <c r="R226" s="65"/>
      <c r="S226" s="65"/>
      <c r="T226" s="65"/>
      <c r="U226" s="65"/>
      <c r="V226" s="5"/>
      <c r="W226" s="7"/>
      <c r="X226" s="7"/>
      <c r="Y226" s="7"/>
      <c r="Z226" s="3"/>
      <c r="AA226" s="2"/>
      <c r="AB226" s="1"/>
      <c r="AC226" s="1"/>
      <c r="AD226" s="3"/>
      <c r="AE226" s="2"/>
      <c r="AF226" s="1"/>
      <c r="AG226" s="1"/>
    </row>
    <row r="227" spans="1:33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  <c r="M227" s="65"/>
      <c r="N227" s="65"/>
      <c r="O227" s="65"/>
      <c r="P227" s="65"/>
      <c r="Q227" s="65"/>
      <c r="R227" s="65"/>
      <c r="S227" s="65"/>
      <c r="T227" s="65"/>
      <c r="U227" s="65"/>
      <c r="V227" s="5"/>
      <c r="W227" s="7"/>
      <c r="X227" s="7"/>
      <c r="Y227" s="7"/>
      <c r="Z227" s="3"/>
      <c r="AA227" s="2"/>
      <c r="AB227" s="1"/>
      <c r="AC227" s="1"/>
      <c r="AD227" s="3"/>
      <c r="AE227" s="2"/>
      <c r="AF227" s="1"/>
      <c r="AG227" s="1"/>
    </row>
    <row r="228" spans="1:33" s="6" customFormat="1" ht="25.5" customHeight="1">
      <c r="A228" s="10" t="s">
        <v>6</v>
      </c>
      <c r="B228" s="44">
        <v>1</v>
      </c>
      <c r="C228" s="44">
        <v>0</v>
      </c>
      <c r="D228" s="44">
        <v>1</v>
      </c>
      <c r="E228" s="98" t="s">
        <v>7</v>
      </c>
      <c r="F228" s="44">
        <v>6</v>
      </c>
      <c r="G228" s="44">
        <v>3</v>
      </c>
      <c r="H228" s="44">
        <v>3</v>
      </c>
      <c r="I228" s="98" t="s">
        <v>8</v>
      </c>
      <c r="J228" s="44">
        <v>19</v>
      </c>
      <c r="K228" s="44">
        <v>6</v>
      </c>
      <c r="L228" s="44">
        <v>13</v>
      </c>
      <c r="M228" s="65"/>
      <c r="N228" s="65"/>
      <c r="O228" s="65"/>
      <c r="P228" s="65"/>
      <c r="Q228" s="65"/>
      <c r="R228" s="65"/>
      <c r="S228" s="65"/>
      <c r="T228" s="65"/>
      <c r="U228" s="65"/>
      <c r="V228" s="5"/>
      <c r="W228" s="7"/>
      <c r="X228" s="7"/>
      <c r="Y228" s="7"/>
      <c r="Z228" s="3"/>
      <c r="AA228" s="2"/>
      <c r="AB228" s="1"/>
      <c r="AC228" s="1"/>
      <c r="AD228" s="3"/>
      <c r="AE228" s="2"/>
      <c r="AF228" s="1"/>
      <c r="AG228" s="1"/>
    </row>
    <row r="229" spans="1:33" s="35" customFormat="1" ht="15.75" customHeight="1">
      <c r="A229" s="17">
        <v>0</v>
      </c>
      <c r="B229" s="36">
        <v>0</v>
      </c>
      <c r="C229" s="37">
        <v>0</v>
      </c>
      <c r="D229" s="37">
        <v>0</v>
      </c>
      <c r="E229" s="91">
        <v>35</v>
      </c>
      <c r="F229" s="36">
        <v>2</v>
      </c>
      <c r="G229" s="37">
        <v>1</v>
      </c>
      <c r="H229" s="37">
        <v>1</v>
      </c>
      <c r="I229" s="91">
        <v>70</v>
      </c>
      <c r="J229" s="36">
        <v>1</v>
      </c>
      <c r="K229" s="37">
        <v>1</v>
      </c>
      <c r="L229" s="37">
        <v>0</v>
      </c>
      <c r="M229" s="65"/>
      <c r="N229" s="65"/>
      <c r="O229" s="65"/>
      <c r="P229" s="65"/>
      <c r="Q229" s="65"/>
      <c r="R229" s="65"/>
      <c r="S229" s="65"/>
      <c r="T229" s="65"/>
      <c r="U229" s="65"/>
      <c r="V229" s="5"/>
      <c r="W229" s="7"/>
      <c r="X229" s="7"/>
      <c r="Y229" s="7"/>
      <c r="Z229" s="3"/>
      <c r="AA229" s="2"/>
      <c r="AB229" s="1"/>
      <c r="AC229" s="1"/>
      <c r="AD229" s="3"/>
      <c r="AE229" s="2"/>
      <c r="AF229" s="1"/>
      <c r="AG229" s="1"/>
    </row>
    <row r="230" spans="1:33" s="35" customFormat="1" ht="15.75" customHeight="1">
      <c r="A230" s="17">
        <v>1</v>
      </c>
      <c r="B230" s="36">
        <v>0</v>
      </c>
      <c r="C230" s="37">
        <v>0</v>
      </c>
      <c r="D230" s="37">
        <v>0</v>
      </c>
      <c r="E230" s="91">
        <v>36</v>
      </c>
      <c r="F230" s="36">
        <v>0</v>
      </c>
      <c r="G230" s="37">
        <v>0</v>
      </c>
      <c r="H230" s="37">
        <v>0</v>
      </c>
      <c r="I230" s="91">
        <v>71</v>
      </c>
      <c r="J230" s="36">
        <v>2</v>
      </c>
      <c r="K230" s="37">
        <v>0</v>
      </c>
      <c r="L230" s="37">
        <v>2</v>
      </c>
      <c r="M230" s="65"/>
      <c r="N230" s="65"/>
      <c r="O230" s="65"/>
      <c r="P230" s="65"/>
      <c r="Q230" s="65"/>
      <c r="R230" s="65"/>
      <c r="S230" s="65"/>
      <c r="T230" s="65"/>
      <c r="U230" s="65"/>
      <c r="V230" s="5"/>
      <c r="W230" s="7"/>
      <c r="X230" s="7"/>
      <c r="Y230" s="7"/>
      <c r="Z230" s="3"/>
      <c r="AA230" s="2"/>
      <c r="AB230" s="1"/>
      <c r="AC230" s="1"/>
      <c r="AD230" s="3"/>
      <c r="AE230" s="2"/>
      <c r="AF230" s="1"/>
      <c r="AG230" s="1"/>
    </row>
    <row r="231" spans="1:33" s="35" customFormat="1" ht="15.75" customHeight="1">
      <c r="A231" s="17">
        <v>2</v>
      </c>
      <c r="B231" s="36">
        <v>1</v>
      </c>
      <c r="C231" s="37">
        <v>0</v>
      </c>
      <c r="D231" s="37">
        <v>1</v>
      </c>
      <c r="E231" s="91">
        <v>37</v>
      </c>
      <c r="F231" s="36">
        <v>1</v>
      </c>
      <c r="G231" s="37">
        <v>0</v>
      </c>
      <c r="H231" s="37">
        <v>1</v>
      </c>
      <c r="I231" s="91">
        <v>72</v>
      </c>
      <c r="J231" s="36">
        <v>3</v>
      </c>
      <c r="K231" s="37">
        <v>2</v>
      </c>
      <c r="L231" s="37">
        <v>1</v>
      </c>
      <c r="M231" s="65"/>
      <c r="N231" s="65"/>
      <c r="O231" s="65"/>
      <c r="P231" s="65"/>
      <c r="Q231" s="65"/>
      <c r="R231" s="65"/>
      <c r="S231" s="65"/>
      <c r="T231" s="65"/>
      <c r="U231" s="65"/>
      <c r="V231" s="5"/>
      <c r="W231" s="7"/>
      <c r="X231" s="7"/>
      <c r="Y231" s="7"/>
      <c r="Z231" s="3"/>
      <c r="AA231" s="2"/>
      <c r="AB231" s="1"/>
      <c r="AC231" s="1"/>
      <c r="AD231" s="3"/>
      <c r="AE231" s="2"/>
      <c r="AF231" s="1"/>
      <c r="AG231" s="1"/>
    </row>
    <row r="232" spans="1:33" s="35" customFormat="1" ht="15.75" customHeight="1">
      <c r="A232" s="17">
        <v>3</v>
      </c>
      <c r="B232" s="36">
        <v>0</v>
      </c>
      <c r="C232" s="37">
        <v>0</v>
      </c>
      <c r="D232" s="37">
        <v>0</v>
      </c>
      <c r="E232" s="91">
        <v>38</v>
      </c>
      <c r="F232" s="36">
        <v>2</v>
      </c>
      <c r="G232" s="37">
        <v>1</v>
      </c>
      <c r="H232" s="37">
        <v>1</v>
      </c>
      <c r="I232" s="91">
        <v>73</v>
      </c>
      <c r="J232" s="36">
        <v>5</v>
      </c>
      <c r="K232" s="37">
        <v>2</v>
      </c>
      <c r="L232" s="37">
        <v>3</v>
      </c>
      <c r="M232" s="65"/>
      <c r="N232" s="65"/>
      <c r="O232" s="65"/>
      <c r="P232" s="65"/>
      <c r="Q232" s="65"/>
      <c r="R232" s="65"/>
      <c r="S232" s="65"/>
      <c r="T232" s="65"/>
      <c r="U232" s="65"/>
      <c r="V232" s="5"/>
      <c r="W232" s="7"/>
      <c r="X232" s="7"/>
      <c r="Y232" s="7"/>
      <c r="Z232" s="3"/>
      <c r="AA232" s="2"/>
      <c r="AB232" s="1"/>
      <c r="AC232" s="1"/>
      <c r="AD232" s="3"/>
      <c r="AE232" s="2"/>
      <c r="AF232" s="1"/>
      <c r="AG232" s="1"/>
    </row>
    <row r="233" spans="1:33" s="35" customFormat="1" ht="18" customHeight="1">
      <c r="A233" s="19">
        <v>4</v>
      </c>
      <c r="B233" s="105">
        <v>0</v>
      </c>
      <c r="C233" s="40">
        <v>0</v>
      </c>
      <c r="D233" s="40">
        <v>0</v>
      </c>
      <c r="E233" s="92">
        <v>39</v>
      </c>
      <c r="F233" s="39">
        <v>1</v>
      </c>
      <c r="G233" s="40">
        <v>1</v>
      </c>
      <c r="H233" s="40">
        <v>0</v>
      </c>
      <c r="I233" s="92">
        <v>74</v>
      </c>
      <c r="J233" s="39">
        <v>8</v>
      </c>
      <c r="K233" s="40">
        <v>1</v>
      </c>
      <c r="L233" s="40">
        <v>7</v>
      </c>
      <c r="M233" s="65"/>
      <c r="N233" s="65"/>
      <c r="O233" s="65"/>
      <c r="P233" s="65"/>
      <c r="Q233" s="65"/>
      <c r="R233" s="65"/>
      <c r="S233" s="65"/>
      <c r="T233" s="65"/>
      <c r="U233" s="65"/>
      <c r="V233" s="5"/>
      <c r="W233" s="7"/>
      <c r="X233" s="7"/>
      <c r="Y233" s="7"/>
      <c r="Z233" s="3"/>
      <c r="AA233" s="2"/>
      <c r="AB233" s="1"/>
      <c r="AC233" s="1"/>
      <c r="AD233" s="3"/>
      <c r="AE233" s="2"/>
      <c r="AF233" s="1"/>
      <c r="AG233" s="1"/>
    </row>
    <row r="234" spans="1:33" s="6" customFormat="1" ht="25.5" customHeight="1">
      <c r="A234" s="10" t="s">
        <v>10</v>
      </c>
      <c r="B234" s="44">
        <v>7</v>
      </c>
      <c r="C234" s="44">
        <v>4</v>
      </c>
      <c r="D234" s="44">
        <v>3</v>
      </c>
      <c r="E234" s="98" t="s">
        <v>11</v>
      </c>
      <c r="F234" s="44">
        <v>6</v>
      </c>
      <c r="G234" s="44">
        <v>2</v>
      </c>
      <c r="H234" s="44">
        <v>4</v>
      </c>
      <c r="I234" s="98" t="s">
        <v>12</v>
      </c>
      <c r="J234" s="44">
        <v>18</v>
      </c>
      <c r="K234" s="44">
        <v>8</v>
      </c>
      <c r="L234" s="44">
        <v>10</v>
      </c>
      <c r="M234" s="65"/>
      <c r="N234" s="65"/>
      <c r="O234" s="65"/>
      <c r="P234" s="65"/>
      <c r="Q234" s="65"/>
      <c r="R234" s="65"/>
      <c r="S234" s="65"/>
      <c r="T234" s="65"/>
      <c r="U234" s="65"/>
      <c r="V234" s="5"/>
      <c r="W234" s="7"/>
      <c r="X234" s="7"/>
      <c r="Y234" s="7"/>
      <c r="Z234" s="3"/>
      <c r="AA234" s="2"/>
      <c r="AB234" s="1"/>
      <c r="AC234" s="1"/>
      <c r="AD234" s="3"/>
      <c r="AE234" s="2"/>
      <c r="AF234" s="1"/>
      <c r="AG234" s="1"/>
    </row>
    <row r="235" spans="1:33" s="35" customFormat="1" ht="15.75" customHeight="1">
      <c r="A235" s="17">
        <v>5</v>
      </c>
      <c r="B235" s="36">
        <v>1</v>
      </c>
      <c r="C235" s="37">
        <v>0</v>
      </c>
      <c r="D235" s="37">
        <v>1</v>
      </c>
      <c r="E235" s="91">
        <v>40</v>
      </c>
      <c r="F235" s="36">
        <v>1</v>
      </c>
      <c r="G235" s="37">
        <v>0</v>
      </c>
      <c r="H235" s="37">
        <v>1</v>
      </c>
      <c r="I235" s="91">
        <v>75</v>
      </c>
      <c r="J235" s="36">
        <v>5</v>
      </c>
      <c r="K235" s="37">
        <v>1</v>
      </c>
      <c r="L235" s="37">
        <v>4</v>
      </c>
      <c r="M235" s="65"/>
      <c r="N235" s="65"/>
      <c r="O235" s="65"/>
      <c r="P235" s="65"/>
      <c r="Q235" s="65"/>
      <c r="R235" s="65"/>
      <c r="S235" s="65"/>
      <c r="T235" s="65"/>
      <c r="U235" s="65"/>
      <c r="V235" s="5"/>
      <c r="W235" s="7"/>
      <c r="X235" s="7"/>
      <c r="Y235" s="7"/>
      <c r="Z235" s="3"/>
      <c r="AA235" s="2"/>
      <c r="AB235" s="1"/>
      <c r="AC235" s="1"/>
      <c r="AD235" s="3"/>
      <c r="AE235" s="2"/>
      <c r="AF235" s="1"/>
      <c r="AG235" s="1"/>
    </row>
    <row r="236" spans="1:33" s="35" customFormat="1" ht="15.75" customHeight="1">
      <c r="A236" s="17">
        <v>6</v>
      </c>
      <c r="B236" s="36">
        <v>2</v>
      </c>
      <c r="C236" s="37">
        <v>2</v>
      </c>
      <c r="D236" s="37">
        <v>0</v>
      </c>
      <c r="E236" s="91">
        <v>41</v>
      </c>
      <c r="F236" s="36">
        <v>2</v>
      </c>
      <c r="G236" s="37">
        <v>2</v>
      </c>
      <c r="H236" s="37">
        <v>0</v>
      </c>
      <c r="I236" s="91">
        <v>76</v>
      </c>
      <c r="J236" s="36">
        <v>4</v>
      </c>
      <c r="K236" s="37">
        <v>3</v>
      </c>
      <c r="L236" s="37">
        <v>1</v>
      </c>
      <c r="M236" s="65"/>
      <c r="N236" s="65"/>
      <c r="O236" s="65"/>
      <c r="P236" s="65"/>
      <c r="Q236" s="65"/>
      <c r="R236" s="65"/>
      <c r="S236" s="65"/>
      <c r="T236" s="65"/>
      <c r="U236" s="65"/>
      <c r="V236" s="5"/>
      <c r="W236" s="7"/>
      <c r="X236" s="7"/>
      <c r="Y236" s="7"/>
      <c r="Z236" s="3"/>
      <c r="AA236" s="2"/>
      <c r="AB236" s="1"/>
      <c r="AC236" s="1"/>
      <c r="AD236" s="3"/>
      <c r="AE236" s="2"/>
      <c r="AF236" s="1"/>
      <c r="AG236" s="1"/>
    </row>
    <row r="237" spans="1:33" s="35" customFormat="1" ht="15.75" customHeight="1">
      <c r="A237" s="17">
        <v>7</v>
      </c>
      <c r="B237" s="36">
        <v>1</v>
      </c>
      <c r="C237" s="37">
        <v>0</v>
      </c>
      <c r="D237" s="37">
        <v>1</v>
      </c>
      <c r="E237" s="91">
        <v>42</v>
      </c>
      <c r="F237" s="36">
        <v>1</v>
      </c>
      <c r="G237" s="37">
        <v>0</v>
      </c>
      <c r="H237" s="37">
        <v>1</v>
      </c>
      <c r="I237" s="91">
        <v>77</v>
      </c>
      <c r="J237" s="36">
        <v>3</v>
      </c>
      <c r="K237" s="37">
        <v>1</v>
      </c>
      <c r="L237" s="37">
        <v>2</v>
      </c>
      <c r="M237" s="65"/>
      <c r="N237" s="65"/>
      <c r="O237" s="65"/>
      <c r="P237" s="65"/>
      <c r="Q237" s="65"/>
      <c r="R237" s="65"/>
      <c r="S237" s="65"/>
      <c r="T237" s="65"/>
      <c r="U237" s="65"/>
      <c r="V237" s="5"/>
      <c r="W237" s="7"/>
      <c r="X237" s="7"/>
      <c r="Y237" s="7"/>
      <c r="Z237" s="3"/>
      <c r="AA237" s="2"/>
      <c r="AB237" s="1"/>
      <c r="AC237" s="1"/>
      <c r="AD237" s="3"/>
      <c r="AE237" s="2"/>
      <c r="AF237" s="1"/>
      <c r="AG237" s="1"/>
    </row>
    <row r="238" spans="1:33" s="35" customFormat="1" ht="15.75" customHeight="1">
      <c r="A238" s="17">
        <v>8</v>
      </c>
      <c r="B238" s="36">
        <v>0</v>
      </c>
      <c r="C238" s="37">
        <v>0</v>
      </c>
      <c r="D238" s="37">
        <v>0</v>
      </c>
      <c r="E238" s="91">
        <v>43</v>
      </c>
      <c r="F238" s="36">
        <v>0</v>
      </c>
      <c r="G238" s="37">
        <v>0</v>
      </c>
      <c r="H238" s="37">
        <v>0</v>
      </c>
      <c r="I238" s="91">
        <v>78</v>
      </c>
      <c r="J238" s="36">
        <v>2</v>
      </c>
      <c r="K238" s="37">
        <v>1</v>
      </c>
      <c r="L238" s="37">
        <v>1</v>
      </c>
      <c r="M238" s="65"/>
      <c r="N238" s="65"/>
      <c r="O238" s="65"/>
      <c r="P238" s="65"/>
      <c r="Q238" s="65"/>
      <c r="R238" s="65"/>
      <c r="S238" s="65"/>
      <c r="T238" s="65"/>
      <c r="U238" s="65"/>
      <c r="V238" s="5"/>
      <c r="W238" s="7"/>
      <c r="X238" s="7"/>
      <c r="Y238" s="7"/>
      <c r="Z238" s="3"/>
      <c r="AA238" s="2"/>
      <c r="AB238" s="1"/>
      <c r="AC238" s="1"/>
      <c r="AD238" s="3"/>
      <c r="AE238" s="2"/>
      <c r="AF238" s="1"/>
      <c r="AG238" s="1"/>
    </row>
    <row r="239" spans="1:33" s="35" customFormat="1" ht="18" customHeight="1">
      <c r="A239" s="19">
        <v>9</v>
      </c>
      <c r="B239" s="39">
        <v>3</v>
      </c>
      <c r="C239" s="40">
        <v>2</v>
      </c>
      <c r="D239" s="40">
        <v>1</v>
      </c>
      <c r="E239" s="92">
        <v>44</v>
      </c>
      <c r="F239" s="39">
        <v>2</v>
      </c>
      <c r="G239" s="40">
        <v>0</v>
      </c>
      <c r="H239" s="40">
        <v>2</v>
      </c>
      <c r="I239" s="92">
        <v>79</v>
      </c>
      <c r="J239" s="39">
        <v>4</v>
      </c>
      <c r="K239" s="40">
        <v>2</v>
      </c>
      <c r="L239" s="40">
        <v>2</v>
      </c>
      <c r="M239" s="65"/>
      <c r="N239" s="65"/>
      <c r="O239" s="65"/>
      <c r="P239" s="65"/>
      <c r="Q239" s="65"/>
      <c r="R239" s="65"/>
      <c r="S239" s="65"/>
      <c r="T239" s="65"/>
      <c r="U239" s="65"/>
      <c r="V239" s="5"/>
      <c r="W239" s="7"/>
      <c r="X239" s="7"/>
      <c r="Y239" s="7"/>
      <c r="Z239" s="3"/>
      <c r="AA239" s="2"/>
      <c r="AB239" s="1"/>
      <c r="AC239" s="1"/>
      <c r="AD239" s="3"/>
      <c r="AE239" s="2"/>
      <c r="AF239" s="1"/>
      <c r="AG239" s="1"/>
    </row>
    <row r="240" spans="1:33" s="6" customFormat="1" ht="25.5" customHeight="1">
      <c r="A240" s="10" t="s">
        <v>19</v>
      </c>
      <c r="B240" s="44">
        <v>8</v>
      </c>
      <c r="C240" s="44">
        <v>2</v>
      </c>
      <c r="D240" s="44">
        <v>6</v>
      </c>
      <c r="E240" s="98" t="s">
        <v>20</v>
      </c>
      <c r="F240" s="44">
        <v>13</v>
      </c>
      <c r="G240" s="44">
        <v>5</v>
      </c>
      <c r="H240" s="44">
        <v>8</v>
      </c>
      <c r="I240" s="98" t="s">
        <v>21</v>
      </c>
      <c r="J240" s="44">
        <v>19</v>
      </c>
      <c r="K240" s="44">
        <v>9</v>
      </c>
      <c r="L240" s="44">
        <v>10</v>
      </c>
      <c r="M240" s="65"/>
      <c r="N240" s="65"/>
      <c r="O240" s="65"/>
      <c r="P240" s="65"/>
      <c r="Q240" s="65"/>
      <c r="R240" s="65"/>
      <c r="S240" s="65"/>
      <c r="T240" s="65"/>
      <c r="U240" s="65"/>
      <c r="V240" s="5"/>
      <c r="W240" s="7"/>
      <c r="X240" s="7"/>
      <c r="Y240" s="7"/>
      <c r="Z240" s="3"/>
      <c r="AA240" s="2"/>
      <c r="AB240" s="1"/>
      <c r="AC240" s="1"/>
      <c r="AD240" s="3"/>
      <c r="AE240" s="2"/>
      <c r="AF240" s="1"/>
      <c r="AG240" s="1"/>
    </row>
    <row r="241" spans="1:33" s="35" customFormat="1" ht="15.75" customHeight="1">
      <c r="A241" s="17">
        <v>10</v>
      </c>
      <c r="B241" s="36">
        <v>1</v>
      </c>
      <c r="C241" s="37">
        <v>0</v>
      </c>
      <c r="D241" s="37">
        <v>1</v>
      </c>
      <c r="E241" s="91">
        <v>45</v>
      </c>
      <c r="F241" s="36">
        <v>2</v>
      </c>
      <c r="G241" s="37">
        <v>1</v>
      </c>
      <c r="H241" s="37">
        <v>1</v>
      </c>
      <c r="I241" s="91">
        <v>80</v>
      </c>
      <c r="J241" s="36">
        <v>2</v>
      </c>
      <c r="K241" s="37">
        <v>1</v>
      </c>
      <c r="L241" s="37">
        <v>1</v>
      </c>
      <c r="M241" s="65"/>
      <c r="N241" s="65"/>
      <c r="O241" s="65"/>
      <c r="P241" s="65"/>
      <c r="Q241" s="65"/>
      <c r="R241" s="65"/>
      <c r="S241" s="65"/>
      <c r="T241" s="65"/>
      <c r="U241" s="65"/>
      <c r="V241" s="5"/>
      <c r="W241" s="7"/>
      <c r="X241" s="7"/>
      <c r="Y241" s="7"/>
      <c r="Z241" s="3"/>
      <c r="AA241" s="2"/>
      <c r="AB241" s="1"/>
      <c r="AC241" s="1"/>
      <c r="AD241" s="3"/>
      <c r="AE241" s="2"/>
      <c r="AF241" s="1"/>
      <c r="AG241" s="1"/>
    </row>
    <row r="242" spans="1:33" s="35" customFormat="1" ht="15.75" customHeight="1">
      <c r="A242" s="17">
        <v>11</v>
      </c>
      <c r="B242" s="36">
        <v>1</v>
      </c>
      <c r="C242" s="37">
        <v>0</v>
      </c>
      <c r="D242" s="37">
        <v>1</v>
      </c>
      <c r="E242" s="91">
        <v>46</v>
      </c>
      <c r="F242" s="36">
        <v>1</v>
      </c>
      <c r="G242" s="37">
        <v>0</v>
      </c>
      <c r="H242" s="37">
        <v>1</v>
      </c>
      <c r="I242" s="91">
        <v>81</v>
      </c>
      <c r="J242" s="36">
        <v>4</v>
      </c>
      <c r="K242" s="37">
        <v>2</v>
      </c>
      <c r="L242" s="37">
        <v>2</v>
      </c>
      <c r="M242" s="65"/>
      <c r="N242" s="65"/>
      <c r="O242" s="65"/>
      <c r="P242" s="65"/>
      <c r="Q242" s="65"/>
      <c r="R242" s="65"/>
      <c r="S242" s="65"/>
      <c r="T242" s="65"/>
      <c r="U242" s="65"/>
      <c r="V242" s="5"/>
      <c r="W242" s="7"/>
      <c r="X242" s="7"/>
      <c r="Y242" s="7"/>
      <c r="Z242" s="3"/>
      <c r="AA242" s="2"/>
      <c r="AB242" s="1"/>
      <c r="AC242" s="1"/>
      <c r="AD242" s="3"/>
      <c r="AE242" s="2"/>
      <c r="AF242" s="1"/>
      <c r="AG242" s="1"/>
    </row>
    <row r="243" spans="1:33" s="35" customFormat="1" ht="15.75" customHeight="1">
      <c r="A243" s="17">
        <v>12</v>
      </c>
      <c r="B243" s="36">
        <v>0</v>
      </c>
      <c r="C243" s="37">
        <v>0</v>
      </c>
      <c r="D243" s="37">
        <v>0</v>
      </c>
      <c r="E243" s="91">
        <v>47</v>
      </c>
      <c r="F243" s="36">
        <v>3</v>
      </c>
      <c r="G243" s="37">
        <v>1</v>
      </c>
      <c r="H243" s="37">
        <v>2</v>
      </c>
      <c r="I243" s="91">
        <v>82</v>
      </c>
      <c r="J243" s="36">
        <v>3</v>
      </c>
      <c r="K243" s="37">
        <v>2</v>
      </c>
      <c r="L243" s="37">
        <v>1</v>
      </c>
      <c r="M243" s="65"/>
      <c r="N243" s="65"/>
      <c r="O243" s="65"/>
      <c r="P243" s="65"/>
      <c r="Q243" s="65"/>
      <c r="R243" s="65"/>
      <c r="S243" s="65"/>
      <c r="T243" s="65"/>
      <c r="U243" s="65"/>
      <c r="V243" s="5"/>
      <c r="W243" s="7"/>
      <c r="X243" s="7"/>
      <c r="Y243" s="7"/>
      <c r="Z243" s="3"/>
      <c r="AA243" s="2"/>
      <c r="AB243" s="1"/>
      <c r="AC243" s="1"/>
      <c r="AD243" s="3"/>
      <c r="AE243" s="2"/>
      <c r="AF243" s="1"/>
      <c r="AG243" s="1"/>
    </row>
    <row r="244" spans="1:33" s="35" customFormat="1" ht="15.75" customHeight="1">
      <c r="A244" s="17">
        <v>13</v>
      </c>
      <c r="B244" s="36">
        <v>6</v>
      </c>
      <c r="C244" s="37">
        <v>2</v>
      </c>
      <c r="D244" s="37">
        <v>4</v>
      </c>
      <c r="E244" s="91">
        <v>48</v>
      </c>
      <c r="F244" s="36">
        <v>3</v>
      </c>
      <c r="G244" s="37">
        <v>2</v>
      </c>
      <c r="H244" s="37">
        <v>1</v>
      </c>
      <c r="I244" s="91">
        <v>83</v>
      </c>
      <c r="J244" s="36">
        <v>5</v>
      </c>
      <c r="K244" s="37">
        <v>3</v>
      </c>
      <c r="L244" s="37">
        <v>2</v>
      </c>
      <c r="M244" s="65"/>
      <c r="N244" s="65"/>
      <c r="O244" s="65"/>
      <c r="P244" s="65"/>
      <c r="Q244" s="65"/>
      <c r="R244" s="65"/>
      <c r="S244" s="65"/>
      <c r="T244" s="65"/>
      <c r="U244" s="65"/>
      <c r="V244" s="5"/>
      <c r="W244" s="7"/>
      <c r="X244" s="7"/>
      <c r="Y244" s="7"/>
      <c r="Z244" s="3"/>
      <c r="AA244" s="2"/>
      <c r="AB244" s="1"/>
      <c r="AC244" s="1"/>
      <c r="AD244" s="3"/>
      <c r="AE244" s="2"/>
      <c r="AF244" s="1"/>
      <c r="AG244" s="1"/>
    </row>
    <row r="245" spans="1:33" s="35" customFormat="1" ht="18" customHeight="1">
      <c r="A245" s="19">
        <v>14</v>
      </c>
      <c r="B245" s="39">
        <v>0</v>
      </c>
      <c r="C245" s="40">
        <v>0</v>
      </c>
      <c r="D245" s="40">
        <v>0</v>
      </c>
      <c r="E245" s="92">
        <v>49</v>
      </c>
      <c r="F245" s="39">
        <v>4</v>
      </c>
      <c r="G245" s="40">
        <v>1</v>
      </c>
      <c r="H245" s="40">
        <v>3</v>
      </c>
      <c r="I245" s="92">
        <v>84</v>
      </c>
      <c r="J245" s="39">
        <v>5</v>
      </c>
      <c r="K245" s="40">
        <v>1</v>
      </c>
      <c r="L245" s="40">
        <v>4</v>
      </c>
      <c r="M245" s="65"/>
      <c r="N245" s="65"/>
      <c r="O245" s="65"/>
      <c r="P245" s="65"/>
      <c r="Q245" s="65"/>
      <c r="R245" s="65"/>
      <c r="S245" s="65"/>
      <c r="T245" s="65"/>
      <c r="U245" s="65"/>
      <c r="V245" s="5"/>
      <c r="W245" s="7"/>
      <c r="X245" s="7"/>
      <c r="Y245" s="7"/>
      <c r="Z245" s="3"/>
      <c r="AA245" s="2"/>
      <c r="AB245" s="1"/>
      <c r="AC245" s="1"/>
      <c r="AD245" s="3"/>
      <c r="AE245" s="2"/>
      <c r="AF245" s="1"/>
      <c r="AG245" s="1"/>
    </row>
    <row r="246" spans="1:33" s="6" customFormat="1" ht="25.5" customHeight="1">
      <c r="A246" s="10" t="s">
        <v>22</v>
      </c>
      <c r="B246" s="44">
        <v>10</v>
      </c>
      <c r="C246" s="44">
        <v>7</v>
      </c>
      <c r="D246" s="44">
        <v>3</v>
      </c>
      <c r="E246" s="98" t="s">
        <v>23</v>
      </c>
      <c r="F246" s="44">
        <v>18</v>
      </c>
      <c r="G246" s="44">
        <v>13</v>
      </c>
      <c r="H246" s="44">
        <v>5</v>
      </c>
      <c r="I246" s="98" t="s">
        <v>24</v>
      </c>
      <c r="J246" s="44">
        <v>10</v>
      </c>
      <c r="K246" s="44">
        <v>4</v>
      </c>
      <c r="L246" s="44">
        <v>6</v>
      </c>
      <c r="M246" s="65"/>
      <c r="N246" s="65"/>
      <c r="O246" s="65"/>
      <c r="P246" s="65"/>
      <c r="Q246" s="65"/>
      <c r="R246" s="65"/>
      <c r="S246" s="65"/>
      <c r="T246" s="65"/>
      <c r="U246" s="65"/>
      <c r="V246" s="5"/>
      <c r="W246" s="7"/>
      <c r="X246" s="7"/>
      <c r="Y246" s="7"/>
      <c r="Z246" s="3"/>
      <c r="AA246" s="2"/>
      <c r="AB246" s="1"/>
      <c r="AC246" s="1"/>
      <c r="AD246" s="3"/>
      <c r="AE246" s="2"/>
      <c r="AF246" s="1"/>
      <c r="AG246" s="1"/>
    </row>
    <row r="247" spans="1:33" s="35" customFormat="1" ht="15.75" customHeight="1">
      <c r="A247" s="17">
        <v>15</v>
      </c>
      <c r="B247" s="36">
        <v>2</v>
      </c>
      <c r="C247" s="37">
        <v>1</v>
      </c>
      <c r="D247" s="37">
        <v>1</v>
      </c>
      <c r="E247" s="91">
        <v>50</v>
      </c>
      <c r="F247" s="36">
        <v>3</v>
      </c>
      <c r="G247" s="37">
        <v>3</v>
      </c>
      <c r="H247" s="37">
        <v>0</v>
      </c>
      <c r="I247" s="91">
        <v>85</v>
      </c>
      <c r="J247" s="36">
        <v>5</v>
      </c>
      <c r="K247" s="37">
        <v>3</v>
      </c>
      <c r="L247" s="37">
        <v>2</v>
      </c>
      <c r="M247" s="65"/>
      <c r="N247" s="65"/>
      <c r="O247" s="65"/>
      <c r="P247" s="65"/>
      <c r="Q247" s="65"/>
      <c r="R247" s="65"/>
      <c r="S247" s="65"/>
      <c r="T247" s="65"/>
      <c r="U247" s="65"/>
      <c r="V247" s="5"/>
      <c r="W247" s="7"/>
      <c r="X247" s="7"/>
      <c r="Y247" s="7"/>
      <c r="Z247" s="3"/>
      <c r="AA247" s="2"/>
      <c r="AB247" s="1"/>
      <c r="AC247" s="1"/>
      <c r="AD247" s="3"/>
      <c r="AE247" s="2"/>
      <c r="AF247" s="1"/>
      <c r="AG247" s="1"/>
    </row>
    <row r="248" spans="1:33" s="35" customFormat="1" ht="15.75" customHeight="1">
      <c r="A248" s="17">
        <v>16</v>
      </c>
      <c r="B248" s="36">
        <v>0</v>
      </c>
      <c r="C248" s="37">
        <v>0</v>
      </c>
      <c r="D248" s="37">
        <v>0</v>
      </c>
      <c r="E248" s="91">
        <v>51</v>
      </c>
      <c r="F248" s="36">
        <v>8</v>
      </c>
      <c r="G248" s="37">
        <v>5</v>
      </c>
      <c r="H248" s="37">
        <v>3</v>
      </c>
      <c r="I248" s="91">
        <v>86</v>
      </c>
      <c r="J248" s="36">
        <v>0</v>
      </c>
      <c r="K248" s="37">
        <v>0</v>
      </c>
      <c r="L248" s="37">
        <v>0</v>
      </c>
      <c r="M248" s="65"/>
      <c r="N248" s="65"/>
      <c r="O248" s="65"/>
      <c r="P248" s="65"/>
      <c r="Q248" s="65"/>
      <c r="R248" s="65"/>
      <c r="S248" s="65"/>
      <c r="T248" s="65"/>
      <c r="U248" s="65"/>
      <c r="V248" s="5"/>
      <c r="W248" s="7"/>
      <c r="X248" s="7"/>
      <c r="Y248" s="7"/>
      <c r="Z248" s="3"/>
      <c r="AA248" s="2"/>
      <c r="AB248" s="1"/>
      <c r="AC248" s="1"/>
      <c r="AD248" s="3"/>
      <c r="AE248" s="2"/>
      <c r="AF248" s="1"/>
      <c r="AG248" s="1"/>
    </row>
    <row r="249" spans="1:33" s="35" customFormat="1" ht="15.75" customHeight="1">
      <c r="A249" s="17">
        <v>17</v>
      </c>
      <c r="B249" s="36">
        <v>4</v>
      </c>
      <c r="C249" s="37">
        <v>2</v>
      </c>
      <c r="D249" s="37">
        <v>2</v>
      </c>
      <c r="E249" s="91">
        <v>52</v>
      </c>
      <c r="F249" s="36">
        <v>1</v>
      </c>
      <c r="G249" s="37">
        <v>1</v>
      </c>
      <c r="H249" s="37">
        <v>0</v>
      </c>
      <c r="I249" s="91">
        <v>87</v>
      </c>
      <c r="J249" s="36">
        <v>1</v>
      </c>
      <c r="K249" s="37">
        <v>1</v>
      </c>
      <c r="L249" s="37">
        <v>0</v>
      </c>
      <c r="M249" s="65"/>
      <c r="N249" s="65"/>
      <c r="O249" s="65"/>
      <c r="P249" s="65"/>
      <c r="Q249" s="65"/>
      <c r="R249" s="65"/>
      <c r="S249" s="65"/>
      <c r="T249" s="65"/>
      <c r="U249" s="65"/>
      <c r="V249" s="5"/>
      <c r="W249" s="7"/>
      <c r="X249" s="7"/>
      <c r="Y249" s="7"/>
      <c r="Z249" s="3"/>
      <c r="AA249" s="2"/>
      <c r="AB249" s="1"/>
      <c r="AC249" s="1"/>
      <c r="AD249" s="3"/>
      <c r="AE249" s="2"/>
      <c r="AF249" s="1"/>
      <c r="AG249" s="1"/>
    </row>
    <row r="250" spans="1:33" s="35" customFormat="1" ht="15.75" customHeight="1">
      <c r="A250" s="17">
        <v>18</v>
      </c>
      <c r="B250" s="36">
        <v>3</v>
      </c>
      <c r="C250" s="37">
        <v>3</v>
      </c>
      <c r="D250" s="37">
        <v>0</v>
      </c>
      <c r="E250" s="91">
        <v>53</v>
      </c>
      <c r="F250" s="36">
        <v>3</v>
      </c>
      <c r="G250" s="37">
        <v>2</v>
      </c>
      <c r="H250" s="37">
        <v>1</v>
      </c>
      <c r="I250" s="91">
        <v>88</v>
      </c>
      <c r="J250" s="36">
        <v>3</v>
      </c>
      <c r="K250" s="37">
        <v>0</v>
      </c>
      <c r="L250" s="37">
        <v>3</v>
      </c>
      <c r="M250" s="65"/>
      <c r="N250" s="65"/>
      <c r="O250" s="65"/>
      <c r="P250" s="65"/>
      <c r="Q250" s="65"/>
      <c r="R250" s="65"/>
      <c r="S250" s="65"/>
      <c r="T250" s="65"/>
      <c r="U250" s="65"/>
      <c r="V250" s="5"/>
      <c r="W250" s="7"/>
      <c r="X250" s="7"/>
      <c r="Y250" s="7"/>
      <c r="Z250" s="3"/>
      <c r="AA250" s="2"/>
      <c r="AB250" s="1"/>
      <c r="AC250" s="1"/>
      <c r="AD250" s="3"/>
      <c r="AE250" s="2"/>
      <c r="AF250" s="1"/>
      <c r="AG250" s="1"/>
    </row>
    <row r="251" spans="1:33" s="35" customFormat="1" ht="18" customHeight="1">
      <c r="A251" s="19">
        <v>19</v>
      </c>
      <c r="B251" s="39">
        <v>1</v>
      </c>
      <c r="C251" s="40">
        <v>1</v>
      </c>
      <c r="D251" s="40">
        <v>0</v>
      </c>
      <c r="E251" s="92">
        <v>54</v>
      </c>
      <c r="F251" s="39">
        <v>3</v>
      </c>
      <c r="G251" s="40">
        <v>2</v>
      </c>
      <c r="H251" s="40">
        <v>1</v>
      </c>
      <c r="I251" s="92">
        <v>89</v>
      </c>
      <c r="J251" s="39">
        <v>1</v>
      </c>
      <c r="K251" s="40">
        <v>0</v>
      </c>
      <c r="L251" s="40">
        <v>1</v>
      </c>
      <c r="M251" s="65"/>
      <c r="N251" s="65"/>
      <c r="O251" s="65"/>
      <c r="P251" s="65"/>
      <c r="Q251" s="65"/>
      <c r="R251" s="65"/>
      <c r="S251" s="65"/>
      <c r="T251" s="65"/>
      <c r="U251" s="65"/>
      <c r="V251" s="5"/>
      <c r="W251" s="7"/>
      <c r="X251" s="7"/>
      <c r="Y251" s="7"/>
      <c r="Z251" s="3"/>
      <c r="AA251" s="2"/>
      <c r="AB251" s="1"/>
      <c r="AC251" s="1"/>
      <c r="AD251" s="3"/>
      <c r="AE251" s="2"/>
      <c r="AF251" s="1"/>
      <c r="AG251" s="1"/>
    </row>
    <row r="252" spans="1:33" s="6" customFormat="1" ht="25.5" customHeight="1">
      <c r="A252" s="10" t="s">
        <v>25</v>
      </c>
      <c r="B252" s="44">
        <v>6</v>
      </c>
      <c r="C252" s="44">
        <v>4</v>
      </c>
      <c r="D252" s="44">
        <v>2</v>
      </c>
      <c r="E252" s="98" t="s">
        <v>26</v>
      </c>
      <c r="F252" s="44">
        <v>18</v>
      </c>
      <c r="G252" s="44">
        <v>7</v>
      </c>
      <c r="H252" s="44">
        <v>11</v>
      </c>
      <c r="I252" s="98" t="s">
        <v>27</v>
      </c>
      <c r="J252" s="44">
        <v>12</v>
      </c>
      <c r="K252" s="44">
        <v>3</v>
      </c>
      <c r="L252" s="44">
        <v>9</v>
      </c>
      <c r="M252" s="65"/>
      <c r="N252" s="65"/>
      <c r="O252" s="65"/>
      <c r="P252" s="65"/>
      <c r="Q252" s="65"/>
      <c r="R252" s="65"/>
      <c r="S252" s="65"/>
      <c r="T252" s="65"/>
      <c r="U252" s="65"/>
      <c r="V252" s="5"/>
      <c r="W252" s="7"/>
      <c r="X252" s="7"/>
      <c r="Y252" s="7"/>
      <c r="Z252" s="3"/>
      <c r="AA252" s="2"/>
      <c r="AB252" s="1"/>
      <c r="AC252" s="1"/>
      <c r="AD252" s="3"/>
      <c r="AE252" s="2"/>
      <c r="AF252" s="1"/>
      <c r="AG252" s="1"/>
    </row>
    <row r="253" spans="1:33" s="35" customFormat="1" ht="15.75" customHeight="1">
      <c r="A253" s="17">
        <v>20</v>
      </c>
      <c r="B253" s="36">
        <v>3</v>
      </c>
      <c r="C253" s="37">
        <v>2</v>
      </c>
      <c r="D253" s="37">
        <v>1</v>
      </c>
      <c r="E253" s="91">
        <v>55</v>
      </c>
      <c r="F253" s="36">
        <v>5</v>
      </c>
      <c r="G253" s="37">
        <v>3</v>
      </c>
      <c r="H253" s="37">
        <v>2</v>
      </c>
      <c r="I253" s="91">
        <v>90</v>
      </c>
      <c r="J253" s="36">
        <v>2</v>
      </c>
      <c r="K253" s="37">
        <v>1</v>
      </c>
      <c r="L253" s="37">
        <v>1</v>
      </c>
      <c r="M253" s="65"/>
      <c r="N253" s="65"/>
      <c r="O253" s="65"/>
      <c r="P253" s="65"/>
      <c r="Q253" s="65"/>
      <c r="R253" s="65"/>
      <c r="S253" s="65"/>
      <c r="T253" s="65"/>
      <c r="U253" s="65"/>
      <c r="V253" s="5"/>
      <c r="W253" s="7"/>
      <c r="X253" s="7"/>
      <c r="Y253" s="7"/>
      <c r="Z253" s="3"/>
      <c r="AA253" s="2"/>
      <c r="AB253" s="1"/>
      <c r="AC253" s="1"/>
      <c r="AD253" s="3"/>
      <c r="AE253" s="2"/>
      <c r="AF253" s="1"/>
      <c r="AG253" s="1"/>
    </row>
    <row r="254" spans="1:33" s="35" customFormat="1" ht="15.75" customHeight="1">
      <c r="A254" s="17">
        <v>21</v>
      </c>
      <c r="B254" s="36">
        <v>0</v>
      </c>
      <c r="C254" s="37">
        <v>0</v>
      </c>
      <c r="D254" s="37">
        <v>0</v>
      </c>
      <c r="E254" s="91">
        <v>56</v>
      </c>
      <c r="F254" s="36">
        <v>2</v>
      </c>
      <c r="G254" s="37">
        <v>1</v>
      </c>
      <c r="H254" s="37">
        <v>1</v>
      </c>
      <c r="I254" s="91">
        <v>91</v>
      </c>
      <c r="J254" s="36">
        <v>3</v>
      </c>
      <c r="K254" s="37">
        <v>0</v>
      </c>
      <c r="L254" s="37">
        <v>3</v>
      </c>
      <c r="M254" s="65"/>
      <c r="N254" s="65"/>
      <c r="O254" s="65"/>
      <c r="P254" s="65"/>
      <c r="Q254" s="65"/>
      <c r="R254" s="65"/>
      <c r="S254" s="65"/>
      <c r="T254" s="65"/>
      <c r="U254" s="65"/>
      <c r="V254" s="5"/>
      <c r="W254" s="7"/>
      <c r="X254" s="7"/>
      <c r="Y254" s="7"/>
      <c r="Z254" s="3"/>
      <c r="AA254" s="2"/>
      <c r="AB254" s="1"/>
      <c r="AC254" s="1"/>
      <c r="AD254" s="3"/>
      <c r="AE254" s="2"/>
      <c r="AF254" s="1"/>
      <c r="AG254" s="1"/>
    </row>
    <row r="255" spans="1:33" s="35" customFormat="1" ht="15.75" customHeight="1">
      <c r="A255" s="17">
        <v>22</v>
      </c>
      <c r="B255" s="36">
        <v>1</v>
      </c>
      <c r="C255" s="37">
        <v>1</v>
      </c>
      <c r="D255" s="37">
        <v>0</v>
      </c>
      <c r="E255" s="91">
        <v>57</v>
      </c>
      <c r="F255" s="36">
        <v>6</v>
      </c>
      <c r="G255" s="37">
        <v>2</v>
      </c>
      <c r="H255" s="37">
        <v>4</v>
      </c>
      <c r="I255" s="91">
        <v>92</v>
      </c>
      <c r="J255" s="36">
        <v>5</v>
      </c>
      <c r="K255" s="37">
        <v>2</v>
      </c>
      <c r="L255" s="37">
        <v>3</v>
      </c>
      <c r="M255" s="65"/>
      <c r="N255" s="65"/>
      <c r="O255" s="65"/>
      <c r="P255" s="65"/>
      <c r="Q255" s="65"/>
      <c r="R255" s="65"/>
      <c r="S255" s="65"/>
      <c r="T255" s="65"/>
      <c r="U255" s="65"/>
      <c r="V255" s="5"/>
      <c r="W255" s="7"/>
      <c r="X255" s="7"/>
      <c r="Y255" s="7"/>
      <c r="Z255" s="3"/>
      <c r="AA255" s="2"/>
      <c r="AB255" s="1"/>
      <c r="AC255" s="1"/>
      <c r="AD255" s="3"/>
      <c r="AE255" s="2"/>
      <c r="AF255" s="1"/>
      <c r="AG255" s="1"/>
    </row>
    <row r="256" spans="1:33" s="35" customFormat="1" ht="15.75" customHeight="1">
      <c r="A256" s="17">
        <v>23</v>
      </c>
      <c r="B256" s="36">
        <v>2</v>
      </c>
      <c r="C256" s="37">
        <v>1</v>
      </c>
      <c r="D256" s="37">
        <v>1</v>
      </c>
      <c r="E256" s="91">
        <v>58</v>
      </c>
      <c r="F256" s="36">
        <v>4</v>
      </c>
      <c r="G256" s="37">
        <v>0</v>
      </c>
      <c r="H256" s="37">
        <v>4</v>
      </c>
      <c r="I256" s="91">
        <v>93</v>
      </c>
      <c r="J256" s="36">
        <v>2</v>
      </c>
      <c r="K256" s="37">
        <v>0</v>
      </c>
      <c r="L256" s="37">
        <v>2</v>
      </c>
      <c r="M256" s="65"/>
      <c r="N256" s="65"/>
      <c r="O256" s="65"/>
      <c r="P256" s="65"/>
      <c r="Q256" s="65"/>
      <c r="R256" s="65"/>
      <c r="S256" s="65"/>
      <c r="T256" s="65"/>
      <c r="U256" s="65"/>
      <c r="V256" s="5"/>
      <c r="W256" s="7"/>
      <c r="X256" s="7"/>
      <c r="Y256" s="7"/>
      <c r="Z256" s="3"/>
      <c r="AA256" s="2"/>
      <c r="AB256" s="1"/>
      <c r="AC256" s="1"/>
      <c r="AD256" s="3"/>
      <c r="AE256" s="2"/>
      <c r="AF256" s="1"/>
      <c r="AG256" s="1"/>
    </row>
    <row r="257" spans="1:33" s="35" customFormat="1" ht="18" customHeight="1">
      <c r="A257" s="19">
        <v>24</v>
      </c>
      <c r="B257" s="39">
        <v>0</v>
      </c>
      <c r="C257" s="40">
        <v>0</v>
      </c>
      <c r="D257" s="40">
        <v>0</v>
      </c>
      <c r="E257" s="92">
        <v>59</v>
      </c>
      <c r="F257" s="39">
        <v>1</v>
      </c>
      <c r="G257" s="40">
        <v>1</v>
      </c>
      <c r="H257" s="40">
        <v>0</v>
      </c>
      <c r="I257" s="92">
        <v>94</v>
      </c>
      <c r="J257" s="39">
        <v>0</v>
      </c>
      <c r="K257" s="40">
        <v>0</v>
      </c>
      <c r="L257" s="40">
        <v>0</v>
      </c>
      <c r="M257" s="65"/>
      <c r="N257" s="65"/>
      <c r="O257" s="65"/>
      <c r="P257" s="65"/>
      <c r="Q257" s="65"/>
      <c r="R257" s="65"/>
      <c r="S257" s="65"/>
      <c r="T257" s="65"/>
      <c r="U257" s="65"/>
      <c r="V257" s="5"/>
      <c r="W257" s="7"/>
      <c r="X257" s="7"/>
      <c r="Y257" s="7"/>
      <c r="Z257" s="3"/>
      <c r="AA257" s="2"/>
      <c r="AB257" s="1"/>
      <c r="AC257" s="1"/>
      <c r="AD257" s="3"/>
      <c r="AE257" s="2"/>
      <c r="AF257" s="1"/>
      <c r="AG257" s="1"/>
    </row>
    <row r="258" spans="1:33" s="6" customFormat="1" ht="25.5" customHeight="1">
      <c r="A258" s="10" t="s">
        <v>28</v>
      </c>
      <c r="B258" s="44">
        <v>5</v>
      </c>
      <c r="C258" s="44">
        <v>4</v>
      </c>
      <c r="D258" s="44">
        <v>1</v>
      </c>
      <c r="E258" s="98" t="s">
        <v>29</v>
      </c>
      <c r="F258" s="44">
        <v>17</v>
      </c>
      <c r="G258" s="44">
        <v>8</v>
      </c>
      <c r="H258" s="44">
        <v>9</v>
      </c>
      <c r="I258" s="93" t="s">
        <v>30</v>
      </c>
      <c r="J258" s="44">
        <v>3</v>
      </c>
      <c r="K258" s="44">
        <v>2</v>
      </c>
      <c r="L258" s="44">
        <v>1</v>
      </c>
      <c r="M258" s="65"/>
      <c r="N258" s="65"/>
      <c r="O258" s="65"/>
      <c r="P258" s="65"/>
      <c r="Q258" s="65"/>
      <c r="R258" s="65"/>
      <c r="S258" s="65"/>
      <c r="T258" s="65"/>
      <c r="U258" s="65"/>
      <c r="V258" s="5"/>
      <c r="W258" s="7"/>
      <c r="X258" s="7"/>
      <c r="Y258" s="7"/>
      <c r="Z258" s="3"/>
      <c r="AA258" s="2"/>
      <c r="AB258" s="1"/>
      <c r="AC258" s="1"/>
      <c r="AD258" s="3"/>
      <c r="AE258" s="2"/>
      <c r="AF258" s="1"/>
      <c r="AG258" s="1"/>
    </row>
    <row r="259" spans="1:33" s="35" customFormat="1" ht="15.75" customHeight="1">
      <c r="A259" s="17">
        <v>25</v>
      </c>
      <c r="B259" s="36">
        <v>0</v>
      </c>
      <c r="C259" s="37">
        <v>0</v>
      </c>
      <c r="D259" s="37">
        <v>0</v>
      </c>
      <c r="E259" s="91">
        <v>60</v>
      </c>
      <c r="F259" s="36">
        <v>5</v>
      </c>
      <c r="G259" s="37">
        <v>3</v>
      </c>
      <c r="H259" s="37">
        <v>2</v>
      </c>
      <c r="I259" s="91">
        <v>95</v>
      </c>
      <c r="J259" s="36">
        <v>2</v>
      </c>
      <c r="K259" s="37">
        <v>2</v>
      </c>
      <c r="L259" s="37">
        <v>0</v>
      </c>
      <c r="M259" s="65"/>
      <c r="N259" s="65"/>
      <c r="O259" s="65"/>
      <c r="P259" s="65"/>
      <c r="Q259" s="65"/>
      <c r="R259" s="65"/>
      <c r="S259" s="65"/>
      <c r="T259" s="65"/>
      <c r="U259" s="65"/>
      <c r="V259" s="5"/>
      <c r="W259" s="7"/>
      <c r="X259" s="7"/>
      <c r="Y259" s="7"/>
      <c r="Z259" s="3"/>
      <c r="AA259" s="2"/>
      <c r="AB259" s="1"/>
      <c r="AC259" s="1"/>
      <c r="AD259" s="3"/>
      <c r="AE259" s="2"/>
      <c r="AF259" s="1"/>
      <c r="AG259" s="1"/>
    </row>
    <row r="260" spans="1:33" s="35" customFormat="1" ht="15.75" customHeight="1">
      <c r="A260" s="17">
        <v>26</v>
      </c>
      <c r="B260" s="36">
        <v>2</v>
      </c>
      <c r="C260" s="37">
        <v>1</v>
      </c>
      <c r="D260" s="37">
        <v>1</v>
      </c>
      <c r="E260" s="91">
        <v>61</v>
      </c>
      <c r="F260" s="36">
        <v>3</v>
      </c>
      <c r="G260" s="37">
        <v>2</v>
      </c>
      <c r="H260" s="37">
        <v>1</v>
      </c>
      <c r="I260" s="91">
        <v>96</v>
      </c>
      <c r="J260" s="36">
        <v>1</v>
      </c>
      <c r="K260" s="37">
        <v>0</v>
      </c>
      <c r="L260" s="37">
        <v>1</v>
      </c>
      <c r="M260" s="65"/>
      <c r="N260" s="65"/>
      <c r="O260" s="65"/>
      <c r="P260" s="65"/>
      <c r="Q260" s="65"/>
      <c r="R260" s="65"/>
      <c r="S260" s="65"/>
      <c r="T260" s="65"/>
      <c r="U260" s="65"/>
      <c r="V260" s="5"/>
      <c r="W260" s="7"/>
      <c r="X260" s="7"/>
      <c r="Y260" s="7"/>
      <c r="Z260" s="3"/>
      <c r="AA260" s="2"/>
      <c r="AB260" s="1"/>
      <c r="AC260" s="1"/>
      <c r="AD260" s="3"/>
      <c r="AE260" s="2"/>
      <c r="AF260" s="1"/>
      <c r="AG260" s="1"/>
    </row>
    <row r="261" spans="1:33" s="35" customFormat="1" ht="15.75" customHeight="1">
      <c r="A261" s="17">
        <v>27</v>
      </c>
      <c r="B261" s="36">
        <v>1</v>
      </c>
      <c r="C261" s="37">
        <v>1</v>
      </c>
      <c r="D261" s="37">
        <v>0</v>
      </c>
      <c r="E261" s="91">
        <v>62</v>
      </c>
      <c r="F261" s="36">
        <v>2</v>
      </c>
      <c r="G261" s="37">
        <v>1</v>
      </c>
      <c r="H261" s="37">
        <v>1</v>
      </c>
      <c r="I261" s="91">
        <v>97</v>
      </c>
      <c r="J261" s="36">
        <v>0</v>
      </c>
      <c r="K261" s="37">
        <v>0</v>
      </c>
      <c r="L261" s="37">
        <v>0</v>
      </c>
      <c r="M261" s="65"/>
      <c r="N261" s="65"/>
      <c r="O261" s="65"/>
      <c r="P261" s="65"/>
      <c r="Q261" s="65"/>
      <c r="R261" s="65"/>
      <c r="S261" s="65"/>
      <c r="T261" s="65"/>
      <c r="U261" s="65"/>
      <c r="V261" s="5"/>
      <c r="W261" s="7"/>
      <c r="X261" s="7"/>
      <c r="Y261" s="7"/>
      <c r="Z261" s="3"/>
      <c r="AA261" s="2"/>
      <c r="AB261" s="1"/>
      <c r="AC261" s="1"/>
      <c r="AD261" s="3"/>
      <c r="AE261" s="2"/>
      <c r="AF261" s="1"/>
      <c r="AG261" s="1"/>
    </row>
    <row r="262" spans="1:33" s="35" customFormat="1" ht="15.75" customHeight="1">
      <c r="A262" s="17">
        <v>28</v>
      </c>
      <c r="B262" s="36">
        <v>1</v>
      </c>
      <c r="C262" s="37">
        <v>1</v>
      </c>
      <c r="D262" s="37">
        <v>0</v>
      </c>
      <c r="E262" s="91">
        <v>63</v>
      </c>
      <c r="F262" s="36">
        <v>3</v>
      </c>
      <c r="G262" s="37">
        <v>0</v>
      </c>
      <c r="H262" s="37">
        <v>3</v>
      </c>
      <c r="I262" s="91">
        <v>98</v>
      </c>
      <c r="J262" s="36">
        <v>0</v>
      </c>
      <c r="K262" s="37">
        <v>0</v>
      </c>
      <c r="L262" s="37">
        <v>0</v>
      </c>
      <c r="M262" s="65"/>
      <c r="N262" s="65"/>
      <c r="O262" s="65"/>
      <c r="P262" s="65"/>
      <c r="Q262" s="65"/>
      <c r="R262" s="65"/>
      <c r="S262" s="65"/>
      <c r="T262" s="65"/>
      <c r="U262" s="65"/>
      <c r="V262" s="5"/>
      <c r="W262" s="7"/>
      <c r="X262" s="7"/>
      <c r="Y262" s="7"/>
      <c r="Z262" s="3"/>
      <c r="AA262" s="2"/>
      <c r="AB262" s="1"/>
      <c r="AC262" s="1"/>
      <c r="AD262" s="3"/>
      <c r="AE262" s="2"/>
      <c r="AF262" s="1"/>
      <c r="AG262" s="1"/>
    </row>
    <row r="263" spans="1:33" s="35" customFormat="1" ht="18" customHeight="1">
      <c r="A263" s="19">
        <v>29</v>
      </c>
      <c r="B263" s="39">
        <v>1</v>
      </c>
      <c r="C263" s="40">
        <v>1</v>
      </c>
      <c r="D263" s="40">
        <v>0</v>
      </c>
      <c r="E263" s="92">
        <v>64</v>
      </c>
      <c r="F263" s="39">
        <v>4</v>
      </c>
      <c r="G263" s="40">
        <v>2</v>
      </c>
      <c r="H263" s="40">
        <v>2</v>
      </c>
      <c r="I263" s="91">
        <v>99</v>
      </c>
      <c r="J263" s="36">
        <v>0</v>
      </c>
      <c r="K263" s="37">
        <v>0</v>
      </c>
      <c r="L263" s="37">
        <v>0</v>
      </c>
      <c r="M263" s="65"/>
      <c r="N263" s="65"/>
      <c r="O263" s="65"/>
      <c r="P263" s="65"/>
      <c r="Q263" s="65"/>
      <c r="R263" s="65"/>
      <c r="S263" s="65"/>
      <c r="T263" s="65"/>
      <c r="U263" s="65"/>
      <c r="V263" s="5"/>
      <c r="W263" s="7"/>
      <c r="X263" s="7"/>
      <c r="Y263" s="7"/>
      <c r="Z263" s="3"/>
      <c r="AA263" s="2"/>
      <c r="AB263" s="1"/>
      <c r="AC263" s="1"/>
      <c r="AD263" s="3"/>
      <c r="AE263" s="2"/>
      <c r="AF263" s="1"/>
      <c r="AG263" s="1"/>
    </row>
    <row r="264" spans="1:33" s="6" customFormat="1" ht="25.5" customHeight="1">
      <c r="A264" s="10" t="s">
        <v>31</v>
      </c>
      <c r="B264" s="44">
        <v>3</v>
      </c>
      <c r="C264" s="44">
        <v>2</v>
      </c>
      <c r="D264" s="44">
        <v>1</v>
      </c>
      <c r="E264" s="98" t="s">
        <v>32</v>
      </c>
      <c r="F264" s="44">
        <v>27</v>
      </c>
      <c r="G264" s="44">
        <v>17</v>
      </c>
      <c r="H264" s="44">
        <v>10</v>
      </c>
      <c r="I264" s="95">
        <v>100</v>
      </c>
      <c r="J264" s="47">
        <v>0</v>
      </c>
      <c r="K264" s="48">
        <v>0</v>
      </c>
      <c r="L264" s="48">
        <v>0</v>
      </c>
      <c r="M264" s="65"/>
      <c r="N264" s="65"/>
      <c r="O264" s="65"/>
      <c r="P264" s="65"/>
      <c r="Q264" s="65"/>
      <c r="R264" s="65"/>
      <c r="S264" s="65"/>
      <c r="T264" s="65"/>
      <c r="U264" s="65"/>
      <c r="V264" s="5"/>
      <c r="W264" s="7"/>
      <c r="X264" s="7"/>
      <c r="Y264" s="7"/>
      <c r="Z264" s="3"/>
      <c r="AA264" s="2"/>
      <c r="AB264" s="1"/>
      <c r="AC264" s="1"/>
      <c r="AD264" s="3"/>
      <c r="AE264" s="2"/>
      <c r="AF264" s="1"/>
      <c r="AG264" s="1"/>
    </row>
    <row r="265" spans="1:33" s="35" customFormat="1" ht="15.75" customHeight="1">
      <c r="A265" s="17">
        <v>30</v>
      </c>
      <c r="B265" s="36">
        <v>0</v>
      </c>
      <c r="C265" s="37">
        <v>0</v>
      </c>
      <c r="D265" s="37">
        <v>0</v>
      </c>
      <c r="E265" s="91">
        <v>65</v>
      </c>
      <c r="F265" s="36">
        <v>9</v>
      </c>
      <c r="G265" s="37">
        <v>6</v>
      </c>
      <c r="H265" s="37">
        <v>3</v>
      </c>
      <c r="I265" s="91">
        <v>101</v>
      </c>
      <c r="J265" s="36">
        <v>0</v>
      </c>
      <c r="K265" s="37">
        <v>0</v>
      </c>
      <c r="L265" s="37">
        <v>0</v>
      </c>
      <c r="M265" s="65"/>
      <c r="N265" s="65"/>
      <c r="O265" s="65"/>
      <c r="P265" s="65"/>
      <c r="Q265" s="65"/>
      <c r="R265" s="65"/>
      <c r="S265" s="65"/>
      <c r="T265" s="65"/>
      <c r="U265" s="65"/>
      <c r="V265" s="5"/>
      <c r="W265" s="7"/>
      <c r="X265" s="7"/>
      <c r="Y265" s="7"/>
      <c r="Z265" s="3"/>
      <c r="AA265" s="2"/>
      <c r="AB265" s="1"/>
      <c r="AC265" s="1"/>
      <c r="AD265" s="3"/>
      <c r="AE265" s="2"/>
      <c r="AF265" s="1"/>
      <c r="AG265" s="1"/>
    </row>
    <row r="266" spans="1:33" s="35" customFormat="1" ht="15.75" customHeight="1">
      <c r="A266" s="17">
        <v>31</v>
      </c>
      <c r="B266" s="36">
        <v>1</v>
      </c>
      <c r="C266" s="37">
        <v>1</v>
      </c>
      <c r="D266" s="37">
        <v>0</v>
      </c>
      <c r="E266" s="91">
        <v>66</v>
      </c>
      <c r="F266" s="36">
        <v>5</v>
      </c>
      <c r="G266" s="37">
        <v>3</v>
      </c>
      <c r="H266" s="37">
        <v>2</v>
      </c>
      <c r="I266" s="91">
        <v>102</v>
      </c>
      <c r="J266" s="36">
        <v>0</v>
      </c>
      <c r="K266" s="37">
        <v>0</v>
      </c>
      <c r="L266" s="37">
        <v>0</v>
      </c>
      <c r="M266" s="65"/>
      <c r="N266" s="65"/>
      <c r="O266" s="65"/>
      <c r="P266" s="65"/>
      <c r="Q266" s="65"/>
      <c r="R266" s="65"/>
      <c r="S266" s="65"/>
      <c r="T266" s="65"/>
      <c r="U266" s="65"/>
      <c r="V266" s="5"/>
      <c r="W266" s="7"/>
      <c r="X266" s="7"/>
      <c r="Y266" s="7"/>
      <c r="Z266" s="3"/>
      <c r="AA266" s="2"/>
      <c r="AB266" s="1"/>
      <c r="AC266" s="1"/>
      <c r="AD266" s="3"/>
      <c r="AE266" s="2"/>
      <c r="AF266" s="1"/>
      <c r="AG266" s="1"/>
    </row>
    <row r="267" spans="1:33" s="35" customFormat="1" ht="15.75" customHeight="1">
      <c r="A267" s="17">
        <v>32</v>
      </c>
      <c r="B267" s="36">
        <v>0</v>
      </c>
      <c r="C267" s="37">
        <v>0</v>
      </c>
      <c r="D267" s="37">
        <v>0</v>
      </c>
      <c r="E267" s="91">
        <v>67</v>
      </c>
      <c r="F267" s="36">
        <v>1</v>
      </c>
      <c r="G267" s="37">
        <v>1</v>
      </c>
      <c r="H267" s="37">
        <v>0</v>
      </c>
      <c r="I267" s="91">
        <v>103</v>
      </c>
      <c r="J267" s="36">
        <v>0</v>
      </c>
      <c r="K267" s="37">
        <v>0</v>
      </c>
      <c r="L267" s="37">
        <v>0</v>
      </c>
      <c r="M267" s="65"/>
      <c r="N267" s="65"/>
      <c r="O267" s="65"/>
      <c r="P267" s="65"/>
      <c r="Q267" s="65"/>
      <c r="R267" s="65"/>
      <c r="S267" s="65"/>
      <c r="T267" s="65"/>
      <c r="U267" s="65"/>
      <c r="V267" s="5"/>
      <c r="W267" s="7"/>
      <c r="X267" s="7"/>
      <c r="Y267" s="7"/>
      <c r="Z267" s="3"/>
      <c r="AA267" s="2"/>
      <c r="AB267" s="1"/>
      <c r="AC267" s="1"/>
      <c r="AD267" s="3"/>
      <c r="AE267" s="2"/>
      <c r="AF267" s="1"/>
      <c r="AG267" s="1"/>
    </row>
    <row r="268" spans="1:33" s="35" customFormat="1" ht="15.75" customHeight="1">
      <c r="A268" s="17">
        <v>33</v>
      </c>
      <c r="B268" s="36">
        <v>0</v>
      </c>
      <c r="C268" s="37">
        <v>0</v>
      </c>
      <c r="D268" s="37">
        <v>0</v>
      </c>
      <c r="E268" s="91">
        <v>68</v>
      </c>
      <c r="F268" s="36">
        <v>2</v>
      </c>
      <c r="G268" s="37">
        <v>0</v>
      </c>
      <c r="H268" s="37">
        <v>2</v>
      </c>
      <c r="I268" s="96" t="s">
        <v>33</v>
      </c>
      <c r="J268" s="39">
        <v>0</v>
      </c>
      <c r="K268" s="40">
        <v>0</v>
      </c>
      <c r="L268" s="40">
        <v>0</v>
      </c>
      <c r="M268" s="65"/>
      <c r="N268" s="65"/>
      <c r="O268" s="65"/>
      <c r="P268" s="65"/>
      <c r="Q268" s="65"/>
      <c r="R268" s="65"/>
      <c r="S268" s="65"/>
      <c r="T268" s="65"/>
      <c r="U268" s="65"/>
      <c r="V268" s="5"/>
      <c r="W268" s="7"/>
      <c r="X268" s="7"/>
      <c r="Y268" s="7"/>
      <c r="Z268" s="3"/>
      <c r="AA268" s="2"/>
      <c r="AB268" s="1"/>
      <c r="AC268" s="1"/>
      <c r="AD268" s="3"/>
      <c r="AE268" s="2"/>
      <c r="AF268" s="1"/>
      <c r="AG268" s="1"/>
    </row>
    <row r="269" spans="1:33" s="35" customFormat="1" ht="21" customHeight="1" thickBot="1">
      <c r="A269" s="32">
        <v>34</v>
      </c>
      <c r="B269" s="36">
        <v>2</v>
      </c>
      <c r="C269" s="37">
        <v>1</v>
      </c>
      <c r="D269" s="37">
        <v>1</v>
      </c>
      <c r="E269" s="91">
        <v>69</v>
      </c>
      <c r="F269" s="36">
        <v>10</v>
      </c>
      <c r="G269" s="37">
        <v>7</v>
      </c>
      <c r="H269" s="37">
        <v>3</v>
      </c>
      <c r="I269" s="107" t="s">
        <v>5</v>
      </c>
      <c r="J269" s="47">
        <v>226</v>
      </c>
      <c r="K269" s="47">
        <v>110</v>
      </c>
      <c r="L269" s="47">
        <v>116</v>
      </c>
      <c r="M269" s="65"/>
      <c r="N269" s="65"/>
      <c r="O269" s="65"/>
      <c r="P269" s="65"/>
      <c r="Q269" s="65"/>
      <c r="R269" s="65"/>
      <c r="S269" s="65"/>
      <c r="T269" s="65"/>
      <c r="U269" s="65"/>
      <c r="V269" s="5"/>
      <c r="W269" s="7"/>
      <c r="X269" s="7"/>
      <c r="Y269" s="7"/>
      <c r="Z269" s="3"/>
      <c r="AA269" s="2"/>
      <c r="AB269" s="1"/>
      <c r="AC269" s="1"/>
      <c r="AD269" s="3"/>
      <c r="AE269" s="2"/>
      <c r="AF269" s="1"/>
      <c r="AG269" s="1"/>
    </row>
    <row r="270" spans="1:33" s="58" customFormat="1" ht="24" customHeight="1" thickTop="1" thickBot="1">
      <c r="A270" s="53" t="s">
        <v>34</v>
      </c>
      <c r="B270" s="115">
        <v>16</v>
      </c>
      <c r="C270" s="116">
        <v>6</v>
      </c>
      <c r="D270" s="116">
        <v>10</v>
      </c>
      <c r="E270" s="117" t="s">
        <v>36</v>
      </c>
      <c r="F270" s="116">
        <v>102</v>
      </c>
      <c r="G270" s="116">
        <v>55</v>
      </c>
      <c r="H270" s="116">
        <v>47</v>
      </c>
      <c r="I270" s="118" t="s">
        <v>37</v>
      </c>
      <c r="J270" s="116">
        <v>108</v>
      </c>
      <c r="K270" s="116">
        <v>49</v>
      </c>
      <c r="L270" s="116">
        <v>59</v>
      </c>
      <c r="M270" s="65"/>
      <c r="N270" s="65"/>
      <c r="O270" s="65"/>
      <c r="P270" s="65"/>
      <c r="Q270" s="65"/>
      <c r="R270" s="65"/>
      <c r="S270" s="65"/>
      <c r="T270" s="65"/>
      <c r="U270" s="65"/>
      <c r="V270" s="5"/>
      <c r="W270" s="7"/>
      <c r="X270" s="7"/>
      <c r="Y270" s="7"/>
      <c r="Z270" s="3"/>
      <c r="AA270" s="2"/>
      <c r="AB270" s="1"/>
      <c r="AC270" s="1"/>
      <c r="AD270" s="3"/>
      <c r="AE270" s="2"/>
      <c r="AF270" s="1"/>
      <c r="AG270" s="1"/>
    </row>
    <row r="271" spans="1:33" s="31" customFormat="1" ht="24" customHeight="1" thickBot="1">
      <c r="A271" s="24"/>
      <c r="B271" s="25" t="s">
        <v>39</v>
      </c>
      <c r="C271" s="26"/>
      <c r="D271" s="27"/>
      <c r="E271" s="28"/>
      <c r="F271" s="29"/>
      <c r="G271" s="59" t="s">
        <v>165</v>
      </c>
      <c r="H271" s="29"/>
      <c r="I271" s="28"/>
      <c r="J271" s="29"/>
      <c r="K271" s="60" t="s">
        <v>92</v>
      </c>
      <c r="L271" s="30"/>
      <c r="M271" s="35"/>
      <c r="N271" s="65"/>
      <c r="O271" s="65"/>
      <c r="P271" s="65"/>
      <c r="Q271" s="65"/>
      <c r="R271" s="65"/>
      <c r="S271" s="65"/>
      <c r="T271" s="65"/>
      <c r="U271" s="65"/>
      <c r="V271" s="5"/>
      <c r="W271" s="7"/>
      <c r="X271" s="7"/>
      <c r="Y271" s="7"/>
      <c r="Z271" s="3"/>
      <c r="AA271" s="2"/>
      <c r="AB271" s="1"/>
      <c r="AC271" s="1"/>
      <c r="AD271" s="3"/>
      <c r="AE271" s="2"/>
      <c r="AF271" s="1"/>
      <c r="AG271" s="1"/>
    </row>
    <row r="272" spans="1:33" s="4" customFormat="1" ht="21" customHeight="1">
      <c r="A272" s="11" t="s">
        <v>1</v>
      </c>
      <c r="B272" s="8" t="s">
        <v>2</v>
      </c>
      <c r="C272" s="8" t="s">
        <v>3</v>
      </c>
      <c r="D272" s="9" t="s">
        <v>4</v>
      </c>
      <c r="E272" s="11" t="s">
        <v>1</v>
      </c>
      <c r="F272" s="8" t="s">
        <v>2</v>
      </c>
      <c r="G272" s="8" t="s">
        <v>3</v>
      </c>
      <c r="H272" s="9" t="s">
        <v>4</v>
      </c>
      <c r="I272" s="11" t="s">
        <v>1</v>
      </c>
      <c r="J272" s="8" t="s">
        <v>2</v>
      </c>
      <c r="K272" s="8" t="s">
        <v>3</v>
      </c>
      <c r="L272" s="16" t="s">
        <v>4</v>
      </c>
      <c r="M272" s="65"/>
      <c r="N272" s="65"/>
      <c r="O272" s="65"/>
      <c r="P272" s="65"/>
      <c r="Q272" s="65"/>
      <c r="R272" s="65"/>
      <c r="S272" s="65"/>
      <c r="T272" s="65"/>
      <c r="U272" s="65"/>
      <c r="V272" s="5"/>
      <c r="W272" s="7"/>
      <c r="X272" s="7"/>
      <c r="Y272" s="7"/>
      <c r="Z272" s="3"/>
      <c r="AA272" s="2"/>
      <c r="AB272" s="1"/>
      <c r="AC272" s="1"/>
      <c r="AD272" s="3"/>
      <c r="AE272" s="2"/>
      <c r="AF272" s="1"/>
      <c r="AG272" s="1"/>
    </row>
    <row r="273" spans="1:33" s="6" customFormat="1" ht="25.5" customHeight="1">
      <c r="A273" s="10" t="s">
        <v>6</v>
      </c>
      <c r="B273" s="44">
        <v>5</v>
      </c>
      <c r="C273" s="44">
        <v>2</v>
      </c>
      <c r="D273" s="44">
        <v>3</v>
      </c>
      <c r="E273" s="98" t="s">
        <v>7</v>
      </c>
      <c r="F273" s="44">
        <v>11</v>
      </c>
      <c r="G273" s="44">
        <v>5</v>
      </c>
      <c r="H273" s="44">
        <v>6</v>
      </c>
      <c r="I273" s="98" t="s">
        <v>8</v>
      </c>
      <c r="J273" s="44">
        <v>17</v>
      </c>
      <c r="K273" s="44">
        <v>8</v>
      </c>
      <c r="L273" s="44">
        <v>9</v>
      </c>
      <c r="M273" s="65"/>
      <c r="N273" s="65"/>
      <c r="O273" s="65"/>
      <c r="P273" s="65"/>
      <c r="Q273" s="65"/>
      <c r="R273" s="65"/>
      <c r="S273" s="65"/>
      <c r="T273" s="65"/>
      <c r="U273" s="65"/>
      <c r="V273" s="5"/>
      <c r="W273" s="7"/>
      <c r="X273" s="7"/>
      <c r="Y273" s="7"/>
      <c r="Z273" s="3"/>
      <c r="AA273" s="2"/>
      <c r="AB273" s="1"/>
      <c r="AC273" s="1"/>
      <c r="AD273" s="3"/>
      <c r="AE273" s="2"/>
      <c r="AF273" s="1"/>
      <c r="AG273" s="1"/>
    </row>
    <row r="274" spans="1:33" s="35" customFormat="1" ht="15.75" customHeight="1">
      <c r="A274" s="17">
        <v>0</v>
      </c>
      <c r="B274" s="36">
        <v>1</v>
      </c>
      <c r="C274" s="37">
        <v>0</v>
      </c>
      <c r="D274" s="37">
        <v>1</v>
      </c>
      <c r="E274" s="91">
        <v>35</v>
      </c>
      <c r="F274" s="36">
        <v>2</v>
      </c>
      <c r="G274" s="37">
        <v>1</v>
      </c>
      <c r="H274" s="37">
        <v>1</v>
      </c>
      <c r="I274" s="91">
        <v>70</v>
      </c>
      <c r="J274" s="36">
        <v>4</v>
      </c>
      <c r="K274" s="37">
        <v>2</v>
      </c>
      <c r="L274" s="37">
        <v>2</v>
      </c>
      <c r="M274" s="65"/>
      <c r="N274" s="65"/>
      <c r="O274" s="65"/>
      <c r="P274" s="65"/>
      <c r="Q274" s="65"/>
      <c r="R274" s="65"/>
      <c r="S274" s="65"/>
      <c r="T274" s="65"/>
      <c r="U274" s="65"/>
      <c r="V274" s="5"/>
      <c r="W274" s="7"/>
      <c r="X274" s="7"/>
      <c r="Y274" s="7"/>
      <c r="Z274" s="3"/>
      <c r="AA274" s="2"/>
      <c r="AB274" s="1"/>
      <c r="AC274" s="1"/>
      <c r="AD274" s="3"/>
      <c r="AE274" s="2"/>
      <c r="AF274" s="1"/>
      <c r="AG274" s="1"/>
    </row>
    <row r="275" spans="1:33" s="35" customFormat="1" ht="15.75" customHeight="1">
      <c r="A275" s="17">
        <v>1</v>
      </c>
      <c r="B275" s="36">
        <v>0</v>
      </c>
      <c r="C275" s="37">
        <v>0</v>
      </c>
      <c r="D275" s="37">
        <v>0</v>
      </c>
      <c r="E275" s="91">
        <v>36</v>
      </c>
      <c r="F275" s="36">
        <v>1</v>
      </c>
      <c r="G275" s="37">
        <v>0</v>
      </c>
      <c r="H275" s="37">
        <v>1</v>
      </c>
      <c r="I275" s="91">
        <v>71</v>
      </c>
      <c r="J275" s="36">
        <v>2</v>
      </c>
      <c r="K275" s="37">
        <v>0</v>
      </c>
      <c r="L275" s="37">
        <v>2</v>
      </c>
      <c r="M275" s="65"/>
      <c r="N275" s="65"/>
      <c r="O275" s="65"/>
      <c r="P275" s="65"/>
      <c r="Q275" s="65"/>
      <c r="R275" s="65"/>
      <c r="S275" s="65"/>
      <c r="T275" s="65"/>
      <c r="U275" s="65"/>
      <c r="V275" s="5"/>
      <c r="W275" s="7"/>
      <c r="X275" s="7"/>
      <c r="Y275" s="7"/>
      <c r="Z275" s="3"/>
      <c r="AA275" s="2"/>
      <c r="AB275" s="1"/>
      <c r="AC275" s="1"/>
      <c r="AD275" s="3"/>
      <c r="AE275" s="2"/>
      <c r="AF275" s="1"/>
      <c r="AG275" s="1"/>
    </row>
    <row r="276" spans="1:33" s="35" customFormat="1" ht="15.75" customHeight="1">
      <c r="A276" s="17">
        <v>2</v>
      </c>
      <c r="B276" s="36">
        <v>1</v>
      </c>
      <c r="C276" s="37">
        <v>1</v>
      </c>
      <c r="D276" s="37">
        <v>0</v>
      </c>
      <c r="E276" s="91">
        <v>37</v>
      </c>
      <c r="F276" s="36">
        <v>2</v>
      </c>
      <c r="G276" s="37">
        <v>1</v>
      </c>
      <c r="H276" s="37">
        <v>1</v>
      </c>
      <c r="I276" s="91">
        <v>72</v>
      </c>
      <c r="J276" s="36">
        <v>3</v>
      </c>
      <c r="K276" s="37">
        <v>2</v>
      </c>
      <c r="L276" s="37">
        <v>1</v>
      </c>
      <c r="M276" s="65"/>
      <c r="N276" s="65"/>
      <c r="O276" s="65"/>
      <c r="P276" s="65"/>
      <c r="Q276" s="65"/>
      <c r="R276" s="65"/>
      <c r="S276" s="65"/>
      <c r="T276" s="65"/>
      <c r="U276" s="65"/>
      <c r="V276" s="5"/>
      <c r="W276" s="7"/>
      <c r="X276" s="7"/>
      <c r="Y276" s="7"/>
      <c r="Z276" s="3"/>
      <c r="AA276" s="2"/>
      <c r="AB276" s="1"/>
      <c r="AC276" s="1"/>
      <c r="AD276" s="3"/>
      <c r="AE276" s="2"/>
      <c r="AF276" s="1"/>
      <c r="AG276" s="1"/>
    </row>
    <row r="277" spans="1:33" s="35" customFormat="1" ht="15.75" customHeight="1">
      <c r="A277" s="17">
        <v>3</v>
      </c>
      <c r="B277" s="36">
        <v>1</v>
      </c>
      <c r="C277" s="37">
        <v>1</v>
      </c>
      <c r="D277" s="37">
        <v>0</v>
      </c>
      <c r="E277" s="91">
        <v>38</v>
      </c>
      <c r="F277" s="36">
        <v>0</v>
      </c>
      <c r="G277" s="37">
        <v>0</v>
      </c>
      <c r="H277" s="37">
        <v>0</v>
      </c>
      <c r="I277" s="91">
        <v>73</v>
      </c>
      <c r="J277" s="36">
        <v>6</v>
      </c>
      <c r="K277" s="37">
        <v>4</v>
      </c>
      <c r="L277" s="37">
        <v>2</v>
      </c>
      <c r="M277" s="65"/>
      <c r="N277" s="65"/>
      <c r="O277" s="65"/>
      <c r="P277" s="65"/>
      <c r="Q277" s="65"/>
      <c r="R277" s="65"/>
      <c r="S277" s="65"/>
      <c r="T277" s="65"/>
      <c r="U277" s="65"/>
      <c r="V277" s="5"/>
      <c r="W277" s="7"/>
      <c r="X277" s="7"/>
      <c r="Y277" s="7"/>
      <c r="Z277" s="3"/>
      <c r="AA277" s="2"/>
      <c r="AB277" s="1"/>
      <c r="AC277" s="1"/>
      <c r="AD277" s="3"/>
      <c r="AE277" s="2"/>
      <c r="AF277" s="1"/>
      <c r="AG277" s="1"/>
    </row>
    <row r="278" spans="1:33" s="35" customFormat="1" ht="18" customHeight="1">
      <c r="A278" s="19">
        <v>4</v>
      </c>
      <c r="B278" s="105">
        <v>2</v>
      </c>
      <c r="C278" s="40">
        <v>0</v>
      </c>
      <c r="D278" s="40">
        <v>2</v>
      </c>
      <c r="E278" s="92">
        <v>39</v>
      </c>
      <c r="F278" s="39">
        <v>6</v>
      </c>
      <c r="G278" s="40">
        <v>3</v>
      </c>
      <c r="H278" s="40">
        <v>3</v>
      </c>
      <c r="I278" s="92">
        <v>74</v>
      </c>
      <c r="J278" s="39">
        <v>2</v>
      </c>
      <c r="K278" s="40">
        <v>0</v>
      </c>
      <c r="L278" s="40">
        <v>2</v>
      </c>
      <c r="M278" s="65"/>
      <c r="N278" s="65"/>
      <c r="O278" s="65"/>
      <c r="P278" s="65"/>
      <c r="Q278" s="65"/>
      <c r="R278" s="65"/>
      <c r="S278" s="65"/>
      <c r="T278" s="65"/>
      <c r="U278" s="65"/>
      <c r="V278" s="5"/>
      <c r="W278" s="7"/>
      <c r="X278" s="7"/>
      <c r="Y278" s="7"/>
      <c r="Z278" s="3"/>
      <c r="AA278" s="2"/>
      <c r="AB278" s="1"/>
      <c r="AC278" s="1"/>
      <c r="AD278" s="3"/>
      <c r="AE278" s="2"/>
      <c r="AF278" s="1"/>
      <c r="AG278" s="1"/>
    </row>
    <row r="279" spans="1:33" s="6" customFormat="1" ht="25.5" customHeight="1">
      <c r="A279" s="10" t="s">
        <v>10</v>
      </c>
      <c r="B279" s="44">
        <v>7</v>
      </c>
      <c r="C279" s="44">
        <v>5</v>
      </c>
      <c r="D279" s="44">
        <v>2</v>
      </c>
      <c r="E279" s="98" t="s">
        <v>11</v>
      </c>
      <c r="F279" s="44">
        <v>14</v>
      </c>
      <c r="G279" s="44">
        <v>9</v>
      </c>
      <c r="H279" s="44">
        <v>5</v>
      </c>
      <c r="I279" s="98" t="s">
        <v>12</v>
      </c>
      <c r="J279" s="44">
        <v>11</v>
      </c>
      <c r="K279" s="44">
        <v>7</v>
      </c>
      <c r="L279" s="44">
        <v>4</v>
      </c>
      <c r="M279" s="65"/>
      <c r="N279" s="65"/>
      <c r="O279" s="65"/>
      <c r="P279" s="65"/>
      <c r="Q279" s="65"/>
      <c r="R279" s="65"/>
      <c r="S279" s="65"/>
      <c r="T279" s="65"/>
      <c r="U279" s="65"/>
      <c r="V279" s="5"/>
      <c r="W279" s="7"/>
      <c r="X279" s="7"/>
      <c r="Y279" s="7"/>
      <c r="Z279" s="3"/>
      <c r="AA279" s="2"/>
      <c r="AB279" s="1"/>
      <c r="AC279" s="1"/>
      <c r="AD279" s="3"/>
      <c r="AE279" s="2"/>
      <c r="AF279" s="1"/>
      <c r="AG279" s="1"/>
    </row>
    <row r="280" spans="1:33" s="35" customFormat="1" ht="15.75" customHeight="1">
      <c r="A280" s="17">
        <v>5</v>
      </c>
      <c r="B280" s="36">
        <v>2</v>
      </c>
      <c r="C280" s="37">
        <v>1</v>
      </c>
      <c r="D280" s="37">
        <v>1</v>
      </c>
      <c r="E280" s="91">
        <v>40</v>
      </c>
      <c r="F280" s="36">
        <v>3</v>
      </c>
      <c r="G280" s="37">
        <v>1</v>
      </c>
      <c r="H280" s="37">
        <v>2</v>
      </c>
      <c r="I280" s="91">
        <v>75</v>
      </c>
      <c r="J280" s="36">
        <v>3</v>
      </c>
      <c r="K280" s="37">
        <v>2</v>
      </c>
      <c r="L280" s="37">
        <v>1</v>
      </c>
      <c r="M280" s="65"/>
      <c r="N280" s="65"/>
      <c r="O280" s="65"/>
      <c r="P280" s="65"/>
      <c r="Q280" s="65"/>
      <c r="R280" s="65"/>
      <c r="S280" s="65"/>
      <c r="T280" s="65"/>
      <c r="U280" s="65"/>
      <c r="V280" s="5"/>
      <c r="W280" s="7"/>
      <c r="X280" s="7"/>
      <c r="Y280" s="7"/>
      <c r="Z280" s="3"/>
      <c r="AA280" s="2"/>
      <c r="AB280" s="1"/>
      <c r="AC280" s="1"/>
      <c r="AD280" s="3"/>
      <c r="AE280" s="2"/>
      <c r="AF280" s="1"/>
      <c r="AG280" s="1"/>
    </row>
    <row r="281" spans="1:33" s="35" customFormat="1" ht="15.75" customHeight="1">
      <c r="A281" s="17">
        <v>6</v>
      </c>
      <c r="B281" s="36">
        <v>2</v>
      </c>
      <c r="C281" s="37">
        <v>1</v>
      </c>
      <c r="D281" s="37">
        <v>1</v>
      </c>
      <c r="E281" s="91">
        <v>41</v>
      </c>
      <c r="F281" s="36">
        <v>4</v>
      </c>
      <c r="G281" s="37">
        <v>4</v>
      </c>
      <c r="H281" s="37">
        <v>0</v>
      </c>
      <c r="I281" s="91">
        <v>76</v>
      </c>
      <c r="J281" s="36">
        <v>2</v>
      </c>
      <c r="K281" s="37">
        <v>1</v>
      </c>
      <c r="L281" s="37">
        <v>1</v>
      </c>
      <c r="M281" s="65"/>
      <c r="N281" s="65"/>
      <c r="O281" s="65"/>
      <c r="P281" s="65"/>
      <c r="Q281" s="65"/>
      <c r="R281" s="65"/>
      <c r="S281" s="65"/>
      <c r="T281" s="65"/>
      <c r="U281" s="65"/>
      <c r="V281" s="5"/>
      <c r="W281" s="7"/>
      <c r="X281" s="7"/>
      <c r="Y281" s="7"/>
      <c r="Z281" s="3"/>
      <c r="AA281" s="2"/>
      <c r="AB281" s="1"/>
      <c r="AC281" s="1"/>
      <c r="AD281" s="3"/>
      <c r="AE281" s="2"/>
      <c r="AF281" s="1"/>
      <c r="AG281" s="1"/>
    </row>
    <row r="282" spans="1:33" s="35" customFormat="1" ht="15.75" customHeight="1">
      <c r="A282" s="17">
        <v>7</v>
      </c>
      <c r="B282" s="36">
        <v>2</v>
      </c>
      <c r="C282" s="37">
        <v>2</v>
      </c>
      <c r="D282" s="37">
        <v>0</v>
      </c>
      <c r="E282" s="91">
        <v>42</v>
      </c>
      <c r="F282" s="36">
        <v>0</v>
      </c>
      <c r="G282" s="37">
        <v>0</v>
      </c>
      <c r="H282" s="37">
        <v>0</v>
      </c>
      <c r="I282" s="91">
        <v>77</v>
      </c>
      <c r="J282" s="36">
        <v>4</v>
      </c>
      <c r="K282" s="37">
        <v>3</v>
      </c>
      <c r="L282" s="37">
        <v>1</v>
      </c>
      <c r="M282" s="65"/>
      <c r="N282" s="65"/>
      <c r="O282" s="65"/>
      <c r="P282" s="65"/>
      <c r="Q282" s="65"/>
      <c r="R282" s="65"/>
      <c r="S282" s="65"/>
      <c r="T282" s="65"/>
      <c r="U282" s="65"/>
      <c r="V282" s="5"/>
      <c r="W282" s="7"/>
      <c r="X282" s="7"/>
      <c r="Y282" s="7"/>
      <c r="Z282" s="3"/>
      <c r="AA282" s="2"/>
      <c r="AB282" s="1"/>
      <c r="AC282" s="1"/>
      <c r="AD282" s="3"/>
      <c r="AE282" s="2"/>
      <c r="AF282" s="1"/>
      <c r="AG282" s="1"/>
    </row>
    <row r="283" spans="1:33" s="35" customFormat="1" ht="15.75" customHeight="1">
      <c r="A283" s="17">
        <v>8</v>
      </c>
      <c r="B283" s="36">
        <v>1</v>
      </c>
      <c r="C283" s="37">
        <v>1</v>
      </c>
      <c r="D283" s="37">
        <v>0</v>
      </c>
      <c r="E283" s="91">
        <v>43</v>
      </c>
      <c r="F283" s="36">
        <v>2</v>
      </c>
      <c r="G283" s="37">
        <v>1</v>
      </c>
      <c r="H283" s="37">
        <v>1</v>
      </c>
      <c r="I283" s="91">
        <v>78</v>
      </c>
      <c r="J283" s="36">
        <v>2</v>
      </c>
      <c r="K283" s="37">
        <v>1</v>
      </c>
      <c r="L283" s="37">
        <v>1</v>
      </c>
      <c r="M283" s="65"/>
      <c r="N283" s="65"/>
      <c r="O283" s="65"/>
      <c r="P283" s="65"/>
      <c r="Q283" s="65"/>
      <c r="R283" s="65"/>
      <c r="S283" s="65"/>
      <c r="T283" s="65"/>
      <c r="U283" s="65"/>
      <c r="V283" s="5"/>
      <c r="W283" s="7"/>
      <c r="X283" s="7"/>
      <c r="Y283" s="7"/>
      <c r="Z283" s="3"/>
      <c r="AA283" s="2"/>
      <c r="AB283" s="1"/>
      <c r="AC283" s="1"/>
      <c r="AD283" s="3"/>
      <c r="AE283" s="2"/>
      <c r="AF283" s="1"/>
      <c r="AG283" s="1"/>
    </row>
    <row r="284" spans="1:33" s="35" customFormat="1" ht="18" customHeight="1">
      <c r="A284" s="19">
        <v>9</v>
      </c>
      <c r="B284" s="39">
        <v>0</v>
      </c>
      <c r="C284" s="40">
        <v>0</v>
      </c>
      <c r="D284" s="40">
        <v>0</v>
      </c>
      <c r="E284" s="92">
        <v>44</v>
      </c>
      <c r="F284" s="39">
        <v>5</v>
      </c>
      <c r="G284" s="40">
        <v>3</v>
      </c>
      <c r="H284" s="40">
        <v>2</v>
      </c>
      <c r="I284" s="92">
        <v>79</v>
      </c>
      <c r="J284" s="39">
        <v>0</v>
      </c>
      <c r="K284" s="40">
        <v>0</v>
      </c>
      <c r="L284" s="40">
        <v>0</v>
      </c>
      <c r="M284" s="65"/>
      <c r="N284" s="65"/>
      <c r="O284" s="65"/>
      <c r="P284" s="65"/>
      <c r="Q284" s="65"/>
      <c r="R284" s="65"/>
      <c r="S284" s="65"/>
      <c r="T284" s="65"/>
      <c r="U284" s="65"/>
      <c r="V284" s="5"/>
      <c r="W284" s="7"/>
      <c r="X284" s="7"/>
      <c r="Y284" s="7"/>
      <c r="Z284" s="3"/>
      <c r="AA284" s="2"/>
      <c r="AB284" s="1"/>
      <c r="AC284" s="1"/>
      <c r="AD284" s="3"/>
      <c r="AE284" s="2"/>
      <c r="AF284" s="1"/>
      <c r="AG284" s="1"/>
    </row>
    <row r="285" spans="1:33" s="6" customFormat="1" ht="25.5" customHeight="1">
      <c r="A285" s="10" t="s">
        <v>19</v>
      </c>
      <c r="B285" s="44">
        <v>6</v>
      </c>
      <c r="C285" s="44">
        <v>5</v>
      </c>
      <c r="D285" s="44">
        <v>1</v>
      </c>
      <c r="E285" s="98" t="s">
        <v>20</v>
      </c>
      <c r="F285" s="44">
        <v>5</v>
      </c>
      <c r="G285" s="44">
        <v>3</v>
      </c>
      <c r="H285" s="44">
        <v>2</v>
      </c>
      <c r="I285" s="98" t="s">
        <v>21</v>
      </c>
      <c r="J285" s="44">
        <v>10</v>
      </c>
      <c r="K285" s="44">
        <v>1</v>
      </c>
      <c r="L285" s="44">
        <v>9</v>
      </c>
      <c r="M285" s="65"/>
      <c r="N285" s="65"/>
      <c r="O285" s="65"/>
      <c r="P285" s="65"/>
      <c r="Q285" s="65"/>
      <c r="R285" s="65"/>
      <c r="S285" s="65"/>
      <c r="T285" s="65"/>
      <c r="U285" s="65"/>
      <c r="V285" s="5"/>
      <c r="W285" s="7"/>
      <c r="X285" s="7"/>
      <c r="Y285" s="7"/>
      <c r="Z285" s="3"/>
      <c r="AA285" s="2"/>
      <c r="AB285" s="1"/>
      <c r="AC285" s="1"/>
      <c r="AD285" s="3"/>
      <c r="AE285" s="2"/>
      <c r="AF285" s="1"/>
      <c r="AG285" s="1"/>
    </row>
    <row r="286" spans="1:33" s="35" customFormat="1" ht="15.75" customHeight="1">
      <c r="A286" s="17">
        <v>10</v>
      </c>
      <c r="B286" s="36">
        <v>1</v>
      </c>
      <c r="C286" s="37">
        <v>1</v>
      </c>
      <c r="D286" s="37">
        <v>0</v>
      </c>
      <c r="E286" s="91">
        <v>45</v>
      </c>
      <c r="F286" s="36">
        <v>1</v>
      </c>
      <c r="G286" s="37">
        <v>1</v>
      </c>
      <c r="H286" s="37">
        <v>0</v>
      </c>
      <c r="I286" s="91">
        <v>80</v>
      </c>
      <c r="J286" s="36">
        <v>2</v>
      </c>
      <c r="K286" s="37">
        <v>1</v>
      </c>
      <c r="L286" s="37">
        <v>1</v>
      </c>
      <c r="M286" s="65"/>
      <c r="N286" s="65"/>
      <c r="O286" s="65"/>
      <c r="P286" s="65"/>
      <c r="Q286" s="65"/>
      <c r="R286" s="65"/>
      <c r="S286" s="65"/>
      <c r="T286" s="65"/>
      <c r="U286" s="65"/>
      <c r="V286" s="5"/>
      <c r="W286" s="7"/>
      <c r="X286" s="7"/>
      <c r="Y286" s="7"/>
      <c r="Z286" s="3"/>
      <c r="AA286" s="2"/>
      <c r="AB286" s="1"/>
      <c r="AC286" s="1"/>
      <c r="AD286" s="3"/>
      <c r="AE286" s="2"/>
      <c r="AF286" s="1"/>
      <c r="AG286" s="1"/>
    </row>
    <row r="287" spans="1:33" s="35" customFormat="1" ht="15.75" customHeight="1">
      <c r="A287" s="17">
        <v>11</v>
      </c>
      <c r="B287" s="36">
        <v>1</v>
      </c>
      <c r="C287" s="37">
        <v>0</v>
      </c>
      <c r="D287" s="37">
        <v>1</v>
      </c>
      <c r="E287" s="91">
        <v>46</v>
      </c>
      <c r="F287" s="36">
        <v>3</v>
      </c>
      <c r="G287" s="37">
        <v>2</v>
      </c>
      <c r="H287" s="37">
        <v>1</v>
      </c>
      <c r="I287" s="91">
        <v>81</v>
      </c>
      <c r="J287" s="36">
        <v>4</v>
      </c>
      <c r="K287" s="37">
        <v>0</v>
      </c>
      <c r="L287" s="37">
        <v>4</v>
      </c>
      <c r="M287" s="65"/>
      <c r="N287" s="65"/>
      <c r="O287" s="65"/>
      <c r="P287" s="65"/>
      <c r="Q287" s="65"/>
      <c r="R287" s="65"/>
      <c r="S287" s="65"/>
      <c r="T287" s="65"/>
      <c r="U287" s="65"/>
      <c r="V287" s="5"/>
      <c r="W287" s="7"/>
      <c r="X287" s="7"/>
      <c r="Y287" s="7"/>
      <c r="Z287" s="3"/>
      <c r="AA287" s="2"/>
      <c r="AB287" s="1"/>
      <c r="AC287" s="1"/>
      <c r="AD287" s="3"/>
      <c r="AE287" s="2"/>
      <c r="AF287" s="1"/>
      <c r="AG287" s="1"/>
    </row>
    <row r="288" spans="1:33" s="35" customFormat="1" ht="15.75" customHeight="1">
      <c r="A288" s="17">
        <v>12</v>
      </c>
      <c r="B288" s="36">
        <v>0</v>
      </c>
      <c r="C288" s="37">
        <v>0</v>
      </c>
      <c r="D288" s="37">
        <v>0</v>
      </c>
      <c r="E288" s="91">
        <v>47</v>
      </c>
      <c r="F288" s="36">
        <v>0</v>
      </c>
      <c r="G288" s="37">
        <v>0</v>
      </c>
      <c r="H288" s="37">
        <v>0</v>
      </c>
      <c r="I288" s="91">
        <v>82</v>
      </c>
      <c r="J288" s="36">
        <v>2</v>
      </c>
      <c r="K288" s="37">
        <v>0</v>
      </c>
      <c r="L288" s="37">
        <v>2</v>
      </c>
      <c r="M288" s="65"/>
      <c r="N288" s="65"/>
      <c r="O288" s="65"/>
      <c r="P288" s="65"/>
      <c r="Q288" s="65"/>
      <c r="R288" s="65"/>
      <c r="S288" s="65"/>
      <c r="T288" s="65"/>
      <c r="U288" s="65"/>
      <c r="V288" s="5"/>
      <c r="W288" s="7"/>
      <c r="X288" s="7"/>
      <c r="Y288" s="7"/>
      <c r="Z288" s="3"/>
      <c r="AA288" s="2"/>
      <c r="AB288" s="1"/>
      <c r="AC288" s="1"/>
      <c r="AD288" s="3"/>
      <c r="AE288" s="2"/>
      <c r="AF288" s="1"/>
      <c r="AG288" s="1"/>
    </row>
    <row r="289" spans="1:33" s="35" customFormat="1" ht="15.75" customHeight="1">
      <c r="A289" s="17">
        <v>13</v>
      </c>
      <c r="B289" s="36">
        <v>1</v>
      </c>
      <c r="C289" s="37">
        <v>1</v>
      </c>
      <c r="D289" s="37">
        <v>0</v>
      </c>
      <c r="E289" s="91">
        <v>48</v>
      </c>
      <c r="F289" s="36">
        <v>1</v>
      </c>
      <c r="G289" s="37">
        <v>0</v>
      </c>
      <c r="H289" s="37">
        <v>1</v>
      </c>
      <c r="I289" s="91">
        <v>83</v>
      </c>
      <c r="J289" s="36">
        <v>1</v>
      </c>
      <c r="K289" s="37">
        <v>0</v>
      </c>
      <c r="L289" s="37">
        <v>1</v>
      </c>
      <c r="M289" s="65"/>
      <c r="N289" s="65"/>
      <c r="O289" s="65"/>
      <c r="P289" s="65"/>
      <c r="Q289" s="65"/>
      <c r="R289" s="65"/>
      <c r="S289" s="65"/>
      <c r="T289" s="65"/>
      <c r="U289" s="65"/>
      <c r="V289" s="5"/>
      <c r="W289" s="7"/>
      <c r="X289" s="7"/>
      <c r="Y289" s="7"/>
      <c r="Z289" s="3"/>
      <c r="AA289" s="2"/>
      <c r="AB289" s="1"/>
      <c r="AC289" s="1"/>
      <c r="AD289" s="3"/>
      <c r="AE289" s="2"/>
      <c r="AF289" s="1"/>
      <c r="AG289" s="1"/>
    </row>
    <row r="290" spans="1:33" s="35" customFormat="1" ht="18" customHeight="1">
      <c r="A290" s="19">
        <v>14</v>
      </c>
      <c r="B290" s="39">
        <v>3</v>
      </c>
      <c r="C290" s="40">
        <v>3</v>
      </c>
      <c r="D290" s="40">
        <v>0</v>
      </c>
      <c r="E290" s="92">
        <v>49</v>
      </c>
      <c r="F290" s="39">
        <v>0</v>
      </c>
      <c r="G290" s="40">
        <v>0</v>
      </c>
      <c r="H290" s="40">
        <v>0</v>
      </c>
      <c r="I290" s="92">
        <v>84</v>
      </c>
      <c r="J290" s="39">
        <v>1</v>
      </c>
      <c r="K290" s="40">
        <v>0</v>
      </c>
      <c r="L290" s="40">
        <v>1</v>
      </c>
      <c r="M290" s="65"/>
      <c r="N290" s="65"/>
      <c r="O290" s="65"/>
      <c r="P290" s="65"/>
      <c r="Q290" s="65"/>
      <c r="R290" s="65"/>
      <c r="S290" s="65"/>
      <c r="T290" s="65"/>
      <c r="U290" s="65"/>
      <c r="V290" s="5"/>
      <c r="W290" s="7"/>
      <c r="X290" s="7"/>
      <c r="Y290" s="7"/>
      <c r="Z290" s="3"/>
      <c r="AA290" s="2"/>
      <c r="AB290" s="1"/>
      <c r="AC290" s="1"/>
      <c r="AD290" s="3"/>
      <c r="AE290" s="2"/>
      <c r="AF290" s="1"/>
      <c r="AG290" s="1"/>
    </row>
    <row r="291" spans="1:33" s="6" customFormat="1" ht="25.5" customHeight="1">
      <c r="A291" s="10" t="s">
        <v>22</v>
      </c>
      <c r="B291" s="44">
        <v>8</v>
      </c>
      <c r="C291" s="44">
        <v>6</v>
      </c>
      <c r="D291" s="44">
        <v>2</v>
      </c>
      <c r="E291" s="98" t="s">
        <v>23</v>
      </c>
      <c r="F291" s="44">
        <v>13</v>
      </c>
      <c r="G291" s="44">
        <v>5</v>
      </c>
      <c r="H291" s="44">
        <v>8</v>
      </c>
      <c r="I291" s="98" t="s">
        <v>24</v>
      </c>
      <c r="J291" s="44">
        <v>8</v>
      </c>
      <c r="K291" s="44">
        <v>3</v>
      </c>
      <c r="L291" s="44">
        <v>5</v>
      </c>
      <c r="M291" s="65"/>
      <c r="N291" s="65"/>
      <c r="O291" s="65"/>
      <c r="P291" s="65"/>
      <c r="Q291" s="65"/>
      <c r="R291" s="65"/>
      <c r="S291" s="65"/>
      <c r="T291" s="65"/>
      <c r="U291" s="65"/>
      <c r="V291" s="5"/>
      <c r="W291" s="7"/>
      <c r="X291" s="7"/>
      <c r="Y291" s="7"/>
      <c r="Z291" s="3"/>
      <c r="AA291" s="2"/>
      <c r="AB291" s="1"/>
      <c r="AC291" s="1"/>
      <c r="AD291" s="3"/>
      <c r="AE291" s="2"/>
      <c r="AF291" s="1"/>
      <c r="AG291" s="1"/>
    </row>
    <row r="292" spans="1:33" s="35" customFormat="1" ht="15.75" customHeight="1">
      <c r="A292" s="17">
        <v>15</v>
      </c>
      <c r="B292" s="36">
        <v>0</v>
      </c>
      <c r="C292" s="37">
        <v>0</v>
      </c>
      <c r="D292" s="37">
        <v>0</v>
      </c>
      <c r="E292" s="91">
        <v>50</v>
      </c>
      <c r="F292" s="36">
        <v>2</v>
      </c>
      <c r="G292" s="37">
        <v>0</v>
      </c>
      <c r="H292" s="37">
        <v>2</v>
      </c>
      <c r="I292" s="91">
        <v>85</v>
      </c>
      <c r="J292" s="36">
        <v>1</v>
      </c>
      <c r="K292" s="37">
        <v>1</v>
      </c>
      <c r="L292" s="37">
        <v>0</v>
      </c>
      <c r="M292" s="65"/>
      <c r="N292" s="65"/>
      <c r="O292" s="65"/>
      <c r="P292" s="65"/>
      <c r="Q292" s="65"/>
      <c r="R292" s="65"/>
      <c r="S292" s="65"/>
      <c r="T292" s="65"/>
      <c r="U292" s="65"/>
      <c r="V292" s="5"/>
      <c r="W292" s="7"/>
      <c r="X292" s="7"/>
      <c r="Y292" s="7"/>
      <c r="Z292" s="3"/>
      <c r="AA292" s="2"/>
      <c r="AB292" s="1"/>
      <c r="AC292" s="1"/>
      <c r="AD292" s="3"/>
      <c r="AE292" s="2"/>
      <c r="AF292" s="1"/>
      <c r="AG292" s="1"/>
    </row>
    <row r="293" spans="1:33" s="35" customFormat="1" ht="15.75" customHeight="1">
      <c r="A293" s="17">
        <v>16</v>
      </c>
      <c r="B293" s="36">
        <v>2</v>
      </c>
      <c r="C293" s="37">
        <v>2</v>
      </c>
      <c r="D293" s="37">
        <v>0</v>
      </c>
      <c r="E293" s="91">
        <v>51</v>
      </c>
      <c r="F293" s="36">
        <v>3</v>
      </c>
      <c r="G293" s="37">
        <v>2</v>
      </c>
      <c r="H293" s="37">
        <v>1</v>
      </c>
      <c r="I293" s="91">
        <v>86</v>
      </c>
      <c r="J293" s="36">
        <v>0</v>
      </c>
      <c r="K293" s="37">
        <v>0</v>
      </c>
      <c r="L293" s="37">
        <v>0</v>
      </c>
      <c r="M293" s="65"/>
      <c r="N293" s="65"/>
      <c r="O293" s="65"/>
      <c r="P293" s="65"/>
      <c r="Q293" s="65"/>
      <c r="R293" s="65"/>
      <c r="S293" s="65"/>
      <c r="T293" s="65"/>
      <c r="U293" s="65"/>
      <c r="V293" s="5"/>
      <c r="W293" s="7"/>
      <c r="X293" s="7"/>
      <c r="Y293" s="7"/>
      <c r="Z293" s="3"/>
      <c r="AA293" s="2"/>
      <c r="AB293" s="1"/>
      <c r="AC293" s="1"/>
      <c r="AD293" s="3"/>
      <c r="AE293" s="2"/>
      <c r="AF293" s="1"/>
      <c r="AG293" s="1"/>
    </row>
    <row r="294" spans="1:33" s="35" customFormat="1" ht="15.75" customHeight="1">
      <c r="A294" s="17">
        <v>17</v>
      </c>
      <c r="B294" s="36">
        <v>2</v>
      </c>
      <c r="C294" s="37">
        <v>1</v>
      </c>
      <c r="D294" s="37">
        <v>1</v>
      </c>
      <c r="E294" s="91">
        <v>52</v>
      </c>
      <c r="F294" s="36">
        <v>0</v>
      </c>
      <c r="G294" s="37">
        <v>0</v>
      </c>
      <c r="H294" s="37">
        <v>0</v>
      </c>
      <c r="I294" s="91">
        <v>87</v>
      </c>
      <c r="J294" s="36">
        <v>4</v>
      </c>
      <c r="K294" s="37">
        <v>0</v>
      </c>
      <c r="L294" s="37">
        <v>4</v>
      </c>
      <c r="M294" s="65"/>
      <c r="N294" s="65"/>
      <c r="O294" s="65"/>
      <c r="P294" s="65"/>
      <c r="Q294" s="65"/>
      <c r="R294" s="65"/>
      <c r="S294" s="65"/>
      <c r="T294" s="65"/>
      <c r="U294" s="65"/>
      <c r="V294" s="5"/>
      <c r="W294" s="7"/>
      <c r="X294" s="7"/>
      <c r="Y294" s="7"/>
      <c r="Z294" s="3"/>
      <c r="AA294" s="2"/>
      <c r="AB294" s="1"/>
      <c r="AC294" s="1"/>
      <c r="AD294" s="3"/>
      <c r="AE294" s="2"/>
      <c r="AF294" s="1"/>
      <c r="AG294" s="1"/>
    </row>
    <row r="295" spans="1:33" s="35" customFormat="1" ht="15.75" customHeight="1">
      <c r="A295" s="17">
        <v>18</v>
      </c>
      <c r="B295" s="36">
        <v>3</v>
      </c>
      <c r="C295" s="37">
        <v>2</v>
      </c>
      <c r="D295" s="37">
        <v>1</v>
      </c>
      <c r="E295" s="91">
        <v>53</v>
      </c>
      <c r="F295" s="36">
        <v>6</v>
      </c>
      <c r="G295" s="37">
        <v>2</v>
      </c>
      <c r="H295" s="37">
        <v>4</v>
      </c>
      <c r="I295" s="91">
        <v>88</v>
      </c>
      <c r="J295" s="36">
        <v>1</v>
      </c>
      <c r="K295" s="37">
        <v>0</v>
      </c>
      <c r="L295" s="37">
        <v>1</v>
      </c>
      <c r="M295" s="65"/>
      <c r="N295" s="65"/>
      <c r="O295" s="65"/>
      <c r="P295" s="65"/>
      <c r="Q295" s="65"/>
      <c r="R295" s="65"/>
      <c r="S295" s="65"/>
      <c r="T295" s="65"/>
      <c r="U295" s="65"/>
      <c r="V295" s="5"/>
      <c r="W295" s="7"/>
      <c r="X295" s="7"/>
      <c r="Y295" s="7"/>
      <c r="Z295" s="3"/>
      <c r="AA295" s="2"/>
      <c r="AB295" s="1"/>
      <c r="AC295" s="1"/>
      <c r="AD295" s="3"/>
      <c r="AE295" s="2"/>
      <c r="AF295" s="1"/>
      <c r="AG295" s="1"/>
    </row>
    <row r="296" spans="1:33" s="35" customFormat="1" ht="18" customHeight="1">
      <c r="A296" s="19">
        <v>19</v>
      </c>
      <c r="B296" s="39">
        <v>1</v>
      </c>
      <c r="C296" s="40">
        <v>1</v>
      </c>
      <c r="D296" s="40">
        <v>0</v>
      </c>
      <c r="E296" s="92">
        <v>54</v>
      </c>
      <c r="F296" s="39">
        <v>2</v>
      </c>
      <c r="G296" s="40">
        <v>1</v>
      </c>
      <c r="H296" s="40">
        <v>1</v>
      </c>
      <c r="I296" s="92">
        <v>89</v>
      </c>
      <c r="J296" s="39">
        <v>2</v>
      </c>
      <c r="K296" s="40">
        <v>2</v>
      </c>
      <c r="L296" s="40">
        <v>0</v>
      </c>
      <c r="M296" s="65"/>
      <c r="N296" s="65"/>
      <c r="O296" s="65"/>
      <c r="P296" s="65"/>
      <c r="Q296" s="65"/>
      <c r="R296" s="65"/>
      <c r="S296" s="65"/>
      <c r="T296" s="65"/>
      <c r="U296" s="65"/>
      <c r="V296" s="5"/>
      <c r="W296" s="7"/>
      <c r="X296" s="7"/>
      <c r="Y296" s="7"/>
      <c r="Z296" s="3"/>
      <c r="AA296" s="2"/>
      <c r="AB296" s="1"/>
      <c r="AC296" s="1"/>
      <c r="AD296" s="3"/>
      <c r="AE296" s="2"/>
      <c r="AF296" s="1"/>
      <c r="AG296" s="1"/>
    </row>
    <row r="297" spans="1:33" s="6" customFormat="1" ht="25.5" customHeight="1">
      <c r="A297" s="10" t="s">
        <v>25</v>
      </c>
      <c r="B297" s="44">
        <v>5</v>
      </c>
      <c r="C297" s="44">
        <v>2</v>
      </c>
      <c r="D297" s="44">
        <v>3</v>
      </c>
      <c r="E297" s="98" t="s">
        <v>26</v>
      </c>
      <c r="F297" s="44">
        <v>15</v>
      </c>
      <c r="G297" s="44">
        <v>10</v>
      </c>
      <c r="H297" s="44">
        <v>5</v>
      </c>
      <c r="I297" s="98" t="s">
        <v>27</v>
      </c>
      <c r="J297" s="44">
        <v>3</v>
      </c>
      <c r="K297" s="44">
        <v>1</v>
      </c>
      <c r="L297" s="44">
        <v>2</v>
      </c>
      <c r="M297" s="65"/>
      <c r="N297" s="65"/>
      <c r="O297" s="65"/>
      <c r="P297" s="65"/>
      <c r="Q297" s="65"/>
      <c r="R297" s="65"/>
      <c r="S297" s="65"/>
      <c r="T297" s="65"/>
      <c r="U297" s="65"/>
      <c r="V297" s="5"/>
      <c r="W297" s="7"/>
      <c r="X297" s="7"/>
      <c r="Y297" s="7"/>
      <c r="Z297" s="3"/>
      <c r="AA297" s="2"/>
      <c r="AB297" s="1"/>
      <c r="AC297" s="1"/>
      <c r="AD297" s="3"/>
      <c r="AE297" s="2"/>
      <c r="AF297" s="1"/>
      <c r="AG297" s="1"/>
    </row>
    <row r="298" spans="1:33" s="35" customFormat="1" ht="15.75" customHeight="1">
      <c r="A298" s="17">
        <v>20</v>
      </c>
      <c r="B298" s="36">
        <v>0</v>
      </c>
      <c r="C298" s="37">
        <v>0</v>
      </c>
      <c r="D298" s="37">
        <v>0</v>
      </c>
      <c r="E298" s="91">
        <v>55</v>
      </c>
      <c r="F298" s="36">
        <v>6</v>
      </c>
      <c r="G298" s="37">
        <v>5</v>
      </c>
      <c r="H298" s="37">
        <v>1</v>
      </c>
      <c r="I298" s="91">
        <v>90</v>
      </c>
      <c r="J298" s="36">
        <v>2</v>
      </c>
      <c r="K298" s="37">
        <v>1</v>
      </c>
      <c r="L298" s="37">
        <v>1</v>
      </c>
      <c r="M298" s="65"/>
      <c r="N298" s="65"/>
      <c r="O298" s="65"/>
      <c r="P298" s="65"/>
      <c r="Q298" s="65"/>
      <c r="R298" s="65"/>
      <c r="S298" s="65"/>
      <c r="T298" s="65"/>
      <c r="U298" s="65"/>
      <c r="V298" s="5"/>
      <c r="W298" s="7"/>
      <c r="X298" s="7"/>
      <c r="Y298" s="7"/>
      <c r="Z298" s="3"/>
      <c r="AA298" s="2"/>
      <c r="AB298" s="1"/>
      <c r="AC298" s="1"/>
      <c r="AD298" s="3"/>
      <c r="AE298" s="2"/>
      <c r="AF298" s="1"/>
      <c r="AG298" s="1"/>
    </row>
    <row r="299" spans="1:33" s="35" customFormat="1" ht="15.75" customHeight="1">
      <c r="A299" s="17">
        <v>21</v>
      </c>
      <c r="B299" s="36">
        <v>1</v>
      </c>
      <c r="C299" s="37">
        <v>1</v>
      </c>
      <c r="D299" s="37">
        <v>0</v>
      </c>
      <c r="E299" s="91">
        <v>56</v>
      </c>
      <c r="F299" s="36">
        <v>4</v>
      </c>
      <c r="G299" s="37">
        <v>2</v>
      </c>
      <c r="H299" s="37">
        <v>2</v>
      </c>
      <c r="I299" s="91">
        <v>91</v>
      </c>
      <c r="J299" s="36">
        <v>0</v>
      </c>
      <c r="K299" s="37">
        <v>0</v>
      </c>
      <c r="L299" s="37">
        <v>0</v>
      </c>
      <c r="M299" s="65"/>
      <c r="N299" s="65"/>
      <c r="O299" s="65"/>
      <c r="P299" s="65"/>
      <c r="Q299" s="65"/>
      <c r="R299" s="65"/>
      <c r="S299" s="65"/>
      <c r="T299" s="65"/>
      <c r="U299" s="65"/>
      <c r="V299" s="5"/>
      <c r="W299" s="7"/>
      <c r="X299" s="7"/>
      <c r="Y299" s="7"/>
      <c r="Z299" s="3"/>
      <c r="AA299" s="2"/>
      <c r="AB299" s="1"/>
      <c r="AC299" s="1"/>
      <c r="AD299" s="3"/>
      <c r="AE299" s="2"/>
      <c r="AF299" s="1"/>
      <c r="AG299" s="1"/>
    </row>
    <row r="300" spans="1:33" s="35" customFormat="1" ht="15.75" customHeight="1">
      <c r="A300" s="17">
        <v>22</v>
      </c>
      <c r="B300" s="36">
        <v>1</v>
      </c>
      <c r="C300" s="37">
        <v>0</v>
      </c>
      <c r="D300" s="37">
        <v>1</v>
      </c>
      <c r="E300" s="91">
        <v>57</v>
      </c>
      <c r="F300" s="36">
        <v>4</v>
      </c>
      <c r="G300" s="37">
        <v>3</v>
      </c>
      <c r="H300" s="37">
        <v>1</v>
      </c>
      <c r="I300" s="91">
        <v>92</v>
      </c>
      <c r="J300" s="36">
        <v>0</v>
      </c>
      <c r="K300" s="37">
        <v>0</v>
      </c>
      <c r="L300" s="37">
        <v>0</v>
      </c>
      <c r="M300" s="65"/>
      <c r="N300" s="65"/>
      <c r="O300" s="65"/>
      <c r="P300" s="65"/>
      <c r="Q300" s="65"/>
      <c r="R300" s="65"/>
      <c r="S300" s="65"/>
      <c r="T300" s="65"/>
      <c r="U300" s="65"/>
      <c r="V300" s="5"/>
      <c r="W300" s="7"/>
      <c r="X300" s="7"/>
      <c r="Y300" s="7"/>
      <c r="Z300" s="3"/>
      <c r="AA300" s="2"/>
      <c r="AB300" s="1"/>
      <c r="AC300" s="1"/>
      <c r="AD300" s="3"/>
      <c r="AE300" s="2"/>
      <c r="AF300" s="1"/>
      <c r="AG300" s="1"/>
    </row>
    <row r="301" spans="1:33" s="35" customFormat="1" ht="15.75" customHeight="1">
      <c r="A301" s="17">
        <v>23</v>
      </c>
      <c r="B301" s="36">
        <v>1</v>
      </c>
      <c r="C301" s="37">
        <v>1</v>
      </c>
      <c r="D301" s="37">
        <v>0</v>
      </c>
      <c r="E301" s="91">
        <v>58</v>
      </c>
      <c r="F301" s="36">
        <v>0</v>
      </c>
      <c r="G301" s="37">
        <v>0</v>
      </c>
      <c r="H301" s="37">
        <v>0</v>
      </c>
      <c r="I301" s="91">
        <v>93</v>
      </c>
      <c r="J301" s="36">
        <v>1</v>
      </c>
      <c r="K301" s="37">
        <v>0</v>
      </c>
      <c r="L301" s="37">
        <v>1</v>
      </c>
      <c r="M301" s="65"/>
      <c r="N301" s="65"/>
      <c r="O301" s="65"/>
      <c r="P301" s="65"/>
      <c r="Q301" s="65"/>
      <c r="R301" s="65"/>
      <c r="S301" s="65"/>
      <c r="T301" s="65"/>
      <c r="U301" s="65"/>
      <c r="V301" s="5"/>
      <c r="W301" s="7"/>
      <c r="X301" s="7"/>
      <c r="Y301" s="7"/>
      <c r="Z301" s="3"/>
      <c r="AA301" s="2"/>
      <c r="AB301" s="1"/>
      <c r="AC301" s="1"/>
      <c r="AD301" s="3"/>
      <c r="AE301" s="2"/>
      <c r="AF301" s="1"/>
      <c r="AG301" s="1"/>
    </row>
    <row r="302" spans="1:33" s="35" customFormat="1" ht="18" customHeight="1">
      <c r="A302" s="19">
        <v>24</v>
      </c>
      <c r="B302" s="39">
        <v>2</v>
      </c>
      <c r="C302" s="40">
        <v>0</v>
      </c>
      <c r="D302" s="40">
        <v>2</v>
      </c>
      <c r="E302" s="92">
        <v>59</v>
      </c>
      <c r="F302" s="39">
        <v>1</v>
      </c>
      <c r="G302" s="40">
        <v>0</v>
      </c>
      <c r="H302" s="40">
        <v>1</v>
      </c>
      <c r="I302" s="92">
        <v>94</v>
      </c>
      <c r="J302" s="39">
        <v>0</v>
      </c>
      <c r="K302" s="40">
        <v>0</v>
      </c>
      <c r="L302" s="40">
        <v>0</v>
      </c>
      <c r="M302" s="65"/>
      <c r="N302" s="65"/>
      <c r="O302" s="65"/>
      <c r="P302" s="65"/>
      <c r="Q302" s="65"/>
      <c r="R302" s="65"/>
      <c r="S302" s="65"/>
      <c r="T302" s="65"/>
      <c r="U302" s="65"/>
      <c r="V302" s="5"/>
      <c r="W302" s="7"/>
      <c r="X302" s="7"/>
      <c r="Y302" s="7"/>
      <c r="Z302" s="3"/>
      <c r="AA302" s="2"/>
      <c r="AB302" s="1"/>
      <c r="AC302" s="1"/>
      <c r="AD302" s="3"/>
      <c r="AE302" s="2"/>
      <c r="AF302" s="1"/>
      <c r="AG302" s="1"/>
    </row>
    <row r="303" spans="1:33" s="6" customFormat="1" ht="25.5" customHeight="1">
      <c r="A303" s="10" t="s">
        <v>28</v>
      </c>
      <c r="B303" s="44">
        <v>6</v>
      </c>
      <c r="C303" s="44">
        <v>3</v>
      </c>
      <c r="D303" s="44">
        <v>3</v>
      </c>
      <c r="E303" s="98" t="s">
        <v>29</v>
      </c>
      <c r="F303" s="44">
        <v>12</v>
      </c>
      <c r="G303" s="44">
        <v>5</v>
      </c>
      <c r="H303" s="44">
        <v>7</v>
      </c>
      <c r="I303" s="93" t="s">
        <v>30</v>
      </c>
      <c r="J303" s="44">
        <v>1</v>
      </c>
      <c r="K303" s="44">
        <v>0</v>
      </c>
      <c r="L303" s="44">
        <v>1</v>
      </c>
      <c r="M303" s="65"/>
      <c r="N303" s="65"/>
      <c r="O303" s="65"/>
      <c r="P303" s="65"/>
      <c r="Q303" s="65"/>
      <c r="R303" s="65"/>
      <c r="S303" s="65"/>
      <c r="T303" s="65"/>
      <c r="U303" s="65"/>
      <c r="V303" s="5"/>
      <c r="W303" s="7"/>
      <c r="X303" s="7"/>
      <c r="Y303" s="7"/>
      <c r="Z303" s="3"/>
      <c r="AA303" s="2"/>
      <c r="AB303" s="1"/>
      <c r="AC303" s="1"/>
      <c r="AD303" s="3"/>
      <c r="AE303" s="2"/>
      <c r="AF303" s="1"/>
      <c r="AG303" s="1"/>
    </row>
    <row r="304" spans="1:33" s="35" customFormat="1" ht="15.75" customHeight="1">
      <c r="A304" s="17">
        <v>25</v>
      </c>
      <c r="B304" s="36">
        <v>0</v>
      </c>
      <c r="C304" s="37">
        <v>0</v>
      </c>
      <c r="D304" s="37">
        <v>0</v>
      </c>
      <c r="E304" s="91">
        <v>60</v>
      </c>
      <c r="F304" s="36">
        <v>1</v>
      </c>
      <c r="G304" s="37">
        <v>0</v>
      </c>
      <c r="H304" s="37">
        <v>1</v>
      </c>
      <c r="I304" s="91">
        <v>95</v>
      </c>
      <c r="J304" s="36">
        <v>1</v>
      </c>
      <c r="K304" s="37">
        <v>0</v>
      </c>
      <c r="L304" s="37">
        <v>1</v>
      </c>
      <c r="M304" s="65"/>
      <c r="N304" s="65"/>
      <c r="O304" s="65"/>
      <c r="P304" s="65"/>
      <c r="Q304" s="65"/>
      <c r="R304" s="65"/>
      <c r="S304" s="65"/>
      <c r="T304" s="65"/>
      <c r="U304" s="65"/>
      <c r="V304" s="5"/>
      <c r="W304" s="7"/>
      <c r="X304" s="7"/>
      <c r="Y304" s="7"/>
      <c r="Z304" s="3"/>
      <c r="AA304" s="2"/>
      <c r="AB304" s="1"/>
      <c r="AC304" s="1"/>
      <c r="AD304" s="3"/>
      <c r="AE304" s="2"/>
      <c r="AF304" s="1"/>
      <c r="AG304" s="1"/>
    </row>
    <row r="305" spans="1:33" s="35" customFormat="1" ht="15.75" customHeight="1">
      <c r="A305" s="17">
        <v>26</v>
      </c>
      <c r="B305" s="36">
        <v>1</v>
      </c>
      <c r="C305" s="37">
        <v>1</v>
      </c>
      <c r="D305" s="37">
        <v>0</v>
      </c>
      <c r="E305" s="91">
        <v>61</v>
      </c>
      <c r="F305" s="36">
        <v>2</v>
      </c>
      <c r="G305" s="37">
        <v>2</v>
      </c>
      <c r="H305" s="37">
        <v>0</v>
      </c>
      <c r="I305" s="91">
        <v>96</v>
      </c>
      <c r="J305" s="36">
        <v>0</v>
      </c>
      <c r="K305" s="37">
        <v>0</v>
      </c>
      <c r="L305" s="37">
        <v>0</v>
      </c>
      <c r="M305" s="65"/>
      <c r="N305" s="65"/>
      <c r="O305" s="65"/>
      <c r="P305" s="65"/>
      <c r="Q305" s="65"/>
      <c r="R305" s="65"/>
      <c r="S305" s="65"/>
      <c r="T305" s="65"/>
      <c r="U305" s="65"/>
      <c r="V305" s="5"/>
      <c r="W305" s="7"/>
      <c r="X305" s="7"/>
      <c r="Y305" s="7"/>
      <c r="Z305" s="3"/>
      <c r="AA305" s="2"/>
      <c r="AB305" s="1"/>
      <c r="AC305" s="1"/>
      <c r="AD305" s="3"/>
      <c r="AE305" s="2"/>
      <c r="AF305" s="1"/>
      <c r="AG305" s="1"/>
    </row>
    <row r="306" spans="1:33" s="35" customFormat="1" ht="15.75" customHeight="1">
      <c r="A306" s="17">
        <v>27</v>
      </c>
      <c r="B306" s="36">
        <v>1</v>
      </c>
      <c r="C306" s="37">
        <v>1</v>
      </c>
      <c r="D306" s="37">
        <v>0</v>
      </c>
      <c r="E306" s="91">
        <v>62</v>
      </c>
      <c r="F306" s="36">
        <v>4</v>
      </c>
      <c r="G306" s="37">
        <v>0</v>
      </c>
      <c r="H306" s="37">
        <v>4</v>
      </c>
      <c r="I306" s="91">
        <v>97</v>
      </c>
      <c r="J306" s="36">
        <v>0</v>
      </c>
      <c r="K306" s="37">
        <v>0</v>
      </c>
      <c r="L306" s="37">
        <v>0</v>
      </c>
      <c r="M306" s="65"/>
      <c r="N306" s="65"/>
      <c r="O306" s="65"/>
      <c r="P306" s="65"/>
      <c r="Q306" s="65"/>
      <c r="R306" s="65"/>
      <c r="S306" s="65"/>
      <c r="T306" s="65"/>
      <c r="U306" s="65"/>
      <c r="V306" s="5"/>
      <c r="W306" s="7"/>
      <c r="X306" s="7"/>
      <c r="Y306" s="7"/>
      <c r="Z306" s="3"/>
      <c r="AA306" s="2"/>
      <c r="AB306" s="1"/>
      <c r="AC306" s="1"/>
      <c r="AD306" s="3"/>
      <c r="AE306" s="2"/>
      <c r="AF306" s="1"/>
      <c r="AG306" s="1"/>
    </row>
    <row r="307" spans="1:33" s="35" customFormat="1" ht="15.75" customHeight="1">
      <c r="A307" s="17">
        <v>28</v>
      </c>
      <c r="B307" s="36">
        <v>3</v>
      </c>
      <c r="C307" s="37">
        <v>1</v>
      </c>
      <c r="D307" s="37">
        <v>2</v>
      </c>
      <c r="E307" s="91">
        <v>63</v>
      </c>
      <c r="F307" s="36">
        <v>2</v>
      </c>
      <c r="G307" s="37">
        <v>1</v>
      </c>
      <c r="H307" s="37">
        <v>1</v>
      </c>
      <c r="I307" s="91">
        <v>98</v>
      </c>
      <c r="J307" s="36">
        <v>0</v>
      </c>
      <c r="K307" s="37">
        <v>0</v>
      </c>
      <c r="L307" s="37">
        <v>0</v>
      </c>
      <c r="M307" s="65"/>
      <c r="N307" s="65"/>
      <c r="O307" s="65"/>
      <c r="P307" s="65"/>
      <c r="Q307" s="65"/>
      <c r="R307" s="65"/>
      <c r="S307" s="65"/>
      <c r="T307" s="65"/>
      <c r="U307" s="65"/>
      <c r="V307" s="5"/>
      <c r="W307" s="7"/>
      <c r="X307" s="7"/>
      <c r="Y307" s="7"/>
      <c r="Z307" s="3"/>
      <c r="AA307" s="2"/>
      <c r="AB307" s="1"/>
      <c r="AC307" s="1"/>
      <c r="AD307" s="3"/>
      <c r="AE307" s="2"/>
      <c r="AF307" s="1"/>
      <c r="AG307" s="1"/>
    </row>
    <row r="308" spans="1:33" s="35" customFormat="1" ht="18" customHeight="1">
      <c r="A308" s="19">
        <v>29</v>
      </c>
      <c r="B308" s="39">
        <v>1</v>
      </c>
      <c r="C308" s="40">
        <v>0</v>
      </c>
      <c r="D308" s="40">
        <v>1</v>
      </c>
      <c r="E308" s="92">
        <v>64</v>
      </c>
      <c r="F308" s="39">
        <v>3</v>
      </c>
      <c r="G308" s="40">
        <v>2</v>
      </c>
      <c r="H308" s="40">
        <v>1</v>
      </c>
      <c r="I308" s="91">
        <v>99</v>
      </c>
      <c r="J308" s="36">
        <v>0</v>
      </c>
      <c r="K308" s="37">
        <v>0</v>
      </c>
      <c r="L308" s="37">
        <v>0</v>
      </c>
      <c r="M308" s="65"/>
      <c r="N308" s="65"/>
      <c r="O308" s="65"/>
      <c r="P308" s="65"/>
      <c r="Q308" s="65"/>
      <c r="R308" s="65"/>
      <c r="S308" s="65"/>
      <c r="T308" s="65"/>
      <c r="U308" s="65"/>
      <c r="V308" s="5"/>
      <c r="W308" s="7"/>
      <c r="X308" s="7"/>
      <c r="Y308" s="7"/>
      <c r="Z308" s="3"/>
      <c r="AA308" s="2"/>
      <c r="AB308" s="1"/>
      <c r="AC308" s="1"/>
      <c r="AD308" s="3"/>
      <c r="AE308" s="2"/>
      <c r="AF308" s="1"/>
      <c r="AG308" s="1"/>
    </row>
    <row r="309" spans="1:33" s="6" customFormat="1" ht="25.5" customHeight="1">
      <c r="A309" s="10" t="s">
        <v>31</v>
      </c>
      <c r="B309" s="44">
        <v>7</v>
      </c>
      <c r="C309" s="44">
        <v>2</v>
      </c>
      <c r="D309" s="44">
        <v>5</v>
      </c>
      <c r="E309" s="98" t="s">
        <v>32</v>
      </c>
      <c r="F309" s="44">
        <v>26</v>
      </c>
      <c r="G309" s="44">
        <v>13</v>
      </c>
      <c r="H309" s="44">
        <v>13</v>
      </c>
      <c r="I309" s="95">
        <v>100</v>
      </c>
      <c r="J309" s="47">
        <v>0</v>
      </c>
      <c r="K309" s="48">
        <v>0</v>
      </c>
      <c r="L309" s="48">
        <v>0</v>
      </c>
      <c r="M309" s="65"/>
      <c r="N309" s="65"/>
      <c r="O309" s="65"/>
      <c r="P309" s="65"/>
      <c r="Q309" s="65"/>
      <c r="R309" s="65"/>
      <c r="S309" s="65"/>
      <c r="T309" s="65"/>
      <c r="U309" s="65"/>
      <c r="V309" s="5"/>
      <c r="W309" s="7"/>
      <c r="X309" s="7"/>
      <c r="Y309" s="7"/>
      <c r="Z309" s="3"/>
      <c r="AA309" s="2"/>
      <c r="AB309" s="1"/>
      <c r="AC309" s="1"/>
      <c r="AD309" s="3"/>
      <c r="AE309" s="2"/>
      <c r="AF309" s="1"/>
      <c r="AG309" s="1"/>
    </row>
    <row r="310" spans="1:33" s="35" customFormat="1" ht="15.75" customHeight="1">
      <c r="A310" s="17">
        <v>30</v>
      </c>
      <c r="B310" s="36">
        <v>0</v>
      </c>
      <c r="C310" s="37">
        <v>0</v>
      </c>
      <c r="D310" s="37">
        <v>0</v>
      </c>
      <c r="E310" s="91">
        <v>65</v>
      </c>
      <c r="F310" s="36">
        <v>5</v>
      </c>
      <c r="G310" s="37">
        <v>1</v>
      </c>
      <c r="H310" s="37">
        <v>4</v>
      </c>
      <c r="I310" s="91">
        <v>101</v>
      </c>
      <c r="J310" s="36">
        <v>0</v>
      </c>
      <c r="K310" s="37">
        <v>0</v>
      </c>
      <c r="L310" s="37">
        <v>0</v>
      </c>
      <c r="M310" s="65"/>
      <c r="N310" s="65"/>
      <c r="O310" s="65"/>
      <c r="P310" s="65"/>
      <c r="Q310" s="65"/>
      <c r="R310" s="65"/>
      <c r="S310" s="65"/>
      <c r="T310" s="65"/>
      <c r="U310" s="65"/>
      <c r="V310" s="5"/>
      <c r="W310" s="7"/>
      <c r="X310" s="7"/>
      <c r="Y310" s="7"/>
      <c r="Z310" s="3"/>
      <c r="AA310" s="2"/>
      <c r="AB310" s="1"/>
      <c r="AC310" s="1"/>
      <c r="AD310" s="3"/>
      <c r="AE310" s="2"/>
      <c r="AF310" s="1"/>
      <c r="AG310" s="1"/>
    </row>
    <row r="311" spans="1:33" s="35" customFormat="1" ht="15.75" customHeight="1">
      <c r="A311" s="17">
        <v>31</v>
      </c>
      <c r="B311" s="36">
        <v>1</v>
      </c>
      <c r="C311" s="37">
        <v>1</v>
      </c>
      <c r="D311" s="37">
        <v>0</v>
      </c>
      <c r="E311" s="91">
        <v>66</v>
      </c>
      <c r="F311" s="36">
        <v>3</v>
      </c>
      <c r="G311" s="37">
        <v>2</v>
      </c>
      <c r="H311" s="37">
        <v>1</v>
      </c>
      <c r="I311" s="91">
        <v>102</v>
      </c>
      <c r="J311" s="36">
        <v>0</v>
      </c>
      <c r="K311" s="37">
        <v>0</v>
      </c>
      <c r="L311" s="37">
        <v>0</v>
      </c>
      <c r="M311" s="65"/>
      <c r="N311" s="65"/>
      <c r="O311" s="65"/>
      <c r="P311" s="65"/>
      <c r="Q311" s="65"/>
      <c r="R311" s="65"/>
      <c r="S311" s="65"/>
      <c r="T311" s="65"/>
      <c r="U311" s="65"/>
      <c r="V311" s="5"/>
      <c r="W311" s="7"/>
      <c r="X311" s="7"/>
      <c r="Y311" s="7"/>
      <c r="Z311" s="3"/>
      <c r="AA311" s="2"/>
      <c r="AB311" s="1"/>
      <c r="AC311" s="1"/>
      <c r="AD311" s="3"/>
      <c r="AE311" s="2"/>
      <c r="AF311" s="1"/>
      <c r="AG311" s="1"/>
    </row>
    <row r="312" spans="1:33" s="35" customFormat="1" ht="15.75" customHeight="1">
      <c r="A312" s="17">
        <v>32</v>
      </c>
      <c r="B312" s="36">
        <v>2</v>
      </c>
      <c r="C312" s="37">
        <v>0</v>
      </c>
      <c r="D312" s="37">
        <v>2</v>
      </c>
      <c r="E312" s="91">
        <v>67</v>
      </c>
      <c r="F312" s="36">
        <v>4</v>
      </c>
      <c r="G312" s="37">
        <v>3</v>
      </c>
      <c r="H312" s="37">
        <v>1</v>
      </c>
      <c r="I312" s="91">
        <v>103</v>
      </c>
      <c r="J312" s="36">
        <v>0</v>
      </c>
      <c r="K312" s="37">
        <v>0</v>
      </c>
      <c r="L312" s="37">
        <v>0</v>
      </c>
      <c r="M312" s="65"/>
      <c r="N312" s="65"/>
      <c r="O312" s="65"/>
      <c r="P312" s="65"/>
      <c r="Q312" s="65"/>
      <c r="R312" s="65"/>
      <c r="S312" s="65"/>
      <c r="T312" s="65"/>
      <c r="U312" s="65"/>
      <c r="V312" s="5"/>
      <c r="W312" s="7"/>
      <c r="X312" s="7"/>
      <c r="Y312" s="7"/>
      <c r="Z312" s="3"/>
      <c r="AA312" s="2"/>
      <c r="AB312" s="1"/>
      <c r="AC312" s="1"/>
      <c r="AD312" s="3"/>
      <c r="AE312" s="2"/>
      <c r="AF312" s="1"/>
      <c r="AG312" s="1"/>
    </row>
    <row r="313" spans="1:33" s="35" customFormat="1" ht="15.75" customHeight="1">
      <c r="A313" s="17">
        <v>33</v>
      </c>
      <c r="B313" s="36">
        <v>1</v>
      </c>
      <c r="C313" s="37">
        <v>0</v>
      </c>
      <c r="D313" s="37">
        <v>1</v>
      </c>
      <c r="E313" s="91">
        <v>68</v>
      </c>
      <c r="F313" s="36">
        <v>7</v>
      </c>
      <c r="G313" s="37">
        <v>3</v>
      </c>
      <c r="H313" s="37">
        <v>4</v>
      </c>
      <c r="I313" s="96" t="s">
        <v>33</v>
      </c>
      <c r="J313" s="39">
        <v>0</v>
      </c>
      <c r="K313" s="40">
        <v>0</v>
      </c>
      <c r="L313" s="40">
        <v>0</v>
      </c>
      <c r="M313" s="65"/>
      <c r="N313" s="65"/>
      <c r="O313" s="65"/>
      <c r="P313" s="65"/>
      <c r="Q313" s="65"/>
      <c r="R313" s="65"/>
      <c r="S313" s="65"/>
      <c r="T313" s="65"/>
      <c r="U313" s="65"/>
      <c r="V313" s="5"/>
      <c r="W313" s="7"/>
      <c r="X313" s="7"/>
      <c r="Y313" s="7"/>
      <c r="Z313" s="3"/>
      <c r="AA313" s="2"/>
      <c r="AB313" s="1"/>
      <c r="AC313" s="1"/>
      <c r="AD313" s="3"/>
      <c r="AE313" s="2"/>
      <c r="AF313" s="1"/>
      <c r="AG313" s="1"/>
    </row>
    <row r="314" spans="1:33" s="35" customFormat="1" ht="21" customHeight="1" thickBot="1">
      <c r="A314" s="32">
        <v>34</v>
      </c>
      <c r="B314" s="36">
        <v>3</v>
      </c>
      <c r="C314" s="37">
        <v>1</v>
      </c>
      <c r="D314" s="37">
        <v>2</v>
      </c>
      <c r="E314" s="91">
        <v>69</v>
      </c>
      <c r="F314" s="36">
        <v>7</v>
      </c>
      <c r="G314" s="37">
        <v>4</v>
      </c>
      <c r="H314" s="37">
        <v>3</v>
      </c>
      <c r="I314" s="107" t="s">
        <v>5</v>
      </c>
      <c r="J314" s="47">
        <v>190</v>
      </c>
      <c r="K314" s="47">
        <v>95</v>
      </c>
      <c r="L314" s="47">
        <v>95</v>
      </c>
      <c r="M314" s="65"/>
      <c r="N314" s="65"/>
      <c r="O314" s="65"/>
      <c r="P314" s="65"/>
      <c r="Q314" s="65"/>
      <c r="R314" s="65"/>
      <c r="S314" s="65"/>
      <c r="T314" s="65"/>
      <c r="U314" s="65"/>
      <c r="V314" s="5"/>
      <c r="W314" s="7"/>
      <c r="X314" s="7"/>
      <c r="Y314" s="7"/>
      <c r="Z314" s="3"/>
      <c r="AA314" s="2"/>
      <c r="AB314" s="1"/>
      <c r="AC314" s="1"/>
      <c r="AD314" s="3"/>
      <c r="AE314" s="2"/>
      <c r="AF314" s="1"/>
      <c r="AG314" s="1"/>
    </row>
    <row r="315" spans="1:33" s="58" customFormat="1" ht="24" customHeight="1" thickTop="1" thickBot="1">
      <c r="A315" s="53" t="s">
        <v>34</v>
      </c>
      <c r="B315" s="115">
        <v>18</v>
      </c>
      <c r="C315" s="116">
        <v>12</v>
      </c>
      <c r="D315" s="116">
        <v>6</v>
      </c>
      <c r="E315" s="117" t="s">
        <v>36</v>
      </c>
      <c r="F315" s="116">
        <v>96</v>
      </c>
      <c r="G315" s="116">
        <v>50</v>
      </c>
      <c r="H315" s="116">
        <v>46</v>
      </c>
      <c r="I315" s="118" t="s">
        <v>37</v>
      </c>
      <c r="J315" s="116">
        <v>76</v>
      </c>
      <c r="K315" s="116">
        <v>33</v>
      </c>
      <c r="L315" s="116">
        <v>43</v>
      </c>
      <c r="M315" s="65"/>
      <c r="N315" s="65"/>
      <c r="O315" s="65"/>
      <c r="P315" s="65"/>
      <c r="Q315" s="65"/>
      <c r="R315" s="65"/>
      <c r="S315" s="65"/>
      <c r="T315" s="65"/>
      <c r="U315" s="65"/>
      <c r="V315" s="5"/>
      <c r="W315" s="7"/>
      <c r="X315" s="7"/>
      <c r="Y315" s="7"/>
      <c r="Z315" s="3"/>
      <c r="AA315" s="2"/>
      <c r="AB315" s="1"/>
      <c r="AC315" s="1"/>
      <c r="AD315" s="3"/>
      <c r="AE315" s="2"/>
      <c r="AF315" s="1"/>
      <c r="AG315" s="1"/>
    </row>
    <row r="316" spans="1:33" s="31" customFormat="1" ht="24" customHeight="1" thickBot="1">
      <c r="A316" s="24"/>
      <c r="B316" s="25" t="s">
        <v>39</v>
      </c>
      <c r="C316" s="26"/>
      <c r="D316" s="27"/>
      <c r="E316" s="28"/>
      <c r="F316" s="29"/>
      <c r="G316" s="59" t="s">
        <v>165</v>
      </c>
      <c r="H316" s="29"/>
      <c r="I316" s="28"/>
      <c r="J316" s="29"/>
      <c r="K316" s="129" t="s">
        <v>93</v>
      </c>
      <c r="L316" s="30"/>
      <c r="M316" s="35"/>
      <c r="N316" s="65"/>
      <c r="O316" s="65"/>
      <c r="P316" s="65"/>
      <c r="Q316" s="65"/>
      <c r="R316" s="65"/>
      <c r="S316" s="65"/>
      <c r="T316" s="65"/>
      <c r="U316" s="65"/>
      <c r="V316" s="5"/>
      <c r="W316" s="7"/>
      <c r="X316" s="7"/>
      <c r="Y316" s="7"/>
      <c r="Z316" s="3"/>
      <c r="AA316" s="2"/>
      <c r="AB316" s="1"/>
      <c r="AC316" s="1"/>
      <c r="AD316" s="3"/>
      <c r="AE316" s="2"/>
      <c r="AF316" s="1"/>
      <c r="AG316" s="1"/>
    </row>
    <row r="317" spans="1:33" s="4" customFormat="1" ht="21" customHeight="1">
      <c r="A317" s="11" t="s">
        <v>1</v>
      </c>
      <c r="B317" s="8" t="s">
        <v>2</v>
      </c>
      <c r="C317" s="8" t="s">
        <v>3</v>
      </c>
      <c r="D317" s="9" t="s">
        <v>4</v>
      </c>
      <c r="E317" s="11" t="s">
        <v>1</v>
      </c>
      <c r="F317" s="8" t="s">
        <v>2</v>
      </c>
      <c r="G317" s="8" t="s">
        <v>3</v>
      </c>
      <c r="H317" s="9" t="s">
        <v>4</v>
      </c>
      <c r="I317" s="11" t="s">
        <v>1</v>
      </c>
      <c r="J317" s="8" t="s">
        <v>2</v>
      </c>
      <c r="K317" s="8" t="s">
        <v>3</v>
      </c>
      <c r="L317" s="16" t="s">
        <v>4</v>
      </c>
      <c r="M317" s="65"/>
      <c r="N317" s="65"/>
      <c r="O317" s="65"/>
      <c r="P317" s="65"/>
      <c r="Q317" s="65"/>
      <c r="R317" s="65"/>
      <c r="S317" s="65"/>
      <c r="T317" s="65"/>
      <c r="U317" s="65"/>
      <c r="V317" s="5"/>
      <c r="W317" s="7"/>
      <c r="X317" s="7"/>
      <c r="Y317" s="7"/>
      <c r="Z317" s="3"/>
      <c r="AA317" s="2"/>
      <c r="AB317" s="1"/>
      <c r="AC317" s="1"/>
      <c r="AD317" s="3"/>
      <c r="AE317" s="2"/>
      <c r="AF317" s="1"/>
      <c r="AG317" s="1"/>
    </row>
    <row r="318" spans="1:33" s="6" customFormat="1" ht="25.5" customHeight="1">
      <c r="A318" s="10" t="s">
        <v>6</v>
      </c>
      <c r="B318" s="44">
        <v>2</v>
      </c>
      <c r="C318" s="44">
        <v>0</v>
      </c>
      <c r="D318" s="44">
        <v>2</v>
      </c>
      <c r="E318" s="98" t="s">
        <v>7</v>
      </c>
      <c r="F318" s="44">
        <v>17</v>
      </c>
      <c r="G318" s="44">
        <v>10</v>
      </c>
      <c r="H318" s="44">
        <v>7</v>
      </c>
      <c r="I318" s="98" t="s">
        <v>8</v>
      </c>
      <c r="J318" s="44">
        <v>28</v>
      </c>
      <c r="K318" s="44">
        <v>18</v>
      </c>
      <c r="L318" s="44">
        <v>10</v>
      </c>
      <c r="M318" s="65"/>
      <c r="N318" s="65"/>
      <c r="O318" s="65"/>
      <c r="P318" s="65"/>
      <c r="Q318" s="65"/>
      <c r="R318" s="65"/>
      <c r="S318" s="65"/>
      <c r="T318" s="65"/>
      <c r="U318" s="65"/>
      <c r="V318" s="5"/>
      <c r="W318" s="7"/>
      <c r="X318" s="7"/>
      <c r="Y318" s="7"/>
      <c r="Z318" s="3"/>
      <c r="AA318" s="2"/>
      <c r="AB318" s="1"/>
      <c r="AC318" s="1"/>
      <c r="AD318" s="3"/>
      <c r="AE318" s="2"/>
      <c r="AF318" s="1"/>
      <c r="AG318" s="1"/>
    </row>
    <row r="319" spans="1:33" s="35" customFormat="1" ht="15.75" customHeight="1">
      <c r="A319" s="17">
        <v>0</v>
      </c>
      <c r="B319" s="36">
        <v>0</v>
      </c>
      <c r="C319" s="37">
        <v>0</v>
      </c>
      <c r="D319" s="37">
        <v>0</v>
      </c>
      <c r="E319" s="91">
        <v>35</v>
      </c>
      <c r="F319" s="36">
        <v>2</v>
      </c>
      <c r="G319" s="37">
        <v>1</v>
      </c>
      <c r="H319" s="37">
        <v>1</v>
      </c>
      <c r="I319" s="91">
        <v>70</v>
      </c>
      <c r="J319" s="36">
        <v>6</v>
      </c>
      <c r="K319" s="37">
        <v>3</v>
      </c>
      <c r="L319" s="37">
        <v>3</v>
      </c>
      <c r="M319" s="65"/>
      <c r="N319" s="65"/>
      <c r="O319" s="65"/>
      <c r="P319" s="65"/>
      <c r="Q319" s="65"/>
      <c r="R319" s="65"/>
      <c r="S319" s="65"/>
      <c r="T319" s="65"/>
      <c r="U319" s="65"/>
      <c r="V319" s="5"/>
      <c r="W319" s="7"/>
      <c r="X319" s="7"/>
      <c r="Y319" s="7"/>
      <c r="Z319" s="3"/>
      <c r="AA319" s="2"/>
      <c r="AB319" s="1"/>
      <c r="AC319" s="1"/>
      <c r="AD319" s="3"/>
      <c r="AE319" s="2"/>
      <c r="AF319" s="1"/>
      <c r="AG319" s="1"/>
    </row>
    <row r="320" spans="1:33" s="35" customFormat="1" ht="15.75" customHeight="1">
      <c r="A320" s="17">
        <v>1</v>
      </c>
      <c r="B320" s="36">
        <v>0</v>
      </c>
      <c r="C320" s="37">
        <v>0</v>
      </c>
      <c r="D320" s="37">
        <v>0</v>
      </c>
      <c r="E320" s="91">
        <v>36</v>
      </c>
      <c r="F320" s="36">
        <v>2</v>
      </c>
      <c r="G320" s="37">
        <v>1</v>
      </c>
      <c r="H320" s="37">
        <v>1</v>
      </c>
      <c r="I320" s="91">
        <v>71</v>
      </c>
      <c r="J320" s="36">
        <v>7</v>
      </c>
      <c r="K320" s="37">
        <v>6</v>
      </c>
      <c r="L320" s="37">
        <v>1</v>
      </c>
      <c r="M320" s="65"/>
      <c r="N320" s="65"/>
      <c r="O320" s="65"/>
      <c r="P320" s="65"/>
      <c r="Q320" s="65"/>
      <c r="R320" s="65"/>
      <c r="S320" s="65"/>
      <c r="T320" s="65"/>
      <c r="U320" s="65"/>
      <c r="V320" s="5"/>
      <c r="W320" s="7"/>
      <c r="X320" s="7"/>
      <c r="Y320" s="7"/>
      <c r="Z320" s="3"/>
      <c r="AA320" s="2"/>
      <c r="AB320" s="1"/>
      <c r="AC320" s="1"/>
      <c r="AD320" s="3"/>
      <c r="AE320" s="2"/>
      <c r="AF320" s="1"/>
      <c r="AG320" s="1"/>
    </row>
    <row r="321" spans="1:33" s="35" customFormat="1" ht="15.75" customHeight="1">
      <c r="A321" s="17">
        <v>2</v>
      </c>
      <c r="B321" s="36">
        <v>1</v>
      </c>
      <c r="C321" s="37">
        <v>0</v>
      </c>
      <c r="D321" s="37">
        <v>1</v>
      </c>
      <c r="E321" s="91">
        <v>37</v>
      </c>
      <c r="F321" s="36">
        <v>2</v>
      </c>
      <c r="G321" s="37">
        <v>1</v>
      </c>
      <c r="H321" s="37">
        <v>1</v>
      </c>
      <c r="I321" s="91">
        <v>72</v>
      </c>
      <c r="J321" s="36">
        <v>2</v>
      </c>
      <c r="K321" s="37">
        <v>1</v>
      </c>
      <c r="L321" s="37">
        <v>1</v>
      </c>
      <c r="M321" s="65"/>
      <c r="N321" s="65"/>
      <c r="O321" s="65"/>
      <c r="P321" s="65"/>
      <c r="Q321" s="65"/>
      <c r="R321" s="65"/>
      <c r="S321" s="65"/>
      <c r="T321" s="65"/>
      <c r="U321" s="65"/>
      <c r="V321" s="5"/>
      <c r="W321" s="7"/>
      <c r="X321" s="7"/>
      <c r="Y321" s="7"/>
      <c r="Z321" s="3"/>
      <c r="AA321" s="2"/>
      <c r="AB321" s="1"/>
      <c r="AC321" s="1"/>
      <c r="AD321" s="3"/>
      <c r="AE321" s="2"/>
      <c r="AF321" s="1"/>
      <c r="AG321" s="1"/>
    </row>
    <row r="322" spans="1:33" s="35" customFormat="1" ht="15.75" customHeight="1">
      <c r="A322" s="17">
        <v>3</v>
      </c>
      <c r="B322" s="36">
        <v>0</v>
      </c>
      <c r="C322" s="37">
        <v>0</v>
      </c>
      <c r="D322" s="37">
        <v>0</v>
      </c>
      <c r="E322" s="91">
        <v>38</v>
      </c>
      <c r="F322" s="36">
        <v>4</v>
      </c>
      <c r="G322" s="37">
        <v>2</v>
      </c>
      <c r="H322" s="37">
        <v>2</v>
      </c>
      <c r="I322" s="91">
        <v>73</v>
      </c>
      <c r="J322" s="36">
        <v>5</v>
      </c>
      <c r="K322" s="37">
        <v>3</v>
      </c>
      <c r="L322" s="37">
        <v>2</v>
      </c>
      <c r="M322" s="65"/>
      <c r="N322" s="65"/>
      <c r="O322" s="65"/>
      <c r="P322" s="65"/>
      <c r="Q322" s="65"/>
      <c r="R322" s="65"/>
      <c r="S322" s="65"/>
      <c r="T322" s="65"/>
      <c r="U322" s="65"/>
      <c r="V322" s="5"/>
      <c r="W322" s="7"/>
      <c r="X322" s="7"/>
      <c r="Y322" s="7"/>
      <c r="Z322" s="3"/>
      <c r="AA322" s="2"/>
      <c r="AB322" s="1"/>
      <c r="AC322" s="1"/>
      <c r="AD322" s="3"/>
      <c r="AE322" s="2"/>
      <c r="AF322" s="1"/>
      <c r="AG322" s="1"/>
    </row>
    <row r="323" spans="1:33" s="35" customFormat="1" ht="18" customHeight="1">
      <c r="A323" s="19">
        <v>4</v>
      </c>
      <c r="B323" s="105">
        <v>1</v>
      </c>
      <c r="C323" s="40">
        <v>0</v>
      </c>
      <c r="D323" s="40">
        <v>1</v>
      </c>
      <c r="E323" s="92">
        <v>39</v>
      </c>
      <c r="F323" s="39">
        <v>7</v>
      </c>
      <c r="G323" s="40">
        <v>5</v>
      </c>
      <c r="H323" s="40">
        <v>2</v>
      </c>
      <c r="I323" s="92">
        <v>74</v>
      </c>
      <c r="J323" s="39">
        <v>8</v>
      </c>
      <c r="K323" s="40">
        <v>5</v>
      </c>
      <c r="L323" s="40">
        <v>3</v>
      </c>
      <c r="M323" s="65"/>
      <c r="N323" s="65"/>
      <c r="O323" s="65"/>
      <c r="P323" s="65"/>
      <c r="Q323" s="65"/>
      <c r="R323" s="65"/>
      <c r="S323" s="65"/>
      <c r="T323" s="65"/>
      <c r="U323" s="65"/>
      <c r="V323" s="5"/>
      <c r="W323" s="7"/>
      <c r="X323" s="7"/>
      <c r="Y323" s="7"/>
      <c r="Z323" s="3"/>
      <c r="AA323" s="2"/>
      <c r="AB323" s="1"/>
      <c r="AC323" s="1"/>
      <c r="AD323" s="3"/>
      <c r="AE323" s="2"/>
      <c r="AF323" s="1"/>
      <c r="AG323" s="1"/>
    </row>
    <row r="324" spans="1:33" s="6" customFormat="1" ht="25.5" customHeight="1">
      <c r="A324" s="10" t="s">
        <v>10</v>
      </c>
      <c r="B324" s="44">
        <v>7</v>
      </c>
      <c r="C324" s="44">
        <v>4</v>
      </c>
      <c r="D324" s="44">
        <v>3</v>
      </c>
      <c r="E324" s="98" t="s">
        <v>11</v>
      </c>
      <c r="F324" s="44">
        <v>10</v>
      </c>
      <c r="G324" s="44">
        <v>4</v>
      </c>
      <c r="H324" s="44">
        <v>6</v>
      </c>
      <c r="I324" s="98" t="s">
        <v>12</v>
      </c>
      <c r="J324" s="44">
        <v>30</v>
      </c>
      <c r="K324" s="44">
        <v>15</v>
      </c>
      <c r="L324" s="44">
        <v>15</v>
      </c>
      <c r="M324" s="65"/>
      <c r="N324" s="65"/>
      <c r="O324" s="65"/>
      <c r="P324" s="65"/>
      <c r="Q324" s="65"/>
      <c r="R324" s="65"/>
      <c r="S324" s="65"/>
      <c r="T324" s="65"/>
      <c r="U324" s="65"/>
      <c r="V324" s="5"/>
      <c r="W324" s="7"/>
      <c r="X324" s="7"/>
      <c r="Y324" s="7"/>
      <c r="Z324" s="3"/>
      <c r="AA324" s="2"/>
      <c r="AB324" s="1"/>
      <c r="AC324" s="1"/>
      <c r="AD324" s="3"/>
      <c r="AE324" s="2"/>
      <c r="AF324" s="1"/>
      <c r="AG324" s="1"/>
    </row>
    <row r="325" spans="1:33" s="35" customFormat="1" ht="15.75" customHeight="1">
      <c r="A325" s="17">
        <v>5</v>
      </c>
      <c r="B325" s="36">
        <v>2</v>
      </c>
      <c r="C325" s="37">
        <v>1</v>
      </c>
      <c r="D325" s="37">
        <v>1</v>
      </c>
      <c r="E325" s="91">
        <v>40</v>
      </c>
      <c r="F325" s="36">
        <v>3</v>
      </c>
      <c r="G325" s="37">
        <v>0</v>
      </c>
      <c r="H325" s="37">
        <v>3</v>
      </c>
      <c r="I325" s="91">
        <v>75</v>
      </c>
      <c r="J325" s="36">
        <v>6</v>
      </c>
      <c r="K325" s="37">
        <v>3</v>
      </c>
      <c r="L325" s="37">
        <v>3</v>
      </c>
      <c r="M325" s="65"/>
      <c r="N325" s="65"/>
      <c r="O325" s="65"/>
      <c r="P325" s="65"/>
      <c r="Q325" s="65"/>
      <c r="R325" s="65"/>
      <c r="S325" s="65"/>
      <c r="T325" s="65"/>
      <c r="U325" s="65"/>
      <c r="V325" s="5"/>
      <c r="W325" s="7"/>
      <c r="X325" s="7"/>
      <c r="Y325" s="7"/>
      <c r="Z325" s="3"/>
      <c r="AA325" s="2"/>
      <c r="AB325" s="1"/>
      <c r="AC325" s="1"/>
      <c r="AD325" s="3"/>
      <c r="AE325" s="2"/>
      <c r="AF325" s="1"/>
      <c r="AG325" s="1"/>
    </row>
    <row r="326" spans="1:33" s="35" customFormat="1" ht="15.75" customHeight="1">
      <c r="A326" s="17">
        <v>6</v>
      </c>
      <c r="B326" s="36">
        <v>1</v>
      </c>
      <c r="C326" s="37">
        <v>1</v>
      </c>
      <c r="D326" s="37">
        <v>0</v>
      </c>
      <c r="E326" s="91">
        <v>41</v>
      </c>
      <c r="F326" s="36">
        <v>2</v>
      </c>
      <c r="G326" s="37">
        <v>2</v>
      </c>
      <c r="H326" s="37">
        <v>0</v>
      </c>
      <c r="I326" s="91">
        <v>76</v>
      </c>
      <c r="J326" s="36">
        <v>8</v>
      </c>
      <c r="K326" s="37">
        <v>3</v>
      </c>
      <c r="L326" s="37">
        <v>5</v>
      </c>
      <c r="M326" s="65"/>
      <c r="N326" s="65"/>
      <c r="O326" s="65"/>
      <c r="P326" s="65"/>
      <c r="Q326" s="65"/>
      <c r="R326" s="65"/>
      <c r="S326" s="65"/>
      <c r="T326" s="65"/>
      <c r="U326" s="65"/>
      <c r="V326" s="5"/>
      <c r="W326" s="7"/>
      <c r="X326" s="7"/>
      <c r="Y326" s="7"/>
      <c r="Z326" s="3"/>
      <c r="AA326" s="2"/>
      <c r="AB326" s="1"/>
      <c r="AC326" s="1"/>
      <c r="AD326" s="3"/>
      <c r="AE326" s="2"/>
      <c r="AF326" s="1"/>
      <c r="AG326" s="1"/>
    </row>
    <row r="327" spans="1:33" s="35" customFormat="1" ht="15.75" customHeight="1">
      <c r="A327" s="17">
        <v>7</v>
      </c>
      <c r="B327" s="36">
        <v>1</v>
      </c>
      <c r="C327" s="37">
        <v>1</v>
      </c>
      <c r="D327" s="37">
        <v>0</v>
      </c>
      <c r="E327" s="91">
        <v>42</v>
      </c>
      <c r="F327" s="36">
        <v>1</v>
      </c>
      <c r="G327" s="37">
        <v>1</v>
      </c>
      <c r="H327" s="37">
        <v>0</v>
      </c>
      <c r="I327" s="91">
        <v>77</v>
      </c>
      <c r="J327" s="36">
        <v>9</v>
      </c>
      <c r="K327" s="37">
        <v>5</v>
      </c>
      <c r="L327" s="37">
        <v>4</v>
      </c>
      <c r="M327" s="65"/>
      <c r="N327" s="65"/>
      <c r="O327" s="65"/>
      <c r="P327" s="65"/>
      <c r="Q327" s="65"/>
      <c r="R327" s="65"/>
      <c r="S327" s="65"/>
      <c r="T327" s="65"/>
      <c r="U327" s="65"/>
      <c r="V327" s="5"/>
      <c r="W327" s="7"/>
      <c r="X327" s="7"/>
      <c r="Y327" s="7"/>
      <c r="Z327" s="3"/>
      <c r="AA327" s="2"/>
      <c r="AB327" s="1"/>
      <c r="AC327" s="1"/>
      <c r="AD327" s="3"/>
      <c r="AE327" s="2"/>
      <c r="AF327" s="1"/>
      <c r="AG327" s="1"/>
    </row>
    <row r="328" spans="1:33" s="35" customFormat="1" ht="15.75" customHeight="1">
      <c r="A328" s="17">
        <v>8</v>
      </c>
      <c r="B328" s="36">
        <v>0</v>
      </c>
      <c r="C328" s="37">
        <v>0</v>
      </c>
      <c r="D328" s="37">
        <v>0</v>
      </c>
      <c r="E328" s="91">
        <v>43</v>
      </c>
      <c r="F328" s="36">
        <v>2</v>
      </c>
      <c r="G328" s="37">
        <v>1</v>
      </c>
      <c r="H328" s="37">
        <v>1</v>
      </c>
      <c r="I328" s="91">
        <v>78</v>
      </c>
      <c r="J328" s="36">
        <v>7</v>
      </c>
      <c r="K328" s="37">
        <v>4</v>
      </c>
      <c r="L328" s="37">
        <v>3</v>
      </c>
      <c r="M328" s="65"/>
      <c r="N328" s="65"/>
      <c r="O328" s="65"/>
      <c r="P328" s="65"/>
      <c r="Q328" s="65"/>
      <c r="R328" s="65"/>
      <c r="S328" s="65"/>
      <c r="T328" s="65"/>
      <c r="U328" s="65"/>
      <c r="V328" s="5"/>
      <c r="W328" s="7"/>
      <c r="X328" s="7"/>
      <c r="Y328" s="7"/>
      <c r="Z328" s="3"/>
      <c r="AA328" s="2"/>
      <c r="AB328" s="1"/>
      <c r="AC328" s="1"/>
      <c r="AD328" s="3"/>
      <c r="AE328" s="2"/>
      <c r="AF328" s="1"/>
      <c r="AG328" s="1"/>
    </row>
    <row r="329" spans="1:33" s="35" customFormat="1" ht="18" customHeight="1">
      <c r="A329" s="19">
        <v>9</v>
      </c>
      <c r="B329" s="39">
        <v>3</v>
      </c>
      <c r="C329" s="40">
        <v>1</v>
      </c>
      <c r="D329" s="40">
        <v>2</v>
      </c>
      <c r="E329" s="92">
        <v>44</v>
      </c>
      <c r="F329" s="39">
        <v>2</v>
      </c>
      <c r="G329" s="40">
        <v>0</v>
      </c>
      <c r="H329" s="40">
        <v>2</v>
      </c>
      <c r="I329" s="92">
        <v>79</v>
      </c>
      <c r="J329" s="39">
        <v>0</v>
      </c>
      <c r="K329" s="40">
        <v>0</v>
      </c>
      <c r="L329" s="40">
        <v>0</v>
      </c>
      <c r="M329" s="65"/>
      <c r="N329" s="65"/>
      <c r="O329" s="65"/>
      <c r="P329" s="65"/>
      <c r="Q329" s="65"/>
      <c r="R329" s="65"/>
      <c r="S329" s="65"/>
      <c r="T329" s="65"/>
      <c r="U329" s="65"/>
      <c r="V329" s="5"/>
      <c r="W329" s="7"/>
      <c r="X329" s="7"/>
      <c r="Y329" s="7"/>
      <c r="Z329" s="3"/>
      <c r="AA329" s="2"/>
      <c r="AB329" s="1"/>
      <c r="AC329" s="1"/>
      <c r="AD329" s="3"/>
      <c r="AE329" s="2"/>
      <c r="AF329" s="1"/>
      <c r="AG329" s="1"/>
    </row>
    <row r="330" spans="1:33" s="6" customFormat="1" ht="25.5" customHeight="1">
      <c r="A330" s="10" t="s">
        <v>19</v>
      </c>
      <c r="B330" s="44">
        <v>14</v>
      </c>
      <c r="C330" s="44">
        <v>8</v>
      </c>
      <c r="D330" s="44">
        <v>6</v>
      </c>
      <c r="E330" s="98" t="s">
        <v>20</v>
      </c>
      <c r="F330" s="44">
        <v>24</v>
      </c>
      <c r="G330" s="44">
        <v>13</v>
      </c>
      <c r="H330" s="44">
        <v>11</v>
      </c>
      <c r="I330" s="98" t="s">
        <v>21</v>
      </c>
      <c r="J330" s="44">
        <v>18</v>
      </c>
      <c r="K330" s="44">
        <v>8</v>
      </c>
      <c r="L330" s="44">
        <v>10</v>
      </c>
      <c r="M330" s="65"/>
      <c r="N330" s="65"/>
      <c r="O330" s="65"/>
      <c r="P330" s="65"/>
      <c r="Q330" s="65"/>
      <c r="R330" s="65"/>
      <c r="S330" s="65"/>
      <c r="T330" s="65"/>
      <c r="U330" s="65"/>
      <c r="V330" s="5"/>
      <c r="W330" s="7"/>
      <c r="X330" s="7"/>
      <c r="Y330" s="7"/>
      <c r="Z330" s="3"/>
      <c r="AA330" s="2"/>
      <c r="AB330" s="1"/>
      <c r="AC330" s="1"/>
      <c r="AD330" s="3"/>
      <c r="AE330" s="2"/>
      <c r="AF330" s="1"/>
      <c r="AG330" s="1"/>
    </row>
    <row r="331" spans="1:33" s="35" customFormat="1" ht="15.75" customHeight="1">
      <c r="A331" s="17">
        <v>10</v>
      </c>
      <c r="B331" s="36">
        <v>4</v>
      </c>
      <c r="C331" s="37">
        <v>1</v>
      </c>
      <c r="D331" s="37">
        <v>3</v>
      </c>
      <c r="E331" s="91">
        <v>45</v>
      </c>
      <c r="F331" s="36">
        <v>4</v>
      </c>
      <c r="G331" s="37">
        <v>2</v>
      </c>
      <c r="H331" s="37">
        <v>2</v>
      </c>
      <c r="I331" s="91">
        <v>80</v>
      </c>
      <c r="J331" s="36">
        <v>3</v>
      </c>
      <c r="K331" s="37">
        <v>0</v>
      </c>
      <c r="L331" s="37">
        <v>3</v>
      </c>
      <c r="M331" s="65"/>
      <c r="N331" s="65"/>
      <c r="O331" s="65"/>
      <c r="P331" s="65"/>
      <c r="Q331" s="65"/>
      <c r="R331" s="65"/>
      <c r="S331" s="65"/>
      <c r="T331" s="65"/>
      <c r="U331" s="65"/>
      <c r="V331" s="5"/>
      <c r="W331" s="7"/>
      <c r="X331" s="7"/>
      <c r="Y331" s="7"/>
      <c r="Z331" s="3"/>
      <c r="AA331" s="2"/>
      <c r="AB331" s="1"/>
      <c r="AC331" s="1"/>
      <c r="AD331" s="3"/>
      <c r="AE331" s="2"/>
      <c r="AF331" s="1"/>
      <c r="AG331" s="1"/>
    </row>
    <row r="332" spans="1:33" s="35" customFormat="1" ht="15.75" customHeight="1">
      <c r="A332" s="17">
        <v>11</v>
      </c>
      <c r="B332" s="36">
        <v>2</v>
      </c>
      <c r="C332" s="37">
        <v>2</v>
      </c>
      <c r="D332" s="37">
        <v>0</v>
      </c>
      <c r="E332" s="91">
        <v>46</v>
      </c>
      <c r="F332" s="36">
        <v>7</v>
      </c>
      <c r="G332" s="37">
        <v>5</v>
      </c>
      <c r="H332" s="37">
        <v>2</v>
      </c>
      <c r="I332" s="91">
        <v>81</v>
      </c>
      <c r="J332" s="36">
        <v>5</v>
      </c>
      <c r="K332" s="37">
        <v>2</v>
      </c>
      <c r="L332" s="37">
        <v>3</v>
      </c>
      <c r="M332" s="65"/>
      <c r="N332" s="65"/>
      <c r="O332" s="65"/>
      <c r="P332" s="65"/>
      <c r="Q332" s="65"/>
      <c r="R332" s="65"/>
      <c r="S332" s="65"/>
      <c r="T332" s="65"/>
      <c r="U332" s="65"/>
      <c r="V332" s="5"/>
      <c r="W332" s="7"/>
      <c r="X332" s="7"/>
      <c r="Y332" s="7"/>
      <c r="Z332" s="3"/>
      <c r="AA332" s="2"/>
      <c r="AB332" s="1"/>
      <c r="AC332" s="1"/>
      <c r="AD332" s="3"/>
      <c r="AE332" s="2"/>
      <c r="AF332" s="1"/>
      <c r="AG332" s="1"/>
    </row>
    <row r="333" spans="1:33" s="35" customFormat="1" ht="15.75" customHeight="1">
      <c r="A333" s="17">
        <v>12</v>
      </c>
      <c r="B333" s="36">
        <v>3</v>
      </c>
      <c r="C333" s="37">
        <v>1</v>
      </c>
      <c r="D333" s="37">
        <v>2</v>
      </c>
      <c r="E333" s="91">
        <v>47</v>
      </c>
      <c r="F333" s="36">
        <v>5</v>
      </c>
      <c r="G333" s="37">
        <v>2</v>
      </c>
      <c r="H333" s="37">
        <v>3</v>
      </c>
      <c r="I333" s="91">
        <v>82</v>
      </c>
      <c r="J333" s="36">
        <v>4</v>
      </c>
      <c r="K333" s="37">
        <v>1</v>
      </c>
      <c r="L333" s="37">
        <v>3</v>
      </c>
      <c r="M333" s="65"/>
      <c r="N333" s="65"/>
      <c r="O333" s="65"/>
      <c r="P333" s="65"/>
      <c r="Q333" s="65"/>
      <c r="R333" s="65"/>
      <c r="S333" s="65"/>
      <c r="T333" s="65"/>
      <c r="U333" s="65"/>
      <c r="V333" s="5"/>
      <c r="W333" s="7"/>
      <c r="X333" s="7"/>
      <c r="Y333" s="7"/>
      <c r="Z333" s="3"/>
      <c r="AA333" s="2"/>
      <c r="AB333" s="1"/>
      <c r="AC333" s="1"/>
      <c r="AD333" s="3"/>
      <c r="AE333" s="2"/>
      <c r="AF333" s="1"/>
      <c r="AG333" s="1"/>
    </row>
    <row r="334" spans="1:33" s="35" customFormat="1" ht="15.75" customHeight="1">
      <c r="A334" s="17">
        <v>13</v>
      </c>
      <c r="B334" s="36">
        <v>3</v>
      </c>
      <c r="C334" s="37">
        <v>3</v>
      </c>
      <c r="D334" s="37">
        <v>0</v>
      </c>
      <c r="E334" s="91">
        <v>48</v>
      </c>
      <c r="F334" s="36">
        <v>6</v>
      </c>
      <c r="G334" s="37">
        <v>3</v>
      </c>
      <c r="H334" s="37">
        <v>3</v>
      </c>
      <c r="I334" s="91">
        <v>83</v>
      </c>
      <c r="J334" s="36">
        <v>3</v>
      </c>
      <c r="K334" s="37">
        <v>3</v>
      </c>
      <c r="L334" s="37">
        <v>0</v>
      </c>
      <c r="M334" s="65"/>
      <c r="N334" s="65"/>
      <c r="O334" s="65"/>
      <c r="P334" s="65"/>
      <c r="Q334" s="65"/>
      <c r="R334" s="65"/>
      <c r="S334" s="65"/>
      <c r="T334" s="65"/>
      <c r="U334" s="65"/>
      <c r="V334" s="5"/>
      <c r="W334" s="7"/>
      <c r="X334" s="7"/>
      <c r="Y334" s="7"/>
      <c r="Z334" s="3"/>
      <c r="AA334" s="2"/>
      <c r="AB334" s="1"/>
      <c r="AC334" s="1"/>
      <c r="AD334" s="3"/>
      <c r="AE334" s="2"/>
      <c r="AF334" s="1"/>
      <c r="AG334" s="1"/>
    </row>
    <row r="335" spans="1:33" s="35" customFormat="1" ht="18" customHeight="1">
      <c r="A335" s="19">
        <v>14</v>
      </c>
      <c r="B335" s="39">
        <v>2</v>
      </c>
      <c r="C335" s="40">
        <v>1</v>
      </c>
      <c r="D335" s="40">
        <v>1</v>
      </c>
      <c r="E335" s="92">
        <v>49</v>
      </c>
      <c r="F335" s="39">
        <v>2</v>
      </c>
      <c r="G335" s="40">
        <v>1</v>
      </c>
      <c r="H335" s="40">
        <v>1</v>
      </c>
      <c r="I335" s="92">
        <v>84</v>
      </c>
      <c r="J335" s="39">
        <v>3</v>
      </c>
      <c r="K335" s="40">
        <v>2</v>
      </c>
      <c r="L335" s="40">
        <v>1</v>
      </c>
      <c r="M335" s="65"/>
      <c r="N335" s="65"/>
      <c r="O335" s="65"/>
      <c r="P335" s="65"/>
      <c r="Q335" s="65"/>
      <c r="R335" s="65"/>
      <c r="S335" s="65"/>
      <c r="T335" s="65"/>
      <c r="U335" s="65"/>
      <c r="V335" s="5"/>
      <c r="W335" s="7"/>
      <c r="X335" s="7"/>
      <c r="Y335" s="7"/>
      <c r="Z335" s="3"/>
      <c r="AA335" s="2"/>
      <c r="AB335" s="1"/>
      <c r="AC335" s="1"/>
      <c r="AD335" s="3"/>
      <c r="AE335" s="2"/>
      <c r="AF335" s="1"/>
      <c r="AG335" s="1"/>
    </row>
    <row r="336" spans="1:33" s="6" customFormat="1" ht="25.5" customHeight="1">
      <c r="A336" s="10" t="s">
        <v>22</v>
      </c>
      <c r="B336" s="44">
        <v>14</v>
      </c>
      <c r="C336" s="44">
        <v>9</v>
      </c>
      <c r="D336" s="44">
        <v>5</v>
      </c>
      <c r="E336" s="98" t="s">
        <v>23</v>
      </c>
      <c r="F336" s="44">
        <v>21</v>
      </c>
      <c r="G336" s="44">
        <v>11</v>
      </c>
      <c r="H336" s="44">
        <v>10</v>
      </c>
      <c r="I336" s="98" t="s">
        <v>24</v>
      </c>
      <c r="J336" s="44">
        <v>10</v>
      </c>
      <c r="K336" s="44">
        <v>2</v>
      </c>
      <c r="L336" s="44">
        <v>8</v>
      </c>
      <c r="M336" s="65"/>
      <c r="N336" s="65"/>
      <c r="O336" s="65"/>
      <c r="P336" s="65"/>
      <c r="Q336" s="65"/>
      <c r="R336" s="65"/>
      <c r="S336" s="65"/>
      <c r="T336" s="65"/>
      <c r="U336" s="65"/>
      <c r="V336" s="5"/>
      <c r="W336" s="7"/>
      <c r="X336" s="7"/>
      <c r="Y336" s="7"/>
      <c r="Z336" s="3"/>
      <c r="AA336" s="2"/>
      <c r="AB336" s="1"/>
      <c r="AC336" s="1"/>
      <c r="AD336" s="3"/>
      <c r="AE336" s="2"/>
      <c r="AF336" s="1"/>
      <c r="AG336" s="1"/>
    </row>
    <row r="337" spans="1:33" s="35" customFormat="1" ht="15.75" customHeight="1">
      <c r="A337" s="17">
        <v>15</v>
      </c>
      <c r="B337" s="36">
        <v>3</v>
      </c>
      <c r="C337" s="37">
        <v>1</v>
      </c>
      <c r="D337" s="37">
        <v>2</v>
      </c>
      <c r="E337" s="91">
        <v>50</v>
      </c>
      <c r="F337" s="36">
        <v>5</v>
      </c>
      <c r="G337" s="37">
        <v>2</v>
      </c>
      <c r="H337" s="37">
        <v>3</v>
      </c>
      <c r="I337" s="91">
        <v>85</v>
      </c>
      <c r="J337" s="36">
        <v>2</v>
      </c>
      <c r="K337" s="37">
        <v>1</v>
      </c>
      <c r="L337" s="37">
        <v>1</v>
      </c>
      <c r="M337" s="65"/>
      <c r="N337" s="65"/>
      <c r="O337" s="65"/>
      <c r="P337" s="65"/>
      <c r="Q337" s="65"/>
      <c r="R337" s="65"/>
      <c r="S337" s="65"/>
      <c r="T337" s="65"/>
      <c r="U337" s="65"/>
      <c r="V337" s="5"/>
      <c r="W337" s="7"/>
      <c r="X337" s="7"/>
      <c r="Y337" s="7"/>
      <c r="Z337" s="3"/>
      <c r="AA337" s="2"/>
      <c r="AB337" s="1"/>
      <c r="AC337" s="1"/>
      <c r="AD337" s="3"/>
      <c r="AE337" s="2"/>
      <c r="AF337" s="1"/>
      <c r="AG337" s="1"/>
    </row>
    <row r="338" spans="1:33" s="35" customFormat="1" ht="15.75" customHeight="1">
      <c r="A338" s="17">
        <v>16</v>
      </c>
      <c r="B338" s="36">
        <v>2</v>
      </c>
      <c r="C338" s="37">
        <v>1</v>
      </c>
      <c r="D338" s="37">
        <v>1</v>
      </c>
      <c r="E338" s="91">
        <v>51</v>
      </c>
      <c r="F338" s="36">
        <v>6</v>
      </c>
      <c r="G338" s="37">
        <v>2</v>
      </c>
      <c r="H338" s="37">
        <v>4</v>
      </c>
      <c r="I338" s="91">
        <v>86</v>
      </c>
      <c r="J338" s="36">
        <v>3</v>
      </c>
      <c r="K338" s="37">
        <v>0</v>
      </c>
      <c r="L338" s="37">
        <v>3</v>
      </c>
      <c r="M338" s="65"/>
      <c r="N338" s="65"/>
      <c r="O338" s="65"/>
      <c r="P338" s="65"/>
      <c r="Q338" s="65"/>
      <c r="R338" s="65"/>
      <c r="S338" s="65"/>
      <c r="T338" s="65"/>
      <c r="U338" s="65"/>
      <c r="V338" s="5"/>
      <c r="W338" s="7"/>
      <c r="X338" s="7"/>
      <c r="Y338" s="7"/>
      <c r="Z338" s="3"/>
      <c r="AA338" s="2"/>
      <c r="AB338" s="1"/>
      <c r="AC338" s="1"/>
      <c r="AD338" s="3"/>
      <c r="AE338" s="2"/>
      <c r="AF338" s="1"/>
      <c r="AG338" s="1"/>
    </row>
    <row r="339" spans="1:33" s="35" customFormat="1" ht="15.75" customHeight="1">
      <c r="A339" s="17">
        <v>17</v>
      </c>
      <c r="B339" s="36">
        <v>3</v>
      </c>
      <c r="C339" s="37">
        <v>2</v>
      </c>
      <c r="D339" s="37">
        <v>1</v>
      </c>
      <c r="E339" s="91">
        <v>52</v>
      </c>
      <c r="F339" s="36">
        <v>2</v>
      </c>
      <c r="G339" s="37">
        <v>2</v>
      </c>
      <c r="H339" s="37">
        <v>0</v>
      </c>
      <c r="I339" s="91">
        <v>87</v>
      </c>
      <c r="J339" s="36">
        <v>1</v>
      </c>
      <c r="K339" s="37">
        <v>0</v>
      </c>
      <c r="L339" s="37">
        <v>1</v>
      </c>
      <c r="M339" s="65"/>
      <c r="N339" s="65"/>
      <c r="O339" s="65"/>
      <c r="P339" s="65"/>
      <c r="Q339" s="65"/>
      <c r="R339" s="65"/>
      <c r="S339" s="65"/>
      <c r="T339" s="65"/>
      <c r="U339" s="65"/>
      <c r="V339" s="5"/>
      <c r="W339" s="7"/>
      <c r="X339" s="7"/>
      <c r="Y339" s="7"/>
      <c r="Z339" s="3"/>
      <c r="AA339" s="2"/>
      <c r="AB339" s="1"/>
      <c r="AC339" s="1"/>
      <c r="AD339" s="3"/>
      <c r="AE339" s="2"/>
      <c r="AF339" s="1"/>
      <c r="AG339" s="1"/>
    </row>
    <row r="340" spans="1:33" s="35" customFormat="1" ht="15.75" customHeight="1">
      <c r="A340" s="17">
        <v>18</v>
      </c>
      <c r="B340" s="36">
        <v>3</v>
      </c>
      <c r="C340" s="37">
        <v>2</v>
      </c>
      <c r="D340" s="37">
        <v>1</v>
      </c>
      <c r="E340" s="91">
        <v>53</v>
      </c>
      <c r="F340" s="36">
        <v>2</v>
      </c>
      <c r="G340" s="37">
        <v>2</v>
      </c>
      <c r="H340" s="37">
        <v>0</v>
      </c>
      <c r="I340" s="91">
        <v>88</v>
      </c>
      <c r="J340" s="36">
        <v>2</v>
      </c>
      <c r="K340" s="37">
        <v>1</v>
      </c>
      <c r="L340" s="37">
        <v>1</v>
      </c>
      <c r="M340" s="65"/>
      <c r="N340" s="65"/>
      <c r="O340" s="65"/>
      <c r="P340" s="65"/>
      <c r="Q340" s="65"/>
      <c r="R340" s="65"/>
      <c r="S340" s="65"/>
      <c r="T340" s="65"/>
      <c r="U340" s="65"/>
      <c r="V340" s="5"/>
      <c r="W340" s="7"/>
      <c r="X340" s="7"/>
      <c r="Y340" s="7"/>
      <c r="Z340" s="3"/>
      <c r="AA340" s="2"/>
      <c r="AB340" s="1"/>
      <c r="AC340" s="1"/>
      <c r="AD340" s="3"/>
      <c r="AE340" s="2"/>
      <c r="AF340" s="1"/>
      <c r="AG340" s="1"/>
    </row>
    <row r="341" spans="1:33" s="35" customFormat="1" ht="18" customHeight="1">
      <c r="A341" s="19">
        <v>19</v>
      </c>
      <c r="B341" s="39">
        <v>3</v>
      </c>
      <c r="C341" s="40">
        <v>3</v>
      </c>
      <c r="D341" s="40">
        <v>0</v>
      </c>
      <c r="E341" s="92">
        <v>54</v>
      </c>
      <c r="F341" s="39">
        <v>6</v>
      </c>
      <c r="G341" s="40">
        <v>3</v>
      </c>
      <c r="H341" s="40">
        <v>3</v>
      </c>
      <c r="I341" s="92">
        <v>89</v>
      </c>
      <c r="J341" s="39">
        <v>2</v>
      </c>
      <c r="K341" s="40">
        <v>0</v>
      </c>
      <c r="L341" s="40">
        <v>2</v>
      </c>
      <c r="M341" s="65"/>
      <c r="N341" s="65"/>
      <c r="O341" s="65"/>
      <c r="P341" s="65"/>
      <c r="Q341" s="65"/>
      <c r="R341" s="65"/>
      <c r="S341" s="65"/>
      <c r="T341" s="65"/>
      <c r="U341" s="65"/>
      <c r="V341" s="5"/>
      <c r="W341" s="7"/>
      <c r="X341" s="7"/>
      <c r="Y341" s="7"/>
      <c r="Z341" s="3"/>
      <c r="AA341" s="2"/>
      <c r="AB341" s="1"/>
      <c r="AC341" s="1"/>
      <c r="AD341" s="3"/>
      <c r="AE341" s="2"/>
      <c r="AF341" s="1"/>
      <c r="AG341" s="1"/>
    </row>
    <row r="342" spans="1:33" s="6" customFormat="1" ht="25.5" customHeight="1">
      <c r="A342" s="10" t="s">
        <v>25</v>
      </c>
      <c r="B342" s="44">
        <v>12</v>
      </c>
      <c r="C342" s="44">
        <v>5</v>
      </c>
      <c r="D342" s="44">
        <v>7</v>
      </c>
      <c r="E342" s="98" t="s">
        <v>26</v>
      </c>
      <c r="F342" s="44">
        <v>19</v>
      </c>
      <c r="G342" s="44">
        <v>9</v>
      </c>
      <c r="H342" s="44">
        <v>10</v>
      </c>
      <c r="I342" s="98" t="s">
        <v>27</v>
      </c>
      <c r="J342" s="44">
        <v>12</v>
      </c>
      <c r="K342" s="44">
        <v>2</v>
      </c>
      <c r="L342" s="44">
        <v>10</v>
      </c>
      <c r="M342" s="65"/>
      <c r="N342" s="65"/>
      <c r="O342" s="65"/>
      <c r="P342" s="65"/>
      <c r="Q342" s="65"/>
      <c r="R342" s="65"/>
      <c r="S342" s="65"/>
      <c r="T342" s="65"/>
      <c r="U342" s="65"/>
      <c r="V342" s="5"/>
      <c r="W342" s="7"/>
      <c r="X342" s="7"/>
      <c r="Y342" s="7"/>
      <c r="Z342" s="3"/>
      <c r="AA342" s="2"/>
      <c r="AB342" s="1"/>
      <c r="AC342" s="1"/>
      <c r="AD342" s="3"/>
      <c r="AE342" s="2"/>
      <c r="AF342" s="1"/>
      <c r="AG342" s="1"/>
    </row>
    <row r="343" spans="1:33" s="35" customFormat="1" ht="15.75" customHeight="1">
      <c r="A343" s="17">
        <v>20</v>
      </c>
      <c r="B343" s="36">
        <v>2</v>
      </c>
      <c r="C343" s="37">
        <v>1</v>
      </c>
      <c r="D343" s="37">
        <v>1</v>
      </c>
      <c r="E343" s="91">
        <v>55</v>
      </c>
      <c r="F343" s="36">
        <v>6</v>
      </c>
      <c r="G343" s="37">
        <v>4</v>
      </c>
      <c r="H343" s="37">
        <v>2</v>
      </c>
      <c r="I343" s="91">
        <v>90</v>
      </c>
      <c r="J343" s="36">
        <v>3</v>
      </c>
      <c r="K343" s="37">
        <v>0</v>
      </c>
      <c r="L343" s="37">
        <v>3</v>
      </c>
      <c r="M343" s="65"/>
      <c r="N343" s="65"/>
      <c r="O343" s="65"/>
      <c r="P343" s="65"/>
      <c r="Q343" s="65"/>
      <c r="R343" s="65"/>
      <c r="S343" s="65"/>
      <c r="T343" s="65"/>
      <c r="U343" s="65"/>
      <c r="V343" s="5"/>
      <c r="W343" s="7"/>
      <c r="X343" s="7"/>
      <c r="Y343" s="7"/>
      <c r="Z343" s="3"/>
      <c r="AA343" s="2"/>
      <c r="AB343" s="1"/>
      <c r="AC343" s="1"/>
      <c r="AD343" s="3"/>
      <c r="AE343" s="2"/>
      <c r="AF343" s="1"/>
      <c r="AG343" s="1"/>
    </row>
    <row r="344" spans="1:33" s="35" customFormat="1" ht="15.75" customHeight="1">
      <c r="A344" s="17">
        <v>21</v>
      </c>
      <c r="B344" s="36">
        <v>1</v>
      </c>
      <c r="C344" s="37">
        <v>0</v>
      </c>
      <c r="D344" s="37">
        <v>1</v>
      </c>
      <c r="E344" s="91">
        <v>56</v>
      </c>
      <c r="F344" s="36">
        <v>5</v>
      </c>
      <c r="G344" s="37">
        <v>2</v>
      </c>
      <c r="H344" s="37">
        <v>3</v>
      </c>
      <c r="I344" s="91">
        <v>91</v>
      </c>
      <c r="J344" s="36">
        <v>4</v>
      </c>
      <c r="K344" s="37">
        <v>0</v>
      </c>
      <c r="L344" s="37">
        <v>4</v>
      </c>
      <c r="M344" s="65"/>
      <c r="N344" s="65"/>
      <c r="O344" s="65"/>
      <c r="P344" s="65"/>
      <c r="Q344" s="65"/>
      <c r="R344" s="65"/>
      <c r="S344" s="65"/>
      <c r="T344" s="65"/>
      <c r="U344" s="65"/>
      <c r="V344" s="5"/>
      <c r="W344" s="7"/>
      <c r="X344" s="7"/>
      <c r="Y344" s="7"/>
      <c r="Z344" s="3"/>
      <c r="AA344" s="2"/>
      <c r="AB344" s="1"/>
      <c r="AC344" s="1"/>
      <c r="AD344" s="3"/>
      <c r="AE344" s="2"/>
      <c r="AF344" s="1"/>
      <c r="AG344" s="1"/>
    </row>
    <row r="345" spans="1:33" s="35" customFormat="1" ht="15.75" customHeight="1">
      <c r="A345" s="17">
        <v>22</v>
      </c>
      <c r="B345" s="36">
        <v>4</v>
      </c>
      <c r="C345" s="37">
        <v>2</v>
      </c>
      <c r="D345" s="37">
        <v>2</v>
      </c>
      <c r="E345" s="91">
        <v>57</v>
      </c>
      <c r="F345" s="36">
        <v>2</v>
      </c>
      <c r="G345" s="37">
        <v>0</v>
      </c>
      <c r="H345" s="37">
        <v>2</v>
      </c>
      <c r="I345" s="91">
        <v>92</v>
      </c>
      <c r="J345" s="36">
        <v>2</v>
      </c>
      <c r="K345" s="37">
        <v>0</v>
      </c>
      <c r="L345" s="37">
        <v>2</v>
      </c>
      <c r="M345" s="65"/>
      <c r="N345" s="65"/>
      <c r="O345" s="65"/>
      <c r="P345" s="65"/>
      <c r="Q345" s="65"/>
      <c r="R345" s="65"/>
      <c r="S345" s="65"/>
      <c r="T345" s="65"/>
      <c r="U345" s="65"/>
      <c r="V345" s="5"/>
      <c r="W345" s="7"/>
      <c r="X345" s="7"/>
      <c r="Y345" s="7"/>
      <c r="Z345" s="3"/>
      <c r="AA345" s="2"/>
      <c r="AB345" s="1"/>
      <c r="AC345" s="1"/>
      <c r="AD345" s="3"/>
      <c r="AE345" s="2"/>
      <c r="AF345" s="1"/>
      <c r="AG345" s="1"/>
    </row>
    <row r="346" spans="1:33" s="35" customFormat="1" ht="15.75" customHeight="1">
      <c r="A346" s="17">
        <v>23</v>
      </c>
      <c r="B346" s="36">
        <v>3</v>
      </c>
      <c r="C346" s="37">
        <v>1</v>
      </c>
      <c r="D346" s="37">
        <v>2</v>
      </c>
      <c r="E346" s="91">
        <v>58</v>
      </c>
      <c r="F346" s="36">
        <v>4</v>
      </c>
      <c r="G346" s="37">
        <v>3</v>
      </c>
      <c r="H346" s="37">
        <v>1</v>
      </c>
      <c r="I346" s="91">
        <v>93</v>
      </c>
      <c r="J346" s="36">
        <v>2</v>
      </c>
      <c r="K346" s="37">
        <v>1</v>
      </c>
      <c r="L346" s="37">
        <v>1</v>
      </c>
      <c r="M346" s="65"/>
      <c r="N346" s="65"/>
      <c r="O346" s="65"/>
      <c r="P346" s="65"/>
      <c r="Q346" s="65"/>
      <c r="R346" s="65"/>
      <c r="S346" s="65"/>
      <c r="T346" s="65"/>
      <c r="U346" s="65"/>
      <c r="V346" s="5"/>
      <c r="W346" s="7"/>
      <c r="X346" s="7"/>
      <c r="Y346" s="7"/>
      <c r="Z346" s="3"/>
      <c r="AA346" s="2"/>
      <c r="AB346" s="1"/>
      <c r="AC346" s="1"/>
      <c r="AD346" s="3"/>
      <c r="AE346" s="2"/>
      <c r="AF346" s="1"/>
      <c r="AG346" s="1"/>
    </row>
    <row r="347" spans="1:33" s="35" customFormat="1" ht="18" customHeight="1">
      <c r="A347" s="19">
        <v>24</v>
      </c>
      <c r="B347" s="39">
        <v>2</v>
      </c>
      <c r="C347" s="40">
        <v>1</v>
      </c>
      <c r="D347" s="40">
        <v>1</v>
      </c>
      <c r="E347" s="92">
        <v>59</v>
      </c>
      <c r="F347" s="39">
        <v>2</v>
      </c>
      <c r="G347" s="40">
        <v>0</v>
      </c>
      <c r="H347" s="40">
        <v>2</v>
      </c>
      <c r="I347" s="92">
        <v>94</v>
      </c>
      <c r="J347" s="39">
        <v>1</v>
      </c>
      <c r="K347" s="40">
        <v>1</v>
      </c>
      <c r="L347" s="40">
        <v>0</v>
      </c>
      <c r="M347" s="65"/>
      <c r="N347" s="65"/>
      <c r="O347" s="65"/>
      <c r="P347" s="65"/>
      <c r="Q347" s="65"/>
      <c r="R347" s="65"/>
      <c r="S347" s="65"/>
      <c r="T347" s="65"/>
      <c r="U347" s="65"/>
      <c r="V347" s="5"/>
      <c r="W347" s="7"/>
      <c r="X347" s="7"/>
      <c r="Y347" s="7"/>
      <c r="Z347" s="3"/>
      <c r="AA347" s="2"/>
      <c r="AB347" s="1"/>
      <c r="AC347" s="1"/>
      <c r="AD347" s="3"/>
      <c r="AE347" s="2"/>
      <c r="AF347" s="1"/>
      <c r="AG347" s="1"/>
    </row>
    <row r="348" spans="1:33" s="6" customFormat="1" ht="25.5" customHeight="1">
      <c r="A348" s="10" t="s">
        <v>28</v>
      </c>
      <c r="B348" s="44">
        <v>14</v>
      </c>
      <c r="C348" s="44">
        <v>9</v>
      </c>
      <c r="D348" s="44">
        <v>5</v>
      </c>
      <c r="E348" s="98" t="s">
        <v>29</v>
      </c>
      <c r="F348" s="44">
        <v>35</v>
      </c>
      <c r="G348" s="44">
        <v>20</v>
      </c>
      <c r="H348" s="44">
        <v>15</v>
      </c>
      <c r="I348" s="93" t="s">
        <v>30</v>
      </c>
      <c r="J348" s="44">
        <v>5</v>
      </c>
      <c r="K348" s="44">
        <v>0</v>
      </c>
      <c r="L348" s="44">
        <v>5</v>
      </c>
      <c r="M348" s="65"/>
      <c r="N348" s="65"/>
      <c r="O348" s="65"/>
      <c r="P348" s="65"/>
      <c r="Q348" s="65"/>
      <c r="R348" s="65"/>
      <c r="S348" s="65"/>
      <c r="T348" s="65"/>
      <c r="U348" s="65"/>
      <c r="V348" s="5"/>
      <c r="W348" s="7"/>
      <c r="X348" s="7"/>
      <c r="Y348" s="7"/>
      <c r="Z348" s="3"/>
      <c r="AA348" s="2"/>
      <c r="AB348" s="1"/>
      <c r="AC348" s="1"/>
      <c r="AD348" s="3"/>
      <c r="AE348" s="2"/>
      <c r="AF348" s="1"/>
      <c r="AG348" s="1"/>
    </row>
    <row r="349" spans="1:33" s="35" customFormat="1" ht="15.75" customHeight="1">
      <c r="A349" s="17">
        <v>25</v>
      </c>
      <c r="B349" s="36">
        <v>4</v>
      </c>
      <c r="C349" s="37">
        <v>2</v>
      </c>
      <c r="D349" s="37">
        <v>2</v>
      </c>
      <c r="E349" s="91">
        <v>60</v>
      </c>
      <c r="F349" s="36">
        <v>5</v>
      </c>
      <c r="G349" s="37">
        <v>3</v>
      </c>
      <c r="H349" s="37">
        <v>2</v>
      </c>
      <c r="I349" s="91">
        <v>95</v>
      </c>
      <c r="J349" s="36">
        <v>0</v>
      </c>
      <c r="K349" s="37">
        <v>0</v>
      </c>
      <c r="L349" s="37">
        <v>0</v>
      </c>
      <c r="M349" s="65"/>
      <c r="N349" s="65"/>
      <c r="O349" s="65"/>
      <c r="P349" s="65"/>
      <c r="Q349" s="65"/>
      <c r="R349" s="65"/>
      <c r="S349" s="65"/>
      <c r="T349" s="65"/>
      <c r="U349" s="65"/>
      <c r="V349" s="5"/>
      <c r="W349" s="7"/>
      <c r="X349" s="7"/>
      <c r="Y349" s="7"/>
      <c r="Z349" s="3"/>
      <c r="AA349" s="2"/>
      <c r="AB349" s="1"/>
      <c r="AC349" s="1"/>
      <c r="AD349" s="3"/>
      <c r="AE349" s="2"/>
      <c r="AF349" s="1"/>
      <c r="AG349" s="1"/>
    </row>
    <row r="350" spans="1:33" s="35" customFormat="1" ht="15.75" customHeight="1">
      <c r="A350" s="17">
        <v>26</v>
      </c>
      <c r="B350" s="36">
        <v>0</v>
      </c>
      <c r="C350" s="37">
        <v>0</v>
      </c>
      <c r="D350" s="37">
        <v>0</v>
      </c>
      <c r="E350" s="91">
        <v>61</v>
      </c>
      <c r="F350" s="36">
        <v>13</v>
      </c>
      <c r="G350" s="37">
        <v>8</v>
      </c>
      <c r="H350" s="37">
        <v>5</v>
      </c>
      <c r="I350" s="91">
        <v>96</v>
      </c>
      <c r="J350" s="36">
        <v>1</v>
      </c>
      <c r="K350" s="37">
        <v>0</v>
      </c>
      <c r="L350" s="37">
        <v>1</v>
      </c>
      <c r="M350" s="65"/>
      <c r="N350" s="65"/>
      <c r="O350" s="65"/>
      <c r="P350" s="65"/>
      <c r="Q350" s="65"/>
      <c r="R350" s="65"/>
      <c r="S350" s="65"/>
      <c r="T350" s="65"/>
      <c r="U350" s="65"/>
      <c r="V350" s="5"/>
      <c r="W350" s="7"/>
      <c r="X350" s="7"/>
      <c r="Y350" s="7"/>
      <c r="Z350" s="3"/>
      <c r="AA350" s="2"/>
      <c r="AB350" s="1"/>
      <c r="AC350" s="1"/>
      <c r="AD350" s="3"/>
      <c r="AE350" s="2"/>
      <c r="AF350" s="1"/>
      <c r="AG350" s="1"/>
    </row>
    <row r="351" spans="1:33" s="35" customFormat="1" ht="15.75" customHeight="1">
      <c r="A351" s="17">
        <v>27</v>
      </c>
      <c r="B351" s="36">
        <v>5</v>
      </c>
      <c r="C351" s="37">
        <v>3</v>
      </c>
      <c r="D351" s="37">
        <v>2</v>
      </c>
      <c r="E351" s="91">
        <v>62</v>
      </c>
      <c r="F351" s="36">
        <v>8</v>
      </c>
      <c r="G351" s="37">
        <v>4</v>
      </c>
      <c r="H351" s="37">
        <v>4</v>
      </c>
      <c r="I351" s="91">
        <v>97</v>
      </c>
      <c r="J351" s="36">
        <v>1</v>
      </c>
      <c r="K351" s="37">
        <v>0</v>
      </c>
      <c r="L351" s="37">
        <v>1</v>
      </c>
      <c r="M351" s="65"/>
      <c r="N351" s="65"/>
      <c r="O351" s="65"/>
      <c r="P351" s="65"/>
      <c r="Q351" s="65"/>
      <c r="R351" s="65"/>
      <c r="S351" s="65"/>
      <c r="T351" s="65"/>
      <c r="U351" s="65"/>
      <c r="V351" s="5"/>
      <c r="W351" s="7"/>
      <c r="X351" s="7"/>
      <c r="Y351" s="7"/>
      <c r="Z351" s="3"/>
      <c r="AA351" s="2"/>
      <c r="AB351" s="1"/>
      <c r="AC351" s="1"/>
      <c r="AD351" s="3"/>
      <c r="AE351" s="2"/>
      <c r="AF351" s="1"/>
      <c r="AG351" s="1"/>
    </row>
    <row r="352" spans="1:33" s="35" customFormat="1" ht="15.75" customHeight="1">
      <c r="A352" s="17">
        <v>28</v>
      </c>
      <c r="B352" s="36">
        <v>2</v>
      </c>
      <c r="C352" s="37">
        <v>2</v>
      </c>
      <c r="D352" s="37">
        <v>0</v>
      </c>
      <c r="E352" s="91">
        <v>63</v>
      </c>
      <c r="F352" s="36">
        <v>7</v>
      </c>
      <c r="G352" s="37">
        <v>4</v>
      </c>
      <c r="H352" s="37">
        <v>3</v>
      </c>
      <c r="I352" s="91">
        <v>98</v>
      </c>
      <c r="J352" s="36">
        <v>1</v>
      </c>
      <c r="K352" s="37">
        <v>0</v>
      </c>
      <c r="L352" s="37">
        <v>1</v>
      </c>
      <c r="M352" s="65"/>
      <c r="N352" s="65"/>
      <c r="O352" s="65"/>
      <c r="P352" s="65"/>
      <c r="Q352" s="65"/>
      <c r="R352" s="65"/>
      <c r="S352" s="65"/>
      <c r="T352" s="65"/>
      <c r="U352" s="65"/>
      <c r="V352" s="5"/>
      <c r="W352" s="7"/>
      <c r="X352" s="7"/>
      <c r="Y352" s="7"/>
      <c r="Z352" s="3"/>
      <c r="AA352" s="2"/>
      <c r="AB352" s="1"/>
      <c r="AC352" s="1"/>
      <c r="AD352" s="3"/>
      <c r="AE352" s="2"/>
      <c r="AF352" s="1"/>
      <c r="AG352" s="1"/>
    </row>
    <row r="353" spans="1:33" s="35" customFormat="1" ht="18" customHeight="1">
      <c r="A353" s="19">
        <v>29</v>
      </c>
      <c r="B353" s="39">
        <v>3</v>
      </c>
      <c r="C353" s="40">
        <v>2</v>
      </c>
      <c r="D353" s="40">
        <v>1</v>
      </c>
      <c r="E353" s="92">
        <v>64</v>
      </c>
      <c r="F353" s="39">
        <v>2</v>
      </c>
      <c r="G353" s="40">
        <v>1</v>
      </c>
      <c r="H353" s="40">
        <v>1</v>
      </c>
      <c r="I353" s="91">
        <v>99</v>
      </c>
      <c r="J353" s="36">
        <v>1</v>
      </c>
      <c r="K353" s="37">
        <v>0</v>
      </c>
      <c r="L353" s="37">
        <v>1</v>
      </c>
      <c r="M353" s="65"/>
      <c r="N353" s="65"/>
      <c r="O353" s="65"/>
      <c r="P353" s="65"/>
      <c r="Q353" s="65"/>
      <c r="R353" s="65"/>
      <c r="S353" s="65"/>
      <c r="T353" s="65"/>
      <c r="U353" s="65"/>
      <c r="V353" s="5"/>
      <c r="W353" s="7"/>
      <c r="X353" s="7"/>
      <c r="Y353" s="7"/>
      <c r="Z353" s="3"/>
      <c r="AA353" s="2"/>
      <c r="AB353" s="1"/>
      <c r="AC353" s="1"/>
      <c r="AD353" s="3"/>
      <c r="AE353" s="2"/>
      <c r="AF353" s="1"/>
      <c r="AG353" s="1"/>
    </row>
    <row r="354" spans="1:33" s="6" customFormat="1" ht="25.5" customHeight="1">
      <c r="A354" s="10" t="s">
        <v>31</v>
      </c>
      <c r="B354" s="44">
        <v>9</v>
      </c>
      <c r="C354" s="44">
        <v>5</v>
      </c>
      <c r="D354" s="44">
        <v>4</v>
      </c>
      <c r="E354" s="98" t="s">
        <v>32</v>
      </c>
      <c r="F354" s="44">
        <v>36</v>
      </c>
      <c r="G354" s="44">
        <v>18</v>
      </c>
      <c r="H354" s="44">
        <v>18</v>
      </c>
      <c r="I354" s="95">
        <v>100</v>
      </c>
      <c r="J354" s="47">
        <v>1</v>
      </c>
      <c r="K354" s="48">
        <v>0</v>
      </c>
      <c r="L354" s="48">
        <v>1</v>
      </c>
      <c r="M354" s="65"/>
      <c r="N354" s="65"/>
      <c r="O354" s="65"/>
      <c r="P354" s="65"/>
      <c r="Q354" s="65"/>
      <c r="R354" s="65"/>
      <c r="S354" s="65"/>
      <c r="T354" s="65"/>
      <c r="U354" s="65"/>
      <c r="V354" s="5"/>
      <c r="W354" s="7"/>
      <c r="X354" s="7"/>
      <c r="Y354" s="7"/>
      <c r="Z354" s="3"/>
      <c r="AA354" s="2"/>
      <c r="AB354" s="1"/>
      <c r="AC354" s="1"/>
      <c r="AD354" s="3"/>
      <c r="AE354" s="2"/>
      <c r="AF354" s="1"/>
      <c r="AG354" s="1"/>
    </row>
    <row r="355" spans="1:33" s="35" customFormat="1" ht="15.75" customHeight="1">
      <c r="A355" s="17">
        <v>30</v>
      </c>
      <c r="B355" s="36">
        <v>4</v>
      </c>
      <c r="C355" s="37">
        <v>2</v>
      </c>
      <c r="D355" s="37">
        <v>2</v>
      </c>
      <c r="E355" s="91">
        <v>65</v>
      </c>
      <c r="F355" s="36">
        <v>4</v>
      </c>
      <c r="G355" s="37">
        <v>2</v>
      </c>
      <c r="H355" s="37">
        <v>2</v>
      </c>
      <c r="I355" s="91">
        <v>101</v>
      </c>
      <c r="J355" s="36">
        <v>0</v>
      </c>
      <c r="K355" s="37">
        <v>0</v>
      </c>
      <c r="L355" s="37">
        <v>0</v>
      </c>
      <c r="M355" s="65"/>
      <c r="N355" s="65"/>
      <c r="O355" s="65"/>
      <c r="P355" s="65"/>
      <c r="Q355" s="65"/>
      <c r="R355" s="65"/>
      <c r="S355" s="65"/>
      <c r="T355" s="65"/>
      <c r="U355" s="65"/>
      <c r="V355" s="5"/>
      <c r="W355" s="7"/>
      <c r="X355" s="7"/>
      <c r="Y355" s="7"/>
      <c r="Z355" s="3"/>
      <c r="AA355" s="2"/>
      <c r="AB355" s="1"/>
      <c r="AC355" s="1"/>
      <c r="AD355" s="3"/>
      <c r="AE355" s="2"/>
      <c r="AF355" s="1"/>
      <c r="AG355" s="1"/>
    </row>
    <row r="356" spans="1:33" s="35" customFormat="1" ht="15.75" customHeight="1">
      <c r="A356" s="17">
        <v>31</v>
      </c>
      <c r="B356" s="36">
        <v>1</v>
      </c>
      <c r="C356" s="37">
        <v>0</v>
      </c>
      <c r="D356" s="37">
        <v>1</v>
      </c>
      <c r="E356" s="91">
        <v>66</v>
      </c>
      <c r="F356" s="36">
        <v>10</v>
      </c>
      <c r="G356" s="37">
        <v>4</v>
      </c>
      <c r="H356" s="37">
        <v>6</v>
      </c>
      <c r="I356" s="91">
        <v>102</v>
      </c>
      <c r="J356" s="36">
        <v>0</v>
      </c>
      <c r="K356" s="37">
        <v>0</v>
      </c>
      <c r="L356" s="37">
        <v>0</v>
      </c>
      <c r="M356" s="65"/>
      <c r="N356" s="65"/>
      <c r="O356" s="65"/>
      <c r="P356" s="65"/>
      <c r="Q356" s="65"/>
      <c r="R356" s="65"/>
      <c r="S356" s="65"/>
      <c r="T356" s="65"/>
      <c r="U356" s="65"/>
      <c r="V356" s="5"/>
      <c r="W356" s="7"/>
      <c r="X356" s="7"/>
      <c r="Y356" s="7"/>
      <c r="Z356" s="3"/>
      <c r="AA356" s="2"/>
      <c r="AB356" s="1"/>
      <c r="AC356" s="1"/>
      <c r="AD356" s="3"/>
      <c r="AE356" s="2"/>
      <c r="AF356" s="1"/>
      <c r="AG356" s="1"/>
    </row>
    <row r="357" spans="1:33" s="35" customFormat="1" ht="15.75" customHeight="1">
      <c r="A357" s="17">
        <v>32</v>
      </c>
      <c r="B357" s="36">
        <v>1</v>
      </c>
      <c r="C357" s="37">
        <v>1</v>
      </c>
      <c r="D357" s="37">
        <v>0</v>
      </c>
      <c r="E357" s="91">
        <v>67</v>
      </c>
      <c r="F357" s="36">
        <v>6</v>
      </c>
      <c r="G357" s="37">
        <v>5</v>
      </c>
      <c r="H357" s="37">
        <v>1</v>
      </c>
      <c r="I357" s="91">
        <v>103</v>
      </c>
      <c r="J357" s="36">
        <v>0</v>
      </c>
      <c r="K357" s="37">
        <v>0</v>
      </c>
      <c r="L357" s="37">
        <v>0</v>
      </c>
      <c r="M357" s="65"/>
      <c r="N357" s="65"/>
      <c r="O357" s="65"/>
      <c r="P357" s="65"/>
      <c r="Q357" s="65"/>
      <c r="R357" s="65"/>
      <c r="S357" s="65"/>
      <c r="T357" s="65"/>
      <c r="U357" s="65"/>
      <c r="V357" s="5"/>
      <c r="W357" s="7"/>
      <c r="X357" s="7"/>
      <c r="Y357" s="7"/>
      <c r="Z357" s="3"/>
      <c r="AA357" s="2"/>
      <c r="AB357" s="1"/>
      <c r="AC357" s="1"/>
      <c r="AD357" s="3"/>
      <c r="AE357" s="2"/>
      <c r="AF357" s="1"/>
      <c r="AG357" s="1"/>
    </row>
    <row r="358" spans="1:33" s="35" customFormat="1" ht="15.75" customHeight="1">
      <c r="A358" s="17">
        <v>33</v>
      </c>
      <c r="B358" s="36">
        <v>0</v>
      </c>
      <c r="C358" s="37">
        <v>0</v>
      </c>
      <c r="D358" s="37">
        <v>0</v>
      </c>
      <c r="E358" s="91">
        <v>68</v>
      </c>
      <c r="F358" s="36">
        <v>5</v>
      </c>
      <c r="G358" s="37">
        <v>1</v>
      </c>
      <c r="H358" s="37">
        <v>4</v>
      </c>
      <c r="I358" s="96" t="s">
        <v>33</v>
      </c>
      <c r="J358" s="39">
        <v>0</v>
      </c>
      <c r="K358" s="40">
        <v>0</v>
      </c>
      <c r="L358" s="40">
        <v>0</v>
      </c>
      <c r="M358" s="65"/>
      <c r="N358" s="65"/>
      <c r="O358" s="65"/>
      <c r="P358" s="65"/>
      <c r="Q358" s="65"/>
      <c r="R358" s="65"/>
      <c r="S358" s="65"/>
      <c r="T358" s="65"/>
      <c r="U358" s="65"/>
      <c r="V358" s="5"/>
      <c r="W358" s="7"/>
      <c r="X358" s="7"/>
      <c r="Y358" s="7"/>
      <c r="Z358" s="3"/>
      <c r="AA358" s="2"/>
      <c r="AB358" s="1"/>
      <c r="AC358" s="1"/>
      <c r="AD358" s="3"/>
      <c r="AE358" s="2"/>
      <c r="AF358" s="1"/>
      <c r="AG358" s="1"/>
    </row>
    <row r="359" spans="1:33" s="35" customFormat="1" ht="21" customHeight="1" thickBot="1">
      <c r="A359" s="32">
        <v>34</v>
      </c>
      <c r="B359" s="36">
        <v>3</v>
      </c>
      <c r="C359" s="37">
        <v>2</v>
      </c>
      <c r="D359" s="37">
        <v>1</v>
      </c>
      <c r="E359" s="91">
        <v>69</v>
      </c>
      <c r="F359" s="36">
        <v>11</v>
      </c>
      <c r="G359" s="37">
        <v>6</v>
      </c>
      <c r="H359" s="37">
        <v>5</v>
      </c>
      <c r="I359" s="107" t="s">
        <v>5</v>
      </c>
      <c r="J359" s="47">
        <v>337</v>
      </c>
      <c r="K359" s="47">
        <v>170</v>
      </c>
      <c r="L359" s="47">
        <v>167</v>
      </c>
      <c r="M359" s="65"/>
      <c r="N359" s="65"/>
      <c r="O359" s="65"/>
      <c r="P359" s="65"/>
      <c r="Q359" s="65"/>
      <c r="R359" s="65"/>
      <c r="S359" s="65"/>
      <c r="T359" s="65"/>
      <c r="U359" s="65"/>
      <c r="V359" s="5"/>
      <c r="W359" s="7"/>
      <c r="X359" s="7"/>
      <c r="Y359" s="7"/>
      <c r="Z359" s="3"/>
      <c r="AA359" s="2"/>
      <c r="AB359" s="1"/>
      <c r="AC359" s="1"/>
      <c r="AD359" s="3"/>
      <c r="AE359" s="2"/>
      <c r="AF359" s="1"/>
      <c r="AG359" s="1"/>
    </row>
    <row r="360" spans="1:33" s="58" customFormat="1" ht="24" customHeight="1" thickTop="1" thickBot="1">
      <c r="A360" s="53" t="s">
        <v>34</v>
      </c>
      <c r="B360" s="115">
        <v>23</v>
      </c>
      <c r="C360" s="116">
        <v>12</v>
      </c>
      <c r="D360" s="116">
        <v>11</v>
      </c>
      <c r="E360" s="117" t="s">
        <v>36</v>
      </c>
      <c r="F360" s="116">
        <v>175</v>
      </c>
      <c r="G360" s="116">
        <v>95</v>
      </c>
      <c r="H360" s="116">
        <v>80</v>
      </c>
      <c r="I360" s="118" t="s">
        <v>37</v>
      </c>
      <c r="J360" s="116">
        <v>139</v>
      </c>
      <c r="K360" s="116">
        <v>63</v>
      </c>
      <c r="L360" s="116">
        <v>76</v>
      </c>
      <c r="M360" s="65"/>
      <c r="N360" s="65"/>
      <c r="O360" s="65"/>
      <c r="P360" s="65"/>
      <c r="Q360" s="65"/>
      <c r="R360" s="65"/>
      <c r="S360" s="65"/>
      <c r="T360" s="65"/>
      <c r="U360" s="65"/>
      <c r="V360" s="5"/>
      <c r="W360" s="7"/>
      <c r="X360" s="7"/>
      <c r="Y360" s="7"/>
      <c r="Z360" s="3"/>
      <c r="AA360" s="2"/>
      <c r="AB360" s="1"/>
      <c r="AC360" s="1"/>
      <c r="AD360" s="3"/>
      <c r="AE360" s="2"/>
      <c r="AF360" s="1"/>
      <c r="AG360" s="1"/>
    </row>
    <row r="361" spans="1:33" s="31" customFormat="1" ht="24" customHeight="1" thickBot="1">
      <c r="A361" s="24"/>
      <c r="B361" s="25" t="s">
        <v>39</v>
      </c>
      <c r="C361" s="26"/>
      <c r="D361" s="27"/>
      <c r="E361" s="28"/>
      <c r="F361" s="29"/>
      <c r="G361" s="59" t="s">
        <v>165</v>
      </c>
      <c r="H361" s="29"/>
      <c r="I361" s="28"/>
      <c r="J361" s="29"/>
      <c r="K361" s="129" t="s">
        <v>94</v>
      </c>
      <c r="L361" s="30"/>
      <c r="M361" s="35"/>
      <c r="N361" s="65"/>
      <c r="O361" s="65"/>
      <c r="P361" s="65"/>
      <c r="Q361" s="65"/>
      <c r="R361" s="65"/>
      <c r="S361" s="65"/>
      <c r="T361" s="65"/>
      <c r="U361" s="65"/>
      <c r="V361" s="5"/>
      <c r="W361" s="7"/>
      <c r="X361" s="7"/>
      <c r="Y361" s="7"/>
      <c r="Z361" s="3"/>
      <c r="AA361" s="2"/>
      <c r="AB361" s="1"/>
      <c r="AC361" s="1"/>
      <c r="AD361" s="3"/>
      <c r="AE361" s="2"/>
      <c r="AF361" s="1"/>
      <c r="AG361" s="1"/>
    </row>
    <row r="362" spans="1:33" s="4" customFormat="1" ht="21" customHeight="1">
      <c r="A362" s="11" t="s">
        <v>1</v>
      </c>
      <c r="B362" s="8" t="s">
        <v>2</v>
      </c>
      <c r="C362" s="8" t="s">
        <v>3</v>
      </c>
      <c r="D362" s="9" t="s">
        <v>4</v>
      </c>
      <c r="E362" s="11" t="s">
        <v>1</v>
      </c>
      <c r="F362" s="8" t="s">
        <v>2</v>
      </c>
      <c r="G362" s="8" t="s">
        <v>3</v>
      </c>
      <c r="H362" s="9" t="s">
        <v>4</v>
      </c>
      <c r="I362" s="11" t="s">
        <v>1</v>
      </c>
      <c r="J362" s="8" t="s">
        <v>2</v>
      </c>
      <c r="K362" s="8" t="s">
        <v>3</v>
      </c>
      <c r="L362" s="16" t="s">
        <v>4</v>
      </c>
      <c r="M362" s="65"/>
      <c r="N362" s="65"/>
      <c r="O362" s="65"/>
      <c r="P362" s="65"/>
      <c r="Q362" s="65"/>
      <c r="R362" s="65"/>
      <c r="S362" s="65"/>
      <c r="T362" s="65"/>
      <c r="U362" s="65"/>
      <c r="V362" s="5"/>
      <c r="W362" s="7"/>
      <c r="X362" s="7"/>
      <c r="Y362" s="7"/>
      <c r="Z362" s="3"/>
      <c r="AA362" s="2"/>
      <c r="AB362" s="1"/>
      <c r="AC362" s="1"/>
      <c r="AD362" s="3"/>
      <c r="AE362" s="2"/>
      <c r="AF362" s="1"/>
      <c r="AG362" s="1"/>
    </row>
    <row r="363" spans="1:33" s="6" customFormat="1" ht="25.5" customHeight="1">
      <c r="A363" s="10" t="s">
        <v>6</v>
      </c>
      <c r="B363" s="44">
        <v>15</v>
      </c>
      <c r="C363" s="44">
        <v>7</v>
      </c>
      <c r="D363" s="44">
        <v>8</v>
      </c>
      <c r="E363" s="98" t="s">
        <v>7</v>
      </c>
      <c r="F363" s="44">
        <v>38</v>
      </c>
      <c r="G363" s="44">
        <v>20</v>
      </c>
      <c r="H363" s="44">
        <v>18</v>
      </c>
      <c r="I363" s="98" t="s">
        <v>8</v>
      </c>
      <c r="J363" s="44">
        <v>61</v>
      </c>
      <c r="K363" s="44">
        <v>29</v>
      </c>
      <c r="L363" s="44">
        <v>32</v>
      </c>
      <c r="M363" s="65"/>
      <c r="N363" s="65"/>
      <c r="O363" s="65"/>
      <c r="P363" s="65"/>
      <c r="Q363" s="65"/>
      <c r="R363" s="65"/>
      <c r="S363" s="65"/>
      <c r="T363" s="65"/>
      <c r="U363" s="65"/>
      <c r="V363" s="5"/>
      <c r="W363" s="7"/>
      <c r="X363" s="7"/>
      <c r="Y363" s="7"/>
      <c r="Z363" s="3"/>
      <c r="AA363" s="2"/>
      <c r="AB363" s="1"/>
      <c r="AC363" s="1"/>
      <c r="AD363" s="3"/>
      <c r="AE363" s="2"/>
      <c r="AF363" s="1"/>
      <c r="AG363" s="1"/>
    </row>
    <row r="364" spans="1:33" s="35" customFormat="1" ht="15.75" customHeight="1">
      <c r="A364" s="17">
        <v>0</v>
      </c>
      <c r="B364" s="36">
        <v>1</v>
      </c>
      <c r="C364" s="37">
        <v>0</v>
      </c>
      <c r="D364" s="37">
        <v>1</v>
      </c>
      <c r="E364" s="91">
        <v>35</v>
      </c>
      <c r="F364" s="36">
        <v>8</v>
      </c>
      <c r="G364" s="37">
        <v>3</v>
      </c>
      <c r="H364" s="37">
        <v>5</v>
      </c>
      <c r="I364" s="91">
        <v>70</v>
      </c>
      <c r="J364" s="36">
        <v>12</v>
      </c>
      <c r="K364" s="37">
        <v>4</v>
      </c>
      <c r="L364" s="37">
        <v>8</v>
      </c>
      <c r="M364" s="65"/>
      <c r="N364" s="65"/>
      <c r="O364" s="65"/>
      <c r="P364" s="65"/>
      <c r="Q364" s="65"/>
      <c r="R364" s="65"/>
      <c r="S364" s="65"/>
      <c r="T364" s="65"/>
      <c r="U364" s="65"/>
      <c r="V364" s="5"/>
      <c r="W364" s="7"/>
      <c r="X364" s="7"/>
      <c r="Y364" s="7"/>
      <c r="Z364" s="3"/>
      <c r="AA364" s="2"/>
      <c r="AB364" s="1"/>
      <c r="AC364" s="1"/>
      <c r="AD364" s="3"/>
      <c r="AE364" s="2"/>
      <c r="AF364" s="1"/>
      <c r="AG364" s="1"/>
    </row>
    <row r="365" spans="1:33" s="35" customFormat="1" ht="15.75" customHeight="1">
      <c r="A365" s="17">
        <v>1</v>
      </c>
      <c r="B365" s="36">
        <v>3</v>
      </c>
      <c r="C365" s="37">
        <v>2</v>
      </c>
      <c r="D365" s="37">
        <v>1</v>
      </c>
      <c r="E365" s="91">
        <v>36</v>
      </c>
      <c r="F365" s="36">
        <v>5</v>
      </c>
      <c r="G365" s="37">
        <v>2</v>
      </c>
      <c r="H365" s="37">
        <v>3</v>
      </c>
      <c r="I365" s="91">
        <v>71</v>
      </c>
      <c r="J365" s="36">
        <v>10</v>
      </c>
      <c r="K365" s="37">
        <v>4</v>
      </c>
      <c r="L365" s="37">
        <v>6</v>
      </c>
      <c r="M365" s="65"/>
      <c r="N365" s="65"/>
      <c r="O365" s="65"/>
      <c r="P365" s="65"/>
      <c r="Q365" s="65"/>
      <c r="R365" s="65"/>
      <c r="S365" s="65"/>
      <c r="T365" s="65"/>
      <c r="U365" s="65"/>
      <c r="V365" s="5"/>
      <c r="W365" s="7"/>
      <c r="X365" s="7"/>
      <c r="Y365" s="7"/>
      <c r="Z365" s="3"/>
      <c r="AA365" s="2"/>
      <c r="AB365" s="1"/>
      <c r="AC365" s="1"/>
      <c r="AD365" s="3"/>
      <c r="AE365" s="2"/>
      <c r="AF365" s="1"/>
      <c r="AG365" s="1"/>
    </row>
    <row r="366" spans="1:33" s="35" customFormat="1" ht="15.75" customHeight="1">
      <c r="A366" s="17">
        <v>2</v>
      </c>
      <c r="B366" s="36">
        <v>2</v>
      </c>
      <c r="C366" s="37">
        <v>1</v>
      </c>
      <c r="D366" s="37">
        <v>1</v>
      </c>
      <c r="E366" s="91">
        <v>37</v>
      </c>
      <c r="F366" s="36">
        <v>12</v>
      </c>
      <c r="G366" s="37">
        <v>8</v>
      </c>
      <c r="H366" s="37">
        <v>4</v>
      </c>
      <c r="I366" s="91">
        <v>72</v>
      </c>
      <c r="J366" s="36">
        <v>15</v>
      </c>
      <c r="K366" s="37">
        <v>8</v>
      </c>
      <c r="L366" s="37">
        <v>7</v>
      </c>
      <c r="M366" s="65"/>
      <c r="N366" s="65"/>
      <c r="O366" s="65"/>
      <c r="P366" s="65"/>
      <c r="Q366" s="65"/>
      <c r="R366" s="65"/>
      <c r="S366" s="65"/>
      <c r="T366" s="65"/>
      <c r="U366" s="65"/>
      <c r="V366" s="5"/>
      <c r="W366" s="7"/>
      <c r="X366" s="7"/>
      <c r="Y366" s="7"/>
      <c r="Z366" s="3"/>
      <c r="AA366" s="2"/>
      <c r="AB366" s="1"/>
      <c r="AC366" s="1"/>
      <c r="AD366" s="3"/>
      <c r="AE366" s="2"/>
      <c r="AF366" s="1"/>
      <c r="AG366" s="1"/>
    </row>
    <row r="367" spans="1:33" s="35" customFormat="1" ht="15.75" customHeight="1">
      <c r="A367" s="17">
        <v>3</v>
      </c>
      <c r="B367" s="36">
        <v>6</v>
      </c>
      <c r="C367" s="37">
        <v>3</v>
      </c>
      <c r="D367" s="37">
        <v>3</v>
      </c>
      <c r="E367" s="91">
        <v>38</v>
      </c>
      <c r="F367" s="36">
        <v>9</v>
      </c>
      <c r="G367" s="37">
        <v>5</v>
      </c>
      <c r="H367" s="37">
        <v>4</v>
      </c>
      <c r="I367" s="91">
        <v>73</v>
      </c>
      <c r="J367" s="36">
        <v>14</v>
      </c>
      <c r="K367" s="37">
        <v>8</v>
      </c>
      <c r="L367" s="37">
        <v>6</v>
      </c>
      <c r="M367" s="65"/>
      <c r="N367" s="65"/>
      <c r="O367" s="65"/>
      <c r="P367" s="65"/>
      <c r="Q367" s="65"/>
      <c r="R367" s="65"/>
      <c r="S367" s="65"/>
      <c r="T367" s="65"/>
      <c r="U367" s="65"/>
      <c r="V367" s="5"/>
      <c r="W367" s="7"/>
      <c r="X367" s="7"/>
      <c r="Y367" s="7"/>
      <c r="Z367" s="3"/>
      <c r="AA367" s="2"/>
      <c r="AB367" s="1"/>
      <c r="AC367" s="1"/>
      <c r="AD367" s="3"/>
      <c r="AE367" s="2"/>
      <c r="AF367" s="1"/>
      <c r="AG367" s="1"/>
    </row>
    <row r="368" spans="1:33" s="35" customFormat="1" ht="18" customHeight="1">
      <c r="A368" s="19">
        <v>4</v>
      </c>
      <c r="B368" s="105">
        <v>3</v>
      </c>
      <c r="C368" s="40">
        <v>1</v>
      </c>
      <c r="D368" s="40">
        <v>2</v>
      </c>
      <c r="E368" s="92">
        <v>39</v>
      </c>
      <c r="F368" s="39">
        <v>4</v>
      </c>
      <c r="G368" s="40">
        <v>2</v>
      </c>
      <c r="H368" s="40">
        <v>2</v>
      </c>
      <c r="I368" s="92">
        <v>74</v>
      </c>
      <c r="J368" s="39">
        <v>10</v>
      </c>
      <c r="K368" s="40">
        <v>5</v>
      </c>
      <c r="L368" s="40">
        <v>5</v>
      </c>
      <c r="M368" s="65"/>
      <c r="N368" s="65"/>
      <c r="O368" s="65"/>
      <c r="P368" s="65"/>
      <c r="Q368" s="65"/>
      <c r="R368" s="65"/>
      <c r="S368" s="65"/>
      <c r="T368" s="65"/>
      <c r="U368" s="65"/>
      <c r="V368" s="5"/>
      <c r="W368" s="7"/>
      <c r="X368" s="7"/>
      <c r="Y368" s="7"/>
      <c r="Z368" s="3"/>
      <c r="AA368" s="2"/>
      <c r="AB368" s="1"/>
      <c r="AC368" s="1"/>
      <c r="AD368" s="3"/>
      <c r="AE368" s="2"/>
      <c r="AF368" s="1"/>
      <c r="AG368" s="1"/>
    </row>
    <row r="369" spans="1:33" s="6" customFormat="1" ht="25.5" customHeight="1">
      <c r="A369" s="10" t="s">
        <v>10</v>
      </c>
      <c r="B369" s="44">
        <v>29</v>
      </c>
      <c r="C369" s="44">
        <v>19</v>
      </c>
      <c r="D369" s="44">
        <v>10</v>
      </c>
      <c r="E369" s="98" t="s">
        <v>11</v>
      </c>
      <c r="F369" s="44">
        <v>35</v>
      </c>
      <c r="G369" s="44">
        <v>19</v>
      </c>
      <c r="H369" s="44">
        <v>16</v>
      </c>
      <c r="I369" s="98" t="s">
        <v>12</v>
      </c>
      <c r="J369" s="44">
        <v>77</v>
      </c>
      <c r="K369" s="44">
        <v>31</v>
      </c>
      <c r="L369" s="44">
        <v>46</v>
      </c>
      <c r="M369" s="65"/>
      <c r="N369" s="65"/>
      <c r="O369" s="65"/>
      <c r="P369" s="65"/>
      <c r="Q369" s="65"/>
      <c r="R369" s="65"/>
      <c r="S369" s="65"/>
      <c r="T369" s="65"/>
      <c r="U369" s="65"/>
      <c r="V369" s="5"/>
      <c r="W369" s="7"/>
      <c r="X369" s="7"/>
      <c r="Y369" s="7"/>
      <c r="Z369" s="3"/>
      <c r="AA369" s="2"/>
      <c r="AB369" s="1"/>
      <c r="AC369" s="1"/>
      <c r="AD369" s="3"/>
      <c r="AE369" s="2"/>
      <c r="AF369" s="1"/>
      <c r="AG369" s="1"/>
    </row>
    <row r="370" spans="1:33" s="35" customFormat="1" ht="15.75" customHeight="1">
      <c r="A370" s="17">
        <v>5</v>
      </c>
      <c r="B370" s="36">
        <v>6</v>
      </c>
      <c r="C370" s="37">
        <v>5</v>
      </c>
      <c r="D370" s="37">
        <v>1</v>
      </c>
      <c r="E370" s="91">
        <v>40</v>
      </c>
      <c r="F370" s="36">
        <v>6</v>
      </c>
      <c r="G370" s="37">
        <v>3</v>
      </c>
      <c r="H370" s="37">
        <v>3</v>
      </c>
      <c r="I370" s="91">
        <v>75</v>
      </c>
      <c r="J370" s="36">
        <v>13</v>
      </c>
      <c r="K370" s="37">
        <v>8</v>
      </c>
      <c r="L370" s="37">
        <v>5</v>
      </c>
      <c r="M370" s="65"/>
      <c r="N370" s="65"/>
      <c r="O370" s="65"/>
      <c r="P370" s="65"/>
      <c r="Q370" s="65"/>
      <c r="R370" s="65"/>
      <c r="S370" s="65"/>
      <c r="T370" s="65"/>
      <c r="U370" s="65"/>
      <c r="V370" s="5"/>
      <c r="W370" s="7"/>
      <c r="X370" s="7"/>
      <c r="Y370" s="7"/>
      <c r="Z370" s="3"/>
      <c r="AA370" s="2"/>
      <c r="AB370" s="1"/>
      <c r="AC370" s="1"/>
      <c r="AD370" s="3"/>
      <c r="AE370" s="2"/>
      <c r="AF370" s="1"/>
      <c r="AG370" s="1"/>
    </row>
    <row r="371" spans="1:33" s="35" customFormat="1" ht="15.75" customHeight="1">
      <c r="A371" s="17">
        <v>6</v>
      </c>
      <c r="B371" s="36">
        <v>2</v>
      </c>
      <c r="C371" s="37">
        <v>2</v>
      </c>
      <c r="D371" s="37">
        <v>0</v>
      </c>
      <c r="E371" s="91">
        <v>41</v>
      </c>
      <c r="F371" s="36">
        <v>7</v>
      </c>
      <c r="G371" s="37">
        <v>4</v>
      </c>
      <c r="H371" s="37">
        <v>3</v>
      </c>
      <c r="I371" s="91">
        <v>76</v>
      </c>
      <c r="J371" s="36">
        <v>20</v>
      </c>
      <c r="K371" s="37">
        <v>10</v>
      </c>
      <c r="L371" s="37">
        <v>10</v>
      </c>
      <c r="M371" s="65"/>
      <c r="N371" s="65"/>
      <c r="O371" s="65"/>
      <c r="P371" s="65"/>
      <c r="Q371" s="65"/>
      <c r="R371" s="65"/>
      <c r="S371" s="65"/>
      <c r="T371" s="65"/>
      <c r="U371" s="65"/>
      <c r="V371" s="5"/>
      <c r="W371" s="7"/>
      <c r="X371" s="7"/>
      <c r="Y371" s="7"/>
      <c r="Z371" s="3"/>
      <c r="AA371" s="2"/>
      <c r="AB371" s="1"/>
      <c r="AC371" s="1"/>
      <c r="AD371" s="3"/>
      <c r="AE371" s="2"/>
      <c r="AF371" s="1"/>
      <c r="AG371" s="1"/>
    </row>
    <row r="372" spans="1:33" s="35" customFormat="1" ht="15.75" customHeight="1">
      <c r="A372" s="17">
        <v>7</v>
      </c>
      <c r="B372" s="36">
        <v>8</v>
      </c>
      <c r="C372" s="37">
        <v>3</v>
      </c>
      <c r="D372" s="37">
        <v>5</v>
      </c>
      <c r="E372" s="91">
        <v>42</v>
      </c>
      <c r="F372" s="36">
        <v>6</v>
      </c>
      <c r="G372" s="37">
        <v>3</v>
      </c>
      <c r="H372" s="37">
        <v>3</v>
      </c>
      <c r="I372" s="91">
        <v>77</v>
      </c>
      <c r="J372" s="36">
        <v>24</v>
      </c>
      <c r="K372" s="37">
        <v>7</v>
      </c>
      <c r="L372" s="37">
        <v>17</v>
      </c>
      <c r="M372" s="65"/>
      <c r="N372" s="65"/>
      <c r="O372" s="65"/>
      <c r="P372" s="65"/>
      <c r="Q372" s="65"/>
      <c r="R372" s="65"/>
      <c r="S372" s="65"/>
      <c r="T372" s="65"/>
      <c r="U372" s="65"/>
      <c r="V372" s="5"/>
      <c r="W372" s="7"/>
      <c r="X372" s="7"/>
      <c r="Y372" s="7"/>
      <c r="Z372" s="3"/>
      <c r="AA372" s="2"/>
      <c r="AB372" s="1"/>
      <c r="AC372" s="1"/>
      <c r="AD372" s="3"/>
      <c r="AE372" s="2"/>
      <c r="AF372" s="1"/>
      <c r="AG372" s="1"/>
    </row>
    <row r="373" spans="1:33" s="35" customFormat="1" ht="15.75" customHeight="1">
      <c r="A373" s="17">
        <v>8</v>
      </c>
      <c r="B373" s="36">
        <v>6</v>
      </c>
      <c r="C373" s="37">
        <v>4</v>
      </c>
      <c r="D373" s="37">
        <v>2</v>
      </c>
      <c r="E373" s="91">
        <v>43</v>
      </c>
      <c r="F373" s="36">
        <v>7</v>
      </c>
      <c r="G373" s="37">
        <v>4</v>
      </c>
      <c r="H373" s="37">
        <v>3</v>
      </c>
      <c r="I373" s="91">
        <v>78</v>
      </c>
      <c r="J373" s="36">
        <v>12</v>
      </c>
      <c r="K373" s="37">
        <v>1</v>
      </c>
      <c r="L373" s="37">
        <v>11</v>
      </c>
      <c r="M373" s="65"/>
      <c r="N373" s="65"/>
      <c r="O373" s="65"/>
      <c r="P373" s="65"/>
      <c r="Q373" s="65"/>
      <c r="R373" s="65"/>
      <c r="S373" s="65"/>
      <c r="T373" s="65"/>
      <c r="U373" s="65"/>
      <c r="V373" s="5"/>
      <c r="W373" s="7"/>
      <c r="X373" s="7"/>
      <c r="Y373" s="7"/>
      <c r="Z373" s="3"/>
      <c r="AA373" s="2"/>
      <c r="AB373" s="1"/>
      <c r="AC373" s="1"/>
      <c r="AD373" s="3"/>
      <c r="AE373" s="2"/>
      <c r="AF373" s="1"/>
      <c r="AG373" s="1"/>
    </row>
    <row r="374" spans="1:33" s="35" customFormat="1" ht="18" customHeight="1">
      <c r="A374" s="19">
        <v>9</v>
      </c>
      <c r="B374" s="39">
        <v>7</v>
      </c>
      <c r="C374" s="40">
        <v>5</v>
      </c>
      <c r="D374" s="40">
        <v>2</v>
      </c>
      <c r="E374" s="92">
        <v>44</v>
      </c>
      <c r="F374" s="39">
        <v>9</v>
      </c>
      <c r="G374" s="40">
        <v>5</v>
      </c>
      <c r="H374" s="40">
        <v>4</v>
      </c>
      <c r="I374" s="92">
        <v>79</v>
      </c>
      <c r="J374" s="39">
        <v>8</v>
      </c>
      <c r="K374" s="40">
        <v>5</v>
      </c>
      <c r="L374" s="40">
        <v>3</v>
      </c>
      <c r="M374" s="65"/>
      <c r="N374" s="65"/>
      <c r="O374" s="65"/>
      <c r="P374" s="65"/>
      <c r="Q374" s="65"/>
      <c r="R374" s="65"/>
      <c r="S374" s="65"/>
      <c r="T374" s="65"/>
      <c r="U374" s="65"/>
      <c r="V374" s="5"/>
      <c r="W374" s="7"/>
      <c r="X374" s="7"/>
      <c r="Y374" s="7"/>
      <c r="Z374" s="3"/>
      <c r="AA374" s="2"/>
      <c r="AB374" s="1"/>
      <c r="AC374" s="1"/>
      <c r="AD374" s="3"/>
      <c r="AE374" s="2"/>
      <c r="AF374" s="1"/>
      <c r="AG374" s="1"/>
    </row>
    <row r="375" spans="1:33" s="6" customFormat="1" ht="25.5" customHeight="1">
      <c r="A375" s="10" t="s">
        <v>19</v>
      </c>
      <c r="B375" s="44">
        <v>30</v>
      </c>
      <c r="C375" s="44">
        <v>14</v>
      </c>
      <c r="D375" s="44">
        <v>16</v>
      </c>
      <c r="E375" s="98" t="s">
        <v>20</v>
      </c>
      <c r="F375" s="44">
        <v>46</v>
      </c>
      <c r="G375" s="44">
        <v>23</v>
      </c>
      <c r="H375" s="44">
        <v>23</v>
      </c>
      <c r="I375" s="98" t="s">
        <v>21</v>
      </c>
      <c r="J375" s="44">
        <v>39</v>
      </c>
      <c r="K375" s="44">
        <v>23</v>
      </c>
      <c r="L375" s="44">
        <v>16</v>
      </c>
      <c r="M375" s="65"/>
      <c r="N375" s="65"/>
      <c r="O375" s="65"/>
      <c r="P375" s="65"/>
      <c r="Q375" s="65"/>
      <c r="R375" s="65"/>
      <c r="S375" s="65"/>
      <c r="T375" s="65"/>
      <c r="U375" s="65"/>
      <c r="V375" s="5"/>
      <c r="W375" s="7"/>
      <c r="X375" s="7"/>
      <c r="Y375" s="7"/>
      <c r="Z375" s="3"/>
      <c r="AA375" s="2"/>
      <c r="AB375" s="1"/>
      <c r="AC375" s="1"/>
      <c r="AD375" s="3"/>
      <c r="AE375" s="2"/>
      <c r="AF375" s="1"/>
      <c r="AG375" s="1"/>
    </row>
    <row r="376" spans="1:33" s="35" customFormat="1" ht="15.75" customHeight="1">
      <c r="A376" s="17">
        <v>10</v>
      </c>
      <c r="B376" s="36">
        <v>6</v>
      </c>
      <c r="C376" s="37">
        <v>2</v>
      </c>
      <c r="D376" s="37">
        <v>4</v>
      </c>
      <c r="E376" s="91">
        <v>45</v>
      </c>
      <c r="F376" s="36">
        <v>7</v>
      </c>
      <c r="G376" s="37">
        <v>2</v>
      </c>
      <c r="H376" s="37">
        <v>5</v>
      </c>
      <c r="I376" s="91">
        <v>80</v>
      </c>
      <c r="J376" s="36">
        <v>13</v>
      </c>
      <c r="K376" s="37">
        <v>9</v>
      </c>
      <c r="L376" s="37">
        <v>4</v>
      </c>
      <c r="M376" s="65"/>
      <c r="N376" s="65"/>
      <c r="O376" s="65"/>
      <c r="P376" s="65"/>
      <c r="Q376" s="65"/>
      <c r="R376" s="65"/>
      <c r="S376" s="65"/>
      <c r="T376" s="65"/>
      <c r="U376" s="65"/>
      <c r="V376" s="5"/>
      <c r="W376" s="7"/>
      <c r="X376" s="7"/>
      <c r="Y376" s="7"/>
      <c r="Z376" s="3"/>
      <c r="AA376" s="2"/>
      <c r="AB376" s="1"/>
      <c r="AC376" s="1"/>
      <c r="AD376" s="3"/>
      <c r="AE376" s="2"/>
      <c r="AF376" s="1"/>
      <c r="AG376" s="1"/>
    </row>
    <row r="377" spans="1:33" s="35" customFormat="1" ht="15.75" customHeight="1">
      <c r="A377" s="17">
        <v>11</v>
      </c>
      <c r="B377" s="36">
        <v>3</v>
      </c>
      <c r="C377" s="37">
        <v>1</v>
      </c>
      <c r="D377" s="37">
        <v>2</v>
      </c>
      <c r="E377" s="91">
        <v>46</v>
      </c>
      <c r="F377" s="36">
        <v>7</v>
      </c>
      <c r="G377" s="37">
        <v>4</v>
      </c>
      <c r="H377" s="37">
        <v>3</v>
      </c>
      <c r="I377" s="91">
        <v>81</v>
      </c>
      <c r="J377" s="36">
        <v>9</v>
      </c>
      <c r="K377" s="37">
        <v>6</v>
      </c>
      <c r="L377" s="37">
        <v>3</v>
      </c>
      <c r="M377" s="65"/>
      <c r="N377" s="65"/>
      <c r="O377" s="65"/>
      <c r="P377" s="65"/>
      <c r="Q377" s="65"/>
      <c r="R377" s="65"/>
      <c r="S377" s="65"/>
      <c r="T377" s="65"/>
      <c r="U377" s="65"/>
      <c r="V377" s="5"/>
      <c r="W377" s="7"/>
      <c r="X377" s="7"/>
      <c r="Y377" s="7"/>
      <c r="Z377" s="3"/>
      <c r="AA377" s="2"/>
      <c r="AB377" s="1"/>
      <c r="AC377" s="1"/>
      <c r="AD377" s="3"/>
      <c r="AE377" s="2"/>
      <c r="AF377" s="1"/>
      <c r="AG377" s="1"/>
    </row>
    <row r="378" spans="1:33" s="35" customFormat="1" ht="15.75" customHeight="1">
      <c r="A378" s="17">
        <v>12</v>
      </c>
      <c r="B378" s="36">
        <v>10</v>
      </c>
      <c r="C378" s="37">
        <v>5</v>
      </c>
      <c r="D378" s="37">
        <v>5</v>
      </c>
      <c r="E378" s="91">
        <v>47</v>
      </c>
      <c r="F378" s="36">
        <v>13</v>
      </c>
      <c r="G378" s="37">
        <v>8</v>
      </c>
      <c r="H378" s="37">
        <v>5</v>
      </c>
      <c r="I378" s="91">
        <v>82</v>
      </c>
      <c r="J378" s="36">
        <v>8</v>
      </c>
      <c r="K378" s="37">
        <v>4</v>
      </c>
      <c r="L378" s="37">
        <v>4</v>
      </c>
      <c r="M378" s="65"/>
      <c r="N378" s="65"/>
      <c r="O378" s="65"/>
      <c r="P378" s="65"/>
      <c r="Q378" s="65"/>
      <c r="R378" s="65"/>
      <c r="S378" s="65"/>
      <c r="T378" s="65"/>
      <c r="U378" s="65"/>
      <c r="V378" s="5"/>
      <c r="W378" s="7"/>
      <c r="X378" s="7"/>
      <c r="Y378" s="7"/>
      <c r="Z378" s="3"/>
      <c r="AA378" s="2"/>
      <c r="AB378" s="1"/>
      <c r="AC378" s="1"/>
      <c r="AD378" s="3"/>
      <c r="AE378" s="2"/>
      <c r="AF378" s="1"/>
      <c r="AG378" s="1"/>
    </row>
    <row r="379" spans="1:33" s="35" customFormat="1" ht="15.75" customHeight="1">
      <c r="A379" s="17">
        <v>13</v>
      </c>
      <c r="B379" s="36">
        <v>6</v>
      </c>
      <c r="C379" s="37">
        <v>3</v>
      </c>
      <c r="D379" s="37">
        <v>3</v>
      </c>
      <c r="E379" s="91">
        <v>48</v>
      </c>
      <c r="F379" s="36">
        <v>10</v>
      </c>
      <c r="G379" s="37">
        <v>5</v>
      </c>
      <c r="H379" s="37">
        <v>5</v>
      </c>
      <c r="I379" s="91">
        <v>83</v>
      </c>
      <c r="J379" s="36">
        <v>4</v>
      </c>
      <c r="K379" s="37">
        <v>1</v>
      </c>
      <c r="L379" s="37">
        <v>3</v>
      </c>
      <c r="M379" s="65"/>
      <c r="N379" s="65"/>
      <c r="O379" s="65"/>
      <c r="P379" s="65"/>
      <c r="Q379" s="65"/>
      <c r="R379" s="65"/>
      <c r="S379" s="65"/>
      <c r="T379" s="65"/>
      <c r="U379" s="65"/>
      <c r="V379" s="5"/>
      <c r="W379" s="7"/>
      <c r="X379" s="7"/>
      <c r="Y379" s="7"/>
      <c r="Z379" s="3"/>
      <c r="AA379" s="2"/>
      <c r="AB379" s="1"/>
      <c r="AC379" s="1"/>
      <c r="AD379" s="3"/>
      <c r="AE379" s="2"/>
      <c r="AF379" s="1"/>
      <c r="AG379" s="1"/>
    </row>
    <row r="380" spans="1:33" s="35" customFormat="1" ht="18" customHeight="1">
      <c r="A380" s="19">
        <v>14</v>
      </c>
      <c r="B380" s="39">
        <v>5</v>
      </c>
      <c r="C380" s="40">
        <v>3</v>
      </c>
      <c r="D380" s="40">
        <v>2</v>
      </c>
      <c r="E380" s="92">
        <v>49</v>
      </c>
      <c r="F380" s="39">
        <v>9</v>
      </c>
      <c r="G380" s="40">
        <v>4</v>
      </c>
      <c r="H380" s="40">
        <v>5</v>
      </c>
      <c r="I380" s="92">
        <v>84</v>
      </c>
      <c r="J380" s="39">
        <v>5</v>
      </c>
      <c r="K380" s="40">
        <v>3</v>
      </c>
      <c r="L380" s="40">
        <v>2</v>
      </c>
      <c r="M380" s="65"/>
      <c r="N380" s="65"/>
      <c r="O380" s="65"/>
      <c r="P380" s="65"/>
      <c r="Q380" s="65"/>
      <c r="R380" s="65"/>
      <c r="S380" s="65"/>
      <c r="T380" s="65"/>
      <c r="U380" s="65"/>
      <c r="V380" s="5"/>
      <c r="W380" s="7"/>
      <c r="X380" s="7"/>
      <c r="Y380" s="7"/>
      <c r="Z380" s="3"/>
      <c r="AA380" s="2"/>
      <c r="AB380" s="1"/>
      <c r="AC380" s="1"/>
      <c r="AD380" s="3"/>
      <c r="AE380" s="2"/>
      <c r="AF380" s="1"/>
      <c r="AG380" s="1"/>
    </row>
    <row r="381" spans="1:33" s="6" customFormat="1" ht="25.5" customHeight="1">
      <c r="A381" s="10" t="s">
        <v>22</v>
      </c>
      <c r="B381" s="44">
        <v>39</v>
      </c>
      <c r="C381" s="44">
        <v>20</v>
      </c>
      <c r="D381" s="44">
        <v>19</v>
      </c>
      <c r="E381" s="98" t="s">
        <v>23</v>
      </c>
      <c r="F381" s="44">
        <v>60</v>
      </c>
      <c r="G381" s="44">
        <v>32</v>
      </c>
      <c r="H381" s="44">
        <v>28</v>
      </c>
      <c r="I381" s="98" t="s">
        <v>24</v>
      </c>
      <c r="J381" s="44">
        <v>38</v>
      </c>
      <c r="K381" s="44">
        <v>15</v>
      </c>
      <c r="L381" s="44">
        <v>23</v>
      </c>
      <c r="M381" s="65"/>
      <c r="N381" s="65"/>
      <c r="O381" s="65"/>
      <c r="P381" s="65"/>
      <c r="Q381" s="65"/>
      <c r="R381" s="65"/>
      <c r="S381" s="65"/>
      <c r="T381" s="65"/>
      <c r="U381" s="65"/>
      <c r="V381" s="5"/>
      <c r="W381" s="7"/>
      <c r="X381" s="7"/>
      <c r="Y381" s="7"/>
      <c r="Z381" s="3"/>
      <c r="AA381" s="2"/>
      <c r="AB381" s="1"/>
      <c r="AC381" s="1"/>
      <c r="AD381" s="3"/>
      <c r="AE381" s="2"/>
      <c r="AF381" s="1"/>
      <c r="AG381" s="1"/>
    </row>
    <row r="382" spans="1:33" s="35" customFormat="1" ht="15.75" customHeight="1">
      <c r="A382" s="17">
        <v>15</v>
      </c>
      <c r="B382" s="36">
        <v>10</v>
      </c>
      <c r="C382" s="37">
        <v>6</v>
      </c>
      <c r="D382" s="37">
        <v>4</v>
      </c>
      <c r="E382" s="91">
        <v>50</v>
      </c>
      <c r="F382" s="36">
        <v>13</v>
      </c>
      <c r="G382" s="37">
        <v>5</v>
      </c>
      <c r="H382" s="37">
        <v>8</v>
      </c>
      <c r="I382" s="91">
        <v>85</v>
      </c>
      <c r="J382" s="36">
        <v>11</v>
      </c>
      <c r="K382" s="37">
        <v>8</v>
      </c>
      <c r="L382" s="37">
        <v>3</v>
      </c>
      <c r="M382" s="65"/>
      <c r="N382" s="65"/>
      <c r="O382" s="65"/>
      <c r="P382" s="65"/>
      <c r="Q382" s="65"/>
      <c r="R382" s="65"/>
      <c r="S382" s="65"/>
      <c r="T382" s="65"/>
      <c r="U382" s="65"/>
      <c r="V382" s="5"/>
      <c r="W382" s="7"/>
      <c r="X382" s="7"/>
      <c r="Y382" s="7"/>
      <c r="Z382" s="3"/>
      <c r="AA382" s="2"/>
      <c r="AB382" s="1"/>
      <c r="AC382" s="1"/>
      <c r="AD382" s="3"/>
      <c r="AE382" s="2"/>
      <c r="AF382" s="1"/>
      <c r="AG382" s="1"/>
    </row>
    <row r="383" spans="1:33" s="35" customFormat="1" ht="15.75" customHeight="1">
      <c r="A383" s="17">
        <v>16</v>
      </c>
      <c r="B383" s="36">
        <v>7</v>
      </c>
      <c r="C383" s="37">
        <v>4</v>
      </c>
      <c r="D383" s="37">
        <v>3</v>
      </c>
      <c r="E383" s="91">
        <v>51</v>
      </c>
      <c r="F383" s="36">
        <v>17</v>
      </c>
      <c r="G383" s="37">
        <v>8</v>
      </c>
      <c r="H383" s="37">
        <v>9</v>
      </c>
      <c r="I383" s="91">
        <v>86</v>
      </c>
      <c r="J383" s="36">
        <v>4</v>
      </c>
      <c r="K383" s="37">
        <v>2</v>
      </c>
      <c r="L383" s="37">
        <v>2</v>
      </c>
      <c r="M383" s="65"/>
      <c r="N383" s="65"/>
      <c r="O383" s="65"/>
      <c r="P383" s="65"/>
      <c r="Q383" s="65"/>
      <c r="R383" s="65"/>
      <c r="S383" s="65"/>
      <c r="T383" s="65"/>
      <c r="U383" s="65"/>
      <c r="V383" s="5"/>
      <c r="W383" s="7"/>
      <c r="X383" s="7"/>
      <c r="Y383" s="7"/>
      <c r="Z383" s="3"/>
      <c r="AA383" s="2"/>
      <c r="AB383" s="1"/>
      <c r="AC383" s="1"/>
      <c r="AD383" s="3"/>
      <c r="AE383" s="2"/>
      <c r="AF383" s="1"/>
      <c r="AG383" s="1"/>
    </row>
    <row r="384" spans="1:33" s="35" customFormat="1" ht="15.75" customHeight="1">
      <c r="A384" s="17">
        <v>17</v>
      </c>
      <c r="B384" s="36">
        <v>11</v>
      </c>
      <c r="C384" s="37">
        <v>6</v>
      </c>
      <c r="D384" s="37">
        <v>5</v>
      </c>
      <c r="E384" s="91">
        <v>52</v>
      </c>
      <c r="F384" s="36">
        <v>6</v>
      </c>
      <c r="G384" s="37">
        <v>2</v>
      </c>
      <c r="H384" s="37">
        <v>4</v>
      </c>
      <c r="I384" s="91">
        <v>87</v>
      </c>
      <c r="J384" s="36">
        <v>5</v>
      </c>
      <c r="K384" s="37">
        <v>1</v>
      </c>
      <c r="L384" s="37">
        <v>4</v>
      </c>
      <c r="M384" s="65"/>
      <c r="N384" s="65"/>
      <c r="O384" s="65"/>
      <c r="P384" s="65"/>
      <c r="Q384" s="65"/>
      <c r="R384" s="65"/>
      <c r="S384" s="65"/>
      <c r="T384" s="65"/>
      <c r="U384" s="65"/>
      <c r="V384" s="5"/>
      <c r="W384" s="7"/>
      <c r="X384" s="7"/>
      <c r="Y384" s="7"/>
      <c r="Z384" s="3"/>
      <c r="AA384" s="2"/>
      <c r="AB384" s="1"/>
      <c r="AC384" s="1"/>
      <c r="AD384" s="3"/>
      <c r="AE384" s="2"/>
      <c r="AF384" s="1"/>
      <c r="AG384" s="1"/>
    </row>
    <row r="385" spans="1:33" s="35" customFormat="1" ht="15.75" customHeight="1">
      <c r="A385" s="17">
        <v>18</v>
      </c>
      <c r="B385" s="36">
        <v>5</v>
      </c>
      <c r="C385" s="37">
        <v>2</v>
      </c>
      <c r="D385" s="37">
        <v>3</v>
      </c>
      <c r="E385" s="91">
        <v>53</v>
      </c>
      <c r="F385" s="36">
        <v>13</v>
      </c>
      <c r="G385" s="37">
        <v>9</v>
      </c>
      <c r="H385" s="37">
        <v>4</v>
      </c>
      <c r="I385" s="91">
        <v>88</v>
      </c>
      <c r="J385" s="36">
        <v>10</v>
      </c>
      <c r="K385" s="37">
        <v>3</v>
      </c>
      <c r="L385" s="37">
        <v>7</v>
      </c>
      <c r="M385" s="65"/>
      <c r="N385" s="65"/>
      <c r="O385" s="65"/>
      <c r="P385" s="65"/>
      <c r="Q385" s="65"/>
      <c r="R385" s="65"/>
      <c r="S385" s="65"/>
      <c r="T385" s="65"/>
      <c r="U385" s="65"/>
      <c r="V385" s="5"/>
      <c r="W385" s="7"/>
      <c r="X385" s="7"/>
      <c r="Y385" s="7"/>
      <c r="Z385" s="3"/>
      <c r="AA385" s="2"/>
      <c r="AB385" s="1"/>
      <c r="AC385" s="1"/>
      <c r="AD385" s="3"/>
      <c r="AE385" s="2"/>
      <c r="AF385" s="1"/>
      <c r="AG385" s="1"/>
    </row>
    <row r="386" spans="1:33" s="35" customFormat="1" ht="18" customHeight="1">
      <c r="A386" s="19">
        <v>19</v>
      </c>
      <c r="B386" s="39">
        <v>6</v>
      </c>
      <c r="C386" s="40">
        <v>2</v>
      </c>
      <c r="D386" s="40">
        <v>4</v>
      </c>
      <c r="E386" s="92">
        <v>54</v>
      </c>
      <c r="F386" s="39">
        <v>11</v>
      </c>
      <c r="G386" s="40">
        <v>8</v>
      </c>
      <c r="H386" s="40">
        <v>3</v>
      </c>
      <c r="I386" s="92">
        <v>89</v>
      </c>
      <c r="J386" s="39">
        <v>8</v>
      </c>
      <c r="K386" s="40">
        <v>1</v>
      </c>
      <c r="L386" s="40">
        <v>7</v>
      </c>
      <c r="M386" s="65"/>
      <c r="N386" s="65"/>
      <c r="O386" s="65"/>
      <c r="P386" s="65"/>
      <c r="Q386" s="65"/>
      <c r="R386" s="65"/>
      <c r="S386" s="65"/>
      <c r="T386" s="65"/>
      <c r="U386" s="65"/>
      <c r="V386" s="5"/>
      <c r="W386" s="7"/>
      <c r="X386" s="7"/>
      <c r="Y386" s="7"/>
      <c r="Z386" s="3"/>
      <c r="AA386" s="2"/>
      <c r="AB386" s="1"/>
      <c r="AC386" s="1"/>
      <c r="AD386" s="3"/>
      <c r="AE386" s="2"/>
      <c r="AF386" s="1"/>
      <c r="AG386" s="1"/>
    </row>
    <row r="387" spans="1:33" s="6" customFormat="1" ht="25.5" customHeight="1">
      <c r="A387" s="10" t="s">
        <v>25</v>
      </c>
      <c r="B387" s="44">
        <v>52</v>
      </c>
      <c r="C387" s="44">
        <v>23</v>
      </c>
      <c r="D387" s="44">
        <v>29</v>
      </c>
      <c r="E387" s="98" t="s">
        <v>26</v>
      </c>
      <c r="F387" s="44">
        <v>73</v>
      </c>
      <c r="G387" s="44">
        <v>35</v>
      </c>
      <c r="H387" s="44">
        <v>38</v>
      </c>
      <c r="I387" s="98" t="s">
        <v>27</v>
      </c>
      <c r="J387" s="44">
        <v>20</v>
      </c>
      <c r="K387" s="44">
        <v>7</v>
      </c>
      <c r="L387" s="44">
        <v>13</v>
      </c>
      <c r="M387" s="65"/>
      <c r="N387" s="65"/>
      <c r="O387" s="65"/>
      <c r="P387" s="65"/>
      <c r="Q387" s="65"/>
      <c r="R387" s="65"/>
      <c r="S387" s="65"/>
      <c r="T387" s="65"/>
      <c r="U387" s="65"/>
      <c r="V387" s="5"/>
      <c r="W387" s="7"/>
      <c r="X387" s="7"/>
      <c r="Y387" s="7"/>
      <c r="Z387" s="3"/>
      <c r="AA387" s="2"/>
      <c r="AB387" s="1"/>
      <c r="AC387" s="1"/>
      <c r="AD387" s="3"/>
      <c r="AE387" s="2"/>
      <c r="AF387" s="1"/>
      <c r="AG387" s="1"/>
    </row>
    <row r="388" spans="1:33" s="35" customFormat="1" ht="15.75" customHeight="1">
      <c r="A388" s="17">
        <v>20</v>
      </c>
      <c r="B388" s="36">
        <v>11</v>
      </c>
      <c r="C388" s="37">
        <v>7</v>
      </c>
      <c r="D388" s="37">
        <v>4</v>
      </c>
      <c r="E388" s="91">
        <v>55</v>
      </c>
      <c r="F388" s="36">
        <v>15</v>
      </c>
      <c r="G388" s="37">
        <v>7</v>
      </c>
      <c r="H388" s="37">
        <v>8</v>
      </c>
      <c r="I388" s="91">
        <v>90</v>
      </c>
      <c r="J388" s="36">
        <v>2</v>
      </c>
      <c r="K388" s="37">
        <v>1</v>
      </c>
      <c r="L388" s="37">
        <v>1</v>
      </c>
      <c r="M388" s="65"/>
      <c r="N388" s="65"/>
      <c r="O388" s="65"/>
      <c r="P388" s="65"/>
      <c r="Q388" s="65"/>
      <c r="R388" s="65"/>
      <c r="S388" s="65"/>
      <c r="T388" s="65"/>
      <c r="U388" s="65"/>
      <c r="V388" s="5"/>
      <c r="W388" s="7"/>
      <c r="X388" s="7"/>
      <c r="Y388" s="7"/>
      <c r="Z388" s="3"/>
      <c r="AA388" s="2"/>
      <c r="AB388" s="1"/>
      <c r="AC388" s="1"/>
      <c r="AD388" s="3"/>
      <c r="AE388" s="2"/>
      <c r="AF388" s="1"/>
      <c r="AG388" s="1"/>
    </row>
    <row r="389" spans="1:33" s="35" customFormat="1" ht="15.75" customHeight="1">
      <c r="A389" s="17">
        <v>21</v>
      </c>
      <c r="B389" s="36">
        <v>11</v>
      </c>
      <c r="C389" s="37">
        <v>4</v>
      </c>
      <c r="D389" s="37">
        <v>7</v>
      </c>
      <c r="E389" s="91">
        <v>56</v>
      </c>
      <c r="F389" s="36">
        <v>17</v>
      </c>
      <c r="G389" s="37">
        <v>7</v>
      </c>
      <c r="H389" s="37">
        <v>10</v>
      </c>
      <c r="I389" s="91">
        <v>91</v>
      </c>
      <c r="J389" s="36">
        <v>5</v>
      </c>
      <c r="K389" s="37">
        <v>3</v>
      </c>
      <c r="L389" s="37">
        <v>2</v>
      </c>
      <c r="M389" s="65"/>
      <c r="N389" s="65"/>
      <c r="O389" s="65"/>
      <c r="P389" s="65"/>
      <c r="Q389" s="65"/>
      <c r="R389" s="65"/>
      <c r="S389" s="65"/>
      <c r="T389" s="65"/>
      <c r="U389" s="65"/>
      <c r="V389" s="5"/>
      <c r="W389" s="7"/>
      <c r="X389" s="7"/>
      <c r="Y389" s="7"/>
      <c r="Z389" s="3"/>
      <c r="AA389" s="2"/>
      <c r="AB389" s="1"/>
      <c r="AC389" s="1"/>
      <c r="AD389" s="3"/>
      <c r="AE389" s="2"/>
      <c r="AF389" s="1"/>
      <c r="AG389" s="1"/>
    </row>
    <row r="390" spans="1:33" s="35" customFormat="1" ht="15.75" customHeight="1">
      <c r="A390" s="17">
        <v>22</v>
      </c>
      <c r="B390" s="36">
        <v>14</v>
      </c>
      <c r="C390" s="37">
        <v>5</v>
      </c>
      <c r="D390" s="37">
        <v>9</v>
      </c>
      <c r="E390" s="91">
        <v>57</v>
      </c>
      <c r="F390" s="36">
        <v>18</v>
      </c>
      <c r="G390" s="37">
        <v>6</v>
      </c>
      <c r="H390" s="37">
        <v>12</v>
      </c>
      <c r="I390" s="91">
        <v>92</v>
      </c>
      <c r="J390" s="36">
        <v>3</v>
      </c>
      <c r="K390" s="37">
        <v>0</v>
      </c>
      <c r="L390" s="37">
        <v>3</v>
      </c>
      <c r="M390" s="65"/>
      <c r="N390" s="65"/>
      <c r="O390" s="65"/>
      <c r="P390" s="65"/>
      <c r="Q390" s="65"/>
      <c r="R390" s="65"/>
      <c r="S390" s="65"/>
      <c r="T390" s="65"/>
      <c r="U390" s="65"/>
      <c r="V390" s="5"/>
      <c r="W390" s="7"/>
      <c r="X390" s="7"/>
      <c r="Y390" s="7"/>
      <c r="Z390" s="3"/>
      <c r="AA390" s="2"/>
      <c r="AB390" s="1"/>
      <c r="AC390" s="1"/>
      <c r="AD390" s="3"/>
      <c r="AE390" s="2"/>
      <c r="AF390" s="1"/>
      <c r="AG390" s="1"/>
    </row>
    <row r="391" spans="1:33" s="35" customFormat="1" ht="15.75" customHeight="1">
      <c r="A391" s="17">
        <v>23</v>
      </c>
      <c r="B391" s="36">
        <v>8</v>
      </c>
      <c r="C391" s="37">
        <v>4</v>
      </c>
      <c r="D391" s="37">
        <v>4</v>
      </c>
      <c r="E391" s="91">
        <v>58</v>
      </c>
      <c r="F391" s="36">
        <v>13</v>
      </c>
      <c r="G391" s="37">
        <v>7</v>
      </c>
      <c r="H391" s="37">
        <v>6</v>
      </c>
      <c r="I391" s="91">
        <v>93</v>
      </c>
      <c r="J391" s="36">
        <v>8</v>
      </c>
      <c r="K391" s="37">
        <v>2</v>
      </c>
      <c r="L391" s="37">
        <v>6</v>
      </c>
      <c r="M391" s="65"/>
      <c r="N391" s="65"/>
      <c r="O391" s="65"/>
      <c r="P391" s="65"/>
      <c r="Q391" s="65"/>
      <c r="R391" s="65"/>
      <c r="S391" s="65"/>
      <c r="T391" s="65"/>
      <c r="U391" s="65"/>
      <c r="V391" s="5"/>
      <c r="W391" s="7"/>
      <c r="X391" s="7"/>
      <c r="Y391" s="7"/>
      <c r="Z391" s="3"/>
      <c r="AA391" s="2"/>
      <c r="AB391" s="1"/>
      <c r="AC391" s="1"/>
      <c r="AD391" s="3"/>
      <c r="AE391" s="2"/>
      <c r="AF391" s="1"/>
      <c r="AG391" s="1"/>
    </row>
    <row r="392" spans="1:33" s="35" customFormat="1" ht="18" customHeight="1">
      <c r="A392" s="19">
        <v>24</v>
      </c>
      <c r="B392" s="39">
        <v>8</v>
      </c>
      <c r="C392" s="40">
        <v>3</v>
      </c>
      <c r="D392" s="40">
        <v>5</v>
      </c>
      <c r="E392" s="92">
        <v>59</v>
      </c>
      <c r="F392" s="39">
        <v>10</v>
      </c>
      <c r="G392" s="40">
        <v>8</v>
      </c>
      <c r="H392" s="40">
        <v>2</v>
      </c>
      <c r="I392" s="92">
        <v>94</v>
      </c>
      <c r="J392" s="39">
        <v>2</v>
      </c>
      <c r="K392" s="40">
        <v>1</v>
      </c>
      <c r="L392" s="40">
        <v>1</v>
      </c>
      <c r="M392" s="65"/>
      <c r="N392" s="65"/>
      <c r="O392" s="65"/>
      <c r="P392" s="65"/>
      <c r="Q392" s="65"/>
      <c r="R392" s="65"/>
      <c r="S392" s="65"/>
      <c r="T392" s="65"/>
      <c r="U392" s="65"/>
      <c r="V392" s="5"/>
      <c r="W392" s="7"/>
      <c r="X392" s="7"/>
      <c r="Y392" s="7"/>
      <c r="Z392" s="3"/>
      <c r="AA392" s="2"/>
      <c r="AB392" s="1"/>
      <c r="AC392" s="1"/>
      <c r="AD392" s="3"/>
      <c r="AE392" s="2"/>
      <c r="AF392" s="1"/>
      <c r="AG392" s="1"/>
    </row>
    <row r="393" spans="1:33" s="6" customFormat="1" ht="25.5" customHeight="1">
      <c r="A393" s="10" t="s">
        <v>28</v>
      </c>
      <c r="B393" s="44">
        <v>44</v>
      </c>
      <c r="C393" s="44">
        <v>23</v>
      </c>
      <c r="D393" s="44">
        <v>21</v>
      </c>
      <c r="E393" s="98" t="s">
        <v>29</v>
      </c>
      <c r="F393" s="44">
        <v>60</v>
      </c>
      <c r="G393" s="44">
        <v>32</v>
      </c>
      <c r="H393" s="44">
        <v>28</v>
      </c>
      <c r="I393" s="93" t="s">
        <v>30</v>
      </c>
      <c r="J393" s="44">
        <v>6</v>
      </c>
      <c r="K393" s="44">
        <v>2</v>
      </c>
      <c r="L393" s="44">
        <v>4</v>
      </c>
      <c r="M393" s="65"/>
      <c r="N393" s="65"/>
      <c r="O393" s="65"/>
      <c r="P393" s="65"/>
      <c r="Q393" s="65"/>
      <c r="R393" s="65"/>
      <c r="S393" s="65"/>
      <c r="T393" s="65"/>
      <c r="U393" s="65"/>
      <c r="V393" s="5"/>
      <c r="W393" s="7"/>
      <c r="X393" s="7"/>
      <c r="Y393" s="7"/>
      <c r="Z393" s="3"/>
      <c r="AA393" s="2"/>
      <c r="AB393" s="1"/>
      <c r="AC393" s="1"/>
      <c r="AD393" s="3"/>
      <c r="AE393" s="2"/>
      <c r="AF393" s="1"/>
      <c r="AG393" s="1"/>
    </row>
    <row r="394" spans="1:33" s="35" customFormat="1" ht="15.75" customHeight="1">
      <c r="A394" s="17">
        <v>25</v>
      </c>
      <c r="B394" s="36">
        <v>10</v>
      </c>
      <c r="C394" s="37">
        <v>6</v>
      </c>
      <c r="D394" s="37">
        <v>4</v>
      </c>
      <c r="E394" s="91">
        <v>60</v>
      </c>
      <c r="F394" s="36">
        <v>14</v>
      </c>
      <c r="G394" s="37">
        <v>2</v>
      </c>
      <c r="H394" s="37">
        <v>12</v>
      </c>
      <c r="I394" s="91">
        <v>95</v>
      </c>
      <c r="J394" s="36">
        <v>2</v>
      </c>
      <c r="K394" s="37">
        <v>0</v>
      </c>
      <c r="L394" s="37">
        <v>2</v>
      </c>
      <c r="M394" s="65"/>
      <c r="N394" s="65"/>
      <c r="O394" s="65"/>
      <c r="P394" s="65"/>
      <c r="Q394" s="65"/>
      <c r="R394" s="65"/>
      <c r="S394" s="65"/>
      <c r="T394" s="65"/>
      <c r="U394" s="65"/>
      <c r="V394" s="5"/>
      <c r="W394" s="7"/>
      <c r="X394" s="7"/>
      <c r="Y394" s="7"/>
      <c r="Z394" s="3"/>
      <c r="AA394" s="2"/>
      <c r="AB394" s="1"/>
      <c r="AC394" s="1"/>
      <c r="AD394" s="3"/>
      <c r="AE394" s="2"/>
      <c r="AF394" s="1"/>
      <c r="AG394" s="1"/>
    </row>
    <row r="395" spans="1:33" s="35" customFormat="1" ht="15.75" customHeight="1">
      <c r="A395" s="17">
        <v>26</v>
      </c>
      <c r="B395" s="36">
        <v>7</v>
      </c>
      <c r="C395" s="37">
        <v>3</v>
      </c>
      <c r="D395" s="37">
        <v>4</v>
      </c>
      <c r="E395" s="91">
        <v>61</v>
      </c>
      <c r="F395" s="36">
        <v>12</v>
      </c>
      <c r="G395" s="37">
        <v>8</v>
      </c>
      <c r="H395" s="37">
        <v>4</v>
      </c>
      <c r="I395" s="91">
        <v>96</v>
      </c>
      <c r="J395" s="36">
        <v>1</v>
      </c>
      <c r="K395" s="37">
        <v>1</v>
      </c>
      <c r="L395" s="37">
        <v>0</v>
      </c>
      <c r="M395" s="65"/>
      <c r="N395" s="65"/>
      <c r="O395" s="65"/>
      <c r="P395" s="65"/>
      <c r="Q395" s="65"/>
      <c r="R395" s="65"/>
      <c r="S395" s="65"/>
      <c r="T395" s="65"/>
      <c r="U395" s="65"/>
      <c r="V395" s="5"/>
      <c r="W395" s="7"/>
      <c r="X395" s="7"/>
      <c r="Y395" s="7"/>
      <c r="Z395" s="3"/>
      <c r="AA395" s="2"/>
      <c r="AB395" s="1"/>
      <c r="AC395" s="1"/>
      <c r="AD395" s="3"/>
      <c r="AE395" s="2"/>
      <c r="AF395" s="1"/>
      <c r="AG395" s="1"/>
    </row>
    <row r="396" spans="1:33" s="35" customFormat="1" ht="15.75" customHeight="1">
      <c r="A396" s="17">
        <v>27</v>
      </c>
      <c r="B396" s="36">
        <v>9</v>
      </c>
      <c r="C396" s="37">
        <v>5</v>
      </c>
      <c r="D396" s="37">
        <v>4</v>
      </c>
      <c r="E396" s="91">
        <v>62</v>
      </c>
      <c r="F396" s="36">
        <v>20</v>
      </c>
      <c r="G396" s="37">
        <v>15</v>
      </c>
      <c r="H396" s="37">
        <v>5</v>
      </c>
      <c r="I396" s="91">
        <v>97</v>
      </c>
      <c r="J396" s="36">
        <v>0</v>
      </c>
      <c r="K396" s="37">
        <v>0</v>
      </c>
      <c r="L396" s="37">
        <v>0</v>
      </c>
      <c r="M396" s="65"/>
      <c r="N396" s="65"/>
      <c r="O396" s="65"/>
      <c r="P396" s="65"/>
      <c r="Q396" s="65"/>
      <c r="R396" s="65"/>
      <c r="S396" s="65"/>
      <c r="T396" s="65"/>
      <c r="U396" s="65"/>
      <c r="V396" s="5"/>
      <c r="W396" s="7"/>
      <c r="X396" s="7"/>
      <c r="Y396" s="7"/>
      <c r="Z396" s="3"/>
      <c r="AA396" s="2"/>
      <c r="AB396" s="1"/>
      <c r="AC396" s="1"/>
      <c r="AD396" s="3"/>
      <c r="AE396" s="2"/>
      <c r="AF396" s="1"/>
      <c r="AG396" s="1"/>
    </row>
    <row r="397" spans="1:33" s="35" customFormat="1" ht="15.75" customHeight="1">
      <c r="A397" s="17">
        <v>28</v>
      </c>
      <c r="B397" s="36">
        <v>9</v>
      </c>
      <c r="C397" s="37">
        <v>6</v>
      </c>
      <c r="D397" s="37">
        <v>3</v>
      </c>
      <c r="E397" s="91">
        <v>63</v>
      </c>
      <c r="F397" s="36">
        <v>9</v>
      </c>
      <c r="G397" s="37">
        <v>5</v>
      </c>
      <c r="H397" s="37">
        <v>4</v>
      </c>
      <c r="I397" s="91">
        <v>98</v>
      </c>
      <c r="J397" s="36">
        <v>2</v>
      </c>
      <c r="K397" s="37">
        <v>0</v>
      </c>
      <c r="L397" s="37">
        <v>2</v>
      </c>
      <c r="M397" s="65"/>
      <c r="N397" s="65"/>
      <c r="O397" s="65"/>
      <c r="P397" s="65"/>
      <c r="Q397" s="65"/>
      <c r="R397" s="65"/>
      <c r="S397" s="65"/>
      <c r="T397" s="65"/>
      <c r="U397" s="65"/>
      <c r="V397" s="5"/>
      <c r="W397" s="7"/>
      <c r="X397" s="7"/>
      <c r="Y397" s="7"/>
      <c r="Z397" s="3"/>
      <c r="AA397" s="2"/>
      <c r="AB397" s="1"/>
      <c r="AC397" s="1"/>
      <c r="AD397" s="3"/>
      <c r="AE397" s="2"/>
      <c r="AF397" s="1"/>
      <c r="AG397" s="1"/>
    </row>
    <row r="398" spans="1:33" s="35" customFormat="1" ht="18" customHeight="1">
      <c r="A398" s="19">
        <v>29</v>
      </c>
      <c r="B398" s="39">
        <v>9</v>
      </c>
      <c r="C398" s="40">
        <v>3</v>
      </c>
      <c r="D398" s="40">
        <v>6</v>
      </c>
      <c r="E398" s="92">
        <v>64</v>
      </c>
      <c r="F398" s="39">
        <v>5</v>
      </c>
      <c r="G398" s="40">
        <v>2</v>
      </c>
      <c r="H398" s="40">
        <v>3</v>
      </c>
      <c r="I398" s="91">
        <v>99</v>
      </c>
      <c r="J398" s="36">
        <v>0</v>
      </c>
      <c r="K398" s="37">
        <v>0</v>
      </c>
      <c r="L398" s="37">
        <v>0</v>
      </c>
      <c r="M398" s="65"/>
      <c r="N398" s="65"/>
      <c r="O398" s="65"/>
      <c r="P398" s="65"/>
      <c r="Q398" s="65"/>
      <c r="R398" s="65"/>
      <c r="S398" s="65"/>
      <c r="T398" s="65"/>
      <c r="U398" s="65"/>
      <c r="V398" s="5"/>
      <c r="W398" s="7"/>
      <c r="X398" s="7"/>
      <c r="Y398" s="7"/>
      <c r="Z398" s="3"/>
      <c r="AA398" s="2"/>
      <c r="AB398" s="1"/>
      <c r="AC398" s="1"/>
      <c r="AD398" s="3"/>
      <c r="AE398" s="2"/>
      <c r="AF398" s="1"/>
      <c r="AG398" s="1"/>
    </row>
    <row r="399" spans="1:33" s="6" customFormat="1" ht="25.5" customHeight="1">
      <c r="A399" s="10" t="s">
        <v>31</v>
      </c>
      <c r="B399" s="44">
        <v>30</v>
      </c>
      <c r="C399" s="44">
        <v>19</v>
      </c>
      <c r="D399" s="44">
        <v>11</v>
      </c>
      <c r="E399" s="98" t="s">
        <v>32</v>
      </c>
      <c r="F399" s="44">
        <v>56</v>
      </c>
      <c r="G399" s="44">
        <v>28</v>
      </c>
      <c r="H399" s="44">
        <v>28</v>
      </c>
      <c r="I399" s="95">
        <v>100</v>
      </c>
      <c r="J399" s="47">
        <v>1</v>
      </c>
      <c r="K399" s="48">
        <v>1</v>
      </c>
      <c r="L399" s="48">
        <v>0</v>
      </c>
      <c r="M399" s="65"/>
      <c r="N399" s="65"/>
      <c r="O399" s="65"/>
      <c r="P399" s="65"/>
      <c r="Q399" s="65"/>
      <c r="R399" s="65"/>
      <c r="S399" s="65"/>
      <c r="T399" s="65"/>
      <c r="U399" s="65"/>
      <c r="V399" s="5"/>
      <c r="W399" s="7"/>
      <c r="X399" s="7"/>
      <c r="Y399" s="7"/>
      <c r="Z399" s="3"/>
      <c r="AA399" s="2"/>
      <c r="AB399" s="1"/>
      <c r="AC399" s="1"/>
      <c r="AD399" s="3"/>
      <c r="AE399" s="2"/>
      <c r="AF399" s="1"/>
      <c r="AG399" s="1"/>
    </row>
    <row r="400" spans="1:33" s="35" customFormat="1" ht="15.75" customHeight="1">
      <c r="A400" s="17">
        <v>30</v>
      </c>
      <c r="B400" s="36">
        <v>4</v>
      </c>
      <c r="C400" s="37">
        <v>4</v>
      </c>
      <c r="D400" s="37">
        <v>0</v>
      </c>
      <c r="E400" s="91">
        <v>65</v>
      </c>
      <c r="F400" s="36">
        <v>11</v>
      </c>
      <c r="G400" s="37">
        <v>8</v>
      </c>
      <c r="H400" s="37">
        <v>3</v>
      </c>
      <c r="I400" s="91">
        <v>101</v>
      </c>
      <c r="J400" s="36">
        <v>0</v>
      </c>
      <c r="K400" s="37">
        <v>0</v>
      </c>
      <c r="L400" s="37">
        <v>0</v>
      </c>
      <c r="M400" s="65"/>
      <c r="N400" s="65"/>
      <c r="O400" s="65"/>
      <c r="P400" s="65"/>
      <c r="Q400" s="65"/>
      <c r="R400" s="65"/>
      <c r="S400" s="65"/>
      <c r="T400" s="65"/>
      <c r="U400" s="65"/>
      <c r="V400" s="5"/>
      <c r="W400" s="7"/>
      <c r="X400" s="7"/>
      <c r="Y400" s="7"/>
      <c r="Z400" s="3"/>
      <c r="AA400" s="2"/>
      <c r="AB400" s="1"/>
      <c r="AC400" s="1"/>
      <c r="AD400" s="3"/>
      <c r="AE400" s="2"/>
      <c r="AF400" s="1"/>
      <c r="AG400" s="1"/>
    </row>
    <row r="401" spans="1:33" s="35" customFormat="1" ht="15.75" customHeight="1">
      <c r="A401" s="17">
        <v>31</v>
      </c>
      <c r="B401" s="36">
        <v>8</v>
      </c>
      <c r="C401" s="37">
        <v>3</v>
      </c>
      <c r="D401" s="37">
        <v>5</v>
      </c>
      <c r="E401" s="91">
        <v>66</v>
      </c>
      <c r="F401" s="36">
        <v>13</v>
      </c>
      <c r="G401" s="37">
        <v>4</v>
      </c>
      <c r="H401" s="37">
        <v>9</v>
      </c>
      <c r="I401" s="91">
        <v>102</v>
      </c>
      <c r="J401" s="36">
        <v>0</v>
      </c>
      <c r="K401" s="37">
        <v>0</v>
      </c>
      <c r="L401" s="37">
        <v>0</v>
      </c>
      <c r="M401" s="65"/>
      <c r="N401" s="65"/>
      <c r="O401" s="65"/>
      <c r="P401" s="65"/>
      <c r="Q401" s="65"/>
      <c r="R401" s="65"/>
      <c r="S401" s="65"/>
      <c r="T401" s="65"/>
      <c r="U401" s="65"/>
      <c r="V401" s="5"/>
      <c r="W401" s="7"/>
      <c r="X401" s="7"/>
      <c r="Y401" s="7"/>
      <c r="Z401" s="3"/>
      <c r="AA401" s="2"/>
      <c r="AB401" s="1"/>
      <c r="AC401" s="1"/>
      <c r="AD401" s="3"/>
      <c r="AE401" s="2"/>
      <c r="AF401" s="1"/>
      <c r="AG401" s="1"/>
    </row>
    <row r="402" spans="1:33" s="35" customFormat="1" ht="15.75" customHeight="1">
      <c r="A402" s="17">
        <v>32</v>
      </c>
      <c r="B402" s="36">
        <v>10</v>
      </c>
      <c r="C402" s="37">
        <v>6</v>
      </c>
      <c r="D402" s="37">
        <v>4</v>
      </c>
      <c r="E402" s="91">
        <v>67</v>
      </c>
      <c r="F402" s="36">
        <v>12</v>
      </c>
      <c r="G402" s="37">
        <v>6</v>
      </c>
      <c r="H402" s="37">
        <v>6</v>
      </c>
      <c r="I402" s="91">
        <v>103</v>
      </c>
      <c r="J402" s="36">
        <v>0</v>
      </c>
      <c r="K402" s="37">
        <v>0</v>
      </c>
      <c r="L402" s="37">
        <v>0</v>
      </c>
      <c r="M402" s="65"/>
      <c r="N402" s="65"/>
      <c r="O402" s="65"/>
      <c r="P402" s="65"/>
      <c r="Q402" s="65"/>
      <c r="R402" s="65"/>
      <c r="S402" s="65"/>
      <c r="T402" s="65"/>
      <c r="U402" s="65"/>
      <c r="V402" s="5"/>
      <c r="W402" s="7"/>
      <c r="X402" s="7"/>
      <c r="Y402" s="7"/>
      <c r="Z402" s="3"/>
      <c r="AA402" s="2"/>
      <c r="AB402" s="1"/>
      <c r="AC402" s="1"/>
      <c r="AD402" s="3"/>
      <c r="AE402" s="2"/>
      <c r="AF402" s="1"/>
      <c r="AG402" s="1"/>
    </row>
    <row r="403" spans="1:33" s="35" customFormat="1" ht="15.75" customHeight="1">
      <c r="A403" s="17">
        <v>33</v>
      </c>
      <c r="B403" s="36">
        <v>4</v>
      </c>
      <c r="C403" s="37">
        <v>3</v>
      </c>
      <c r="D403" s="37">
        <v>1</v>
      </c>
      <c r="E403" s="91">
        <v>68</v>
      </c>
      <c r="F403" s="36">
        <v>8</v>
      </c>
      <c r="G403" s="37">
        <v>6</v>
      </c>
      <c r="H403" s="37">
        <v>2</v>
      </c>
      <c r="I403" s="96" t="s">
        <v>33</v>
      </c>
      <c r="J403" s="39">
        <v>0</v>
      </c>
      <c r="K403" s="40">
        <v>0</v>
      </c>
      <c r="L403" s="40">
        <v>0</v>
      </c>
      <c r="M403" s="65"/>
      <c r="N403" s="65"/>
      <c r="O403" s="65"/>
      <c r="P403" s="65"/>
      <c r="Q403" s="65"/>
      <c r="R403" s="65"/>
      <c r="S403" s="65"/>
      <c r="T403" s="65"/>
      <c r="U403" s="65"/>
      <c r="V403" s="5"/>
      <c r="W403" s="7"/>
      <c r="X403" s="7"/>
      <c r="Y403" s="7"/>
      <c r="Z403" s="3"/>
      <c r="AA403" s="2"/>
      <c r="AB403" s="1"/>
      <c r="AC403" s="1"/>
      <c r="AD403" s="3"/>
      <c r="AE403" s="2"/>
      <c r="AF403" s="1"/>
      <c r="AG403" s="1"/>
    </row>
    <row r="404" spans="1:33" s="35" customFormat="1" ht="21" customHeight="1" thickBot="1">
      <c r="A404" s="32">
        <v>34</v>
      </c>
      <c r="B404" s="36">
        <v>4</v>
      </c>
      <c r="C404" s="37">
        <v>3</v>
      </c>
      <c r="D404" s="37">
        <v>1</v>
      </c>
      <c r="E404" s="91">
        <v>69</v>
      </c>
      <c r="F404" s="36">
        <v>12</v>
      </c>
      <c r="G404" s="37">
        <v>4</v>
      </c>
      <c r="H404" s="37">
        <v>8</v>
      </c>
      <c r="I404" s="107" t="s">
        <v>5</v>
      </c>
      <c r="J404" s="47">
        <v>848</v>
      </c>
      <c r="K404" s="47">
        <v>421</v>
      </c>
      <c r="L404" s="47">
        <v>427</v>
      </c>
      <c r="M404" s="65"/>
      <c r="N404" s="65"/>
      <c r="O404" s="65"/>
      <c r="P404" s="65"/>
      <c r="Q404" s="65"/>
      <c r="R404" s="65"/>
      <c r="S404" s="65"/>
      <c r="T404" s="65"/>
      <c r="U404" s="65"/>
      <c r="V404" s="5"/>
      <c r="W404" s="7"/>
      <c r="X404" s="7"/>
      <c r="Y404" s="7"/>
      <c r="Z404" s="3"/>
      <c r="AA404" s="2"/>
      <c r="AB404" s="1"/>
      <c r="AC404" s="1"/>
      <c r="AD404" s="3"/>
      <c r="AE404" s="2"/>
      <c r="AF404" s="1"/>
      <c r="AG404" s="1"/>
    </row>
    <row r="405" spans="1:33" s="58" customFormat="1" ht="24" customHeight="1" thickTop="1" thickBot="1">
      <c r="A405" s="53" t="s">
        <v>34</v>
      </c>
      <c r="B405" s="115">
        <v>74</v>
      </c>
      <c r="C405" s="116">
        <v>40</v>
      </c>
      <c r="D405" s="116">
        <v>34</v>
      </c>
      <c r="E405" s="117" t="s">
        <v>36</v>
      </c>
      <c r="F405" s="116">
        <v>477</v>
      </c>
      <c r="G405" s="116">
        <v>246</v>
      </c>
      <c r="H405" s="116">
        <v>231</v>
      </c>
      <c r="I405" s="118" t="s">
        <v>37</v>
      </c>
      <c r="J405" s="116">
        <v>297</v>
      </c>
      <c r="K405" s="116">
        <v>135</v>
      </c>
      <c r="L405" s="116">
        <v>162</v>
      </c>
      <c r="M405" s="65"/>
      <c r="N405" s="65"/>
      <c r="O405" s="65"/>
      <c r="P405" s="65"/>
      <c r="Q405" s="65"/>
      <c r="R405" s="65"/>
      <c r="S405" s="65"/>
      <c r="T405" s="65"/>
      <c r="U405" s="65"/>
      <c r="V405" s="5"/>
      <c r="W405" s="7"/>
      <c r="X405" s="7"/>
      <c r="Y405" s="7"/>
      <c r="Z405" s="3"/>
      <c r="AA405" s="2"/>
      <c r="AB405" s="1"/>
      <c r="AC405" s="1"/>
      <c r="AD405" s="3"/>
      <c r="AE405" s="2"/>
      <c r="AF405" s="1"/>
      <c r="AG405" s="1"/>
    </row>
    <row r="406" spans="1:33" s="31" customFormat="1" ht="24" customHeight="1" thickBot="1">
      <c r="A406" s="24"/>
      <c r="B406" s="25" t="s">
        <v>39</v>
      </c>
      <c r="C406" s="26"/>
      <c r="D406" s="27"/>
      <c r="E406" s="28"/>
      <c r="F406" s="29"/>
      <c r="G406" s="59" t="s">
        <v>165</v>
      </c>
      <c r="H406" s="29"/>
      <c r="I406" s="28"/>
      <c r="J406" s="29"/>
      <c r="K406" s="60" t="s">
        <v>95</v>
      </c>
      <c r="L406" s="30"/>
      <c r="M406" s="35"/>
      <c r="N406" s="65"/>
      <c r="O406" s="65"/>
      <c r="P406" s="65"/>
      <c r="Q406" s="65"/>
      <c r="R406" s="65"/>
      <c r="S406" s="65"/>
      <c r="T406" s="65"/>
      <c r="U406" s="65"/>
      <c r="V406" s="5"/>
      <c r="W406" s="7"/>
      <c r="X406" s="7"/>
      <c r="Y406" s="7"/>
      <c r="Z406" s="3"/>
      <c r="AA406" s="2"/>
      <c r="AB406" s="1"/>
      <c r="AC406" s="1"/>
      <c r="AD406" s="3"/>
      <c r="AE406" s="2"/>
      <c r="AF406" s="1"/>
      <c r="AG406" s="1"/>
    </row>
    <row r="407" spans="1:33" s="4" customFormat="1" ht="21" customHeight="1">
      <c r="A407" s="11" t="s">
        <v>1</v>
      </c>
      <c r="B407" s="8" t="s">
        <v>2</v>
      </c>
      <c r="C407" s="8" t="s">
        <v>3</v>
      </c>
      <c r="D407" s="9" t="s">
        <v>4</v>
      </c>
      <c r="E407" s="11" t="s">
        <v>1</v>
      </c>
      <c r="F407" s="8" t="s">
        <v>2</v>
      </c>
      <c r="G407" s="8" t="s">
        <v>3</v>
      </c>
      <c r="H407" s="9" t="s">
        <v>4</v>
      </c>
      <c r="I407" s="11" t="s">
        <v>1</v>
      </c>
      <c r="J407" s="8" t="s">
        <v>2</v>
      </c>
      <c r="K407" s="8" t="s">
        <v>3</v>
      </c>
      <c r="L407" s="16" t="s">
        <v>4</v>
      </c>
      <c r="M407" s="65"/>
      <c r="N407" s="65"/>
      <c r="O407" s="65"/>
      <c r="P407" s="65"/>
      <c r="Q407" s="65"/>
      <c r="R407" s="65"/>
      <c r="S407" s="65"/>
      <c r="T407" s="65"/>
      <c r="U407" s="65"/>
      <c r="V407" s="5"/>
      <c r="W407" s="7"/>
      <c r="X407" s="7"/>
      <c r="Y407" s="7"/>
      <c r="Z407" s="3"/>
      <c r="AA407" s="2"/>
      <c r="AB407" s="1"/>
      <c r="AC407" s="1"/>
      <c r="AD407" s="3"/>
      <c r="AE407" s="2"/>
      <c r="AF407" s="1"/>
      <c r="AG407" s="1"/>
    </row>
    <row r="408" spans="1:33" s="6" customFormat="1" ht="25.5" customHeight="1">
      <c r="A408" s="10" t="s">
        <v>6</v>
      </c>
      <c r="B408" s="44">
        <v>2</v>
      </c>
      <c r="C408" s="44">
        <v>1</v>
      </c>
      <c r="D408" s="44">
        <v>1</v>
      </c>
      <c r="E408" s="98" t="s">
        <v>7</v>
      </c>
      <c r="F408" s="44">
        <v>11</v>
      </c>
      <c r="G408" s="44">
        <v>4</v>
      </c>
      <c r="H408" s="44">
        <v>7</v>
      </c>
      <c r="I408" s="98" t="s">
        <v>8</v>
      </c>
      <c r="J408" s="44">
        <v>33</v>
      </c>
      <c r="K408" s="44">
        <v>14</v>
      </c>
      <c r="L408" s="44">
        <v>19</v>
      </c>
      <c r="M408" s="65"/>
      <c r="N408" s="65"/>
      <c r="O408" s="65"/>
      <c r="P408" s="65"/>
      <c r="Q408" s="65"/>
      <c r="R408" s="65"/>
      <c r="S408" s="65"/>
      <c r="T408" s="65"/>
      <c r="U408" s="65"/>
      <c r="V408" s="5"/>
      <c r="W408" s="7"/>
      <c r="X408" s="7"/>
      <c r="Y408" s="7"/>
      <c r="Z408" s="3"/>
      <c r="AA408" s="2"/>
      <c r="AB408" s="1"/>
      <c r="AC408" s="1"/>
      <c r="AD408" s="3"/>
      <c r="AE408" s="2"/>
      <c r="AF408" s="1"/>
      <c r="AG408" s="1"/>
    </row>
    <row r="409" spans="1:33" s="35" customFormat="1" ht="15.75" customHeight="1">
      <c r="A409" s="17">
        <v>0</v>
      </c>
      <c r="B409" s="36">
        <v>1</v>
      </c>
      <c r="C409" s="37">
        <v>1</v>
      </c>
      <c r="D409" s="37">
        <v>0</v>
      </c>
      <c r="E409" s="91">
        <v>35</v>
      </c>
      <c r="F409" s="36">
        <v>0</v>
      </c>
      <c r="G409" s="37">
        <v>0</v>
      </c>
      <c r="H409" s="37">
        <v>0</v>
      </c>
      <c r="I409" s="91">
        <v>70</v>
      </c>
      <c r="J409" s="36">
        <v>8</v>
      </c>
      <c r="K409" s="37">
        <v>4</v>
      </c>
      <c r="L409" s="37">
        <v>4</v>
      </c>
      <c r="M409" s="65"/>
      <c r="N409" s="65"/>
      <c r="O409" s="65"/>
      <c r="P409" s="65"/>
      <c r="Q409" s="65"/>
      <c r="R409" s="65"/>
      <c r="S409" s="65"/>
      <c r="T409" s="65"/>
      <c r="U409" s="65"/>
      <c r="V409" s="5"/>
      <c r="W409" s="7"/>
      <c r="X409" s="7"/>
      <c r="Y409" s="7"/>
      <c r="Z409" s="3"/>
      <c r="AA409" s="2"/>
      <c r="AB409" s="1"/>
      <c r="AC409" s="1"/>
      <c r="AD409" s="3"/>
      <c r="AE409" s="2"/>
      <c r="AF409" s="1"/>
      <c r="AG409" s="1"/>
    </row>
    <row r="410" spans="1:33" s="35" customFormat="1" ht="15.75" customHeight="1">
      <c r="A410" s="17">
        <v>1</v>
      </c>
      <c r="B410" s="36">
        <v>0</v>
      </c>
      <c r="C410" s="37">
        <v>0</v>
      </c>
      <c r="D410" s="37">
        <v>0</v>
      </c>
      <c r="E410" s="91">
        <v>36</v>
      </c>
      <c r="F410" s="36">
        <v>0</v>
      </c>
      <c r="G410" s="37">
        <v>0</v>
      </c>
      <c r="H410" s="37">
        <v>0</v>
      </c>
      <c r="I410" s="91">
        <v>71</v>
      </c>
      <c r="J410" s="36">
        <v>5</v>
      </c>
      <c r="K410" s="37">
        <v>3</v>
      </c>
      <c r="L410" s="37">
        <v>2</v>
      </c>
      <c r="M410" s="65"/>
      <c r="N410" s="65"/>
      <c r="O410" s="65"/>
      <c r="P410" s="65"/>
      <c r="Q410" s="65"/>
      <c r="R410" s="65"/>
      <c r="S410" s="65"/>
      <c r="T410" s="65"/>
      <c r="U410" s="65"/>
      <c r="V410" s="5"/>
      <c r="W410" s="7"/>
      <c r="X410" s="7"/>
      <c r="Y410" s="7"/>
      <c r="Z410" s="3"/>
      <c r="AA410" s="2"/>
      <c r="AB410" s="1"/>
      <c r="AC410" s="1"/>
      <c r="AD410" s="3"/>
      <c r="AE410" s="2"/>
      <c r="AF410" s="1"/>
      <c r="AG410" s="1"/>
    </row>
    <row r="411" spans="1:33" s="35" customFormat="1" ht="15.75" customHeight="1">
      <c r="A411" s="17">
        <v>2</v>
      </c>
      <c r="B411" s="36">
        <v>0</v>
      </c>
      <c r="C411" s="37">
        <v>0</v>
      </c>
      <c r="D411" s="37">
        <v>0</v>
      </c>
      <c r="E411" s="91">
        <v>37</v>
      </c>
      <c r="F411" s="36">
        <v>5</v>
      </c>
      <c r="G411" s="37">
        <v>1</v>
      </c>
      <c r="H411" s="37">
        <v>4</v>
      </c>
      <c r="I411" s="91">
        <v>72</v>
      </c>
      <c r="J411" s="36">
        <v>8</v>
      </c>
      <c r="K411" s="37">
        <v>1</v>
      </c>
      <c r="L411" s="37">
        <v>7</v>
      </c>
      <c r="M411" s="65"/>
      <c r="N411" s="65"/>
      <c r="O411" s="65"/>
      <c r="P411" s="65"/>
      <c r="Q411" s="65"/>
      <c r="R411" s="65"/>
      <c r="S411" s="65"/>
      <c r="T411" s="65"/>
      <c r="U411" s="65"/>
      <c r="V411" s="5"/>
      <c r="W411" s="7"/>
      <c r="X411" s="7"/>
      <c r="Y411" s="7"/>
      <c r="Z411" s="3"/>
      <c r="AA411" s="2"/>
      <c r="AB411" s="1"/>
      <c r="AC411" s="1"/>
      <c r="AD411" s="3"/>
      <c r="AE411" s="2"/>
      <c r="AF411" s="1"/>
      <c r="AG411" s="1"/>
    </row>
    <row r="412" spans="1:33" s="35" customFormat="1" ht="15.75" customHeight="1">
      <c r="A412" s="17">
        <v>3</v>
      </c>
      <c r="B412" s="36">
        <v>1</v>
      </c>
      <c r="C412" s="37">
        <v>0</v>
      </c>
      <c r="D412" s="37">
        <v>1</v>
      </c>
      <c r="E412" s="91">
        <v>38</v>
      </c>
      <c r="F412" s="36">
        <v>4</v>
      </c>
      <c r="G412" s="37">
        <v>2</v>
      </c>
      <c r="H412" s="37">
        <v>2</v>
      </c>
      <c r="I412" s="91">
        <v>73</v>
      </c>
      <c r="J412" s="36">
        <v>8</v>
      </c>
      <c r="K412" s="37">
        <v>3</v>
      </c>
      <c r="L412" s="37">
        <v>5</v>
      </c>
      <c r="M412" s="65"/>
      <c r="N412" s="65"/>
      <c r="O412" s="65"/>
      <c r="P412" s="65"/>
      <c r="Q412" s="65"/>
      <c r="R412" s="65"/>
      <c r="S412" s="65"/>
      <c r="T412" s="65"/>
      <c r="U412" s="65"/>
      <c r="V412" s="5"/>
      <c r="W412" s="7"/>
      <c r="X412" s="7"/>
      <c r="Y412" s="7"/>
      <c r="Z412" s="3"/>
      <c r="AA412" s="2"/>
      <c r="AB412" s="1"/>
      <c r="AC412" s="1"/>
      <c r="AD412" s="3"/>
      <c r="AE412" s="2"/>
      <c r="AF412" s="1"/>
      <c r="AG412" s="1"/>
    </row>
    <row r="413" spans="1:33" s="35" customFormat="1" ht="18" customHeight="1">
      <c r="A413" s="19">
        <v>4</v>
      </c>
      <c r="B413" s="105">
        <v>0</v>
      </c>
      <c r="C413" s="40">
        <v>0</v>
      </c>
      <c r="D413" s="40">
        <v>0</v>
      </c>
      <c r="E413" s="92">
        <v>39</v>
      </c>
      <c r="F413" s="39">
        <v>2</v>
      </c>
      <c r="G413" s="40">
        <v>1</v>
      </c>
      <c r="H413" s="40">
        <v>1</v>
      </c>
      <c r="I413" s="92">
        <v>74</v>
      </c>
      <c r="J413" s="39">
        <v>4</v>
      </c>
      <c r="K413" s="40">
        <v>3</v>
      </c>
      <c r="L413" s="40">
        <v>1</v>
      </c>
      <c r="M413" s="65"/>
      <c r="N413" s="65"/>
      <c r="O413" s="65"/>
      <c r="P413" s="65"/>
      <c r="Q413" s="65"/>
      <c r="R413" s="65"/>
      <c r="S413" s="65"/>
      <c r="T413" s="65"/>
      <c r="U413" s="65"/>
      <c r="V413" s="5"/>
      <c r="W413" s="7"/>
      <c r="X413" s="7"/>
      <c r="Y413" s="7"/>
      <c r="Z413" s="3"/>
      <c r="AA413" s="2"/>
      <c r="AB413" s="1"/>
      <c r="AC413" s="1"/>
      <c r="AD413" s="3"/>
      <c r="AE413" s="2"/>
      <c r="AF413" s="1"/>
      <c r="AG413" s="1"/>
    </row>
    <row r="414" spans="1:33" s="6" customFormat="1" ht="25.5" customHeight="1">
      <c r="A414" s="10" t="s">
        <v>10</v>
      </c>
      <c r="B414" s="44">
        <v>18</v>
      </c>
      <c r="C414" s="44">
        <v>10</v>
      </c>
      <c r="D414" s="44">
        <v>8</v>
      </c>
      <c r="E414" s="98" t="s">
        <v>11</v>
      </c>
      <c r="F414" s="44">
        <v>20</v>
      </c>
      <c r="G414" s="44">
        <v>10</v>
      </c>
      <c r="H414" s="44">
        <v>10</v>
      </c>
      <c r="I414" s="98" t="s">
        <v>12</v>
      </c>
      <c r="J414" s="44">
        <v>20</v>
      </c>
      <c r="K414" s="44">
        <v>9</v>
      </c>
      <c r="L414" s="44">
        <v>11</v>
      </c>
      <c r="M414" s="65"/>
      <c r="N414" s="65"/>
      <c r="O414" s="65"/>
      <c r="P414" s="65"/>
      <c r="Q414" s="65"/>
      <c r="R414" s="65"/>
      <c r="S414" s="65"/>
      <c r="T414" s="65"/>
      <c r="U414" s="65"/>
      <c r="V414" s="5"/>
      <c r="W414" s="7"/>
      <c r="X414" s="7"/>
      <c r="Y414" s="7"/>
      <c r="Z414" s="3"/>
      <c r="AA414" s="2"/>
      <c r="AB414" s="1"/>
      <c r="AC414" s="1"/>
      <c r="AD414" s="3"/>
      <c r="AE414" s="2"/>
      <c r="AF414" s="1"/>
      <c r="AG414" s="1"/>
    </row>
    <row r="415" spans="1:33" s="35" customFormat="1" ht="15.75" customHeight="1">
      <c r="A415" s="17">
        <v>5</v>
      </c>
      <c r="B415" s="36">
        <v>4</v>
      </c>
      <c r="C415" s="37">
        <v>3</v>
      </c>
      <c r="D415" s="37">
        <v>1</v>
      </c>
      <c r="E415" s="91">
        <v>40</v>
      </c>
      <c r="F415" s="36">
        <v>5</v>
      </c>
      <c r="G415" s="37">
        <v>1</v>
      </c>
      <c r="H415" s="37">
        <v>4</v>
      </c>
      <c r="I415" s="91">
        <v>75</v>
      </c>
      <c r="J415" s="36">
        <v>6</v>
      </c>
      <c r="K415" s="37">
        <v>4</v>
      </c>
      <c r="L415" s="37">
        <v>2</v>
      </c>
      <c r="M415" s="65"/>
      <c r="N415" s="65"/>
      <c r="O415" s="65"/>
      <c r="P415" s="65"/>
      <c r="Q415" s="65"/>
      <c r="R415" s="65"/>
      <c r="S415" s="65"/>
      <c r="T415" s="65"/>
      <c r="U415" s="65"/>
      <c r="V415" s="5"/>
      <c r="W415" s="7"/>
      <c r="X415" s="7"/>
      <c r="Y415" s="7"/>
      <c r="Z415" s="3"/>
      <c r="AA415" s="2"/>
      <c r="AB415" s="1"/>
      <c r="AC415" s="1"/>
      <c r="AD415" s="3"/>
      <c r="AE415" s="2"/>
      <c r="AF415" s="1"/>
      <c r="AG415" s="1"/>
    </row>
    <row r="416" spans="1:33" s="35" customFormat="1" ht="15.75" customHeight="1">
      <c r="A416" s="17">
        <v>6</v>
      </c>
      <c r="B416" s="36">
        <v>4</v>
      </c>
      <c r="C416" s="37">
        <v>1</v>
      </c>
      <c r="D416" s="37">
        <v>3</v>
      </c>
      <c r="E416" s="91">
        <v>41</v>
      </c>
      <c r="F416" s="36">
        <v>7</v>
      </c>
      <c r="G416" s="37">
        <v>4</v>
      </c>
      <c r="H416" s="37">
        <v>3</v>
      </c>
      <c r="I416" s="91">
        <v>76</v>
      </c>
      <c r="J416" s="36">
        <v>6</v>
      </c>
      <c r="K416" s="37">
        <v>1</v>
      </c>
      <c r="L416" s="37">
        <v>5</v>
      </c>
      <c r="M416" s="65"/>
      <c r="N416" s="65"/>
      <c r="O416" s="65"/>
      <c r="P416" s="65"/>
      <c r="Q416" s="65"/>
      <c r="R416" s="65"/>
      <c r="S416" s="65"/>
      <c r="T416" s="65"/>
      <c r="U416" s="65"/>
      <c r="V416" s="5"/>
      <c r="W416" s="7"/>
      <c r="X416" s="7"/>
      <c r="Y416" s="7"/>
      <c r="Z416" s="3"/>
      <c r="AA416" s="2"/>
      <c r="AB416" s="1"/>
      <c r="AC416" s="1"/>
      <c r="AD416" s="3"/>
      <c r="AE416" s="2"/>
      <c r="AF416" s="1"/>
      <c r="AG416" s="1"/>
    </row>
    <row r="417" spans="1:33" s="35" customFormat="1" ht="15.75" customHeight="1">
      <c r="A417" s="17">
        <v>7</v>
      </c>
      <c r="B417" s="36">
        <v>4</v>
      </c>
      <c r="C417" s="37">
        <v>3</v>
      </c>
      <c r="D417" s="37">
        <v>1</v>
      </c>
      <c r="E417" s="91">
        <v>42</v>
      </c>
      <c r="F417" s="36">
        <v>1</v>
      </c>
      <c r="G417" s="37">
        <v>1</v>
      </c>
      <c r="H417" s="37">
        <v>0</v>
      </c>
      <c r="I417" s="91">
        <v>77</v>
      </c>
      <c r="J417" s="36">
        <v>3</v>
      </c>
      <c r="K417" s="37">
        <v>2</v>
      </c>
      <c r="L417" s="37">
        <v>1</v>
      </c>
      <c r="M417" s="65"/>
      <c r="N417" s="65"/>
      <c r="O417" s="65"/>
      <c r="P417" s="65"/>
      <c r="Q417" s="65"/>
      <c r="R417" s="65"/>
      <c r="S417" s="65"/>
      <c r="T417" s="65"/>
      <c r="U417" s="65"/>
      <c r="V417" s="5"/>
      <c r="W417" s="7"/>
      <c r="X417" s="7"/>
      <c r="Y417" s="7"/>
      <c r="Z417" s="3"/>
      <c r="AA417" s="2"/>
      <c r="AB417" s="1"/>
      <c r="AC417" s="1"/>
      <c r="AD417" s="3"/>
      <c r="AE417" s="2"/>
      <c r="AF417" s="1"/>
      <c r="AG417" s="1"/>
    </row>
    <row r="418" spans="1:33" s="35" customFormat="1" ht="15.75" customHeight="1">
      <c r="A418" s="17">
        <v>8</v>
      </c>
      <c r="B418" s="36">
        <v>3</v>
      </c>
      <c r="C418" s="37">
        <v>2</v>
      </c>
      <c r="D418" s="37">
        <v>1</v>
      </c>
      <c r="E418" s="91">
        <v>43</v>
      </c>
      <c r="F418" s="36">
        <v>3</v>
      </c>
      <c r="G418" s="37">
        <v>2</v>
      </c>
      <c r="H418" s="37">
        <v>1</v>
      </c>
      <c r="I418" s="91">
        <v>78</v>
      </c>
      <c r="J418" s="36">
        <v>3</v>
      </c>
      <c r="K418" s="37">
        <v>2</v>
      </c>
      <c r="L418" s="37">
        <v>1</v>
      </c>
      <c r="M418" s="65"/>
      <c r="N418" s="65"/>
      <c r="O418" s="65"/>
      <c r="P418" s="65"/>
      <c r="Q418" s="65"/>
      <c r="R418" s="65"/>
      <c r="S418" s="65"/>
      <c r="T418" s="65"/>
      <c r="U418" s="65"/>
      <c r="V418" s="5"/>
      <c r="W418" s="7"/>
      <c r="X418" s="7"/>
      <c r="Y418" s="7"/>
      <c r="Z418" s="3"/>
      <c r="AA418" s="2"/>
      <c r="AB418" s="1"/>
      <c r="AC418" s="1"/>
      <c r="AD418" s="3"/>
      <c r="AE418" s="2"/>
      <c r="AF418" s="1"/>
      <c r="AG418" s="1"/>
    </row>
    <row r="419" spans="1:33" s="35" customFormat="1" ht="18" customHeight="1">
      <c r="A419" s="19">
        <v>9</v>
      </c>
      <c r="B419" s="39">
        <v>3</v>
      </c>
      <c r="C419" s="40">
        <v>1</v>
      </c>
      <c r="D419" s="40">
        <v>2</v>
      </c>
      <c r="E419" s="92">
        <v>44</v>
      </c>
      <c r="F419" s="39">
        <v>4</v>
      </c>
      <c r="G419" s="40">
        <v>2</v>
      </c>
      <c r="H419" s="40">
        <v>2</v>
      </c>
      <c r="I419" s="92">
        <v>79</v>
      </c>
      <c r="J419" s="39">
        <v>2</v>
      </c>
      <c r="K419" s="40">
        <v>0</v>
      </c>
      <c r="L419" s="40">
        <v>2</v>
      </c>
      <c r="M419" s="65"/>
      <c r="N419" s="65"/>
      <c r="O419" s="65"/>
      <c r="P419" s="65"/>
      <c r="Q419" s="65"/>
      <c r="R419" s="65"/>
      <c r="S419" s="65"/>
      <c r="T419" s="65"/>
      <c r="U419" s="65"/>
      <c r="V419" s="5"/>
      <c r="W419" s="7"/>
      <c r="X419" s="7"/>
      <c r="Y419" s="7"/>
      <c r="Z419" s="3"/>
      <c r="AA419" s="2"/>
      <c r="AB419" s="1"/>
      <c r="AC419" s="1"/>
      <c r="AD419" s="3"/>
      <c r="AE419" s="2"/>
      <c r="AF419" s="1"/>
      <c r="AG419" s="1"/>
    </row>
    <row r="420" spans="1:33" s="6" customFormat="1" ht="25.5" customHeight="1">
      <c r="A420" s="10" t="s">
        <v>19</v>
      </c>
      <c r="B420" s="44">
        <v>19</v>
      </c>
      <c r="C420" s="44">
        <v>10</v>
      </c>
      <c r="D420" s="44">
        <v>9</v>
      </c>
      <c r="E420" s="98" t="s">
        <v>20</v>
      </c>
      <c r="F420" s="44">
        <v>22</v>
      </c>
      <c r="G420" s="44">
        <v>12</v>
      </c>
      <c r="H420" s="44">
        <v>10</v>
      </c>
      <c r="I420" s="98" t="s">
        <v>21</v>
      </c>
      <c r="J420" s="44">
        <v>12</v>
      </c>
      <c r="K420" s="44">
        <v>6</v>
      </c>
      <c r="L420" s="44">
        <v>6</v>
      </c>
      <c r="M420" s="65"/>
      <c r="N420" s="65"/>
      <c r="O420" s="65"/>
      <c r="P420" s="65"/>
      <c r="Q420" s="65"/>
      <c r="R420" s="65"/>
      <c r="S420" s="65"/>
      <c r="T420" s="65"/>
      <c r="U420" s="65"/>
      <c r="V420" s="5"/>
      <c r="W420" s="7"/>
      <c r="X420" s="7"/>
      <c r="Y420" s="7"/>
      <c r="Z420" s="3"/>
      <c r="AA420" s="2"/>
      <c r="AB420" s="1"/>
      <c r="AC420" s="1"/>
      <c r="AD420" s="3"/>
      <c r="AE420" s="2"/>
      <c r="AF420" s="1"/>
      <c r="AG420" s="1"/>
    </row>
    <row r="421" spans="1:33" s="35" customFormat="1" ht="15.75" customHeight="1">
      <c r="A421" s="17">
        <v>10</v>
      </c>
      <c r="B421" s="36">
        <v>6</v>
      </c>
      <c r="C421" s="37">
        <v>1</v>
      </c>
      <c r="D421" s="37">
        <v>5</v>
      </c>
      <c r="E421" s="91">
        <v>45</v>
      </c>
      <c r="F421" s="36">
        <v>5</v>
      </c>
      <c r="G421" s="37">
        <v>2</v>
      </c>
      <c r="H421" s="37">
        <v>3</v>
      </c>
      <c r="I421" s="91">
        <v>80</v>
      </c>
      <c r="J421" s="36">
        <v>2</v>
      </c>
      <c r="K421" s="37">
        <v>2</v>
      </c>
      <c r="L421" s="37">
        <v>0</v>
      </c>
      <c r="M421" s="65"/>
      <c r="N421" s="65"/>
      <c r="O421" s="65"/>
      <c r="P421" s="65"/>
      <c r="Q421" s="65"/>
      <c r="R421" s="65"/>
      <c r="S421" s="65"/>
      <c r="T421" s="65"/>
      <c r="U421" s="65"/>
      <c r="V421" s="5"/>
      <c r="W421" s="7"/>
      <c r="X421" s="7"/>
      <c r="Y421" s="7"/>
      <c r="Z421" s="3"/>
      <c r="AA421" s="2"/>
      <c r="AB421" s="1"/>
      <c r="AC421" s="1"/>
      <c r="AD421" s="3"/>
      <c r="AE421" s="2"/>
      <c r="AF421" s="1"/>
      <c r="AG421" s="1"/>
    </row>
    <row r="422" spans="1:33" s="35" customFormat="1" ht="15.75" customHeight="1">
      <c r="A422" s="17">
        <v>11</v>
      </c>
      <c r="B422" s="36">
        <v>3</v>
      </c>
      <c r="C422" s="37">
        <v>2</v>
      </c>
      <c r="D422" s="37">
        <v>1</v>
      </c>
      <c r="E422" s="91">
        <v>46</v>
      </c>
      <c r="F422" s="36">
        <v>6</v>
      </c>
      <c r="G422" s="37">
        <v>3</v>
      </c>
      <c r="H422" s="37">
        <v>3</v>
      </c>
      <c r="I422" s="91">
        <v>81</v>
      </c>
      <c r="J422" s="36">
        <v>3</v>
      </c>
      <c r="K422" s="37">
        <v>2</v>
      </c>
      <c r="L422" s="37">
        <v>1</v>
      </c>
      <c r="M422" s="65"/>
      <c r="N422" s="65"/>
      <c r="O422" s="65"/>
      <c r="P422" s="65"/>
      <c r="Q422" s="65"/>
      <c r="R422" s="65"/>
      <c r="S422" s="65"/>
      <c r="T422" s="65"/>
      <c r="U422" s="65"/>
      <c r="V422" s="5"/>
      <c r="W422" s="7"/>
      <c r="X422" s="7"/>
      <c r="Y422" s="7"/>
      <c r="Z422" s="3"/>
      <c r="AA422" s="2"/>
      <c r="AB422" s="1"/>
      <c r="AC422" s="1"/>
      <c r="AD422" s="3"/>
      <c r="AE422" s="2"/>
      <c r="AF422" s="1"/>
      <c r="AG422" s="1"/>
    </row>
    <row r="423" spans="1:33" s="35" customFormat="1" ht="15.75" customHeight="1">
      <c r="A423" s="17">
        <v>12</v>
      </c>
      <c r="B423" s="36">
        <v>6</v>
      </c>
      <c r="C423" s="37">
        <v>4</v>
      </c>
      <c r="D423" s="37">
        <v>2</v>
      </c>
      <c r="E423" s="91">
        <v>47</v>
      </c>
      <c r="F423" s="36">
        <v>2</v>
      </c>
      <c r="G423" s="37">
        <v>1</v>
      </c>
      <c r="H423" s="37">
        <v>1</v>
      </c>
      <c r="I423" s="91">
        <v>82</v>
      </c>
      <c r="J423" s="36">
        <v>2</v>
      </c>
      <c r="K423" s="37">
        <v>1</v>
      </c>
      <c r="L423" s="37">
        <v>1</v>
      </c>
      <c r="M423" s="65"/>
      <c r="N423" s="65"/>
      <c r="O423" s="65"/>
      <c r="P423" s="65"/>
      <c r="Q423" s="65"/>
      <c r="R423" s="65"/>
      <c r="S423" s="65"/>
      <c r="T423" s="65"/>
      <c r="U423" s="65"/>
      <c r="V423" s="5"/>
      <c r="W423" s="7"/>
      <c r="X423" s="7"/>
      <c r="Y423" s="7"/>
      <c r="Z423" s="3"/>
      <c r="AA423" s="2"/>
      <c r="AB423" s="1"/>
      <c r="AC423" s="1"/>
      <c r="AD423" s="3"/>
      <c r="AE423" s="2"/>
      <c r="AF423" s="1"/>
      <c r="AG423" s="1"/>
    </row>
    <row r="424" spans="1:33" s="35" customFormat="1" ht="15.75" customHeight="1">
      <c r="A424" s="17">
        <v>13</v>
      </c>
      <c r="B424" s="36">
        <v>1</v>
      </c>
      <c r="C424" s="37">
        <v>1</v>
      </c>
      <c r="D424" s="37">
        <v>0</v>
      </c>
      <c r="E424" s="91">
        <v>48</v>
      </c>
      <c r="F424" s="36">
        <v>7</v>
      </c>
      <c r="G424" s="37">
        <v>5</v>
      </c>
      <c r="H424" s="37">
        <v>2</v>
      </c>
      <c r="I424" s="91">
        <v>83</v>
      </c>
      <c r="J424" s="36">
        <v>3</v>
      </c>
      <c r="K424" s="37">
        <v>1</v>
      </c>
      <c r="L424" s="37">
        <v>2</v>
      </c>
      <c r="M424" s="65"/>
      <c r="N424" s="65"/>
      <c r="O424" s="65"/>
      <c r="P424" s="65"/>
      <c r="Q424" s="65"/>
      <c r="R424" s="65"/>
      <c r="S424" s="65"/>
      <c r="T424" s="65"/>
      <c r="U424" s="65"/>
      <c r="V424" s="5"/>
      <c r="W424" s="7"/>
      <c r="X424" s="7"/>
      <c r="Y424" s="7"/>
      <c r="Z424" s="3"/>
      <c r="AA424" s="2"/>
      <c r="AB424" s="1"/>
      <c r="AC424" s="1"/>
      <c r="AD424" s="3"/>
      <c r="AE424" s="2"/>
      <c r="AF424" s="1"/>
      <c r="AG424" s="1"/>
    </row>
    <row r="425" spans="1:33" s="35" customFormat="1" ht="18" customHeight="1">
      <c r="A425" s="19">
        <v>14</v>
      </c>
      <c r="B425" s="39">
        <v>3</v>
      </c>
      <c r="C425" s="40">
        <v>2</v>
      </c>
      <c r="D425" s="40">
        <v>1</v>
      </c>
      <c r="E425" s="92">
        <v>49</v>
      </c>
      <c r="F425" s="39">
        <v>2</v>
      </c>
      <c r="G425" s="40">
        <v>1</v>
      </c>
      <c r="H425" s="40">
        <v>1</v>
      </c>
      <c r="I425" s="92">
        <v>84</v>
      </c>
      <c r="J425" s="39">
        <v>2</v>
      </c>
      <c r="K425" s="40">
        <v>0</v>
      </c>
      <c r="L425" s="40">
        <v>2</v>
      </c>
      <c r="M425" s="65"/>
      <c r="N425" s="65"/>
      <c r="O425" s="65"/>
      <c r="P425" s="65"/>
      <c r="Q425" s="65"/>
      <c r="R425" s="65"/>
      <c r="S425" s="65"/>
      <c r="T425" s="65"/>
      <c r="U425" s="65"/>
      <c r="V425" s="5"/>
      <c r="W425" s="7"/>
      <c r="X425" s="7"/>
      <c r="Y425" s="7"/>
      <c r="Z425" s="3"/>
      <c r="AA425" s="2"/>
      <c r="AB425" s="1"/>
      <c r="AC425" s="1"/>
      <c r="AD425" s="3"/>
      <c r="AE425" s="2"/>
      <c r="AF425" s="1"/>
      <c r="AG425" s="1"/>
    </row>
    <row r="426" spans="1:33" s="6" customFormat="1" ht="25.5" customHeight="1">
      <c r="A426" s="10" t="s">
        <v>22</v>
      </c>
      <c r="B426" s="44">
        <v>15</v>
      </c>
      <c r="C426" s="44">
        <v>9</v>
      </c>
      <c r="D426" s="44">
        <v>6</v>
      </c>
      <c r="E426" s="98" t="s">
        <v>23</v>
      </c>
      <c r="F426" s="44">
        <v>16</v>
      </c>
      <c r="G426" s="44">
        <v>10</v>
      </c>
      <c r="H426" s="44">
        <v>6</v>
      </c>
      <c r="I426" s="98" t="s">
        <v>24</v>
      </c>
      <c r="J426" s="44">
        <v>13</v>
      </c>
      <c r="K426" s="44">
        <v>4</v>
      </c>
      <c r="L426" s="44">
        <v>9</v>
      </c>
      <c r="M426" s="65"/>
      <c r="N426" s="65"/>
      <c r="O426" s="65"/>
      <c r="P426" s="65"/>
      <c r="Q426" s="65"/>
      <c r="R426" s="65"/>
      <c r="S426" s="65"/>
      <c r="T426" s="65"/>
      <c r="U426" s="65"/>
      <c r="V426" s="5"/>
      <c r="W426" s="7"/>
      <c r="X426" s="7"/>
      <c r="Y426" s="7"/>
      <c r="Z426" s="3"/>
      <c r="AA426" s="2"/>
      <c r="AB426" s="1"/>
      <c r="AC426" s="1"/>
      <c r="AD426" s="3"/>
      <c r="AE426" s="2"/>
      <c r="AF426" s="1"/>
      <c r="AG426" s="1"/>
    </row>
    <row r="427" spans="1:33" s="35" customFormat="1" ht="15.75" customHeight="1">
      <c r="A427" s="17">
        <v>15</v>
      </c>
      <c r="B427" s="36">
        <v>3</v>
      </c>
      <c r="C427" s="37">
        <v>1</v>
      </c>
      <c r="D427" s="37">
        <v>2</v>
      </c>
      <c r="E427" s="91">
        <v>50</v>
      </c>
      <c r="F427" s="36">
        <v>3</v>
      </c>
      <c r="G427" s="37">
        <v>3</v>
      </c>
      <c r="H427" s="37">
        <v>0</v>
      </c>
      <c r="I427" s="91">
        <v>85</v>
      </c>
      <c r="J427" s="36">
        <v>2</v>
      </c>
      <c r="K427" s="37">
        <v>0</v>
      </c>
      <c r="L427" s="37">
        <v>2</v>
      </c>
      <c r="M427" s="65"/>
      <c r="N427" s="65"/>
      <c r="O427" s="65"/>
      <c r="P427" s="65"/>
      <c r="Q427" s="65"/>
      <c r="R427" s="65"/>
      <c r="S427" s="65"/>
      <c r="T427" s="65"/>
      <c r="U427" s="65"/>
      <c r="V427" s="5"/>
      <c r="W427" s="7"/>
      <c r="X427" s="7"/>
      <c r="Y427" s="7"/>
      <c r="Z427" s="3"/>
      <c r="AA427" s="2"/>
      <c r="AB427" s="1"/>
      <c r="AC427" s="1"/>
      <c r="AD427" s="3"/>
      <c r="AE427" s="2"/>
      <c r="AF427" s="1"/>
      <c r="AG427" s="1"/>
    </row>
    <row r="428" spans="1:33" s="35" customFormat="1" ht="15.75" customHeight="1">
      <c r="A428" s="17">
        <v>16</v>
      </c>
      <c r="B428" s="36">
        <v>2</v>
      </c>
      <c r="C428" s="37">
        <v>1</v>
      </c>
      <c r="D428" s="37">
        <v>1</v>
      </c>
      <c r="E428" s="91">
        <v>51</v>
      </c>
      <c r="F428" s="36">
        <v>4</v>
      </c>
      <c r="G428" s="37">
        <v>2</v>
      </c>
      <c r="H428" s="37">
        <v>2</v>
      </c>
      <c r="I428" s="91">
        <v>86</v>
      </c>
      <c r="J428" s="36">
        <v>3</v>
      </c>
      <c r="K428" s="37">
        <v>1</v>
      </c>
      <c r="L428" s="37">
        <v>2</v>
      </c>
      <c r="M428" s="65"/>
      <c r="N428" s="65"/>
      <c r="O428" s="65"/>
      <c r="P428" s="65"/>
      <c r="Q428" s="65"/>
      <c r="R428" s="65"/>
      <c r="S428" s="65"/>
      <c r="T428" s="65"/>
      <c r="U428" s="65"/>
      <c r="V428" s="5"/>
      <c r="W428" s="7"/>
      <c r="X428" s="7"/>
      <c r="Y428" s="7"/>
      <c r="Z428" s="3"/>
      <c r="AA428" s="2"/>
      <c r="AB428" s="1"/>
      <c r="AC428" s="1"/>
      <c r="AD428" s="3"/>
      <c r="AE428" s="2"/>
      <c r="AF428" s="1"/>
      <c r="AG428" s="1"/>
    </row>
    <row r="429" spans="1:33" s="35" customFormat="1" ht="15.75" customHeight="1">
      <c r="A429" s="17">
        <v>17</v>
      </c>
      <c r="B429" s="36">
        <v>5</v>
      </c>
      <c r="C429" s="37">
        <v>3</v>
      </c>
      <c r="D429" s="37">
        <v>2</v>
      </c>
      <c r="E429" s="91">
        <v>52</v>
      </c>
      <c r="F429" s="36">
        <v>3</v>
      </c>
      <c r="G429" s="37">
        <v>2</v>
      </c>
      <c r="H429" s="37">
        <v>1</v>
      </c>
      <c r="I429" s="91">
        <v>87</v>
      </c>
      <c r="J429" s="36">
        <v>4</v>
      </c>
      <c r="K429" s="37">
        <v>1</v>
      </c>
      <c r="L429" s="37">
        <v>3</v>
      </c>
      <c r="M429" s="65"/>
      <c r="N429" s="65"/>
      <c r="O429" s="65"/>
      <c r="P429" s="65"/>
      <c r="Q429" s="65"/>
      <c r="R429" s="65"/>
      <c r="S429" s="65"/>
      <c r="T429" s="65"/>
      <c r="U429" s="65"/>
      <c r="V429" s="5"/>
      <c r="W429" s="7"/>
      <c r="X429" s="7"/>
      <c r="Y429" s="7"/>
      <c r="Z429" s="3"/>
      <c r="AA429" s="2"/>
      <c r="AB429" s="1"/>
      <c r="AC429" s="1"/>
      <c r="AD429" s="3"/>
      <c r="AE429" s="2"/>
      <c r="AF429" s="1"/>
      <c r="AG429" s="1"/>
    </row>
    <row r="430" spans="1:33" s="35" customFormat="1" ht="15.75" customHeight="1">
      <c r="A430" s="17">
        <v>18</v>
      </c>
      <c r="B430" s="36">
        <v>3</v>
      </c>
      <c r="C430" s="37">
        <v>3</v>
      </c>
      <c r="D430" s="37">
        <v>0</v>
      </c>
      <c r="E430" s="91">
        <v>53</v>
      </c>
      <c r="F430" s="36">
        <v>5</v>
      </c>
      <c r="G430" s="37">
        <v>2</v>
      </c>
      <c r="H430" s="37">
        <v>3</v>
      </c>
      <c r="I430" s="91">
        <v>88</v>
      </c>
      <c r="J430" s="36">
        <v>3</v>
      </c>
      <c r="K430" s="37">
        <v>1</v>
      </c>
      <c r="L430" s="37">
        <v>2</v>
      </c>
      <c r="M430" s="65"/>
      <c r="N430" s="65"/>
      <c r="O430" s="65"/>
      <c r="P430" s="65"/>
      <c r="Q430" s="65"/>
      <c r="R430" s="65"/>
      <c r="S430" s="65"/>
      <c r="T430" s="65"/>
      <c r="U430" s="65"/>
      <c r="V430" s="5"/>
      <c r="W430" s="7"/>
      <c r="X430" s="7"/>
      <c r="Y430" s="7"/>
      <c r="Z430" s="3"/>
      <c r="AA430" s="2"/>
      <c r="AB430" s="1"/>
      <c r="AC430" s="1"/>
      <c r="AD430" s="3"/>
      <c r="AE430" s="2"/>
      <c r="AF430" s="1"/>
      <c r="AG430" s="1"/>
    </row>
    <row r="431" spans="1:33" s="35" customFormat="1" ht="18" customHeight="1">
      <c r="A431" s="19">
        <v>19</v>
      </c>
      <c r="B431" s="39">
        <v>2</v>
      </c>
      <c r="C431" s="40">
        <v>1</v>
      </c>
      <c r="D431" s="40">
        <v>1</v>
      </c>
      <c r="E431" s="92">
        <v>54</v>
      </c>
      <c r="F431" s="39">
        <v>1</v>
      </c>
      <c r="G431" s="40">
        <v>1</v>
      </c>
      <c r="H431" s="40">
        <v>0</v>
      </c>
      <c r="I431" s="92">
        <v>89</v>
      </c>
      <c r="J431" s="39">
        <v>1</v>
      </c>
      <c r="K431" s="40">
        <v>1</v>
      </c>
      <c r="L431" s="40">
        <v>0</v>
      </c>
      <c r="M431" s="65"/>
      <c r="N431" s="65"/>
      <c r="O431" s="65"/>
      <c r="P431" s="65"/>
      <c r="Q431" s="65"/>
      <c r="R431" s="65"/>
      <c r="S431" s="65"/>
      <c r="T431" s="65"/>
      <c r="U431" s="65"/>
      <c r="V431" s="5"/>
      <c r="W431" s="7"/>
      <c r="X431" s="7"/>
      <c r="Y431" s="7"/>
      <c r="Z431" s="3"/>
      <c r="AA431" s="2"/>
      <c r="AB431" s="1"/>
      <c r="AC431" s="1"/>
      <c r="AD431" s="3"/>
      <c r="AE431" s="2"/>
      <c r="AF431" s="1"/>
      <c r="AG431" s="1"/>
    </row>
    <row r="432" spans="1:33" s="6" customFormat="1" ht="25.5" customHeight="1">
      <c r="A432" s="10" t="s">
        <v>25</v>
      </c>
      <c r="B432" s="44">
        <v>8</v>
      </c>
      <c r="C432" s="44">
        <v>6</v>
      </c>
      <c r="D432" s="44">
        <v>2</v>
      </c>
      <c r="E432" s="98" t="s">
        <v>26</v>
      </c>
      <c r="F432" s="44">
        <v>13</v>
      </c>
      <c r="G432" s="44">
        <v>6</v>
      </c>
      <c r="H432" s="44">
        <v>7</v>
      </c>
      <c r="I432" s="98" t="s">
        <v>27</v>
      </c>
      <c r="J432" s="44">
        <v>10</v>
      </c>
      <c r="K432" s="44">
        <v>3</v>
      </c>
      <c r="L432" s="44">
        <v>7</v>
      </c>
      <c r="M432" s="65"/>
      <c r="N432" s="65"/>
      <c r="O432" s="65"/>
      <c r="P432" s="65"/>
      <c r="Q432" s="65"/>
      <c r="R432" s="65"/>
      <c r="S432" s="65"/>
      <c r="T432" s="65"/>
      <c r="U432" s="65"/>
      <c r="V432" s="5"/>
      <c r="W432" s="7"/>
      <c r="X432" s="7"/>
      <c r="Y432" s="7"/>
      <c r="Z432" s="3"/>
      <c r="AA432" s="2"/>
      <c r="AB432" s="1"/>
      <c r="AC432" s="1"/>
      <c r="AD432" s="3"/>
      <c r="AE432" s="2"/>
      <c r="AF432" s="1"/>
      <c r="AG432" s="1"/>
    </row>
    <row r="433" spans="1:33" s="35" customFormat="1" ht="15.75" customHeight="1">
      <c r="A433" s="17">
        <v>20</v>
      </c>
      <c r="B433" s="36">
        <v>3</v>
      </c>
      <c r="C433" s="37">
        <v>3</v>
      </c>
      <c r="D433" s="37">
        <v>0</v>
      </c>
      <c r="E433" s="91">
        <v>55</v>
      </c>
      <c r="F433" s="36">
        <v>5</v>
      </c>
      <c r="G433" s="37">
        <v>4</v>
      </c>
      <c r="H433" s="37">
        <v>1</v>
      </c>
      <c r="I433" s="91">
        <v>90</v>
      </c>
      <c r="J433" s="36">
        <v>4</v>
      </c>
      <c r="K433" s="37">
        <v>2</v>
      </c>
      <c r="L433" s="37">
        <v>2</v>
      </c>
      <c r="M433" s="65"/>
      <c r="N433" s="65"/>
      <c r="O433" s="65"/>
      <c r="P433" s="65"/>
      <c r="Q433" s="65"/>
      <c r="R433" s="65"/>
      <c r="S433" s="65"/>
      <c r="T433" s="65"/>
      <c r="U433" s="65"/>
      <c r="V433" s="5"/>
      <c r="W433" s="7"/>
      <c r="X433" s="7"/>
      <c r="Y433" s="7"/>
      <c r="Z433" s="3"/>
      <c r="AA433" s="2"/>
      <c r="AB433" s="1"/>
      <c r="AC433" s="1"/>
      <c r="AD433" s="3"/>
      <c r="AE433" s="2"/>
      <c r="AF433" s="1"/>
      <c r="AG433" s="1"/>
    </row>
    <row r="434" spans="1:33" s="35" customFormat="1" ht="15.75" customHeight="1">
      <c r="A434" s="17">
        <v>21</v>
      </c>
      <c r="B434" s="36">
        <v>2</v>
      </c>
      <c r="C434" s="37">
        <v>1</v>
      </c>
      <c r="D434" s="37">
        <v>1</v>
      </c>
      <c r="E434" s="91">
        <v>56</v>
      </c>
      <c r="F434" s="36">
        <v>1</v>
      </c>
      <c r="G434" s="37">
        <v>1</v>
      </c>
      <c r="H434" s="37">
        <v>0</v>
      </c>
      <c r="I434" s="91">
        <v>91</v>
      </c>
      <c r="J434" s="36">
        <v>4</v>
      </c>
      <c r="K434" s="37">
        <v>1</v>
      </c>
      <c r="L434" s="37">
        <v>3</v>
      </c>
      <c r="M434" s="65"/>
      <c r="N434" s="65"/>
      <c r="O434" s="65"/>
      <c r="P434" s="65"/>
      <c r="Q434" s="65"/>
      <c r="R434" s="65"/>
      <c r="S434" s="65"/>
      <c r="T434" s="65"/>
      <c r="U434" s="65"/>
      <c r="V434" s="5"/>
      <c r="W434" s="7"/>
      <c r="X434" s="7"/>
      <c r="Y434" s="7"/>
      <c r="Z434" s="3"/>
      <c r="AA434" s="2"/>
      <c r="AB434" s="1"/>
      <c r="AC434" s="1"/>
      <c r="AD434" s="3"/>
      <c r="AE434" s="2"/>
      <c r="AF434" s="1"/>
      <c r="AG434" s="1"/>
    </row>
    <row r="435" spans="1:33" s="35" customFormat="1" ht="15.75" customHeight="1">
      <c r="A435" s="17">
        <v>22</v>
      </c>
      <c r="B435" s="36">
        <v>3</v>
      </c>
      <c r="C435" s="37">
        <v>2</v>
      </c>
      <c r="D435" s="37">
        <v>1</v>
      </c>
      <c r="E435" s="91">
        <v>57</v>
      </c>
      <c r="F435" s="36">
        <v>1</v>
      </c>
      <c r="G435" s="37">
        <v>0</v>
      </c>
      <c r="H435" s="37">
        <v>1</v>
      </c>
      <c r="I435" s="91">
        <v>92</v>
      </c>
      <c r="J435" s="36">
        <v>0</v>
      </c>
      <c r="K435" s="37">
        <v>0</v>
      </c>
      <c r="L435" s="37">
        <v>0</v>
      </c>
      <c r="M435" s="65"/>
      <c r="N435" s="65"/>
      <c r="O435" s="65"/>
      <c r="P435" s="65"/>
      <c r="Q435" s="65"/>
      <c r="R435" s="65"/>
      <c r="S435" s="65"/>
      <c r="T435" s="65"/>
      <c r="U435" s="65"/>
      <c r="V435" s="5"/>
      <c r="W435" s="7"/>
      <c r="X435" s="7"/>
      <c r="Y435" s="7"/>
      <c r="Z435" s="3"/>
      <c r="AA435" s="2"/>
      <c r="AB435" s="1"/>
      <c r="AC435" s="1"/>
      <c r="AD435" s="3"/>
      <c r="AE435" s="2"/>
      <c r="AF435" s="1"/>
      <c r="AG435" s="1"/>
    </row>
    <row r="436" spans="1:33" s="35" customFormat="1" ht="15.75" customHeight="1">
      <c r="A436" s="17">
        <v>23</v>
      </c>
      <c r="B436" s="36">
        <v>0</v>
      </c>
      <c r="C436" s="37">
        <v>0</v>
      </c>
      <c r="D436" s="37">
        <v>0</v>
      </c>
      <c r="E436" s="91">
        <v>58</v>
      </c>
      <c r="F436" s="36">
        <v>2</v>
      </c>
      <c r="G436" s="37">
        <v>1</v>
      </c>
      <c r="H436" s="37">
        <v>1</v>
      </c>
      <c r="I436" s="91">
        <v>93</v>
      </c>
      <c r="J436" s="36">
        <v>1</v>
      </c>
      <c r="K436" s="37">
        <v>0</v>
      </c>
      <c r="L436" s="37">
        <v>1</v>
      </c>
      <c r="M436" s="65"/>
      <c r="N436" s="65"/>
      <c r="O436" s="65"/>
      <c r="P436" s="65"/>
      <c r="Q436" s="65"/>
      <c r="R436" s="65"/>
      <c r="S436" s="65"/>
      <c r="T436" s="65"/>
      <c r="U436" s="65"/>
      <c r="V436" s="5"/>
      <c r="W436" s="7"/>
      <c r="X436" s="7"/>
      <c r="Y436" s="7"/>
      <c r="Z436" s="3"/>
      <c r="AA436" s="2"/>
      <c r="AB436" s="1"/>
      <c r="AC436" s="1"/>
      <c r="AD436" s="3"/>
      <c r="AE436" s="2"/>
      <c r="AF436" s="1"/>
      <c r="AG436" s="1"/>
    </row>
    <row r="437" spans="1:33" s="35" customFormat="1" ht="18" customHeight="1">
      <c r="A437" s="19">
        <v>24</v>
      </c>
      <c r="B437" s="39">
        <v>0</v>
      </c>
      <c r="C437" s="40">
        <v>0</v>
      </c>
      <c r="D437" s="40">
        <v>0</v>
      </c>
      <c r="E437" s="92">
        <v>59</v>
      </c>
      <c r="F437" s="39">
        <v>4</v>
      </c>
      <c r="G437" s="40">
        <v>0</v>
      </c>
      <c r="H437" s="40">
        <v>4</v>
      </c>
      <c r="I437" s="92">
        <v>94</v>
      </c>
      <c r="J437" s="39">
        <v>1</v>
      </c>
      <c r="K437" s="40">
        <v>0</v>
      </c>
      <c r="L437" s="40">
        <v>1</v>
      </c>
      <c r="M437" s="65"/>
      <c r="N437" s="65"/>
      <c r="O437" s="65"/>
      <c r="P437" s="65"/>
      <c r="Q437" s="65"/>
      <c r="R437" s="65"/>
      <c r="S437" s="65"/>
      <c r="T437" s="65"/>
      <c r="U437" s="65"/>
      <c r="V437" s="5"/>
      <c r="W437" s="7"/>
      <c r="X437" s="7"/>
      <c r="Y437" s="7"/>
      <c r="Z437" s="3"/>
      <c r="AA437" s="2"/>
      <c r="AB437" s="1"/>
      <c r="AC437" s="1"/>
      <c r="AD437" s="3"/>
      <c r="AE437" s="2"/>
      <c r="AF437" s="1"/>
      <c r="AG437" s="1"/>
    </row>
    <row r="438" spans="1:33" s="6" customFormat="1" ht="25.5" customHeight="1">
      <c r="A438" s="10" t="s">
        <v>28</v>
      </c>
      <c r="B438" s="44">
        <v>6</v>
      </c>
      <c r="C438" s="44">
        <v>3</v>
      </c>
      <c r="D438" s="44">
        <v>3</v>
      </c>
      <c r="E438" s="98" t="s">
        <v>29</v>
      </c>
      <c r="F438" s="44">
        <v>19</v>
      </c>
      <c r="G438" s="44">
        <v>12</v>
      </c>
      <c r="H438" s="44">
        <v>7</v>
      </c>
      <c r="I438" s="93" t="s">
        <v>30</v>
      </c>
      <c r="J438" s="44">
        <v>5</v>
      </c>
      <c r="K438" s="44">
        <v>1</v>
      </c>
      <c r="L438" s="44">
        <v>4</v>
      </c>
      <c r="M438" s="65"/>
      <c r="N438" s="65"/>
      <c r="O438" s="65"/>
      <c r="P438" s="65"/>
      <c r="Q438" s="65"/>
      <c r="R438" s="65"/>
      <c r="S438" s="65"/>
      <c r="T438" s="65"/>
      <c r="U438" s="65"/>
      <c r="V438" s="5"/>
      <c r="W438" s="7"/>
      <c r="X438" s="7"/>
      <c r="Y438" s="7"/>
      <c r="Z438" s="3"/>
      <c r="AA438" s="2"/>
      <c r="AB438" s="1"/>
      <c r="AC438" s="1"/>
      <c r="AD438" s="3"/>
      <c r="AE438" s="2"/>
      <c r="AF438" s="1"/>
      <c r="AG438" s="1"/>
    </row>
    <row r="439" spans="1:33" s="35" customFormat="1" ht="15.75" customHeight="1">
      <c r="A439" s="17">
        <v>25</v>
      </c>
      <c r="B439" s="36">
        <v>2</v>
      </c>
      <c r="C439" s="37">
        <v>2</v>
      </c>
      <c r="D439" s="37">
        <v>0</v>
      </c>
      <c r="E439" s="91">
        <v>60</v>
      </c>
      <c r="F439" s="36">
        <v>4</v>
      </c>
      <c r="G439" s="37">
        <v>2</v>
      </c>
      <c r="H439" s="37">
        <v>2</v>
      </c>
      <c r="I439" s="91">
        <v>95</v>
      </c>
      <c r="J439" s="36">
        <v>1</v>
      </c>
      <c r="K439" s="37">
        <v>0</v>
      </c>
      <c r="L439" s="37">
        <v>1</v>
      </c>
      <c r="M439" s="65"/>
      <c r="N439" s="65"/>
      <c r="O439" s="65"/>
      <c r="P439" s="65"/>
      <c r="Q439" s="65"/>
      <c r="R439" s="65"/>
      <c r="S439" s="65"/>
      <c r="T439" s="65"/>
      <c r="U439" s="65"/>
      <c r="V439" s="5"/>
      <c r="W439" s="7"/>
      <c r="X439" s="7"/>
      <c r="Y439" s="7"/>
      <c r="Z439" s="3"/>
      <c r="AA439" s="2"/>
      <c r="AB439" s="1"/>
      <c r="AC439" s="1"/>
      <c r="AD439" s="3"/>
      <c r="AE439" s="2"/>
      <c r="AF439" s="1"/>
      <c r="AG439" s="1"/>
    </row>
    <row r="440" spans="1:33" s="35" customFormat="1" ht="15.75" customHeight="1">
      <c r="A440" s="17">
        <v>26</v>
      </c>
      <c r="B440" s="36">
        <v>0</v>
      </c>
      <c r="C440" s="37">
        <v>0</v>
      </c>
      <c r="D440" s="37">
        <v>0</v>
      </c>
      <c r="E440" s="91">
        <v>61</v>
      </c>
      <c r="F440" s="36">
        <v>3</v>
      </c>
      <c r="G440" s="37">
        <v>3</v>
      </c>
      <c r="H440" s="37">
        <v>0</v>
      </c>
      <c r="I440" s="91">
        <v>96</v>
      </c>
      <c r="J440" s="36">
        <v>2</v>
      </c>
      <c r="K440" s="37">
        <v>0</v>
      </c>
      <c r="L440" s="37">
        <v>2</v>
      </c>
      <c r="M440" s="65"/>
      <c r="N440" s="65"/>
      <c r="O440" s="65"/>
      <c r="P440" s="65"/>
      <c r="Q440" s="65"/>
      <c r="R440" s="65"/>
      <c r="S440" s="65"/>
      <c r="T440" s="65"/>
      <c r="U440" s="65"/>
      <c r="V440" s="5"/>
      <c r="W440" s="7"/>
      <c r="X440" s="7"/>
      <c r="Y440" s="7"/>
      <c r="Z440" s="3"/>
      <c r="AA440" s="2"/>
      <c r="AB440" s="1"/>
      <c r="AC440" s="1"/>
      <c r="AD440" s="3"/>
      <c r="AE440" s="2"/>
      <c r="AF440" s="1"/>
      <c r="AG440" s="1"/>
    </row>
    <row r="441" spans="1:33" s="35" customFormat="1" ht="15.75" customHeight="1">
      <c r="A441" s="17">
        <v>27</v>
      </c>
      <c r="B441" s="36">
        <v>2</v>
      </c>
      <c r="C441" s="37">
        <v>1</v>
      </c>
      <c r="D441" s="37">
        <v>1</v>
      </c>
      <c r="E441" s="91">
        <v>62</v>
      </c>
      <c r="F441" s="36">
        <v>5</v>
      </c>
      <c r="G441" s="37">
        <v>4</v>
      </c>
      <c r="H441" s="37">
        <v>1</v>
      </c>
      <c r="I441" s="91">
        <v>97</v>
      </c>
      <c r="J441" s="36">
        <v>1</v>
      </c>
      <c r="K441" s="37">
        <v>0</v>
      </c>
      <c r="L441" s="37">
        <v>1</v>
      </c>
      <c r="M441" s="65"/>
      <c r="N441" s="65"/>
      <c r="O441" s="65"/>
      <c r="P441" s="65"/>
      <c r="Q441" s="65"/>
      <c r="R441" s="65"/>
      <c r="S441" s="65"/>
      <c r="T441" s="65"/>
      <c r="U441" s="65"/>
      <c r="V441" s="5"/>
      <c r="W441" s="7"/>
      <c r="X441" s="7"/>
      <c r="Y441" s="7"/>
      <c r="Z441" s="3"/>
      <c r="AA441" s="2"/>
      <c r="AB441" s="1"/>
      <c r="AC441" s="1"/>
      <c r="AD441" s="3"/>
      <c r="AE441" s="2"/>
      <c r="AF441" s="1"/>
      <c r="AG441" s="1"/>
    </row>
    <row r="442" spans="1:33" s="35" customFormat="1" ht="15.75" customHeight="1">
      <c r="A442" s="17">
        <v>28</v>
      </c>
      <c r="B442" s="36">
        <v>1</v>
      </c>
      <c r="C442" s="37">
        <v>0</v>
      </c>
      <c r="D442" s="37">
        <v>1</v>
      </c>
      <c r="E442" s="91">
        <v>63</v>
      </c>
      <c r="F442" s="36">
        <v>2</v>
      </c>
      <c r="G442" s="37">
        <v>0</v>
      </c>
      <c r="H442" s="37">
        <v>2</v>
      </c>
      <c r="I442" s="91">
        <v>98</v>
      </c>
      <c r="J442" s="36">
        <v>0</v>
      </c>
      <c r="K442" s="37">
        <v>0</v>
      </c>
      <c r="L442" s="37">
        <v>0</v>
      </c>
      <c r="M442" s="65"/>
      <c r="N442" s="65"/>
      <c r="O442" s="65"/>
      <c r="P442" s="65"/>
      <c r="Q442" s="65"/>
      <c r="R442" s="65"/>
      <c r="S442" s="65"/>
      <c r="T442" s="65"/>
      <c r="U442" s="65"/>
      <c r="V442" s="5"/>
      <c r="W442" s="7"/>
      <c r="X442" s="7"/>
      <c r="Y442" s="7"/>
      <c r="Z442" s="3"/>
      <c r="AA442" s="2"/>
      <c r="AB442" s="1"/>
      <c r="AC442" s="1"/>
      <c r="AD442" s="3"/>
      <c r="AE442" s="2"/>
      <c r="AF442" s="1"/>
      <c r="AG442" s="1"/>
    </row>
    <row r="443" spans="1:33" s="35" customFormat="1" ht="18" customHeight="1">
      <c r="A443" s="19">
        <v>29</v>
      </c>
      <c r="B443" s="39">
        <v>1</v>
      </c>
      <c r="C443" s="40">
        <v>0</v>
      </c>
      <c r="D443" s="40">
        <v>1</v>
      </c>
      <c r="E443" s="92">
        <v>64</v>
      </c>
      <c r="F443" s="39">
        <v>5</v>
      </c>
      <c r="G443" s="40">
        <v>3</v>
      </c>
      <c r="H443" s="40">
        <v>2</v>
      </c>
      <c r="I443" s="91">
        <v>99</v>
      </c>
      <c r="J443" s="36">
        <v>0</v>
      </c>
      <c r="K443" s="37">
        <v>0</v>
      </c>
      <c r="L443" s="37">
        <v>0</v>
      </c>
      <c r="M443" s="65"/>
      <c r="N443" s="65"/>
      <c r="O443" s="65"/>
      <c r="P443" s="65"/>
      <c r="Q443" s="65"/>
      <c r="R443" s="65"/>
      <c r="S443" s="65"/>
      <c r="T443" s="65"/>
      <c r="U443" s="65"/>
      <c r="V443" s="5"/>
      <c r="W443" s="7"/>
      <c r="X443" s="7"/>
      <c r="Y443" s="7"/>
      <c r="Z443" s="3"/>
      <c r="AA443" s="2"/>
      <c r="AB443" s="1"/>
      <c r="AC443" s="1"/>
      <c r="AD443" s="3"/>
      <c r="AE443" s="2"/>
      <c r="AF443" s="1"/>
      <c r="AG443" s="1"/>
    </row>
    <row r="444" spans="1:33" s="6" customFormat="1" ht="25.5" customHeight="1">
      <c r="A444" s="10" t="s">
        <v>31</v>
      </c>
      <c r="B444" s="44">
        <v>6</v>
      </c>
      <c r="C444" s="44">
        <v>4</v>
      </c>
      <c r="D444" s="44">
        <v>2</v>
      </c>
      <c r="E444" s="98" t="s">
        <v>32</v>
      </c>
      <c r="F444" s="44">
        <v>26</v>
      </c>
      <c r="G444" s="44">
        <v>12</v>
      </c>
      <c r="H444" s="44">
        <v>14</v>
      </c>
      <c r="I444" s="95">
        <v>100</v>
      </c>
      <c r="J444" s="47">
        <v>0</v>
      </c>
      <c r="K444" s="48">
        <v>0</v>
      </c>
      <c r="L444" s="48">
        <v>0</v>
      </c>
      <c r="M444" s="65"/>
      <c r="N444" s="65"/>
      <c r="O444" s="65"/>
      <c r="P444" s="65"/>
      <c r="Q444" s="65"/>
      <c r="R444" s="65"/>
      <c r="S444" s="65"/>
      <c r="T444" s="65"/>
      <c r="U444" s="65"/>
      <c r="V444" s="5"/>
      <c r="W444" s="7"/>
      <c r="X444" s="7"/>
      <c r="Y444" s="7"/>
      <c r="Z444" s="3"/>
      <c r="AA444" s="2"/>
      <c r="AB444" s="1"/>
      <c r="AC444" s="1"/>
      <c r="AD444" s="3"/>
      <c r="AE444" s="2"/>
      <c r="AF444" s="1"/>
      <c r="AG444" s="1"/>
    </row>
    <row r="445" spans="1:33" s="35" customFormat="1" ht="15.75" customHeight="1">
      <c r="A445" s="17">
        <v>30</v>
      </c>
      <c r="B445" s="36">
        <v>1</v>
      </c>
      <c r="C445" s="37">
        <v>1</v>
      </c>
      <c r="D445" s="37">
        <v>0</v>
      </c>
      <c r="E445" s="91">
        <v>65</v>
      </c>
      <c r="F445" s="36">
        <v>7</v>
      </c>
      <c r="G445" s="37">
        <v>2</v>
      </c>
      <c r="H445" s="37">
        <v>5</v>
      </c>
      <c r="I445" s="91">
        <v>101</v>
      </c>
      <c r="J445" s="36">
        <v>0</v>
      </c>
      <c r="K445" s="37">
        <v>0</v>
      </c>
      <c r="L445" s="37">
        <v>0</v>
      </c>
      <c r="M445" s="65"/>
      <c r="N445" s="65"/>
      <c r="O445" s="65"/>
      <c r="P445" s="65"/>
      <c r="Q445" s="65"/>
      <c r="R445" s="65"/>
      <c r="S445" s="65"/>
      <c r="T445" s="65"/>
      <c r="U445" s="65"/>
      <c r="V445" s="5"/>
      <c r="W445" s="7"/>
      <c r="X445" s="7"/>
      <c r="Y445" s="7"/>
      <c r="Z445" s="3"/>
      <c r="AA445" s="2"/>
      <c r="AB445" s="1"/>
      <c r="AC445" s="1"/>
      <c r="AD445" s="3"/>
      <c r="AE445" s="2"/>
      <c r="AF445" s="1"/>
      <c r="AG445" s="1"/>
    </row>
    <row r="446" spans="1:33" s="35" customFormat="1" ht="15.75" customHeight="1">
      <c r="A446" s="17">
        <v>31</v>
      </c>
      <c r="B446" s="36">
        <v>1</v>
      </c>
      <c r="C446" s="37">
        <v>1</v>
      </c>
      <c r="D446" s="37">
        <v>0</v>
      </c>
      <c r="E446" s="91">
        <v>66</v>
      </c>
      <c r="F446" s="36">
        <v>5</v>
      </c>
      <c r="G446" s="37">
        <v>2</v>
      </c>
      <c r="H446" s="37">
        <v>3</v>
      </c>
      <c r="I446" s="91">
        <v>102</v>
      </c>
      <c r="J446" s="36">
        <v>1</v>
      </c>
      <c r="K446" s="37">
        <v>1</v>
      </c>
      <c r="L446" s="37">
        <v>0</v>
      </c>
      <c r="M446" s="65"/>
      <c r="N446" s="65"/>
      <c r="O446" s="65"/>
      <c r="P446" s="65"/>
      <c r="Q446" s="65"/>
      <c r="R446" s="65"/>
      <c r="S446" s="65"/>
      <c r="T446" s="65"/>
      <c r="U446" s="65"/>
      <c r="V446" s="5"/>
      <c r="W446" s="7"/>
      <c r="X446" s="7"/>
      <c r="Y446" s="7"/>
      <c r="Z446" s="3"/>
      <c r="AA446" s="2"/>
      <c r="AB446" s="1"/>
      <c r="AC446" s="1"/>
      <c r="AD446" s="3"/>
      <c r="AE446" s="2"/>
      <c r="AF446" s="1"/>
      <c r="AG446" s="1"/>
    </row>
    <row r="447" spans="1:33" s="35" customFormat="1" ht="15.75" customHeight="1">
      <c r="A447" s="17">
        <v>32</v>
      </c>
      <c r="B447" s="36">
        <v>1</v>
      </c>
      <c r="C447" s="37">
        <v>0</v>
      </c>
      <c r="D447" s="37">
        <v>1</v>
      </c>
      <c r="E447" s="91">
        <v>67</v>
      </c>
      <c r="F447" s="36">
        <v>7</v>
      </c>
      <c r="G447" s="37">
        <v>5</v>
      </c>
      <c r="H447" s="37">
        <v>2</v>
      </c>
      <c r="I447" s="91">
        <v>103</v>
      </c>
      <c r="J447" s="36">
        <v>0</v>
      </c>
      <c r="K447" s="37">
        <v>0</v>
      </c>
      <c r="L447" s="37">
        <v>0</v>
      </c>
      <c r="M447" s="65"/>
      <c r="N447" s="65"/>
      <c r="O447" s="65"/>
      <c r="P447" s="65"/>
      <c r="Q447" s="65"/>
      <c r="R447" s="65"/>
      <c r="S447" s="65"/>
      <c r="T447" s="65"/>
      <c r="U447" s="65"/>
      <c r="V447" s="5"/>
      <c r="W447" s="7"/>
      <c r="X447" s="7"/>
      <c r="Y447" s="7"/>
      <c r="Z447" s="3"/>
      <c r="AA447" s="2"/>
      <c r="AB447" s="1"/>
      <c r="AC447" s="1"/>
      <c r="AD447" s="3"/>
      <c r="AE447" s="2"/>
      <c r="AF447" s="1"/>
      <c r="AG447" s="1"/>
    </row>
    <row r="448" spans="1:33" s="35" customFormat="1" ht="15.75" customHeight="1">
      <c r="A448" s="17">
        <v>33</v>
      </c>
      <c r="B448" s="36">
        <v>3</v>
      </c>
      <c r="C448" s="37">
        <v>2</v>
      </c>
      <c r="D448" s="37">
        <v>1</v>
      </c>
      <c r="E448" s="91">
        <v>68</v>
      </c>
      <c r="F448" s="36">
        <v>4</v>
      </c>
      <c r="G448" s="37">
        <v>1</v>
      </c>
      <c r="H448" s="37">
        <v>3</v>
      </c>
      <c r="I448" s="96" t="s">
        <v>33</v>
      </c>
      <c r="J448" s="39">
        <v>0</v>
      </c>
      <c r="K448" s="40">
        <v>0</v>
      </c>
      <c r="L448" s="40">
        <v>0</v>
      </c>
      <c r="M448" s="65"/>
      <c r="N448" s="65"/>
      <c r="O448" s="65"/>
      <c r="P448" s="65"/>
      <c r="Q448" s="65"/>
      <c r="R448" s="65"/>
      <c r="S448" s="65"/>
      <c r="T448" s="65"/>
      <c r="U448" s="65"/>
      <c r="V448" s="5"/>
      <c r="W448" s="7"/>
      <c r="X448" s="7"/>
      <c r="Y448" s="7"/>
      <c r="Z448" s="3"/>
      <c r="AA448" s="2"/>
      <c r="AB448" s="1"/>
      <c r="AC448" s="1"/>
      <c r="AD448" s="3"/>
      <c r="AE448" s="2"/>
      <c r="AF448" s="1"/>
      <c r="AG448" s="1"/>
    </row>
    <row r="449" spans="1:33" s="35" customFormat="1" ht="21" customHeight="1" thickBot="1">
      <c r="A449" s="32">
        <v>34</v>
      </c>
      <c r="B449" s="36">
        <v>0</v>
      </c>
      <c r="C449" s="37">
        <v>0</v>
      </c>
      <c r="D449" s="37">
        <v>0</v>
      </c>
      <c r="E449" s="91">
        <v>69</v>
      </c>
      <c r="F449" s="36">
        <v>3</v>
      </c>
      <c r="G449" s="37">
        <v>2</v>
      </c>
      <c r="H449" s="37">
        <v>1</v>
      </c>
      <c r="I449" s="107" t="s">
        <v>5</v>
      </c>
      <c r="J449" s="47">
        <v>294</v>
      </c>
      <c r="K449" s="47">
        <v>146</v>
      </c>
      <c r="L449" s="47">
        <v>148</v>
      </c>
      <c r="M449" s="65"/>
      <c r="N449" s="65"/>
      <c r="O449" s="65"/>
      <c r="P449" s="65"/>
      <c r="Q449" s="65"/>
      <c r="R449" s="65"/>
      <c r="S449" s="65"/>
      <c r="T449" s="65"/>
      <c r="U449" s="65"/>
      <c r="V449" s="5"/>
      <c r="W449" s="7"/>
      <c r="X449" s="7"/>
      <c r="Y449" s="7"/>
      <c r="Z449" s="3"/>
      <c r="AA449" s="2"/>
      <c r="AB449" s="1"/>
      <c r="AC449" s="1"/>
      <c r="AD449" s="3"/>
      <c r="AE449" s="2"/>
      <c r="AF449" s="1"/>
      <c r="AG449" s="1"/>
    </row>
    <row r="450" spans="1:33" s="58" customFormat="1" ht="24" customHeight="1" thickTop="1" thickBot="1">
      <c r="A450" s="53" t="s">
        <v>34</v>
      </c>
      <c r="B450" s="115">
        <v>39</v>
      </c>
      <c r="C450" s="116">
        <v>21</v>
      </c>
      <c r="D450" s="116">
        <v>18</v>
      </c>
      <c r="E450" s="117" t="s">
        <v>36</v>
      </c>
      <c r="F450" s="116">
        <v>136</v>
      </c>
      <c r="G450" s="116">
        <v>76</v>
      </c>
      <c r="H450" s="116">
        <v>60</v>
      </c>
      <c r="I450" s="118" t="s">
        <v>37</v>
      </c>
      <c r="J450" s="116">
        <v>119</v>
      </c>
      <c r="K450" s="116">
        <v>49</v>
      </c>
      <c r="L450" s="116">
        <v>70</v>
      </c>
      <c r="M450" s="65"/>
      <c r="N450" s="65"/>
      <c r="O450" s="65"/>
      <c r="P450" s="65"/>
      <c r="Q450" s="65"/>
      <c r="R450" s="65"/>
      <c r="S450" s="65"/>
      <c r="T450" s="65"/>
      <c r="U450" s="65"/>
      <c r="V450" s="5"/>
      <c r="W450" s="7"/>
      <c r="X450" s="7"/>
      <c r="Y450" s="7"/>
      <c r="Z450" s="3"/>
      <c r="AA450" s="2"/>
      <c r="AB450" s="1"/>
      <c r="AC450" s="1"/>
      <c r="AD450" s="3"/>
      <c r="AE450" s="2"/>
      <c r="AF450" s="1"/>
      <c r="AG450" s="1"/>
    </row>
    <row r="451" spans="1:33" s="31" customFormat="1" ht="24" customHeight="1" thickBot="1">
      <c r="A451" s="24"/>
      <c r="B451" s="25" t="s">
        <v>39</v>
      </c>
      <c r="C451" s="26"/>
      <c r="D451" s="27"/>
      <c r="E451" s="28"/>
      <c r="F451" s="29"/>
      <c r="G451" s="59" t="s">
        <v>165</v>
      </c>
      <c r="H451" s="29"/>
      <c r="I451" s="28"/>
      <c r="J451" s="29"/>
      <c r="K451" s="60" t="s">
        <v>96</v>
      </c>
      <c r="L451" s="30"/>
      <c r="M451" s="35"/>
      <c r="N451" s="65"/>
      <c r="O451" s="65"/>
      <c r="P451" s="65"/>
      <c r="Q451" s="65"/>
      <c r="R451" s="65"/>
      <c r="S451" s="65"/>
      <c r="T451" s="65"/>
      <c r="U451" s="65"/>
      <c r="V451" s="5"/>
      <c r="W451" s="7"/>
      <c r="X451" s="7"/>
      <c r="Y451" s="7"/>
      <c r="Z451" s="3"/>
      <c r="AA451" s="2"/>
      <c r="AB451" s="1"/>
      <c r="AC451" s="1"/>
      <c r="AD451" s="3"/>
      <c r="AE451" s="2"/>
      <c r="AF451" s="1"/>
      <c r="AG451" s="1"/>
    </row>
    <row r="452" spans="1:33" s="4" customFormat="1" ht="21" customHeight="1">
      <c r="A452" s="11" t="s">
        <v>1</v>
      </c>
      <c r="B452" s="8" t="s">
        <v>2</v>
      </c>
      <c r="C452" s="8" t="s">
        <v>3</v>
      </c>
      <c r="D452" s="9" t="s">
        <v>4</v>
      </c>
      <c r="E452" s="11" t="s">
        <v>1</v>
      </c>
      <c r="F452" s="8" t="s">
        <v>2</v>
      </c>
      <c r="G452" s="8" t="s">
        <v>3</v>
      </c>
      <c r="H452" s="9" t="s">
        <v>4</v>
      </c>
      <c r="I452" s="11" t="s">
        <v>1</v>
      </c>
      <c r="J452" s="8" t="s">
        <v>2</v>
      </c>
      <c r="K452" s="8" t="s">
        <v>3</v>
      </c>
      <c r="L452" s="16" t="s">
        <v>4</v>
      </c>
      <c r="M452" s="65"/>
      <c r="N452" s="65"/>
      <c r="O452" s="65"/>
      <c r="P452" s="65"/>
      <c r="Q452" s="65"/>
      <c r="R452" s="65"/>
      <c r="S452" s="65"/>
      <c r="T452" s="65"/>
      <c r="U452" s="65"/>
      <c r="V452" s="5"/>
      <c r="W452" s="7"/>
      <c r="X452" s="7"/>
      <c r="Y452" s="7"/>
      <c r="Z452" s="3"/>
      <c r="AA452" s="2"/>
      <c r="AB452" s="1"/>
      <c r="AC452" s="1"/>
      <c r="AD452" s="3"/>
      <c r="AE452" s="2"/>
      <c r="AF452" s="1"/>
      <c r="AG452" s="1"/>
    </row>
    <row r="453" spans="1:33" s="6" customFormat="1" ht="25.5" customHeight="1">
      <c r="A453" s="10" t="s">
        <v>6</v>
      </c>
      <c r="B453" s="44">
        <v>46</v>
      </c>
      <c r="C453" s="44">
        <v>24</v>
      </c>
      <c r="D453" s="44">
        <v>22</v>
      </c>
      <c r="E453" s="98" t="s">
        <v>7</v>
      </c>
      <c r="F453" s="44">
        <v>95</v>
      </c>
      <c r="G453" s="44">
        <v>45</v>
      </c>
      <c r="H453" s="44">
        <v>50</v>
      </c>
      <c r="I453" s="98" t="s">
        <v>8</v>
      </c>
      <c r="J453" s="44">
        <v>207</v>
      </c>
      <c r="K453" s="44">
        <v>115</v>
      </c>
      <c r="L453" s="44">
        <v>92</v>
      </c>
      <c r="M453" s="65"/>
      <c r="N453" s="65"/>
      <c r="O453" s="65"/>
      <c r="P453" s="65"/>
      <c r="Q453" s="65"/>
      <c r="R453" s="65"/>
      <c r="S453" s="65"/>
      <c r="T453" s="65"/>
      <c r="U453" s="65"/>
      <c r="V453" s="5"/>
      <c r="W453" s="7"/>
      <c r="X453" s="7"/>
      <c r="Y453" s="7"/>
      <c r="Z453" s="3"/>
      <c r="AA453" s="2"/>
      <c r="AB453" s="1"/>
      <c r="AC453" s="1"/>
      <c r="AD453" s="3"/>
      <c r="AE453" s="2"/>
      <c r="AF453" s="1"/>
      <c r="AG453" s="1"/>
    </row>
    <row r="454" spans="1:33" s="35" customFormat="1" ht="15.75" customHeight="1">
      <c r="A454" s="17">
        <v>0</v>
      </c>
      <c r="B454" s="36">
        <v>7</v>
      </c>
      <c r="C454" s="37">
        <v>3</v>
      </c>
      <c r="D454" s="37">
        <v>4</v>
      </c>
      <c r="E454" s="91">
        <v>35</v>
      </c>
      <c r="F454" s="36">
        <v>17</v>
      </c>
      <c r="G454" s="37">
        <v>7</v>
      </c>
      <c r="H454" s="37">
        <v>10</v>
      </c>
      <c r="I454" s="91">
        <v>70</v>
      </c>
      <c r="J454" s="36">
        <v>41</v>
      </c>
      <c r="K454" s="37">
        <v>25</v>
      </c>
      <c r="L454" s="37">
        <v>16</v>
      </c>
      <c r="M454" s="65"/>
      <c r="N454" s="65"/>
      <c r="O454" s="65"/>
      <c r="P454" s="65"/>
      <c r="Q454" s="65"/>
      <c r="R454" s="65"/>
      <c r="S454" s="65"/>
      <c r="T454" s="65"/>
      <c r="U454" s="65"/>
      <c r="V454" s="5"/>
      <c r="W454" s="7"/>
      <c r="X454" s="7"/>
      <c r="Y454" s="7"/>
      <c r="Z454" s="3"/>
      <c r="AA454" s="2"/>
      <c r="AB454" s="1"/>
      <c r="AC454" s="1"/>
      <c r="AD454" s="3"/>
      <c r="AE454" s="2"/>
      <c r="AF454" s="1"/>
      <c r="AG454" s="1"/>
    </row>
    <row r="455" spans="1:33" s="35" customFormat="1" ht="15.75" customHeight="1">
      <c r="A455" s="17">
        <v>1</v>
      </c>
      <c r="B455" s="36">
        <v>5</v>
      </c>
      <c r="C455" s="37">
        <v>4</v>
      </c>
      <c r="D455" s="37">
        <v>1</v>
      </c>
      <c r="E455" s="91">
        <v>36</v>
      </c>
      <c r="F455" s="36">
        <v>18</v>
      </c>
      <c r="G455" s="37">
        <v>11</v>
      </c>
      <c r="H455" s="37">
        <v>7</v>
      </c>
      <c r="I455" s="91">
        <v>71</v>
      </c>
      <c r="J455" s="36">
        <v>38</v>
      </c>
      <c r="K455" s="37">
        <v>22</v>
      </c>
      <c r="L455" s="37">
        <v>16</v>
      </c>
      <c r="M455" s="65"/>
      <c r="N455" s="65"/>
      <c r="O455" s="65"/>
      <c r="P455" s="65"/>
      <c r="Q455" s="65"/>
      <c r="R455" s="65"/>
      <c r="S455" s="65"/>
      <c r="T455" s="65"/>
      <c r="U455" s="65"/>
      <c r="V455" s="5"/>
      <c r="W455" s="7"/>
      <c r="X455" s="7"/>
      <c r="Y455" s="7"/>
      <c r="Z455" s="3"/>
      <c r="AA455" s="2"/>
      <c r="AB455" s="1"/>
      <c r="AC455" s="1"/>
      <c r="AD455" s="3"/>
      <c r="AE455" s="2"/>
      <c r="AF455" s="1"/>
      <c r="AG455" s="1"/>
    </row>
    <row r="456" spans="1:33" s="35" customFormat="1" ht="15.75" customHeight="1">
      <c r="A456" s="17">
        <v>2</v>
      </c>
      <c r="B456" s="36">
        <v>10</v>
      </c>
      <c r="C456" s="37">
        <v>4</v>
      </c>
      <c r="D456" s="37">
        <v>6</v>
      </c>
      <c r="E456" s="91">
        <v>37</v>
      </c>
      <c r="F456" s="36">
        <v>20</v>
      </c>
      <c r="G456" s="37">
        <v>6</v>
      </c>
      <c r="H456" s="37">
        <v>14</v>
      </c>
      <c r="I456" s="91">
        <v>72</v>
      </c>
      <c r="J456" s="36">
        <v>46</v>
      </c>
      <c r="K456" s="37">
        <v>19</v>
      </c>
      <c r="L456" s="37">
        <v>27</v>
      </c>
      <c r="M456" s="65"/>
      <c r="N456" s="65"/>
      <c r="O456" s="65"/>
      <c r="P456" s="65"/>
      <c r="Q456" s="65"/>
      <c r="R456" s="65"/>
      <c r="S456" s="65"/>
      <c r="T456" s="65"/>
      <c r="U456" s="65"/>
      <c r="V456" s="5"/>
      <c r="W456" s="7"/>
      <c r="X456" s="7"/>
      <c r="Y456" s="7"/>
      <c r="Z456" s="3"/>
      <c r="AA456" s="2"/>
      <c r="AB456" s="1"/>
      <c r="AC456" s="1"/>
      <c r="AD456" s="3"/>
      <c r="AE456" s="2"/>
      <c r="AF456" s="1"/>
      <c r="AG456" s="1"/>
    </row>
    <row r="457" spans="1:33" s="35" customFormat="1" ht="15.75" customHeight="1">
      <c r="A457" s="17">
        <v>3</v>
      </c>
      <c r="B457" s="36">
        <v>11</v>
      </c>
      <c r="C457" s="37">
        <v>7</v>
      </c>
      <c r="D457" s="37">
        <v>4</v>
      </c>
      <c r="E457" s="91">
        <v>38</v>
      </c>
      <c r="F457" s="36">
        <v>19</v>
      </c>
      <c r="G457" s="37">
        <v>8</v>
      </c>
      <c r="H457" s="37">
        <v>11</v>
      </c>
      <c r="I457" s="91">
        <v>73</v>
      </c>
      <c r="J457" s="36">
        <v>43</v>
      </c>
      <c r="K457" s="37">
        <v>24</v>
      </c>
      <c r="L457" s="37">
        <v>19</v>
      </c>
      <c r="M457" s="65"/>
      <c r="N457" s="65"/>
      <c r="O457" s="65"/>
      <c r="P457" s="65"/>
      <c r="Q457" s="65"/>
      <c r="R457" s="65"/>
      <c r="S457" s="65"/>
      <c r="T457" s="65"/>
      <c r="U457" s="65"/>
      <c r="V457" s="5"/>
      <c r="W457" s="7"/>
      <c r="X457" s="7"/>
      <c r="Y457" s="7"/>
      <c r="Z457" s="3"/>
      <c r="AA457" s="2"/>
      <c r="AB457" s="1"/>
      <c r="AC457" s="1"/>
      <c r="AD457" s="3"/>
      <c r="AE457" s="2"/>
      <c r="AF457" s="1"/>
      <c r="AG457" s="1"/>
    </row>
    <row r="458" spans="1:33" s="35" customFormat="1" ht="18" customHeight="1">
      <c r="A458" s="19">
        <v>4</v>
      </c>
      <c r="B458" s="105">
        <v>13</v>
      </c>
      <c r="C458" s="40">
        <v>6</v>
      </c>
      <c r="D458" s="40">
        <v>7</v>
      </c>
      <c r="E458" s="92">
        <v>39</v>
      </c>
      <c r="F458" s="39">
        <v>21</v>
      </c>
      <c r="G458" s="40">
        <v>13</v>
      </c>
      <c r="H458" s="40">
        <v>8</v>
      </c>
      <c r="I458" s="92">
        <v>74</v>
      </c>
      <c r="J458" s="39">
        <v>39</v>
      </c>
      <c r="K458" s="40">
        <v>25</v>
      </c>
      <c r="L458" s="40">
        <v>14</v>
      </c>
      <c r="M458" s="65"/>
      <c r="N458" s="65"/>
      <c r="O458" s="65"/>
      <c r="P458" s="65"/>
      <c r="Q458" s="65"/>
      <c r="R458" s="65"/>
      <c r="S458" s="65"/>
      <c r="T458" s="65"/>
      <c r="U458" s="65"/>
      <c r="V458" s="5"/>
      <c r="W458" s="7"/>
      <c r="X458" s="7"/>
      <c r="Y458" s="7"/>
      <c r="Z458" s="3"/>
      <c r="AA458" s="2"/>
      <c r="AB458" s="1"/>
      <c r="AC458" s="1"/>
      <c r="AD458" s="3"/>
      <c r="AE458" s="2"/>
      <c r="AF458" s="1"/>
      <c r="AG458" s="1"/>
    </row>
    <row r="459" spans="1:33" s="6" customFormat="1" ht="25.5" customHeight="1">
      <c r="A459" s="10" t="s">
        <v>10</v>
      </c>
      <c r="B459" s="44">
        <v>71</v>
      </c>
      <c r="C459" s="44">
        <v>35</v>
      </c>
      <c r="D459" s="44">
        <v>36</v>
      </c>
      <c r="E459" s="98" t="s">
        <v>11</v>
      </c>
      <c r="F459" s="44">
        <v>116</v>
      </c>
      <c r="G459" s="44">
        <v>60</v>
      </c>
      <c r="H459" s="44">
        <v>56</v>
      </c>
      <c r="I459" s="98" t="s">
        <v>12</v>
      </c>
      <c r="J459" s="44">
        <v>210</v>
      </c>
      <c r="K459" s="44">
        <v>109</v>
      </c>
      <c r="L459" s="44">
        <v>101</v>
      </c>
      <c r="M459" s="65"/>
      <c r="N459" s="65"/>
      <c r="O459" s="65"/>
      <c r="P459" s="65"/>
      <c r="Q459" s="65"/>
      <c r="R459" s="65"/>
      <c r="S459" s="65"/>
      <c r="T459" s="65"/>
      <c r="U459" s="65"/>
      <c r="V459" s="5"/>
      <c r="W459" s="7"/>
      <c r="X459" s="7"/>
      <c r="Y459" s="7"/>
      <c r="Z459" s="3"/>
      <c r="AA459" s="2"/>
      <c r="AB459" s="1"/>
      <c r="AC459" s="1"/>
      <c r="AD459" s="3"/>
      <c r="AE459" s="2"/>
      <c r="AF459" s="1"/>
      <c r="AG459" s="1"/>
    </row>
    <row r="460" spans="1:33" s="35" customFormat="1" ht="15.75" customHeight="1">
      <c r="A460" s="17">
        <v>5</v>
      </c>
      <c r="B460" s="36">
        <v>15</v>
      </c>
      <c r="C460" s="37">
        <v>5</v>
      </c>
      <c r="D460" s="37">
        <v>10</v>
      </c>
      <c r="E460" s="91">
        <v>40</v>
      </c>
      <c r="F460" s="36">
        <v>23</v>
      </c>
      <c r="G460" s="37">
        <v>12</v>
      </c>
      <c r="H460" s="37">
        <v>11</v>
      </c>
      <c r="I460" s="91">
        <v>75</v>
      </c>
      <c r="J460" s="36">
        <v>43</v>
      </c>
      <c r="K460" s="37">
        <v>25</v>
      </c>
      <c r="L460" s="37">
        <v>18</v>
      </c>
      <c r="M460" s="65"/>
      <c r="N460" s="65"/>
      <c r="O460" s="65"/>
      <c r="P460" s="65"/>
      <c r="Q460" s="65"/>
      <c r="R460" s="65"/>
      <c r="S460" s="65"/>
      <c r="T460" s="65"/>
      <c r="U460" s="65"/>
      <c r="V460" s="5"/>
      <c r="W460" s="7"/>
      <c r="X460" s="7"/>
      <c r="Y460" s="7"/>
      <c r="Z460" s="3"/>
      <c r="AA460" s="2"/>
      <c r="AB460" s="1"/>
      <c r="AC460" s="1"/>
      <c r="AD460" s="3"/>
      <c r="AE460" s="2"/>
      <c r="AF460" s="1"/>
      <c r="AG460" s="1"/>
    </row>
    <row r="461" spans="1:33" s="35" customFormat="1" ht="15.75" customHeight="1">
      <c r="A461" s="17">
        <v>6</v>
      </c>
      <c r="B461" s="36">
        <v>13</v>
      </c>
      <c r="C461" s="37">
        <v>5</v>
      </c>
      <c r="D461" s="37">
        <v>8</v>
      </c>
      <c r="E461" s="91">
        <v>41</v>
      </c>
      <c r="F461" s="36">
        <v>24</v>
      </c>
      <c r="G461" s="37">
        <v>15</v>
      </c>
      <c r="H461" s="37">
        <v>9</v>
      </c>
      <c r="I461" s="91">
        <v>76</v>
      </c>
      <c r="J461" s="36">
        <v>40</v>
      </c>
      <c r="K461" s="37">
        <v>18</v>
      </c>
      <c r="L461" s="37">
        <v>22</v>
      </c>
      <c r="M461" s="65"/>
      <c r="N461" s="65"/>
      <c r="O461" s="65"/>
      <c r="P461" s="65"/>
      <c r="Q461" s="65"/>
      <c r="R461" s="65"/>
      <c r="S461" s="65"/>
      <c r="T461" s="65"/>
      <c r="U461" s="65"/>
      <c r="V461" s="5"/>
      <c r="W461" s="7"/>
      <c r="X461" s="7"/>
      <c r="Y461" s="7"/>
      <c r="Z461" s="3"/>
      <c r="AA461" s="2"/>
      <c r="AB461" s="1"/>
      <c r="AC461" s="1"/>
      <c r="AD461" s="3"/>
      <c r="AE461" s="2"/>
      <c r="AF461" s="1"/>
      <c r="AG461" s="1"/>
    </row>
    <row r="462" spans="1:33" s="35" customFormat="1" ht="15.75" customHeight="1">
      <c r="A462" s="17">
        <v>7</v>
      </c>
      <c r="B462" s="36">
        <v>15</v>
      </c>
      <c r="C462" s="37">
        <v>10</v>
      </c>
      <c r="D462" s="37">
        <v>5</v>
      </c>
      <c r="E462" s="91">
        <v>42</v>
      </c>
      <c r="F462" s="36">
        <v>22</v>
      </c>
      <c r="G462" s="37">
        <v>8</v>
      </c>
      <c r="H462" s="37">
        <v>14</v>
      </c>
      <c r="I462" s="91">
        <v>77</v>
      </c>
      <c r="J462" s="36">
        <v>50</v>
      </c>
      <c r="K462" s="37">
        <v>26</v>
      </c>
      <c r="L462" s="37">
        <v>24</v>
      </c>
      <c r="M462" s="65"/>
      <c r="N462" s="65"/>
      <c r="O462" s="65"/>
      <c r="P462" s="65"/>
      <c r="Q462" s="65"/>
      <c r="R462" s="65"/>
      <c r="S462" s="65"/>
      <c r="T462" s="65"/>
      <c r="U462" s="65"/>
      <c r="V462" s="5"/>
      <c r="W462" s="7"/>
      <c r="X462" s="7"/>
      <c r="Y462" s="7"/>
      <c r="Z462" s="3"/>
      <c r="AA462" s="2"/>
      <c r="AB462" s="1"/>
      <c r="AC462" s="1"/>
      <c r="AD462" s="3"/>
      <c r="AE462" s="2"/>
      <c r="AF462" s="1"/>
      <c r="AG462" s="1"/>
    </row>
    <row r="463" spans="1:33" s="35" customFormat="1" ht="15.75" customHeight="1">
      <c r="A463" s="17">
        <v>8</v>
      </c>
      <c r="B463" s="36">
        <v>18</v>
      </c>
      <c r="C463" s="37">
        <v>9</v>
      </c>
      <c r="D463" s="37">
        <v>9</v>
      </c>
      <c r="E463" s="91">
        <v>43</v>
      </c>
      <c r="F463" s="36">
        <v>27</v>
      </c>
      <c r="G463" s="37">
        <v>12</v>
      </c>
      <c r="H463" s="37">
        <v>15</v>
      </c>
      <c r="I463" s="91">
        <v>78</v>
      </c>
      <c r="J463" s="36">
        <v>49</v>
      </c>
      <c r="K463" s="37">
        <v>26</v>
      </c>
      <c r="L463" s="37">
        <v>23</v>
      </c>
      <c r="M463" s="65"/>
      <c r="N463" s="65"/>
      <c r="O463" s="65"/>
      <c r="P463" s="65"/>
      <c r="Q463" s="65"/>
      <c r="R463" s="65"/>
      <c r="S463" s="65"/>
      <c r="T463" s="65"/>
      <c r="U463" s="65"/>
      <c r="V463" s="5"/>
      <c r="W463" s="7"/>
      <c r="X463" s="7"/>
      <c r="Y463" s="7"/>
      <c r="Z463" s="3"/>
      <c r="AA463" s="2"/>
      <c r="AB463" s="1"/>
      <c r="AC463" s="1"/>
      <c r="AD463" s="3"/>
      <c r="AE463" s="2"/>
      <c r="AF463" s="1"/>
      <c r="AG463" s="1"/>
    </row>
    <row r="464" spans="1:33" s="35" customFormat="1" ht="18" customHeight="1">
      <c r="A464" s="19">
        <v>9</v>
      </c>
      <c r="B464" s="39">
        <v>10</v>
      </c>
      <c r="C464" s="40">
        <v>6</v>
      </c>
      <c r="D464" s="40">
        <v>4</v>
      </c>
      <c r="E464" s="92">
        <v>44</v>
      </c>
      <c r="F464" s="39">
        <v>20</v>
      </c>
      <c r="G464" s="40">
        <v>13</v>
      </c>
      <c r="H464" s="40">
        <v>7</v>
      </c>
      <c r="I464" s="92">
        <v>79</v>
      </c>
      <c r="J464" s="39">
        <v>28</v>
      </c>
      <c r="K464" s="40">
        <v>14</v>
      </c>
      <c r="L464" s="40">
        <v>14</v>
      </c>
      <c r="M464" s="65"/>
      <c r="N464" s="65"/>
      <c r="O464" s="65"/>
      <c r="P464" s="65"/>
      <c r="Q464" s="65"/>
      <c r="R464" s="65"/>
      <c r="S464" s="65"/>
      <c r="T464" s="65"/>
      <c r="U464" s="65"/>
      <c r="V464" s="5"/>
      <c r="W464" s="7"/>
      <c r="X464" s="7"/>
      <c r="Y464" s="7"/>
      <c r="Z464" s="3"/>
      <c r="AA464" s="2"/>
      <c r="AB464" s="1"/>
      <c r="AC464" s="1"/>
      <c r="AD464" s="3"/>
      <c r="AE464" s="2"/>
      <c r="AF464" s="1"/>
      <c r="AG464" s="1"/>
    </row>
    <row r="465" spans="1:33" s="6" customFormat="1" ht="25.5" customHeight="1">
      <c r="A465" s="10" t="s">
        <v>19</v>
      </c>
      <c r="B465" s="44">
        <v>75</v>
      </c>
      <c r="C465" s="44">
        <v>38</v>
      </c>
      <c r="D465" s="44">
        <v>37</v>
      </c>
      <c r="E465" s="98" t="s">
        <v>20</v>
      </c>
      <c r="F465" s="44">
        <v>145</v>
      </c>
      <c r="G465" s="44">
        <v>86</v>
      </c>
      <c r="H465" s="44">
        <v>59</v>
      </c>
      <c r="I465" s="98" t="s">
        <v>21</v>
      </c>
      <c r="J465" s="44">
        <v>135</v>
      </c>
      <c r="K465" s="44">
        <v>57</v>
      </c>
      <c r="L465" s="44">
        <v>78</v>
      </c>
      <c r="M465" s="65"/>
      <c r="N465" s="65"/>
      <c r="O465" s="65"/>
      <c r="P465" s="65"/>
      <c r="Q465" s="65"/>
      <c r="R465" s="65"/>
      <c r="S465" s="65"/>
      <c r="T465" s="65"/>
      <c r="U465" s="65"/>
      <c r="V465" s="5"/>
      <c r="W465" s="7"/>
      <c r="X465" s="7"/>
      <c r="Y465" s="7"/>
      <c r="Z465" s="3"/>
      <c r="AA465" s="2"/>
      <c r="AB465" s="1"/>
      <c r="AC465" s="1"/>
      <c r="AD465" s="3"/>
      <c r="AE465" s="2"/>
      <c r="AF465" s="1"/>
      <c r="AG465" s="1"/>
    </row>
    <row r="466" spans="1:33" s="35" customFormat="1" ht="15.75" customHeight="1">
      <c r="A466" s="17">
        <v>10</v>
      </c>
      <c r="B466" s="36">
        <v>13</v>
      </c>
      <c r="C466" s="37">
        <v>6</v>
      </c>
      <c r="D466" s="37">
        <v>7</v>
      </c>
      <c r="E466" s="91">
        <v>45</v>
      </c>
      <c r="F466" s="36">
        <v>29</v>
      </c>
      <c r="G466" s="37">
        <v>15</v>
      </c>
      <c r="H466" s="37">
        <v>14</v>
      </c>
      <c r="I466" s="91">
        <v>80</v>
      </c>
      <c r="J466" s="36">
        <v>24</v>
      </c>
      <c r="K466" s="37">
        <v>7</v>
      </c>
      <c r="L466" s="37">
        <v>17</v>
      </c>
      <c r="M466" s="65"/>
      <c r="N466" s="65"/>
      <c r="O466" s="65"/>
      <c r="P466" s="65"/>
      <c r="Q466" s="65"/>
      <c r="R466" s="65"/>
      <c r="S466" s="65"/>
      <c r="T466" s="65"/>
      <c r="U466" s="65"/>
      <c r="V466" s="5"/>
      <c r="W466" s="7"/>
      <c r="X466" s="7"/>
      <c r="Y466" s="7"/>
      <c r="Z466" s="3"/>
      <c r="AA466" s="2"/>
      <c r="AB466" s="1"/>
      <c r="AC466" s="1"/>
      <c r="AD466" s="3"/>
      <c r="AE466" s="2"/>
      <c r="AF466" s="1"/>
      <c r="AG466" s="1"/>
    </row>
    <row r="467" spans="1:33" s="35" customFormat="1" ht="15.75" customHeight="1">
      <c r="A467" s="17">
        <v>11</v>
      </c>
      <c r="B467" s="36">
        <v>15</v>
      </c>
      <c r="C467" s="37">
        <v>8</v>
      </c>
      <c r="D467" s="37">
        <v>7</v>
      </c>
      <c r="E467" s="91">
        <v>46</v>
      </c>
      <c r="F467" s="36">
        <v>30</v>
      </c>
      <c r="G467" s="37">
        <v>18</v>
      </c>
      <c r="H467" s="37">
        <v>12</v>
      </c>
      <c r="I467" s="91">
        <v>81</v>
      </c>
      <c r="J467" s="36">
        <v>37</v>
      </c>
      <c r="K467" s="37">
        <v>18</v>
      </c>
      <c r="L467" s="37">
        <v>19</v>
      </c>
      <c r="M467" s="65"/>
      <c r="N467" s="65"/>
      <c r="O467" s="65"/>
      <c r="P467" s="65"/>
      <c r="Q467" s="65"/>
      <c r="R467" s="65"/>
      <c r="S467" s="65"/>
      <c r="T467" s="65"/>
      <c r="U467" s="65"/>
      <c r="V467" s="5"/>
      <c r="W467" s="7"/>
      <c r="X467" s="7"/>
      <c r="Y467" s="7"/>
      <c r="Z467" s="3"/>
      <c r="AA467" s="2"/>
      <c r="AB467" s="1"/>
      <c r="AC467" s="1"/>
      <c r="AD467" s="3"/>
      <c r="AE467" s="2"/>
      <c r="AF467" s="1"/>
      <c r="AG467" s="1"/>
    </row>
    <row r="468" spans="1:33" s="35" customFormat="1" ht="15.75" customHeight="1">
      <c r="A468" s="17">
        <v>12</v>
      </c>
      <c r="B468" s="36">
        <v>17</v>
      </c>
      <c r="C468" s="37">
        <v>11</v>
      </c>
      <c r="D468" s="37">
        <v>6</v>
      </c>
      <c r="E468" s="91">
        <v>47</v>
      </c>
      <c r="F468" s="36">
        <v>27</v>
      </c>
      <c r="G468" s="37">
        <v>18</v>
      </c>
      <c r="H468" s="37">
        <v>9</v>
      </c>
      <c r="I468" s="91">
        <v>82</v>
      </c>
      <c r="J468" s="36">
        <v>27</v>
      </c>
      <c r="K468" s="37">
        <v>12</v>
      </c>
      <c r="L468" s="37">
        <v>15</v>
      </c>
      <c r="M468" s="65"/>
      <c r="N468" s="65"/>
      <c r="O468" s="65"/>
      <c r="P468" s="65"/>
      <c r="Q468" s="65"/>
      <c r="R468" s="65"/>
      <c r="S468" s="65"/>
      <c r="T468" s="65"/>
      <c r="U468" s="65"/>
      <c r="V468" s="5"/>
      <c r="W468" s="7"/>
      <c r="X468" s="7"/>
      <c r="Y468" s="7"/>
      <c r="Z468" s="3"/>
      <c r="AA468" s="2"/>
      <c r="AB468" s="1"/>
      <c r="AC468" s="1"/>
      <c r="AD468" s="3"/>
      <c r="AE468" s="2"/>
      <c r="AF468" s="1"/>
      <c r="AG468" s="1"/>
    </row>
    <row r="469" spans="1:33" s="35" customFormat="1" ht="15.75" customHeight="1">
      <c r="A469" s="17">
        <v>13</v>
      </c>
      <c r="B469" s="36">
        <v>13</v>
      </c>
      <c r="C469" s="37">
        <v>2</v>
      </c>
      <c r="D469" s="37">
        <v>11</v>
      </c>
      <c r="E469" s="91">
        <v>48</v>
      </c>
      <c r="F469" s="36">
        <v>31</v>
      </c>
      <c r="G469" s="37">
        <v>17</v>
      </c>
      <c r="H469" s="37">
        <v>14</v>
      </c>
      <c r="I469" s="91">
        <v>83</v>
      </c>
      <c r="J469" s="36">
        <v>24</v>
      </c>
      <c r="K469" s="37">
        <v>6</v>
      </c>
      <c r="L469" s="37">
        <v>18</v>
      </c>
      <c r="M469" s="65"/>
      <c r="N469" s="65"/>
      <c r="O469" s="65"/>
      <c r="P469" s="65"/>
      <c r="Q469" s="65"/>
      <c r="R469" s="65"/>
      <c r="S469" s="65"/>
      <c r="T469" s="65"/>
      <c r="U469" s="65"/>
      <c r="V469" s="5"/>
      <c r="W469" s="7"/>
      <c r="X469" s="7"/>
      <c r="Y469" s="7"/>
      <c r="Z469" s="3"/>
      <c r="AA469" s="2"/>
      <c r="AB469" s="1"/>
      <c r="AC469" s="1"/>
      <c r="AD469" s="3"/>
      <c r="AE469" s="2"/>
      <c r="AF469" s="1"/>
      <c r="AG469" s="1"/>
    </row>
    <row r="470" spans="1:33" s="35" customFormat="1" ht="18" customHeight="1">
      <c r="A470" s="19">
        <v>14</v>
      </c>
      <c r="B470" s="39">
        <v>17</v>
      </c>
      <c r="C470" s="40">
        <v>11</v>
      </c>
      <c r="D470" s="40">
        <v>6</v>
      </c>
      <c r="E470" s="92">
        <v>49</v>
      </c>
      <c r="F470" s="39">
        <v>28</v>
      </c>
      <c r="G470" s="40">
        <v>18</v>
      </c>
      <c r="H470" s="40">
        <v>10</v>
      </c>
      <c r="I470" s="92">
        <v>84</v>
      </c>
      <c r="J470" s="39">
        <v>23</v>
      </c>
      <c r="K470" s="40">
        <v>14</v>
      </c>
      <c r="L470" s="40">
        <v>9</v>
      </c>
      <c r="M470" s="65"/>
      <c r="N470" s="65"/>
      <c r="O470" s="65"/>
      <c r="P470" s="65"/>
      <c r="Q470" s="65"/>
      <c r="R470" s="65"/>
      <c r="S470" s="65"/>
      <c r="T470" s="65"/>
      <c r="U470" s="65"/>
      <c r="V470" s="5"/>
      <c r="W470" s="7"/>
      <c r="X470" s="7"/>
      <c r="Y470" s="7"/>
      <c r="Z470" s="3"/>
      <c r="AA470" s="2"/>
      <c r="AB470" s="1"/>
      <c r="AC470" s="1"/>
      <c r="AD470" s="3"/>
      <c r="AE470" s="2"/>
      <c r="AF470" s="1"/>
      <c r="AG470" s="1"/>
    </row>
    <row r="471" spans="1:33" s="6" customFormat="1" ht="25.5" customHeight="1">
      <c r="A471" s="10" t="s">
        <v>22</v>
      </c>
      <c r="B471" s="44">
        <v>75</v>
      </c>
      <c r="C471" s="44">
        <v>39</v>
      </c>
      <c r="D471" s="44">
        <v>36</v>
      </c>
      <c r="E471" s="98" t="s">
        <v>23</v>
      </c>
      <c r="F471" s="44">
        <v>177</v>
      </c>
      <c r="G471" s="44">
        <v>93</v>
      </c>
      <c r="H471" s="44">
        <v>84</v>
      </c>
      <c r="I471" s="98" t="s">
        <v>24</v>
      </c>
      <c r="J471" s="44">
        <v>102</v>
      </c>
      <c r="K471" s="44">
        <v>36</v>
      </c>
      <c r="L471" s="44">
        <v>66</v>
      </c>
      <c r="M471" s="65"/>
      <c r="N471" s="65"/>
      <c r="O471" s="65"/>
      <c r="P471" s="65"/>
      <c r="Q471" s="65"/>
      <c r="R471" s="65"/>
      <c r="S471" s="65"/>
      <c r="T471" s="65"/>
      <c r="U471" s="65"/>
      <c r="V471" s="5"/>
      <c r="W471" s="7"/>
      <c r="X471" s="7"/>
      <c r="Y471" s="7"/>
      <c r="Z471" s="3"/>
      <c r="AA471" s="2"/>
      <c r="AB471" s="1"/>
      <c r="AC471" s="1"/>
      <c r="AD471" s="3"/>
      <c r="AE471" s="2"/>
      <c r="AF471" s="1"/>
      <c r="AG471" s="1"/>
    </row>
    <row r="472" spans="1:33" s="35" customFormat="1" ht="15.75" customHeight="1">
      <c r="A472" s="17">
        <v>15</v>
      </c>
      <c r="B472" s="36">
        <v>14</v>
      </c>
      <c r="C472" s="37">
        <v>7</v>
      </c>
      <c r="D472" s="37">
        <v>7</v>
      </c>
      <c r="E472" s="91">
        <v>50</v>
      </c>
      <c r="F472" s="36">
        <v>29</v>
      </c>
      <c r="G472" s="37">
        <v>15</v>
      </c>
      <c r="H472" s="37">
        <v>14</v>
      </c>
      <c r="I472" s="91">
        <v>85</v>
      </c>
      <c r="J472" s="36">
        <v>28</v>
      </c>
      <c r="K472" s="37">
        <v>11</v>
      </c>
      <c r="L472" s="37">
        <v>17</v>
      </c>
      <c r="M472" s="65"/>
      <c r="N472" s="65"/>
      <c r="O472" s="65"/>
      <c r="P472" s="65"/>
      <c r="Q472" s="65"/>
      <c r="R472" s="65"/>
      <c r="S472" s="65"/>
      <c r="T472" s="65"/>
      <c r="U472" s="65"/>
      <c r="V472" s="5"/>
      <c r="W472" s="7"/>
      <c r="X472" s="7"/>
      <c r="Y472" s="7"/>
      <c r="Z472" s="3"/>
      <c r="AA472" s="2"/>
      <c r="AB472" s="1"/>
      <c r="AC472" s="1"/>
      <c r="AD472" s="3"/>
      <c r="AE472" s="2"/>
      <c r="AF472" s="1"/>
      <c r="AG472" s="1"/>
    </row>
    <row r="473" spans="1:33" s="35" customFormat="1" ht="15.75" customHeight="1">
      <c r="A473" s="17">
        <v>16</v>
      </c>
      <c r="B473" s="36">
        <v>14</v>
      </c>
      <c r="C473" s="37">
        <v>7</v>
      </c>
      <c r="D473" s="37">
        <v>7</v>
      </c>
      <c r="E473" s="91">
        <v>51</v>
      </c>
      <c r="F473" s="36">
        <v>30</v>
      </c>
      <c r="G473" s="37">
        <v>13</v>
      </c>
      <c r="H473" s="37">
        <v>17</v>
      </c>
      <c r="I473" s="91">
        <v>86</v>
      </c>
      <c r="J473" s="36">
        <v>16</v>
      </c>
      <c r="K473" s="37">
        <v>6</v>
      </c>
      <c r="L473" s="37">
        <v>10</v>
      </c>
      <c r="M473" s="65"/>
      <c r="N473" s="65"/>
      <c r="O473" s="65"/>
      <c r="P473" s="65"/>
      <c r="Q473" s="65"/>
      <c r="R473" s="65"/>
      <c r="S473" s="65"/>
      <c r="T473" s="65"/>
      <c r="U473" s="65"/>
      <c r="V473" s="5"/>
      <c r="W473" s="7"/>
      <c r="X473" s="7"/>
      <c r="Y473" s="7"/>
      <c r="Z473" s="3"/>
      <c r="AA473" s="2"/>
      <c r="AB473" s="1"/>
      <c r="AC473" s="1"/>
      <c r="AD473" s="3"/>
      <c r="AE473" s="2"/>
      <c r="AF473" s="1"/>
      <c r="AG473" s="1"/>
    </row>
    <row r="474" spans="1:33" s="35" customFormat="1" ht="15.75" customHeight="1">
      <c r="A474" s="17">
        <v>17</v>
      </c>
      <c r="B474" s="36">
        <v>13</v>
      </c>
      <c r="C474" s="37">
        <v>6</v>
      </c>
      <c r="D474" s="37">
        <v>7</v>
      </c>
      <c r="E474" s="91">
        <v>52</v>
      </c>
      <c r="F474" s="36">
        <v>39</v>
      </c>
      <c r="G474" s="37">
        <v>19</v>
      </c>
      <c r="H474" s="37">
        <v>20</v>
      </c>
      <c r="I474" s="91">
        <v>87</v>
      </c>
      <c r="J474" s="36">
        <v>23</v>
      </c>
      <c r="K474" s="37">
        <v>7</v>
      </c>
      <c r="L474" s="37">
        <v>16</v>
      </c>
      <c r="M474" s="65"/>
      <c r="N474" s="65"/>
      <c r="O474" s="65"/>
      <c r="P474" s="65"/>
      <c r="Q474" s="65"/>
      <c r="R474" s="65"/>
      <c r="S474" s="65"/>
      <c r="T474" s="65"/>
      <c r="U474" s="65"/>
      <c r="V474" s="5"/>
      <c r="W474" s="7"/>
      <c r="X474" s="7"/>
      <c r="Y474" s="7"/>
      <c r="Z474" s="3"/>
      <c r="AA474" s="2"/>
      <c r="AB474" s="1"/>
      <c r="AC474" s="1"/>
      <c r="AD474" s="3"/>
      <c r="AE474" s="2"/>
      <c r="AF474" s="1"/>
      <c r="AG474" s="1"/>
    </row>
    <row r="475" spans="1:33" s="35" customFormat="1" ht="15.75" customHeight="1">
      <c r="A475" s="17">
        <v>18</v>
      </c>
      <c r="B475" s="36">
        <v>21</v>
      </c>
      <c r="C475" s="37">
        <v>12</v>
      </c>
      <c r="D475" s="37">
        <v>9</v>
      </c>
      <c r="E475" s="91">
        <v>53</v>
      </c>
      <c r="F475" s="36">
        <v>39</v>
      </c>
      <c r="G475" s="37">
        <v>20</v>
      </c>
      <c r="H475" s="37">
        <v>19</v>
      </c>
      <c r="I475" s="91">
        <v>88</v>
      </c>
      <c r="J475" s="36">
        <v>17</v>
      </c>
      <c r="K475" s="37">
        <v>7</v>
      </c>
      <c r="L475" s="37">
        <v>10</v>
      </c>
      <c r="M475" s="65"/>
      <c r="N475" s="65"/>
      <c r="O475" s="65"/>
      <c r="P475" s="65"/>
      <c r="Q475" s="65"/>
      <c r="R475" s="65"/>
      <c r="S475" s="65"/>
      <c r="T475" s="65"/>
      <c r="U475" s="65"/>
      <c r="V475" s="5"/>
      <c r="W475" s="7"/>
      <c r="X475" s="7"/>
      <c r="Y475" s="7"/>
      <c r="Z475" s="3"/>
      <c r="AA475" s="2"/>
      <c r="AB475" s="1"/>
      <c r="AC475" s="1"/>
      <c r="AD475" s="3"/>
      <c r="AE475" s="2"/>
      <c r="AF475" s="1"/>
      <c r="AG475" s="1"/>
    </row>
    <row r="476" spans="1:33" s="35" customFormat="1" ht="18" customHeight="1">
      <c r="A476" s="19">
        <v>19</v>
      </c>
      <c r="B476" s="39">
        <v>13</v>
      </c>
      <c r="C476" s="40">
        <v>7</v>
      </c>
      <c r="D476" s="40">
        <v>6</v>
      </c>
      <c r="E476" s="92">
        <v>54</v>
      </c>
      <c r="F476" s="39">
        <v>40</v>
      </c>
      <c r="G476" s="40">
        <v>26</v>
      </c>
      <c r="H476" s="40">
        <v>14</v>
      </c>
      <c r="I476" s="92">
        <v>89</v>
      </c>
      <c r="J476" s="39">
        <v>18</v>
      </c>
      <c r="K476" s="40">
        <v>5</v>
      </c>
      <c r="L476" s="40">
        <v>13</v>
      </c>
      <c r="M476" s="65"/>
      <c r="N476" s="65"/>
      <c r="O476" s="65"/>
      <c r="P476" s="65"/>
      <c r="Q476" s="65"/>
      <c r="R476" s="65"/>
      <c r="S476" s="65"/>
      <c r="T476" s="65"/>
      <c r="U476" s="65"/>
      <c r="V476" s="5"/>
      <c r="W476" s="7"/>
      <c r="X476" s="7"/>
      <c r="Y476" s="7"/>
      <c r="Z476" s="3"/>
      <c r="AA476" s="2"/>
      <c r="AB476" s="1"/>
      <c r="AC476" s="1"/>
      <c r="AD476" s="3"/>
      <c r="AE476" s="2"/>
      <c r="AF476" s="1"/>
      <c r="AG476" s="1"/>
    </row>
    <row r="477" spans="1:33" s="6" customFormat="1" ht="25.5" customHeight="1">
      <c r="A477" s="10" t="s">
        <v>25</v>
      </c>
      <c r="B477" s="44">
        <v>64</v>
      </c>
      <c r="C477" s="44">
        <v>31</v>
      </c>
      <c r="D477" s="44">
        <v>33</v>
      </c>
      <c r="E477" s="98" t="s">
        <v>26</v>
      </c>
      <c r="F477" s="44">
        <v>181</v>
      </c>
      <c r="G477" s="44">
        <v>91</v>
      </c>
      <c r="H477" s="44">
        <v>90</v>
      </c>
      <c r="I477" s="98" t="s">
        <v>27</v>
      </c>
      <c r="J477" s="44">
        <v>70</v>
      </c>
      <c r="K477" s="44">
        <v>18</v>
      </c>
      <c r="L477" s="44">
        <v>52</v>
      </c>
      <c r="M477" s="65"/>
      <c r="N477" s="65"/>
      <c r="O477" s="65"/>
      <c r="P477" s="65"/>
      <c r="Q477" s="65"/>
      <c r="R477" s="65"/>
      <c r="S477" s="65"/>
      <c r="T477" s="65"/>
      <c r="U477" s="65"/>
      <c r="V477" s="5"/>
      <c r="W477" s="7"/>
      <c r="X477" s="7"/>
      <c r="Y477" s="7"/>
      <c r="Z477" s="3"/>
      <c r="AA477" s="2"/>
      <c r="AB477" s="1"/>
      <c r="AC477" s="1"/>
      <c r="AD477" s="3"/>
      <c r="AE477" s="2"/>
      <c r="AF477" s="1"/>
      <c r="AG477" s="1"/>
    </row>
    <row r="478" spans="1:33" s="35" customFormat="1" ht="15.75" customHeight="1">
      <c r="A478" s="17">
        <v>20</v>
      </c>
      <c r="B478" s="36">
        <v>8</v>
      </c>
      <c r="C478" s="37">
        <v>5</v>
      </c>
      <c r="D478" s="37">
        <v>3</v>
      </c>
      <c r="E478" s="91">
        <v>55</v>
      </c>
      <c r="F478" s="36">
        <v>36</v>
      </c>
      <c r="G478" s="37">
        <v>19</v>
      </c>
      <c r="H478" s="37">
        <v>17</v>
      </c>
      <c r="I478" s="91">
        <v>90</v>
      </c>
      <c r="J478" s="36">
        <v>20</v>
      </c>
      <c r="K478" s="37">
        <v>3</v>
      </c>
      <c r="L478" s="37">
        <v>17</v>
      </c>
      <c r="M478" s="65"/>
      <c r="N478" s="65"/>
      <c r="O478" s="65"/>
      <c r="P478" s="65"/>
      <c r="Q478" s="65"/>
      <c r="R478" s="65"/>
      <c r="S478" s="65"/>
      <c r="T478" s="65"/>
      <c r="U478" s="65"/>
      <c r="V478" s="5"/>
      <c r="W478" s="7"/>
      <c r="X478" s="7"/>
      <c r="Y478" s="7"/>
      <c r="Z478" s="3"/>
      <c r="AA478" s="2"/>
      <c r="AB478" s="1"/>
      <c r="AC478" s="1"/>
      <c r="AD478" s="3"/>
      <c r="AE478" s="2"/>
      <c r="AF478" s="1"/>
      <c r="AG478" s="1"/>
    </row>
    <row r="479" spans="1:33" s="35" customFormat="1" ht="15.75" customHeight="1">
      <c r="A479" s="17">
        <v>21</v>
      </c>
      <c r="B479" s="36">
        <v>14</v>
      </c>
      <c r="C479" s="37">
        <v>6</v>
      </c>
      <c r="D479" s="37">
        <v>8</v>
      </c>
      <c r="E479" s="91">
        <v>56</v>
      </c>
      <c r="F479" s="36">
        <v>32</v>
      </c>
      <c r="G479" s="37">
        <v>15</v>
      </c>
      <c r="H479" s="37">
        <v>17</v>
      </c>
      <c r="I479" s="91">
        <v>91</v>
      </c>
      <c r="J479" s="36">
        <v>15</v>
      </c>
      <c r="K479" s="37">
        <v>6</v>
      </c>
      <c r="L479" s="37">
        <v>9</v>
      </c>
      <c r="M479" s="65"/>
      <c r="N479" s="65"/>
      <c r="O479" s="65"/>
      <c r="P479" s="65"/>
      <c r="Q479" s="65"/>
      <c r="R479" s="65"/>
      <c r="S479" s="65"/>
      <c r="T479" s="65"/>
      <c r="U479" s="65"/>
      <c r="V479" s="5"/>
      <c r="W479" s="7"/>
      <c r="X479" s="7"/>
      <c r="Y479" s="7"/>
      <c r="Z479" s="3"/>
      <c r="AA479" s="2"/>
      <c r="AB479" s="1"/>
      <c r="AC479" s="1"/>
      <c r="AD479" s="3"/>
      <c r="AE479" s="2"/>
      <c r="AF479" s="1"/>
      <c r="AG479" s="1"/>
    </row>
    <row r="480" spans="1:33" s="35" customFormat="1" ht="15.75" customHeight="1">
      <c r="A480" s="17">
        <v>22</v>
      </c>
      <c r="B480" s="36">
        <v>21</v>
      </c>
      <c r="C480" s="37">
        <v>13</v>
      </c>
      <c r="D480" s="37">
        <v>8</v>
      </c>
      <c r="E480" s="91">
        <v>57</v>
      </c>
      <c r="F480" s="36">
        <v>39</v>
      </c>
      <c r="G480" s="37">
        <v>20</v>
      </c>
      <c r="H480" s="37">
        <v>19</v>
      </c>
      <c r="I480" s="91">
        <v>92</v>
      </c>
      <c r="J480" s="36">
        <v>9</v>
      </c>
      <c r="K480" s="37">
        <v>2</v>
      </c>
      <c r="L480" s="37">
        <v>7</v>
      </c>
      <c r="M480" s="65"/>
      <c r="N480" s="65"/>
      <c r="O480" s="65"/>
      <c r="P480" s="65"/>
      <c r="Q480" s="65"/>
      <c r="R480" s="65"/>
      <c r="S480" s="65"/>
      <c r="T480" s="65"/>
      <c r="U480" s="65"/>
      <c r="V480" s="5"/>
      <c r="W480" s="7"/>
      <c r="X480" s="7"/>
      <c r="Y480" s="7"/>
      <c r="Z480" s="3"/>
      <c r="AA480" s="2"/>
      <c r="AB480" s="1"/>
      <c r="AC480" s="1"/>
      <c r="AD480" s="3"/>
      <c r="AE480" s="2"/>
      <c r="AF480" s="1"/>
      <c r="AG480" s="1"/>
    </row>
    <row r="481" spans="1:33" s="35" customFormat="1" ht="15.75" customHeight="1">
      <c r="A481" s="17">
        <v>23</v>
      </c>
      <c r="B481" s="36">
        <v>8</v>
      </c>
      <c r="C481" s="37">
        <v>3</v>
      </c>
      <c r="D481" s="37">
        <v>5</v>
      </c>
      <c r="E481" s="91">
        <v>58</v>
      </c>
      <c r="F481" s="36">
        <v>45</v>
      </c>
      <c r="G481" s="37">
        <v>24</v>
      </c>
      <c r="H481" s="37">
        <v>21</v>
      </c>
      <c r="I481" s="91">
        <v>93</v>
      </c>
      <c r="J481" s="36">
        <v>12</v>
      </c>
      <c r="K481" s="37">
        <v>3</v>
      </c>
      <c r="L481" s="37">
        <v>9</v>
      </c>
      <c r="M481" s="65"/>
      <c r="N481" s="65"/>
      <c r="O481" s="65"/>
      <c r="P481" s="65"/>
      <c r="Q481" s="65"/>
      <c r="R481" s="65"/>
      <c r="S481" s="65"/>
      <c r="T481" s="65"/>
      <c r="U481" s="65"/>
      <c r="V481" s="5"/>
      <c r="W481" s="7"/>
      <c r="X481" s="7"/>
      <c r="Y481" s="7"/>
      <c r="Z481" s="3"/>
      <c r="AA481" s="2"/>
      <c r="AB481" s="1"/>
      <c r="AC481" s="1"/>
      <c r="AD481" s="3"/>
      <c r="AE481" s="2"/>
      <c r="AF481" s="1"/>
      <c r="AG481" s="1"/>
    </row>
    <row r="482" spans="1:33" s="35" customFormat="1" ht="18" customHeight="1">
      <c r="A482" s="19">
        <v>24</v>
      </c>
      <c r="B482" s="39">
        <v>13</v>
      </c>
      <c r="C482" s="40">
        <v>4</v>
      </c>
      <c r="D482" s="40">
        <v>9</v>
      </c>
      <c r="E482" s="92">
        <v>59</v>
      </c>
      <c r="F482" s="39">
        <v>29</v>
      </c>
      <c r="G482" s="40">
        <v>13</v>
      </c>
      <c r="H482" s="40">
        <v>16</v>
      </c>
      <c r="I482" s="92">
        <v>94</v>
      </c>
      <c r="J482" s="39">
        <v>14</v>
      </c>
      <c r="K482" s="40">
        <v>4</v>
      </c>
      <c r="L482" s="40">
        <v>10</v>
      </c>
      <c r="M482" s="65"/>
      <c r="N482" s="65"/>
      <c r="O482" s="65"/>
      <c r="P482" s="65"/>
      <c r="Q482" s="65"/>
      <c r="R482" s="65"/>
      <c r="S482" s="65"/>
      <c r="T482" s="65"/>
      <c r="U482" s="65"/>
      <c r="V482" s="5"/>
      <c r="W482" s="7"/>
      <c r="X482" s="7"/>
      <c r="Y482" s="7"/>
      <c r="Z482" s="3"/>
      <c r="AA482" s="2"/>
      <c r="AB482" s="1"/>
      <c r="AC482" s="1"/>
      <c r="AD482" s="3"/>
      <c r="AE482" s="2"/>
      <c r="AF482" s="1"/>
      <c r="AG482" s="1"/>
    </row>
    <row r="483" spans="1:33" s="6" customFormat="1" ht="25.5" customHeight="1">
      <c r="A483" s="10" t="s">
        <v>28</v>
      </c>
      <c r="B483" s="44">
        <v>72</v>
      </c>
      <c r="C483" s="44">
        <v>35</v>
      </c>
      <c r="D483" s="44">
        <v>37</v>
      </c>
      <c r="E483" s="98" t="s">
        <v>29</v>
      </c>
      <c r="F483" s="44">
        <v>195</v>
      </c>
      <c r="G483" s="44">
        <v>105</v>
      </c>
      <c r="H483" s="44">
        <v>90</v>
      </c>
      <c r="I483" s="93" t="s">
        <v>30</v>
      </c>
      <c r="J483" s="44">
        <v>20</v>
      </c>
      <c r="K483" s="44">
        <v>4</v>
      </c>
      <c r="L483" s="44">
        <v>16</v>
      </c>
      <c r="M483" s="65"/>
      <c r="N483" s="65"/>
      <c r="O483" s="65"/>
      <c r="P483" s="65"/>
      <c r="Q483" s="65"/>
      <c r="R483" s="65"/>
      <c r="S483" s="65"/>
      <c r="T483" s="65"/>
      <c r="U483" s="65"/>
      <c r="V483" s="5"/>
      <c r="W483" s="7"/>
      <c r="X483" s="7"/>
      <c r="Y483" s="7"/>
      <c r="Z483" s="3"/>
      <c r="AA483" s="2"/>
      <c r="AB483" s="1"/>
      <c r="AC483" s="1"/>
      <c r="AD483" s="3"/>
      <c r="AE483" s="2"/>
      <c r="AF483" s="1"/>
      <c r="AG483" s="1"/>
    </row>
    <row r="484" spans="1:33" s="35" customFormat="1" ht="15.75" customHeight="1">
      <c r="A484" s="17">
        <v>25</v>
      </c>
      <c r="B484" s="36">
        <v>15</v>
      </c>
      <c r="C484" s="37">
        <v>10</v>
      </c>
      <c r="D484" s="37">
        <v>5</v>
      </c>
      <c r="E484" s="91">
        <v>60</v>
      </c>
      <c r="F484" s="36">
        <v>48</v>
      </c>
      <c r="G484" s="37">
        <v>24</v>
      </c>
      <c r="H484" s="37">
        <v>24</v>
      </c>
      <c r="I484" s="91">
        <v>95</v>
      </c>
      <c r="J484" s="36">
        <v>9</v>
      </c>
      <c r="K484" s="37">
        <v>3</v>
      </c>
      <c r="L484" s="37">
        <v>6</v>
      </c>
      <c r="M484" s="65"/>
      <c r="N484" s="65"/>
      <c r="O484" s="65"/>
      <c r="P484" s="65"/>
      <c r="Q484" s="65"/>
      <c r="R484" s="65"/>
      <c r="S484" s="65"/>
      <c r="T484" s="65"/>
      <c r="U484" s="65"/>
      <c r="V484" s="5"/>
      <c r="W484" s="7"/>
      <c r="X484" s="7"/>
      <c r="Y484" s="7"/>
      <c r="Z484" s="3"/>
      <c r="AA484" s="2"/>
      <c r="AB484" s="1"/>
      <c r="AC484" s="1"/>
      <c r="AD484" s="3"/>
      <c r="AE484" s="2"/>
      <c r="AF484" s="1"/>
      <c r="AG484" s="1"/>
    </row>
    <row r="485" spans="1:33" s="35" customFormat="1" ht="15.75" customHeight="1">
      <c r="A485" s="17">
        <v>26</v>
      </c>
      <c r="B485" s="36">
        <v>13</v>
      </c>
      <c r="C485" s="37">
        <v>7</v>
      </c>
      <c r="D485" s="37">
        <v>6</v>
      </c>
      <c r="E485" s="91">
        <v>61</v>
      </c>
      <c r="F485" s="36">
        <v>35</v>
      </c>
      <c r="G485" s="37">
        <v>20</v>
      </c>
      <c r="H485" s="37">
        <v>15</v>
      </c>
      <c r="I485" s="91">
        <v>96</v>
      </c>
      <c r="J485" s="36">
        <v>3</v>
      </c>
      <c r="K485" s="37">
        <v>1</v>
      </c>
      <c r="L485" s="37">
        <v>2</v>
      </c>
      <c r="M485" s="65"/>
      <c r="N485" s="65"/>
      <c r="O485" s="65"/>
      <c r="P485" s="65"/>
      <c r="Q485" s="65"/>
      <c r="R485" s="65"/>
      <c r="S485" s="65"/>
      <c r="T485" s="65"/>
      <c r="U485" s="65"/>
      <c r="V485" s="5"/>
      <c r="W485" s="7"/>
      <c r="X485" s="7"/>
      <c r="Y485" s="7"/>
      <c r="Z485" s="3"/>
      <c r="AA485" s="2"/>
      <c r="AB485" s="1"/>
      <c r="AC485" s="1"/>
      <c r="AD485" s="3"/>
      <c r="AE485" s="2"/>
      <c r="AF485" s="1"/>
      <c r="AG485" s="1"/>
    </row>
    <row r="486" spans="1:33" s="35" customFormat="1" ht="15.75" customHeight="1">
      <c r="A486" s="17">
        <v>27</v>
      </c>
      <c r="B486" s="36">
        <v>21</v>
      </c>
      <c r="C486" s="37">
        <v>10</v>
      </c>
      <c r="D486" s="37">
        <v>11</v>
      </c>
      <c r="E486" s="91">
        <v>62</v>
      </c>
      <c r="F486" s="36">
        <v>37</v>
      </c>
      <c r="G486" s="37">
        <v>18</v>
      </c>
      <c r="H486" s="37">
        <v>19</v>
      </c>
      <c r="I486" s="91">
        <v>97</v>
      </c>
      <c r="J486" s="36">
        <v>2</v>
      </c>
      <c r="K486" s="37">
        <v>0</v>
      </c>
      <c r="L486" s="37">
        <v>2</v>
      </c>
      <c r="M486" s="65"/>
      <c r="N486" s="65"/>
      <c r="O486" s="65"/>
      <c r="P486" s="65"/>
      <c r="Q486" s="65"/>
      <c r="R486" s="65"/>
      <c r="S486" s="65"/>
      <c r="T486" s="65"/>
      <c r="U486" s="65"/>
      <c r="V486" s="5"/>
      <c r="W486" s="7"/>
      <c r="X486" s="7"/>
      <c r="Y486" s="7"/>
      <c r="Z486" s="3"/>
      <c r="AA486" s="2"/>
      <c r="AB486" s="1"/>
      <c r="AC486" s="1"/>
      <c r="AD486" s="3"/>
      <c r="AE486" s="2"/>
      <c r="AF486" s="1"/>
      <c r="AG486" s="1"/>
    </row>
    <row r="487" spans="1:33" s="35" customFormat="1" ht="15.75" customHeight="1">
      <c r="A487" s="17">
        <v>28</v>
      </c>
      <c r="B487" s="36">
        <v>13</v>
      </c>
      <c r="C487" s="37">
        <v>2</v>
      </c>
      <c r="D487" s="37">
        <v>11</v>
      </c>
      <c r="E487" s="91">
        <v>63</v>
      </c>
      <c r="F487" s="36">
        <v>47</v>
      </c>
      <c r="G487" s="37">
        <v>30</v>
      </c>
      <c r="H487" s="37">
        <v>17</v>
      </c>
      <c r="I487" s="91">
        <v>98</v>
      </c>
      <c r="J487" s="36">
        <v>2</v>
      </c>
      <c r="K487" s="37">
        <v>0</v>
      </c>
      <c r="L487" s="37">
        <v>2</v>
      </c>
      <c r="M487" s="65"/>
      <c r="N487" s="65"/>
      <c r="O487" s="65"/>
      <c r="P487" s="65"/>
      <c r="Q487" s="65"/>
      <c r="R487" s="65"/>
      <c r="S487" s="65"/>
      <c r="T487" s="65"/>
      <c r="U487" s="65"/>
      <c r="V487" s="5"/>
      <c r="W487" s="7"/>
      <c r="X487" s="7"/>
      <c r="Y487" s="7"/>
      <c r="Z487" s="3"/>
      <c r="AA487" s="2"/>
      <c r="AB487" s="1"/>
      <c r="AC487" s="1"/>
      <c r="AD487" s="3"/>
      <c r="AE487" s="2"/>
      <c r="AF487" s="1"/>
      <c r="AG487" s="1"/>
    </row>
    <row r="488" spans="1:33" s="35" customFormat="1" ht="18" customHeight="1">
      <c r="A488" s="19">
        <v>29</v>
      </c>
      <c r="B488" s="39">
        <v>10</v>
      </c>
      <c r="C488" s="40">
        <v>6</v>
      </c>
      <c r="D488" s="40">
        <v>4</v>
      </c>
      <c r="E488" s="92">
        <v>64</v>
      </c>
      <c r="F488" s="39">
        <v>28</v>
      </c>
      <c r="G488" s="40">
        <v>13</v>
      </c>
      <c r="H488" s="40">
        <v>15</v>
      </c>
      <c r="I488" s="91">
        <v>99</v>
      </c>
      <c r="J488" s="36">
        <v>3</v>
      </c>
      <c r="K488" s="37">
        <v>0</v>
      </c>
      <c r="L488" s="37">
        <v>3</v>
      </c>
      <c r="M488" s="65"/>
      <c r="N488" s="65"/>
      <c r="O488" s="65"/>
      <c r="P488" s="65"/>
      <c r="Q488" s="65"/>
      <c r="R488" s="65"/>
      <c r="S488" s="65"/>
      <c r="T488" s="65"/>
      <c r="U488" s="65"/>
      <c r="V488" s="5"/>
      <c r="W488" s="7"/>
      <c r="X488" s="7"/>
      <c r="Y488" s="7"/>
      <c r="Z488" s="3"/>
      <c r="AA488" s="2"/>
      <c r="AB488" s="1"/>
      <c r="AC488" s="1"/>
      <c r="AD488" s="3"/>
      <c r="AE488" s="2"/>
      <c r="AF488" s="1"/>
      <c r="AG488" s="1"/>
    </row>
    <row r="489" spans="1:33" s="6" customFormat="1" ht="25.5" customHeight="1">
      <c r="A489" s="10" t="s">
        <v>31</v>
      </c>
      <c r="B489" s="44">
        <v>82</v>
      </c>
      <c r="C489" s="44">
        <v>49</v>
      </c>
      <c r="D489" s="44">
        <v>33</v>
      </c>
      <c r="E489" s="98" t="s">
        <v>32</v>
      </c>
      <c r="F489" s="44">
        <v>234</v>
      </c>
      <c r="G489" s="44">
        <v>119</v>
      </c>
      <c r="H489" s="44">
        <v>115</v>
      </c>
      <c r="I489" s="95">
        <v>100</v>
      </c>
      <c r="J489" s="47">
        <v>0</v>
      </c>
      <c r="K489" s="48">
        <v>0</v>
      </c>
      <c r="L489" s="48">
        <v>0</v>
      </c>
      <c r="M489" s="65"/>
      <c r="N489" s="65"/>
      <c r="O489" s="65"/>
      <c r="P489" s="65"/>
      <c r="Q489" s="65"/>
      <c r="R489" s="65"/>
      <c r="S489" s="65"/>
      <c r="T489" s="65"/>
      <c r="U489" s="65"/>
      <c r="V489" s="5"/>
      <c r="W489" s="7"/>
      <c r="X489" s="7"/>
      <c r="Y489" s="7"/>
      <c r="Z489" s="3"/>
      <c r="AA489" s="2"/>
      <c r="AB489" s="1"/>
      <c r="AC489" s="1"/>
      <c r="AD489" s="3"/>
      <c r="AE489" s="2"/>
      <c r="AF489" s="1"/>
      <c r="AG489" s="1"/>
    </row>
    <row r="490" spans="1:33" s="35" customFormat="1" ht="15.75" customHeight="1">
      <c r="A490" s="17">
        <v>30</v>
      </c>
      <c r="B490" s="36">
        <v>11</v>
      </c>
      <c r="C490" s="37">
        <v>7</v>
      </c>
      <c r="D490" s="37">
        <v>4</v>
      </c>
      <c r="E490" s="91">
        <v>65</v>
      </c>
      <c r="F490" s="36">
        <v>42</v>
      </c>
      <c r="G490" s="37">
        <v>21</v>
      </c>
      <c r="H490" s="37">
        <v>21</v>
      </c>
      <c r="I490" s="91">
        <v>101</v>
      </c>
      <c r="J490" s="36">
        <v>0</v>
      </c>
      <c r="K490" s="37">
        <v>0</v>
      </c>
      <c r="L490" s="37">
        <v>0</v>
      </c>
      <c r="M490" s="65"/>
      <c r="N490" s="65"/>
      <c r="O490" s="65"/>
      <c r="P490" s="65"/>
      <c r="Q490" s="65"/>
      <c r="R490" s="65"/>
      <c r="S490" s="65"/>
      <c r="T490" s="65"/>
      <c r="U490" s="65"/>
      <c r="V490" s="5"/>
      <c r="W490" s="7"/>
      <c r="X490" s="7"/>
      <c r="Y490" s="7"/>
      <c r="Z490" s="3"/>
      <c r="AA490" s="2"/>
      <c r="AB490" s="1"/>
      <c r="AC490" s="1"/>
      <c r="AD490" s="3"/>
      <c r="AE490" s="2"/>
      <c r="AF490" s="1"/>
      <c r="AG490" s="1"/>
    </row>
    <row r="491" spans="1:33" s="35" customFormat="1" ht="15.75" customHeight="1">
      <c r="A491" s="17">
        <v>31</v>
      </c>
      <c r="B491" s="36">
        <v>22</v>
      </c>
      <c r="C491" s="37">
        <v>14</v>
      </c>
      <c r="D491" s="37">
        <v>8</v>
      </c>
      <c r="E491" s="91">
        <v>66</v>
      </c>
      <c r="F491" s="36">
        <v>59</v>
      </c>
      <c r="G491" s="37">
        <v>30</v>
      </c>
      <c r="H491" s="37">
        <v>29</v>
      </c>
      <c r="I491" s="91">
        <v>102</v>
      </c>
      <c r="J491" s="36">
        <v>1</v>
      </c>
      <c r="K491" s="37">
        <v>0</v>
      </c>
      <c r="L491" s="37">
        <v>1</v>
      </c>
      <c r="M491" s="65"/>
      <c r="N491" s="65"/>
      <c r="O491" s="65"/>
      <c r="P491" s="65"/>
      <c r="Q491" s="65"/>
      <c r="R491" s="65"/>
      <c r="S491" s="65"/>
      <c r="T491" s="65"/>
      <c r="U491" s="65"/>
      <c r="V491" s="5"/>
      <c r="W491" s="7"/>
      <c r="X491" s="7"/>
      <c r="Y491" s="7"/>
      <c r="Z491" s="3"/>
      <c r="AA491" s="2"/>
      <c r="AB491" s="1"/>
      <c r="AC491" s="1"/>
      <c r="AD491" s="3"/>
      <c r="AE491" s="2"/>
      <c r="AF491" s="1"/>
      <c r="AG491" s="1"/>
    </row>
    <row r="492" spans="1:33" s="35" customFormat="1" ht="15.75" customHeight="1">
      <c r="A492" s="17">
        <v>32</v>
      </c>
      <c r="B492" s="36">
        <v>15</v>
      </c>
      <c r="C492" s="37">
        <v>9</v>
      </c>
      <c r="D492" s="37">
        <v>6</v>
      </c>
      <c r="E492" s="91">
        <v>67</v>
      </c>
      <c r="F492" s="36">
        <v>39</v>
      </c>
      <c r="G492" s="37">
        <v>14</v>
      </c>
      <c r="H492" s="37">
        <v>25</v>
      </c>
      <c r="I492" s="91">
        <v>103</v>
      </c>
      <c r="J492" s="36">
        <v>0</v>
      </c>
      <c r="K492" s="37">
        <v>0</v>
      </c>
      <c r="L492" s="37">
        <v>0</v>
      </c>
      <c r="M492" s="65"/>
      <c r="N492" s="65"/>
      <c r="O492" s="65"/>
      <c r="P492" s="65"/>
      <c r="Q492" s="65"/>
      <c r="R492" s="65"/>
      <c r="S492" s="65"/>
      <c r="T492" s="65"/>
      <c r="U492" s="65"/>
      <c r="V492" s="5"/>
      <c r="W492" s="7"/>
      <c r="X492" s="7"/>
      <c r="Y492" s="7"/>
      <c r="Z492" s="3"/>
      <c r="AA492" s="2"/>
      <c r="AB492" s="1"/>
      <c r="AC492" s="1"/>
      <c r="AD492" s="3"/>
      <c r="AE492" s="2"/>
      <c r="AF492" s="1"/>
      <c r="AG492" s="1"/>
    </row>
    <row r="493" spans="1:33" s="35" customFormat="1" ht="15.75" customHeight="1">
      <c r="A493" s="17">
        <v>33</v>
      </c>
      <c r="B493" s="36">
        <v>21</v>
      </c>
      <c r="C493" s="37">
        <v>11</v>
      </c>
      <c r="D493" s="37">
        <v>10</v>
      </c>
      <c r="E493" s="91">
        <v>68</v>
      </c>
      <c r="F493" s="36">
        <v>45</v>
      </c>
      <c r="G493" s="37">
        <v>28</v>
      </c>
      <c r="H493" s="37">
        <v>17</v>
      </c>
      <c r="I493" s="96" t="s">
        <v>33</v>
      </c>
      <c r="J493" s="39">
        <v>0</v>
      </c>
      <c r="K493" s="40">
        <v>0</v>
      </c>
      <c r="L493" s="40">
        <v>0</v>
      </c>
      <c r="M493" s="65"/>
      <c r="N493" s="65"/>
      <c r="O493" s="65"/>
      <c r="P493" s="65"/>
      <c r="Q493" s="65"/>
      <c r="R493" s="65"/>
      <c r="S493" s="65"/>
      <c r="T493" s="65"/>
      <c r="U493" s="65"/>
      <c r="V493" s="5"/>
      <c r="W493" s="7"/>
      <c r="X493" s="7"/>
      <c r="Y493" s="7"/>
      <c r="Z493" s="3"/>
      <c r="AA493" s="2"/>
      <c r="AB493" s="1"/>
      <c r="AC493" s="1"/>
      <c r="AD493" s="3"/>
      <c r="AE493" s="2"/>
      <c r="AF493" s="1"/>
      <c r="AG493" s="1"/>
    </row>
    <row r="494" spans="1:33" s="35" customFormat="1" ht="21" customHeight="1" thickBot="1">
      <c r="A494" s="32">
        <v>34</v>
      </c>
      <c r="B494" s="36">
        <v>13</v>
      </c>
      <c r="C494" s="37">
        <v>8</v>
      </c>
      <c r="D494" s="37">
        <v>5</v>
      </c>
      <c r="E494" s="91">
        <v>69</v>
      </c>
      <c r="F494" s="36">
        <v>49</v>
      </c>
      <c r="G494" s="37">
        <v>26</v>
      </c>
      <c r="H494" s="37">
        <v>23</v>
      </c>
      <c r="I494" s="107" t="s">
        <v>5</v>
      </c>
      <c r="J494" s="47">
        <v>2372</v>
      </c>
      <c r="K494" s="47">
        <v>1189</v>
      </c>
      <c r="L494" s="47">
        <v>1183</v>
      </c>
      <c r="M494" s="65"/>
      <c r="N494" s="65"/>
      <c r="O494" s="65"/>
      <c r="P494" s="65"/>
      <c r="Q494" s="65"/>
      <c r="R494" s="65"/>
      <c r="S494" s="65"/>
      <c r="T494" s="65"/>
      <c r="U494" s="65"/>
      <c r="V494" s="5"/>
      <c r="W494" s="7"/>
      <c r="X494" s="7"/>
      <c r="Y494" s="7"/>
      <c r="Z494" s="3"/>
      <c r="AA494" s="2"/>
      <c r="AB494" s="1"/>
      <c r="AC494" s="1"/>
      <c r="AD494" s="3"/>
      <c r="AE494" s="2"/>
      <c r="AF494" s="1"/>
      <c r="AG494" s="1"/>
    </row>
    <row r="495" spans="1:33" s="58" customFormat="1" ht="24" customHeight="1" thickTop="1" thickBot="1">
      <c r="A495" s="53" t="s">
        <v>34</v>
      </c>
      <c r="B495" s="115">
        <v>192</v>
      </c>
      <c r="C495" s="116">
        <v>97</v>
      </c>
      <c r="D495" s="116">
        <v>95</v>
      </c>
      <c r="E495" s="117" t="s">
        <v>36</v>
      </c>
      <c r="F495" s="116">
        <v>1202</v>
      </c>
      <c r="G495" s="116">
        <v>634</v>
      </c>
      <c r="H495" s="116">
        <v>568</v>
      </c>
      <c r="I495" s="118" t="s">
        <v>37</v>
      </c>
      <c r="J495" s="116">
        <v>978</v>
      </c>
      <c r="K495" s="116">
        <v>458</v>
      </c>
      <c r="L495" s="116">
        <v>520</v>
      </c>
      <c r="M495" s="65"/>
      <c r="N495" s="65"/>
      <c r="O495" s="65"/>
      <c r="P495" s="65"/>
      <c r="Q495" s="65"/>
      <c r="R495" s="65"/>
      <c r="S495" s="65"/>
      <c r="T495" s="65"/>
      <c r="U495" s="65"/>
      <c r="V495" s="5"/>
      <c r="W495" s="7"/>
      <c r="X495" s="7"/>
      <c r="Y495" s="7"/>
      <c r="Z495" s="3"/>
      <c r="AA495" s="2"/>
      <c r="AB495" s="1"/>
      <c r="AC495" s="1"/>
      <c r="AD495" s="3"/>
      <c r="AE495" s="2"/>
      <c r="AF495" s="1"/>
      <c r="AG495" s="1"/>
    </row>
    <row r="496" spans="1:33" s="31" customFormat="1" ht="24" customHeight="1" thickBot="1">
      <c r="A496" s="24"/>
      <c r="B496" s="25" t="s">
        <v>39</v>
      </c>
      <c r="C496" s="26"/>
      <c r="D496" s="27"/>
      <c r="E496" s="28"/>
      <c r="F496" s="29"/>
      <c r="G496" s="59" t="s">
        <v>165</v>
      </c>
      <c r="H496" s="29"/>
      <c r="I496" s="28"/>
      <c r="J496" s="29"/>
      <c r="K496" s="129" t="s">
        <v>97</v>
      </c>
      <c r="L496" s="30"/>
      <c r="M496" s="35"/>
      <c r="N496" s="65"/>
      <c r="O496" s="65"/>
      <c r="P496" s="65"/>
      <c r="Q496" s="65"/>
      <c r="R496" s="65"/>
      <c r="S496" s="65"/>
      <c r="T496" s="65"/>
      <c r="U496" s="65"/>
      <c r="V496" s="5"/>
      <c r="W496" s="7"/>
      <c r="X496" s="7"/>
      <c r="Y496" s="7"/>
      <c r="Z496" s="3"/>
      <c r="AA496" s="2"/>
      <c r="AB496" s="1"/>
      <c r="AC496" s="1"/>
      <c r="AD496" s="3"/>
      <c r="AE496" s="2"/>
      <c r="AF496" s="1"/>
      <c r="AG496" s="1"/>
    </row>
    <row r="497" spans="1:33" s="4" customFormat="1" ht="21" customHeight="1">
      <c r="A497" s="11" t="s">
        <v>1</v>
      </c>
      <c r="B497" s="8" t="s">
        <v>2</v>
      </c>
      <c r="C497" s="8" t="s">
        <v>3</v>
      </c>
      <c r="D497" s="9" t="s">
        <v>4</v>
      </c>
      <c r="E497" s="11" t="s">
        <v>1</v>
      </c>
      <c r="F497" s="8" t="s">
        <v>2</v>
      </c>
      <c r="G497" s="8" t="s">
        <v>3</v>
      </c>
      <c r="H497" s="9" t="s">
        <v>4</v>
      </c>
      <c r="I497" s="11" t="s">
        <v>1</v>
      </c>
      <c r="J497" s="8" t="s">
        <v>2</v>
      </c>
      <c r="K497" s="8" t="s">
        <v>3</v>
      </c>
      <c r="L497" s="16" t="s">
        <v>4</v>
      </c>
      <c r="M497" s="65"/>
      <c r="N497" s="65"/>
      <c r="O497" s="65"/>
      <c r="P497" s="65"/>
      <c r="Q497" s="65"/>
      <c r="R497" s="65"/>
      <c r="S497" s="65"/>
      <c r="T497" s="65"/>
      <c r="U497" s="65"/>
      <c r="V497" s="5"/>
      <c r="W497" s="7"/>
      <c r="X497" s="7"/>
      <c r="Y497" s="7"/>
      <c r="Z497" s="3"/>
      <c r="AA497" s="2"/>
      <c r="AB497" s="1"/>
      <c r="AC497" s="1"/>
      <c r="AD497" s="3"/>
      <c r="AE497" s="2"/>
      <c r="AF497" s="1"/>
      <c r="AG497" s="1"/>
    </row>
    <row r="498" spans="1:33" s="6" customFormat="1" ht="25.5" customHeight="1">
      <c r="A498" s="10" t="s">
        <v>6</v>
      </c>
      <c r="B498" s="44">
        <v>1</v>
      </c>
      <c r="C498" s="44">
        <v>0</v>
      </c>
      <c r="D498" s="44">
        <v>1</v>
      </c>
      <c r="E498" s="98" t="s">
        <v>7</v>
      </c>
      <c r="F498" s="44">
        <v>9</v>
      </c>
      <c r="G498" s="44">
        <v>3</v>
      </c>
      <c r="H498" s="44">
        <v>6</v>
      </c>
      <c r="I498" s="98" t="s">
        <v>8</v>
      </c>
      <c r="J498" s="44">
        <v>23</v>
      </c>
      <c r="K498" s="44">
        <v>14</v>
      </c>
      <c r="L498" s="44">
        <v>9</v>
      </c>
      <c r="M498" s="65"/>
      <c r="N498" s="65"/>
      <c r="O498" s="65"/>
      <c r="P498" s="65"/>
      <c r="Q498" s="65"/>
      <c r="R498" s="65"/>
      <c r="S498" s="65"/>
      <c r="T498" s="65"/>
      <c r="U498" s="65"/>
      <c r="V498" s="5"/>
      <c r="W498" s="7"/>
      <c r="X498" s="7"/>
      <c r="Y498" s="7"/>
      <c r="Z498" s="3"/>
      <c r="AA498" s="2"/>
      <c r="AB498" s="1"/>
      <c r="AC498" s="1"/>
      <c r="AD498" s="3"/>
      <c r="AE498" s="2"/>
      <c r="AF498" s="1"/>
      <c r="AG498" s="1"/>
    </row>
    <row r="499" spans="1:33" s="35" customFormat="1" ht="15.75" customHeight="1">
      <c r="A499" s="17">
        <v>0</v>
      </c>
      <c r="B499" s="36">
        <v>0</v>
      </c>
      <c r="C499" s="37">
        <v>0</v>
      </c>
      <c r="D499" s="37">
        <v>0</v>
      </c>
      <c r="E499" s="91">
        <v>35</v>
      </c>
      <c r="F499" s="36">
        <v>2</v>
      </c>
      <c r="G499" s="37">
        <v>0</v>
      </c>
      <c r="H499" s="37">
        <v>2</v>
      </c>
      <c r="I499" s="91">
        <v>70</v>
      </c>
      <c r="J499" s="36">
        <v>4</v>
      </c>
      <c r="K499" s="37">
        <v>4</v>
      </c>
      <c r="L499" s="37">
        <v>0</v>
      </c>
      <c r="M499" s="65"/>
      <c r="N499" s="65"/>
      <c r="O499" s="65"/>
      <c r="P499" s="65"/>
      <c r="Q499" s="65"/>
      <c r="R499" s="65"/>
      <c r="S499" s="65"/>
      <c r="T499" s="65"/>
      <c r="U499" s="65"/>
      <c r="V499" s="5"/>
      <c r="W499" s="7"/>
      <c r="X499" s="7"/>
      <c r="Y499" s="7"/>
      <c r="Z499" s="3"/>
      <c r="AA499" s="2"/>
      <c r="AB499" s="1"/>
      <c r="AC499" s="1"/>
      <c r="AD499" s="3"/>
      <c r="AE499" s="2"/>
      <c r="AF499" s="1"/>
      <c r="AG499" s="1"/>
    </row>
    <row r="500" spans="1:33" s="35" customFormat="1" ht="15.75" customHeight="1">
      <c r="A500" s="17">
        <v>1</v>
      </c>
      <c r="B500" s="36">
        <v>0</v>
      </c>
      <c r="C500" s="37">
        <v>0</v>
      </c>
      <c r="D500" s="37">
        <v>0</v>
      </c>
      <c r="E500" s="91">
        <v>36</v>
      </c>
      <c r="F500" s="36">
        <v>2</v>
      </c>
      <c r="G500" s="37">
        <v>1</v>
      </c>
      <c r="H500" s="37">
        <v>1</v>
      </c>
      <c r="I500" s="91">
        <v>71</v>
      </c>
      <c r="J500" s="36">
        <v>3</v>
      </c>
      <c r="K500" s="37">
        <v>2</v>
      </c>
      <c r="L500" s="37">
        <v>1</v>
      </c>
      <c r="M500" s="65"/>
      <c r="N500" s="65"/>
      <c r="O500" s="65"/>
      <c r="P500" s="65"/>
      <c r="Q500" s="65"/>
      <c r="R500" s="65"/>
      <c r="S500" s="65"/>
      <c r="T500" s="65"/>
      <c r="U500" s="65"/>
      <c r="V500" s="5"/>
      <c r="W500" s="7"/>
      <c r="X500" s="7"/>
      <c r="Y500" s="7"/>
      <c r="Z500" s="3"/>
      <c r="AA500" s="2"/>
      <c r="AB500" s="1"/>
      <c r="AC500" s="1"/>
      <c r="AD500" s="3"/>
      <c r="AE500" s="2"/>
      <c r="AF500" s="1"/>
      <c r="AG500" s="1"/>
    </row>
    <row r="501" spans="1:33" s="35" customFormat="1" ht="15.75" customHeight="1">
      <c r="A501" s="17">
        <v>2</v>
      </c>
      <c r="B501" s="36">
        <v>1</v>
      </c>
      <c r="C501" s="37">
        <v>0</v>
      </c>
      <c r="D501" s="37">
        <v>1</v>
      </c>
      <c r="E501" s="91">
        <v>37</v>
      </c>
      <c r="F501" s="36">
        <v>2</v>
      </c>
      <c r="G501" s="37">
        <v>0</v>
      </c>
      <c r="H501" s="37">
        <v>2</v>
      </c>
      <c r="I501" s="91">
        <v>72</v>
      </c>
      <c r="J501" s="36">
        <v>3</v>
      </c>
      <c r="K501" s="37">
        <v>2</v>
      </c>
      <c r="L501" s="37">
        <v>1</v>
      </c>
      <c r="M501" s="65"/>
      <c r="N501" s="65"/>
      <c r="O501" s="65"/>
      <c r="P501" s="65"/>
      <c r="Q501" s="65"/>
      <c r="R501" s="65"/>
      <c r="S501" s="65"/>
      <c r="T501" s="65"/>
      <c r="U501" s="65"/>
      <c r="V501" s="5"/>
      <c r="W501" s="7"/>
      <c r="X501" s="7"/>
      <c r="Y501" s="7"/>
      <c r="Z501" s="3"/>
      <c r="AA501" s="2"/>
      <c r="AB501" s="1"/>
      <c r="AC501" s="1"/>
      <c r="AD501" s="3"/>
      <c r="AE501" s="2"/>
      <c r="AF501" s="1"/>
      <c r="AG501" s="1"/>
    </row>
    <row r="502" spans="1:33" s="35" customFormat="1" ht="15.75" customHeight="1">
      <c r="A502" s="17">
        <v>3</v>
      </c>
      <c r="B502" s="36">
        <v>0</v>
      </c>
      <c r="C502" s="37">
        <v>0</v>
      </c>
      <c r="D502" s="37">
        <v>0</v>
      </c>
      <c r="E502" s="91">
        <v>38</v>
      </c>
      <c r="F502" s="36">
        <v>2</v>
      </c>
      <c r="G502" s="37">
        <v>2</v>
      </c>
      <c r="H502" s="37">
        <v>0</v>
      </c>
      <c r="I502" s="91">
        <v>73</v>
      </c>
      <c r="J502" s="36">
        <v>5</v>
      </c>
      <c r="K502" s="37">
        <v>4</v>
      </c>
      <c r="L502" s="37">
        <v>1</v>
      </c>
      <c r="M502" s="65"/>
      <c r="N502" s="65"/>
      <c r="O502" s="65"/>
      <c r="P502" s="65"/>
      <c r="Q502" s="65"/>
      <c r="R502" s="65"/>
      <c r="S502" s="65"/>
      <c r="T502" s="65"/>
      <c r="U502" s="65"/>
      <c r="V502" s="5"/>
      <c r="W502" s="7"/>
      <c r="X502" s="7"/>
      <c r="Y502" s="7"/>
      <c r="Z502" s="3"/>
      <c r="AA502" s="2"/>
      <c r="AB502" s="1"/>
      <c r="AC502" s="1"/>
      <c r="AD502" s="3"/>
      <c r="AE502" s="2"/>
      <c r="AF502" s="1"/>
      <c r="AG502" s="1"/>
    </row>
    <row r="503" spans="1:33" s="35" customFormat="1" ht="18" customHeight="1">
      <c r="A503" s="19">
        <v>4</v>
      </c>
      <c r="B503" s="105">
        <v>0</v>
      </c>
      <c r="C503" s="40">
        <v>0</v>
      </c>
      <c r="D503" s="40">
        <v>0</v>
      </c>
      <c r="E503" s="92">
        <v>39</v>
      </c>
      <c r="F503" s="39">
        <v>1</v>
      </c>
      <c r="G503" s="40">
        <v>0</v>
      </c>
      <c r="H503" s="40">
        <v>1</v>
      </c>
      <c r="I503" s="92">
        <v>74</v>
      </c>
      <c r="J503" s="39">
        <v>8</v>
      </c>
      <c r="K503" s="40">
        <v>2</v>
      </c>
      <c r="L503" s="40">
        <v>6</v>
      </c>
      <c r="M503" s="65"/>
      <c r="N503" s="65"/>
      <c r="O503" s="65"/>
      <c r="P503" s="65"/>
      <c r="Q503" s="65"/>
      <c r="R503" s="65"/>
      <c r="S503" s="65"/>
      <c r="T503" s="65"/>
      <c r="U503" s="65"/>
      <c r="V503" s="5"/>
      <c r="W503" s="7"/>
      <c r="X503" s="7"/>
      <c r="Y503" s="7"/>
      <c r="Z503" s="3"/>
      <c r="AA503" s="2"/>
      <c r="AB503" s="1"/>
      <c r="AC503" s="1"/>
      <c r="AD503" s="3"/>
      <c r="AE503" s="2"/>
      <c r="AF503" s="1"/>
      <c r="AG503" s="1"/>
    </row>
    <row r="504" spans="1:33" s="6" customFormat="1" ht="25.5" customHeight="1">
      <c r="A504" s="10" t="s">
        <v>10</v>
      </c>
      <c r="B504" s="44">
        <v>1</v>
      </c>
      <c r="C504" s="44">
        <v>0</v>
      </c>
      <c r="D504" s="44">
        <v>1</v>
      </c>
      <c r="E504" s="98" t="s">
        <v>11</v>
      </c>
      <c r="F504" s="44">
        <v>14</v>
      </c>
      <c r="G504" s="44">
        <v>7</v>
      </c>
      <c r="H504" s="44">
        <v>7</v>
      </c>
      <c r="I504" s="98" t="s">
        <v>12</v>
      </c>
      <c r="J504" s="44">
        <v>38</v>
      </c>
      <c r="K504" s="44">
        <v>21</v>
      </c>
      <c r="L504" s="44">
        <v>17</v>
      </c>
      <c r="M504" s="65"/>
      <c r="N504" s="65"/>
      <c r="O504" s="65"/>
      <c r="P504" s="65"/>
      <c r="Q504" s="65"/>
      <c r="R504" s="65"/>
      <c r="S504" s="65"/>
      <c r="T504" s="65"/>
      <c r="U504" s="65"/>
      <c r="V504" s="5"/>
      <c r="W504" s="7"/>
      <c r="X504" s="7"/>
      <c r="Y504" s="7"/>
      <c r="Z504" s="3"/>
      <c r="AA504" s="2"/>
      <c r="AB504" s="1"/>
      <c r="AC504" s="1"/>
      <c r="AD504" s="3"/>
      <c r="AE504" s="2"/>
      <c r="AF504" s="1"/>
      <c r="AG504" s="1"/>
    </row>
    <row r="505" spans="1:33" s="35" customFormat="1" ht="15.75" customHeight="1">
      <c r="A505" s="17">
        <v>5</v>
      </c>
      <c r="B505" s="36">
        <v>1</v>
      </c>
      <c r="C505" s="37">
        <v>0</v>
      </c>
      <c r="D505" s="37">
        <v>1</v>
      </c>
      <c r="E505" s="91">
        <v>40</v>
      </c>
      <c r="F505" s="36">
        <v>5</v>
      </c>
      <c r="G505" s="37">
        <v>3</v>
      </c>
      <c r="H505" s="37">
        <v>2</v>
      </c>
      <c r="I505" s="91">
        <v>75</v>
      </c>
      <c r="J505" s="36">
        <v>6</v>
      </c>
      <c r="K505" s="37">
        <v>3</v>
      </c>
      <c r="L505" s="37">
        <v>3</v>
      </c>
      <c r="M505" s="65"/>
      <c r="N505" s="65"/>
      <c r="O505" s="65"/>
      <c r="P505" s="65"/>
      <c r="Q505" s="65"/>
      <c r="R505" s="65"/>
      <c r="S505" s="65"/>
      <c r="T505" s="65"/>
      <c r="U505" s="65"/>
      <c r="V505" s="5"/>
      <c r="W505" s="7"/>
      <c r="X505" s="7"/>
      <c r="Y505" s="7"/>
      <c r="Z505" s="3"/>
      <c r="AA505" s="2"/>
      <c r="AB505" s="1"/>
      <c r="AC505" s="1"/>
      <c r="AD505" s="3"/>
      <c r="AE505" s="2"/>
      <c r="AF505" s="1"/>
      <c r="AG505" s="1"/>
    </row>
    <row r="506" spans="1:33" s="35" customFormat="1" ht="15.75" customHeight="1">
      <c r="A506" s="17">
        <v>6</v>
      </c>
      <c r="B506" s="36">
        <v>0</v>
      </c>
      <c r="C506" s="37">
        <v>0</v>
      </c>
      <c r="D506" s="37">
        <v>0</v>
      </c>
      <c r="E506" s="91">
        <v>41</v>
      </c>
      <c r="F506" s="36">
        <v>1</v>
      </c>
      <c r="G506" s="37">
        <v>1</v>
      </c>
      <c r="H506" s="37">
        <v>0</v>
      </c>
      <c r="I506" s="91">
        <v>76</v>
      </c>
      <c r="J506" s="36">
        <v>13</v>
      </c>
      <c r="K506" s="37">
        <v>7</v>
      </c>
      <c r="L506" s="37">
        <v>6</v>
      </c>
      <c r="M506" s="65"/>
      <c r="N506" s="65"/>
      <c r="O506" s="65"/>
      <c r="P506" s="65"/>
      <c r="Q506" s="65"/>
      <c r="R506" s="65"/>
      <c r="S506" s="65"/>
      <c r="T506" s="65"/>
      <c r="U506" s="65"/>
      <c r="V506" s="5"/>
      <c r="W506" s="7"/>
      <c r="X506" s="7"/>
      <c r="Y506" s="7"/>
      <c r="Z506" s="3"/>
      <c r="AA506" s="2"/>
      <c r="AB506" s="1"/>
      <c r="AC506" s="1"/>
      <c r="AD506" s="3"/>
      <c r="AE506" s="2"/>
      <c r="AF506" s="1"/>
      <c r="AG506" s="1"/>
    </row>
    <row r="507" spans="1:33" s="35" customFormat="1" ht="15.75" customHeight="1">
      <c r="A507" s="17">
        <v>7</v>
      </c>
      <c r="B507" s="36">
        <v>0</v>
      </c>
      <c r="C507" s="37">
        <v>0</v>
      </c>
      <c r="D507" s="37">
        <v>0</v>
      </c>
      <c r="E507" s="91">
        <v>42</v>
      </c>
      <c r="F507" s="36">
        <v>4</v>
      </c>
      <c r="G507" s="37">
        <v>0</v>
      </c>
      <c r="H507" s="37">
        <v>4</v>
      </c>
      <c r="I507" s="91">
        <v>77</v>
      </c>
      <c r="J507" s="36">
        <v>4</v>
      </c>
      <c r="K507" s="37">
        <v>3</v>
      </c>
      <c r="L507" s="37">
        <v>1</v>
      </c>
      <c r="M507" s="65"/>
      <c r="N507" s="65"/>
      <c r="O507" s="65"/>
      <c r="P507" s="65"/>
      <c r="Q507" s="65"/>
      <c r="R507" s="65"/>
      <c r="S507" s="65"/>
      <c r="T507" s="65"/>
      <c r="U507" s="65"/>
      <c r="V507" s="5"/>
      <c r="W507" s="7"/>
      <c r="X507" s="7"/>
      <c r="Y507" s="7"/>
      <c r="Z507" s="3"/>
      <c r="AA507" s="2"/>
      <c r="AB507" s="1"/>
      <c r="AC507" s="1"/>
      <c r="AD507" s="3"/>
      <c r="AE507" s="2"/>
      <c r="AF507" s="1"/>
      <c r="AG507" s="1"/>
    </row>
    <row r="508" spans="1:33" s="35" customFormat="1" ht="15.75" customHeight="1">
      <c r="A508" s="17">
        <v>8</v>
      </c>
      <c r="B508" s="36">
        <v>0</v>
      </c>
      <c r="C508" s="37">
        <v>0</v>
      </c>
      <c r="D508" s="37">
        <v>0</v>
      </c>
      <c r="E508" s="91">
        <v>43</v>
      </c>
      <c r="F508" s="36">
        <v>0</v>
      </c>
      <c r="G508" s="37">
        <v>0</v>
      </c>
      <c r="H508" s="37">
        <v>0</v>
      </c>
      <c r="I508" s="91">
        <v>78</v>
      </c>
      <c r="J508" s="36">
        <v>9</v>
      </c>
      <c r="K508" s="37">
        <v>5</v>
      </c>
      <c r="L508" s="37">
        <v>4</v>
      </c>
      <c r="M508" s="65"/>
      <c r="N508" s="65"/>
      <c r="O508" s="65"/>
      <c r="P508" s="65"/>
      <c r="Q508" s="65"/>
      <c r="R508" s="65"/>
      <c r="S508" s="65"/>
      <c r="T508" s="65"/>
      <c r="U508" s="65"/>
      <c r="V508" s="5"/>
      <c r="W508" s="7"/>
      <c r="X508" s="7"/>
      <c r="Y508" s="7"/>
      <c r="Z508" s="3"/>
      <c r="AA508" s="2"/>
      <c r="AB508" s="1"/>
      <c r="AC508" s="1"/>
      <c r="AD508" s="3"/>
      <c r="AE508" s="2"/>
      <c r="AF508" s="1"/>
      <c r="AG508" s="1"/>
    </row>
    <row r="509" spans="1:33" s="35" customFormat="1" ht="18" customHeight="1">
      <c r="A509" s="19">
        <v>9</v>
      </c>
      <c r="B509" s="39">
        <v>0</v>
      </c>
      <c r="C509" s="40">
        <v>0</v>
      </c>
      <c r="D509" s="40">
        <v>0</v>
      </c>
      <c r="E509" s="92">
        <v>44</v>
      </c>
      <c r="F509" s="39">
        <v>4</v>
      </c>
      <c r="G509" s="40">
        <v>3</v>
      </c>
      <c r="H509" s="40">
        <v>1</v>
      </c>
      <c r="I509" s="92">
        <v>79</v>
      </c>
      <c r="J509" s="39">
        <v>6</v>
      </c>
      <c r="K509" s="40">
        <v>3</v>
      </c>
      <c r="L509" s="40">
        <v>3</v>
      </c>
      <c r="M509" s="65"/>
      <c r="N509" s="65"/>
      <c r="O509" s="65"/>
      <c r="P509" s="65"/>
      <c r="Q509" s="65"/>
      <c r="R509" s="65"/>
      <c r="S509" s="65"/>
      <c r="T509" s="65"/>
      <c r="U509" s="65"/>
      <c r="V509" s="5"/>
      <c r="W509" s="7"/>
      <c r="X509" s="7"/>
      <c r="Y509" s="7"/>
      <c r="Z509" s="3"/>
      <c r="AA509" s="2"/>
      <c r="AB509" s="1"/>
      <c r="AC509" s="1"/>
      <c r="AD509" s="3"/>
      <c r="AE509" s="2"/>
      <c r="AF509" s="1"/>
      <c r="AG509" s="1"/>
    </row>
    <row r="510" spans="1:33" s="6" customFormat="1" ht="25.5" customHeight="1">
      <c r="A510" s="10" t="s">
        <v>19</v>
      </c>
      <c r="B510" s="44">
        <v>12</v>
      </c>
      <c r="C510" s="44">
        <v>5</v>
      </c>
      <c r="D510" s="44">
        <v>7</v>
      </c>
      <c r="E510" s="98" t="s">
        <v>20</v>
      </c>
      <c r="F510" s="44">
        <v>26</v>
      </c>
      <c r="G510" s="44">
        <v>16</v>
      </c>
      <c r="H510" s="44">
        <v>10</v>
      </c>
      <c r="I510" s="98" t="s">
        <v>21</v>
      </c>
      <c r="J510" s="44">
        <v>17</v>
      </c>
      <c r="K510" s="44">
        <v>8</v>
      </c>
      <c r="L510" s="44">
        <v>9</v>
      </c>
      <c r="M510" s="65"/>
      <c r="N510" s="65"/>
      <c r="O510" s="65"/>
      <c r="P510" s="65"/>
      <c r="Q510" s="65"/>
      <c r="R510" s="65"/>
      <c r="S510" s="65"/>
      <c r="T510" s="65"/>
      <c r="U510" s="65"/>
      <c r="V510" s="5"/>
      <c r="W510" s="7"/>
      <c r="X510" s="7"/>
      <c r="Y510" s="7"/>
      <c r="Z510" s="3"/>
      <c r="AA510" s="2"/>
      <c r="AB510" s="1"/>
      <c r="AC510" s="1"/>
      <c r="AD510" s="3"/>
      <c r="AE510" s="2"/>
      <c r="AF510" s="1"/>
      <c r="AG510" s="1"/>
    </row>
    <row r="511" spans="1:33" s="35" customFormat="1" ht="15.75" customHeight="1">
      <c r="A511" s="17">
        <v>10</v>
      </c>
      <c r="B511" s="36">
        <v>1</v>
      </c>
      <c r="C511" s="37">
        <v>1</v>
      </c>
      <c r="D511" s="37">
        <v>0</v>
      </c>
      <c r="E511" s="91">
        <v>45</v>
      </c>
      <c r="F511" s="36">
        <v>2</v>
      </c>
      <c r="G511" s="37">
        <v>1</v>
      </c>
      <c r="H511" s="37">
        <v>1</v>
      </c>
      <c r="I511" s="91">
        <v>80</v>
      </c>
      <c r="J511" s="36">
        <v>3</v>
      </c>
      <c r="K511" s="37">
        <v>1</v>
      </c>
      <c r="L511" s="37">
        <v>2</v>
      </c>
      <c r="M511" s="65"/>
      <c r="N511" s="65"/>
      <c r="O511" s="65"/>
      <c r="P511" s="65"/>
      <c r="Q511" s="65"/>
      <c r="R511" s="65"/>
      <c r="S511" s="65"/>
      <c r="T511" s="65"/>
      <c r="U511" s="65"/>
      <c r="V511" s="5"/>
      <c r="W511" s="7"/>
      <c r="X511" s="7"/>
      <c r="Y511" s="7"/>
      <c r="Z511" s="3"/>
      <c r="AA511" s="2"/>
      <c r="AB511" s="1"/>
      <c r="AC511" s="1"/>
      <c r="AD511" s="3"/>
      <c r="AE511" s="2"/>
      <c r="AF511" s="1"/>
      <c r="AG511" s="1"/>
    </row>
    <row r="512" spans="1:33" s="35" customFormat="1" ht="15.75" customHeight="1">
      <c r="A512" s="17">
        <v>11</v>
      </c>
      <c r="B512" s="36">
        <v>2</v>
      </c>
      <c r="C512" s="37">
        <v>1</v>
      </c>
      <c r="D512" s="37">
        <v>1</v>
      </c>
      <c r="E512" s="91">
        <v>46</v>
      </c>
      <c r="F512" s="36">
        <v>3</v>
      </c>
      <c r="G512" s="37">
        <v>2</v>
      </c>
      <c r="H512" s="37">
        <v>1</v>
      </c>
      <c r="I512" s="91">
        <v>81</v>
      </c>
      <c r="J512" s="36">
        <v>5</v>
      </c>
      <c r="K512" s="37">
        <v>2</v>
      </c>
      <c r="L512" s="37">
        <v>3</v>
      </c>
      <c r="M512" s="65"/>
      <c r="N512" s="65"/>
      <c r="O512" s="65"/>
      <c r="P512" s="65"/>
      <c r="Q512" s="65"/>
      <c r="R512" s="65"/>
      <c r="S512" s="65"/>
      <c r="T512" s="65"/>
      <c r="U512" s="65"/>
      <c r="V512" s="5"/>
      <c r="W512" s="7"/>
      <c r="X512" s="7"/>
      <c r="Y512" s="7"/>
      <c r="Z512" s="3"/>
      <c r="AA512" s="2"/>
      <c r="AB512" s="1"/>
      <c r="AC512" s="1"/>
      <c r="AD512" s="3"/>
      <c r="AE512" s="2"/>
      <c r="AF512" s="1"/>
      <c r="AG512" s="1"/>
    </row>
    <row r="513" spans="1:33" s="35" customFormat="1" ht="15.75" customHeight="1">
      <c r="A513" s="17">
        <v>12</v>
      </c>
      <c r="B513" s="36">
        <v>1</v>
      </c>
      <c r="C513" s="37">
        <v>0</v>
      </c>
      <c r="D513" s="37">
        <v>1</v>
      </c>
      <c r="E513" s="91">
        <v>47</v>
      </c>
      <c r="F513" s="36">
        <v>3</v>
      </c>
      <c r="G513" s="37">
        <v>2</v>
      </c>
      <c r="H513" s="37">
        <v>1</v>
      </c>
      <c r="I513" s="91">
        <v>82</v>
      </c>
      <c r="J513" s="36">
        <v>4</v>
      </c>
      <c r="K513" s="37">
        <v>3</v>
      </c>
      <c r="L513" s="37">
        <v>1</v>
      </c>
      <c r="M513" s="65"/>
      <c r="N513" s="65"/>
      <c r="O513" s="65"/>
      <c r="P513" s="65"/>
      <c r="Q513" s="65"/>
      <c r="R513" s="65"/>
      <c r="S513" s="65"/>
      <c r="T513" s="65"/>
      <c r="U513" s="65"/>
      <c r="V513" s="5"/>
      <c r="W513" s="7"/>
      <c r="X513" s="7"/>
      <c r="Y513" s="7"/>
      <c r="Z513" s="3"/>
      <c r="AA513" s="2"/>
      <c r="AB513" s="1"/>
      <c r="AC513" s="1"/>
      <c r="AD513" s="3"/>
      <c r="AE513" s="2"/>
      <c r="AF513" s="1"/>
      <c r="AG513" s="1"/>
    </row>
    <row r="514" spans="1:33" s="35" customFormat="1" ht="15.75" customHeight="1">
      <c r="A514" s="17">
        <v>13</v>
      </c>
      <c r="B514" s="36">
        <v>2</v>
      </c>
      <c r="C514" s="37">
        <v>1</v>
      </c>
      <c r="D514" s="37">
        <v>1</v>
      </c>
      <c r="E514" s="91">
        <v>48</v>
      </c>
      <c r="F514" s="36">
        <v>9</v>
      </c>
      <c r="G514" s="37">
        <v>5</v>
      </c>
      <c r="H514" s="37">
        <v>4</v>
      </c>
      <c r="I514" s="91">
        <v>83</v>
      </c>
      <c r="J514" s="36">
        <v>3</v>
      </c>
      <c r="K514" s="37">
        <v>1</v>
      </c>
      <c r="L514" s="37">
        <v>2</v>
      </c>
      <c r="M514" s="65"/>
      <c r="N514" s="65"/>
      <c r="O514" s="65"/>
      <c r="P514" s="65"/>
      <c r="Q514" s="65"/>
      <c r="R514" s="65"/>
      <c r="S514" s="65"/>
      <c r="T514" s="65"/>
      <c r="U514" s="65"/>
      <c r="V514" s="5"/>
      <c r="W514" s="7"/>
      <c r="X514" s="7"/>
      <c r="Y514" s="7"/>
      <c r="Z514" s="3"/>
      <c r="AA514" s="2"/>
      <c r="AB514" s="1"/>
      <c r="AC514" s="1"/>
      <c r="AD514" s="3"/>
      <c r="AE514" s="2"/>
      <c r="AF514" s="1"/>
      <c r="AG514" s="1"/>
    </row>
    <row r="515" spans="1:33" s="35" customFormat="1" ht="18" customHeight="1">
      <c r="A515" s="19">
        <v>14</v>
      </c>
      <c r="B515" s="39">
        <v>6</v>
      </c>
      <c r="C515" s="40">
        <v>2</v>
      </c>
      <c r="D515" s="40">
        <v>4</v>
      </c>
      <c r="E515" s="92">
        <v>49</v>
      </c>
      <c r="F515" s="39">
        <v>9</v>
      </c>
      <c r="G515" s="40">
        <v>6</v>
      </c>
      <c r="H515" s="40">
        <v>3</v>
      </c>
      <c r="I515" s="92">
        <v>84</v>
      </c>
      <c r="J515" s="39">
        <v>2</v>
      </c>
      <c r="K515" s="40">
        <v>1</v>
      </c>
      <c r="L515" s="40">
        <v>1</v>
      </c>
      <c r="M515" s="65"/>
      <c r="N515" s="65"/>
      <c r="O515" s="65"/>
      <c r="P515" s="65"/>
      <c r="Q515" s="65"/>
      <c r="R515" s="65"/>
      <c r="S515" s="65"/>
      <c r="T515" s="65"/>
      <c r="U515" s="65"/>
      <c r="V515" s="5"/>
      <c r="W515" s="7"/>
      <c r="X515" s="7"/>
      <c r="Y515" s="7"/>
      <c r="Z515" s="3"/>
      <c r="AA515" s="2"/>
      <c r="AB515" s="1"/>
      <c r="AC515" s="1"/>
      <c r="AD515" s="3"/>
      <c r="AE515" s="2"/>
      <c r="AF515" s="1"/>
      <c r="AG515" s="1"/>
    </row>
    <row r="516" spans="1:33" s="6" customFormat="1" ht="25.5" customHeight="1">
      <c r="A516" s="10" t="s">
        <v>22</v>
      </c>
      <c r="B516" s="44">
        <v>13</v>
      </c>
      <c r="C516" s="44">
        <v>5</v>
      </c>
      <c r="D516" s="44">
        <v>8</v>
      </c>
      <c r="E516" s="98" t="s">
        <v>23</v>
      </c>
      <c r="F516" s="44">
        <v>31</v>
      </c>
      <c r="G516" s="44">
        <v>12</v>
      </c>
      <c r="H516" s="44">
        <v>19</v>
      </c>
      <c r="I516" s="98" t="s">
        <v>24</v>
      </c>
      <c r="J516" s="44">
        <v>20</v>
      </c>
      <c r="K516" s="44">
        <v>7</v>
      </c>
      <c r="L516" s="44">
        <v>13</v>
      </c>
      <c r="M516" s="65"/>
      <c r="N516" s="65"/>
      <c r="O516" s="65"/>
      <c r="P516" s="65"/>
      <c r="Q516" s="65"/>
      <c r="R516" s="65"/>
      <c r="S516" s="65"/>
      <c r="T516" s="65"/>
      <c r="U516" s="65"/>
      <c r="V516" s="5"/>
      <c r="W516" s="7"/>
      <c r="X516" s="7"/>
      <c r="Y516" s="7"/>
      <c r="Z516" s="3"/>
      <c r="AA516" s="2"/>
      <c r="AB516" s="1"/>
      <c r="AC516" s="1"/>
      <c r="AD516" s="3"/>
      <c r="AE516" s="2"/>
      <c r="AF516" s="1"/>
      <c r="AG516" s="1"/>
    </row>
    <row r="517" spans="1:33" s="35" customFormat="1" ht="15.75" customHeight="1">
      <c r="A517" s="17">
        <v>15</v>
      </c>
      <c r="B517" s="36">
        <v>3</v>
      </c>
      <c r="C517" s="37">
        <v>1</v>
      </c>
      <c r="D517" s="37">
        <v>2</v>
      </c>
      <c r="E517" s="91">
        <v>50</v>
      </c>
      <c r="F517" s="36">
        <v>8</v>
      </c>
      <c r="G517" s="37">
        <v>6</v>
      </c>
      <c r="H517" s="37">
        <v>2</v>
      </c>
      <c r="I517" s="91">
        <v>85</v>
      </c>
      <c r="J517" s="36">
        <v>1</v>
      </c>
      <c r="K517" s="37">
        <v>1</v>
      </c>
      <c r="L517" s="37">
        <v>0</v>
      </c>
      <c r="M517" s="65"/>
      <c r="N517" s="65"/>
      <c r="O517" s="65"/>
      <c r="P517" s="65"/>
      <c r="Q517" s="65"/>
      <c r="R517" s="65"/>
      <c r="S517" s="65"/>
      <c r="T517" s="65"/>
      <c r="U517" s="65"/>
      <c r="V517" s="5"/>
      <c r="W517" s="7"/>
      <c r="X517" s="7"/>
      <c r="Y517" s="7"/>
      <c r="Z517" s="3"/>
      <c r="AA517" s="2"/>
      <c r="AB517" s="1"/>
      <c r="AC517" s="1"/>
      <c r="AD517" s="3"/>
      <c r="AE517" s="2"/>
      <c r="AF517" s="1"/>
      <c r="AG517" s="1"/>
    </row>
    <row r="518" spans="1:33" s="35" customFormat="1" ht="15.75" customHeight="1">
      <c r="A518" s="17">
        <v>16</v>
      </c>
      <c r="B518" s="36">
        <v>1</v>
      </c>
      <c r="C518" s="37">
        <v>0</v>
      </c>
      <c r="D518" s="37">
        <v>1</v>
      </c>
      <c r="E518" s="91">
        <v>51</v>
      </c>
      <c r="F518" s="36">
        <v>4</v>
      </c>
      <c r="G518" s="37">
        <v>1</v>
      </c>
      <c r="H518" s="37">
        <v>3</v>
      </c>
      <c r="I518" s="91">
        <v>86</v>
      </c>
      <c r="J518" s="36">
        <v>5</v>
      </c>
      <c r="K518" s="37">
        <v>3</v>
      </c>
      <c r="L518" s="37">
        <v>2</v>
      </c>
      <c r="M518" s="65"/>
      <c r="N518" s="65"/>
      <c r="O518" s="65"/>
      <c r="P518" s="65"/>
      <c r="Q518" s="65"/>
      <c r="R518" s="65"/>
      <c r="S518" s="65"/>
      <c r="T518" s="65"/>
      <c r="U518" s="65"/>
      <c r="V518" s="5"/>
      <c r="W518" s="7"/>
      <c r="X518" s="7"/>
      <c r="Y518" s="7"/>
      <c r="Z518" s="3"/>
      <c r="AA518" s="2"/>
      <c r="AB518" s="1"/>
      <c r="AC518" s="1"/>
      <c r="AD518" s="3"/>
      <c r="AE518" s="2"/>
      <c r="AF518" s="1"/>
      <c r="AG518" s="1"/>
    </row>
    <row r="519" spans="1:33" s="35" customFormat="1" ht="15.75" customHeight="1">
      <c r="A519" s="17">
        <v>17</v>
      </c>
      <c r="B519" s="36">
        <v>4</v>
      </c>
      <c r="C519" s="37">
        <v>1</v>
      </c>
      <c r="D519" s="37">
        <v>3</v>
      </c>
      <c r="E519" s="91">
        <v>52</v>
      </c>
      <c r="F519" s="36">
        <v>6</v>
      </c>
      <c r="G519" s="37">
        <v>2</v>
      </c>
      <c r="H519" s="37">
        <v>4</v>
      </c>
      <c r="I519" s="91">
        <v>87</v>
      </c>
      <c r="J519" s="36">
        <v>6</v>
      </c>
      <c r="K519" s="37">
        <v>1</v>
      </c>
      <c r="L519" s="37">
        <v>5</v>
      </c>
      <c r="M519" s="65"/>
      <c r="N519" s="65"/>
      <c r="O519" s="65"/>
      <c r="P519" s="65"/>
      <c r="Q519" s="65"/>
      <c r="R519" s="65"/>
      <c r="S519" s="65"/>
      <c r="T519" s="65"/>
      <c r="U519" s="65"/>
      <c r="V519" s="5"/>
      <c r="W519" s="7"/>
      <c r="X519" s="7"/>
      <c r="Y519" s="7"/>
      <c r="Z519" s="3"/>
      <c r="AA519" s="2"/>
      <c r="AB519" s="1"/>
      <c r="AC519" s="1"/>
      <c r="AD519" s="3"/>
      <c r="AE519" s="2"/>
      <c r="AF519" s="1"/>
      <c r="AG519" s="1"/>
    </row>
    <row r="520" spans="1:33" s="35" customFormat="1" ht="15.75" customHeight="1">
      <c r="A520" s="17">
        <v>18</v>
      </c>
      <c r="B520" s="36">
        <v>4</v>
      </c>
      <c r="C520" s="37">
        <v>2</v>
      </c>
      <c r="D520" s="37">
        <v>2</v>
      </c>
      <c r="E520" s="91">
        <v>53</v>
      </c>
      <c r="F520" s="36">
        <v>6</v>
      </c>
      <c r="G520" s="37">
        <v>1</v>
      </c>
      <c r="H520" s="37">
        <v>5</v>
      </c>
      <c r="I520" s="91">
        <v>88</v>
      </c>
      <c r="J520" s="36">
        <v>2</v>
      </c>
      <c r="K520" s="37">
        <v>1</v>
      </c>
      <c r="L520" s="37">
        <v>1</v>
      </c>
      <c r="M520" s="65"/>
      <c r="N520" s="65"/>
      <c r="O520" s="65"/>
      <c r="P520" s="65"/>
      <c r="Q520" s="65"/>
      <c r="R520" s="65"/>
      <c r="S520" s="65"/>
      <c r="T520" s="65"/>
      <c r="U520" s="65"/>
      <c r="V520" s="5"/>
      <c r="W520" s="7"/>
      <c r="X520" s="7"/>
      <c r="Y520" s="7"/>
      <c r="Z520" s="3"/>
      <c r="AA520" s="2"/>
      <c r="AB520" s="1"/>
      <c r="AC520" s="1"/>
      <c r="AD520" s="3"/>
      <c r="AE520" s="2"/>
      <c r="AF520" s="1"/>
      <c r="AG520" s="1"/>
    </row>
    <row r="521" spans="1:33" s="35" customFormat="1" ht="18" customHeight="1">
      <c r="A521" s="19">
        <v>19</v>
      </c>
      <c r="B521" s="39">
        <v>1</v>
      </c>
      <c r="C521" s="40">
        <v>1</v>
      </c>
      <c r="D521" s="40">
        <v>0</v>
      </c>
      <c r="E521" s="92">
        <v>54</v>
      </c>
      <c r="F521" s="39">
        <v>7</v>
      </c>
      <c r="G521" s="40">
        <v>2</v>
      </c>
      <c r="H521" s="40">
        <v>5</v>
      </c>
      <c r="I521" s="92">
        <v>89</v>
      </c>
      <c r="J521" s="39">
        <v>6</v>
      </c>
      <c r="K521" s="40">
        <v>1</v>
      </c>
      <c r="L521" s="40">
        <v>5</v>
      </c>
      <c r="M521" s="65"/>
      <c r="N521" s="65"/>
      <c r="O521" s="65"/>
      <c r="P521" s="65"/>
      <c r="Q521" s="65"/>
      <c r="R521" s="65"/>
      <c r="S521" s="65"/>
      <c r="T521" s="65"/>
      <c r="U521" s="65"/>
      <c r="V521" s="5"/>
      <c r="W521" s="7"/>
      <c r="X521" s="7"/>
      <c r="Y521" s="7"/>
      <c r="Z521" s="3"/>
      <c r="AA521" s="2"/>
      <c r="AB521" s="1"/>
      <c r="AC521" s="1"/>
      <c r="AD521" s="3"/>
      <c r="AE521" s="2"/>
      <c r="AF521" s="1"/>
      <c r="AG521" s="1"/>
    </row>
    <row r="522" spans="1:33" s="6" customFormat="1" ht="25.5" customHeight="1">
      <c r="A522" s="10" t="s">
        <v>25</v>
      </c>
      <c r="B522" s="44">
        <v>12</v>
      </c>
      <c r="C522" s="44">
        <v>5</v>
      </c>
      <c r="D522" s="44">
        <v>7</v>
      </c>
      <c r="E522" s="98" t="s">
        <v>26</v>
      </c>
      <c r="F522" s="44">
        <v>18</v>
      </c>
      <c r="G522" s="44">
        <v>12</v>
      </c>
      <c r="H522" s="44">
        <v>6</v>
      </c>
      <c r="I522" s="98" t="s">
        <v>27</v>
      </c>
      <c r="J522" s="44">
        <v>11</v>
      </c>
      <c r="K522" s="44">
        <v>5</v>
      </c>
      <c r="L522" s="44">
        <v>6</v>
      </c>
      <c r="M522" s="65"/>
      <c r="N522" s="65"/>
      <c r="O522" s="65"/>
      <c r="P522" s="65"/>
      <c r="Q522" s="65"/>
      <c r="R522" s="65"/>
      <c r="S522" s="65"/>
      <c r="T522" s="65"/>
      <c r="U522" s="65"/>
      <c r="V522" s="5"/>
      <c r="W522" s="7"/>
      <c r="X522" s="7"/>
      <c r="Y522" s="7"/>
      <c r="Z522" s="3"/>
      <c r="AA522" s="2"/>
      <c r="AB522" s="1"/>
      <c r="AC522" s="1"/>
      <c r="AD522" s="3"/>
      <c r="AE522" s="2"/>
      <c r="AF522" s="1"/>
      <c r="AG522" s="1"/>
    </row>
    <row r="523" spans="1:33" s="35" customFormat="1" ht="15.75" customHeight="1">
      <c r="A523" s="17">
        <v>20</v>
      </c>
      <c r="B523" s="36">
        <v>2</v>
      </c>
      <c r="C523" s="37">
        <v>1</v>
      </c>
      <c r="D523" s="37">
        <v>1</v>
      </c>
      <c r="E523" s="91">
        <v>55</v>
      </c>
      <c r="F523" s="36">
        <v>3</v>
      </c>
      <c r="G523" s="37">
        <v>3</v>
      </c>
      <c r="H523" s="37">
        <v>0</v>
      </c>
      <c r="I523" s="91">
        <v>90</v>
      </c>
      <c r="J523" s="36">
        <v>1</v>
      </c>
      <c r="K523" s="37">
        <v>0</v>
      </c>
      <c r="L523" s="37">
        <v>1</v>
      </c>
      <c r="M523" s="65"/>
      <c r="N523" s="65"/>
      <c r="O523" s="65"/>
      <c r="P523" s="65"/>
      <c r="Q523" s="65"/>
      <c r="R523" s="65"/>
      <c r="S523" s="65"/>
      <c r="T523" s="65"/>
      <c r="U523" s="65"/>
      <c r="V523" s="5"/>
      <c r="W523" s="7"/>
      <c r="X523" s="7"/>
      <c r="Y523" s="7"/>
      <c r="Z523" s="3"/>
      <c r="AA523" s="2"/>
      <c r="AB523" s="1"/>
      <c r="AC523" s="1"/>
      <c r="AD523" s="3"/>
      <c r="AE523" s="2"/>
      <c r="AF523" s="1"/>
      <c r="AG523" s="1"/>
    </row>
    <row r="524" spans="1:33" s="35" customFormat="1" ht="15.75" customHeight="1">
      <c r="A524" s="17">
        <v>21</v>
      </c>
      <c r="B524" s="36">
        <v>2</v>
      </c>
      <c r="C524" s="37">
        <v>1</v>
      </c>
      <c r="D524" s="37">
        <v>1</v>
      </c>
      <c r="E524" s="91">
        <v>56</v>
      </c>
      <c r="F524" s="36">
        <v>7</v>
      </c>
      <c r="G524" s="37">
        <v>4</v>
      </c>
      <c r="H524" s="37">
        <v>3</v>
      </c>
      <c r="I524" s="91">
        <v>91</v>
      </c>
      <c r="J524" s="36">
        <v>2</v>
      </c>
      <c r="K524" s="37">
        <v>0</v>
      </c>
      <c r="L524" s="37">
        <v>2</v>
      </c>
      <c r="M524" s="65"/>
      <c r="N524" s="65"/>
      <c r="O524" s="65"/>
      <c r="P524" s="65"/>
      <c r="Q524" s="65"/>
      <c r="R524" s="65"/>
      <c r="S524" s="65"/>
      <c r="T524" s="65"/>
      <c r="U524" s="65"/>
      <c r="V524" s="5"/>
      <c r="W524" s="7"/>
      <c r="X524" s="7"/>
      <c r="Y524" s="7"/>
      <c r="Z524" s="3"/>
      <c r="AA524" s="2"/>
      <c r="AB524" s="1"/>
      <c r="AC524" s="1"/>
      <c r="AD524" s="3"/>
      <c r="AE524" s="2"/>
      <c r="AF524" s="1"/>
      <c r="AG524" s="1"/>
    </row>
    <row r="525" spans="1:33" s="35" customFormat="1" ht="15.75" customHeight="1">
      <c r="A525" s="17">
        <v>22</v>
      </c>
      <c r="B525" s="36">
        <v>2</v>
      </c>
      <c r="C525" s="37">
        <v>0</v>
      </c>
      <c r="D525" s="37">
        <v>2</v>
      </c>
      <c r="E525" s="91">
        <v>57</v>
      </c>
      <c r="F525" s="36">
        <v>1</v>
      </c>
      <c r="G525" s="37">
        <v>1</v>
      </c>
      <c r="H525" s="37">
        <v>0</v>
      </c>
      <c r="I525" s="91">
        <v>92</v>
      </c>
      <c r="J525" s="36">
        <v>6</v>
      </c>
      <c r="K525" s="37">
        <v>5</v>
      </c>
      <c r="L525" s="37">
        <v>1</v>
      </c>
      <c r="M525" s="65"/>
      <c r="N525" s="65"/>
      <c r="O525" s="65"/>
      <c r="P525" s="65"/>
      <c r="Q525" s="65"/>
      <c r="R525" s="65"/>
      <c r="S525" s="65"/>
      <c r="T525" s="65"/>
      <c r="U525" s="65"/>
      <c r="V525" s="5"/>
      <c r="W525" s="7"/>
      <c r="X525" s="7"/>
      <c r="Y525" s="7"/>
      <c r="Z525" s="3"/>
      <c r="AA525" s="2"/>
      <c r="AB525" s="1"/>
      <c r="AC525" s="1"/>
      <c r="AD525" s="3"/>
      <c r="AE525" s="2"/>
      <c r="AF525" s="1"/>
      <c r="AG525" s="1"/>
    </row>
    <row r="526" spans="1:33" s="35" customFormat="1" ht="15.75" customHeight="1">
      <c r="A526" s="17">
        <v>23</v>
      </c>
      <c r="B526" s="36">
        <v>3</v>
      </c>
      <c r="C526" s="37">
        <v>1</v>
      </c>
      <c r="D526" s="37">
        <v>2</v>
      </c>
      <c r="E526" s="91">
        <v>58</v>
      </c>
      <c r="F526" s="36">
        <v>5</v>
      </c>
      <c r="G526" s="37">
        <v>3</v>
      </c>
      <c r="H526" s="37">
        <v>2</v>
      </c>
      <c r="I526" s="91">
        <v>93</v>
      </c>
      <c r="J526" s="36">
        <v>1</v>
      </c>
      <c r="K526" s="37">
        <v>0</v>
      </c>
      <c r="L526" s="37">
        <v>1</v>
      </c>
      <c r="M526" s="65"/>
      <c r="N526" s="65"/>
      <c r="O526" s="65"/>
      <c r="P526" s="65"/>
      <c r="Q526" s="65"/>
      <c r="R526" s="65"/>
      <c r="S526" s="65"/>
      <c r="T526" s="65"/>
      <c r="U526" s="65"/>
      <c r="V526" s="5"/>
      <c r="W526" s="7"/>
      <c r="X526" s="7"/>
      <c r="Y526" s="7"/>
      <c r="Z526" s="3"/>
      <c r="AA526" s="2"/>
      <c r="AB526" s="1"/>
      <c r="AC526" s="1"/>
      <c r="AD526" s="3"/>
      <c r="AE526" s="2"/>
      <c r="AF526" s="1"/>
      <c r="AG526" s="1"/>
    </row>
    <row r="527" spans="1:33" s="35" customFormat="1" ht="18" customHeight="1">
      <c r="A527" s="19">
        <v>24</v>
      </c>
      <c r="B527" s="39">
        <v>3</v>
      </c>
      <c r="C527" s="40">
        <v>2</v>
      </c>
      <c r="D527" s="40">
        <v>1</v>
      </c>
      <c r="E527" s="92">
        <v>59</v>
      </c>
      <c r="F527" s="39">
        <v>2</v>
      </c>
      <c r="G527" s="40">
        <v>1</v>
      </c>
      <c r="H527" s="40">
        <v>1</v>
      </c>
      <c r="I527" s="92">
        <v>94</v>
      </c>
      <c r="J527" s="39">
        <v>1</v>
      </c>
      <c r="K527" s="40">
        <v>0</v>
      </c>
      <c r="L527" s="40">
        <v>1</v>
      </c>
      <c r="M527" s="65"/>
      <c r="N527" s="65"/>
      <c r="O527" s="65"/>
      <c r="P527" s="65"/>
      <c r="Q527" s="65"/>
      <c r="R527" s="65"/>
      <c r="S527" s="65"/>
      <c r="T527" s="65"/>
      <c r="U527" s="65"/>
      <c r="V527" s="5"/>
      <c r="W527" s="7"/>
      <c r="X527" s="7"/>
      <c r="Y527" s="7"/>
      <c r="Z527" s="3"/>
      <c r="AA527" s="2"/>
      <c r="AB527" s="1"/>
      <c r="AC527" s="1"/>
      <c r="AD527" s="3"/>
      <c r="AE527" s="2"/>
      <c r="AF527" s="1"/>
      <c r="AG527" s="1"/>
    </row>
    <row r="528" spans="1:33" s="6" customFormat="1" ht="25.5" customHeight="1">
      <c r="A528" s="10" t="s">
        <v>28</v>
      </c>
      <c r="B528" s="44">
        <v>3</v>
      </c>
      <c r="C528" s="44">
        <v>1</v>
      </c>
      <c r="D528" s="44">
        <v>2</v>
      </c>
      <c r="E528" s="98" t="s">
        <v>29</v>
      </c>
      <c r="F528" s="44">
        <v>19</v>
      </c>
      <c r="G528" s="44">
        <v>11</v>
      </c>
      <c r="H528" s="44">
        <v>8</v>
      </c>
      <c r="I528" s="93" t="s">
        <v>30</v>
      </c>
      <c r="J528" s="44">
        <v>9</v>
      </c>
      <c r="K528" s="44">
        <v>1</v>
      </c>
      <c r="L528" s="44">
        <v>8</v>
      </c>
      <c r="M528" s="65"/>
      <c r="N528" s="65"/>
      <c r="O528" s="65"/>
      <c r="P528" s="65"/>
      <c r="Q528" s="65"/>
      <c r="R528" s="65"/>
      <c r="S528" s="65"/>
      <c r="T528" s="65"/>
      <c r="U528" s="65"/>
      <c r="V528" s="5"/>
      <c r="W528" s="7"/>
      <c r="X528" s="7"/>
      <c r="Y528" s="7"/>
      <c r="Z528" s="3"/>
      <c r="AA528" s="2"/>
      <c r="AB528" s="1"/>
      <c r="AC528" s="1"/>
      <c r="AD528" s="3"/>
      <c r="AE528" s="2"/>
      <c r="AF528" s="1"/>
      <c r="AG528" s="1"/>
    </row>
    <row r="529" spans="1:33" s="35" customFormat="1" ht="15.75" customHeight="1">
      <c r="A529" s="17">
        <v>25</v>
      </c>
      <c r="B529" s="36">
        <v>0</v>
      </c>
      <c r="C529" s="37">
        <v>0</v>
      </c>
      <c r="D529" s="37">
        <v>0</v>
      </c>
      <c r="E529" s="91">
        <v>60</v>
      </c>
      <c r="F529" s="36">
        <v>4</v>
      </c>
      <c r="G529" s="37">
        <v>2</v>
      </c>
      <c r="H529" s="37">
        <v>2</v>
      </c>
      <c r="I529" s="91">
        <v>95</v>
      </c>
      <c r="J529" s="36">
        <v>0</v>
      </c>
      <c r="K529" s="37">
        <v>0</v>
      </c>
      <c r="L529" s="37">
        <v>0</v>
      </c>
      <c r="M529" s="65"/>
      <c r="N529" s="65"/>
      <c r="O529" s="65"/>
      <c r="P529" s="65"/>
      <c r="Q529" s="65"/>
      <c r="R529" s="65"/>
      <c r="S529" s="65"/>
      <c r="T529" s="65"/>
      <c r="U529" s="65"/>
      <c r="V529" s="5"/>
      <c r="W529" s="7"/>
      <c r="X529" s="7"/>
      <c r="Y529" s="7"/>
      <c r="Z529" s="3"/>
      <c r="AA529" s="2"/>
      <c r="AB529" s="1"/>
      <c r="AC529" s="1"/>
      <c r="AD529" s="3"/>
      <c r="AE529" s="2"/>
      <c r="AF529" s="1"/>
      <c r="AG529" s="1"/>
    </row>
    <row r="530" spans="1:33" s="35" customFormat="1" ht="15.75" customHeight="1">
      <c r="A530" s="17">
        <v>26</v>
      </c>
      <c r="B530" s="36">
        <v>0</v>
      </c>
      <c r="C530" s="37">
        <v>0</v>
      </c>
      <c r="D530" s="37">
        <v>0</v>
      </c>
      <c r="E530" s="91">
        <v>61</v>
      </c>
      <c r="F530" s="36">
        <v>1</v>
      </c>
      <c r="G530" s="37">
        <v>0</v>
      </c>
      <c r="H530" s="37">
        <v>1</v>
      </c>
      <c r="I530" s="91">
        <v>96</v>
      </c>
      <c r="J530" s="36">
        <v>2</v>
      </c>
      <c r="K530" s="37">
        <v>0</v>
      </c>
      <c r="L530" s="37">
        <v>2</v>
      </c>
      <c r="M530" s="65"/>
      <c r="N530" s="65"/>
      <c r="O530" s="65"/>
      <c r="P530" s="65"/>
      <c r="Q530" s="65"/>
      <c r="R530" s="65"/>
      <c r="S530" s="65"/>
      <c r="T530" s="65"/>
      <c r="U530" s="65"/>
      <c r="V530" s="5"/>
      <c r="W530" s="7"/>
      <c r="X530" s="7"/>
      <c r="Y530" s="7"/>
      <c r="Z530" s="3"/>
      <c r="AA530" s="2"/>
      <c r="AB530" s="1"/>
      <c r="AC530" s="1"/>
      <c r="AD530" s="3"/>
      <c r="AE530" s="2"/>
      <c r="AF530" s="1"/>
      <c r="AG530" s="1"/>
    </row>
    <row r="531" spans="1:33" s="35" customFormat="1" ht="15.75" customHeight="1">
      <c r="A531" s="17">
        <v>27</v>
      </c>
      <c r="B531" s="36">
        <v>1</v>
      </c>
      <c r="C531" s="37">
        <v>0</v>
      </c>
      <c r="D531" s="37">
        <v>1</v>
      </c>
      <c r="E531" s="91">
        <v>62</v>
      </c>
      <c r="F531" s="36">
        <v>5</v>
      </c>
      <c r="G531" s="37">
        <v>1</v>
      </c>
      <c r="H531" s="37">
        <v>4</v>
      </c>
      <c r="I531" s="91">
        <v>97</v>
      </c>
      <c r="J531" s="36">
        <v>2</v>
      </c>
      <c r="K531" s="37">
        <v>1</v>
      </c>
      <c r="L531" s="37">
        <v>1</v>
      </c>
      <c r="M531" s="65"/>
      <c r="N531" s="65"/>
      <c r="O531" s="65"/>
      <c r="P531" s="65"/>
      <c r="Q531" s="65"/>
      <c r="R531" s="65"/>
      <c r="S531" s="65"/>
      <c r="T531" s="65"/>
      <c r="U531" s="65"/>
      <c r="V531" s="5"/>
      <c r="W531" s="7"/>
      <c r="X531" s="7"/>
      <c r="Y531" s="7"/>
      <c r="Z531" s="3"/>
      <c r="AA531" s="2"/>
      <c r="AB531" s="1"/>
      <c r="AC531" s="1"/>
      <c r="AD531" s="3"/>
      <c r="AE531" s="2"/>
      <c r="AF531" s="1"/>
      <c r="AG531" s="1"/>
    </row>
    <row r="532" spans="1:33" s="35" customFormat="1" ht="15.75" customHeight="1">
      <c r="A532" s="17">
        <v>28</v>
      </c>
      <c r="B532" s="36">
        <v>0</v>
      </c>
      <c r="C532" s="37">
        <v>0</v>
      </c>
      <c r="D532" s="37">
        <v>0</v>
      </c>
      <c r="E532" s="91">
        <v>63</v>
      </c>
      <c r="F532" s="36">
        <v>6</v>
      </c>
      <c r="G532" s="37">
        <v>5</v>
      </c>
      <c r="H532" s="37">
        <v>1</v>
      </c>
      <c r="I532" s="91">
        <v>98</v>
      </c>
      <c r="J532" s="36">
        <v>1</v>
      </c>
      <c r="K532" s="37">
        <v>0</v>
      </c>
      <c r="L532" s="37">
        <v>1</v>
      </c>
      <c r="M532" s="65"/>
      <c r="N532" s="65"/>
      <c r="O532" s="65"/>
      <c r="P532" s="65"/>
      <c r="Q532" s="65"/>
      <c r="R532" s="65"/>
      <c r="S532" s="65"/>
      <c r="T532" s="65"/>
      <c r="U532" s="65"/>
      <c r="V532" s="5"/>
      <c r="W532" s="7"/>
      <c r="X532" s="7"/>
      <c r="Y532" s="7"/>
      <c r="Z532" s="3"/>
      <c r="AA532" s="2"/>
      <c r="AB532" s="1"/>
      <c r="AC532" s="1"/>
      <c r="AD532" s="3"/>
      <c r="AE532" s="2"/>
      <c r="AF532" s="1"/>
      <c r="AG532" s="1"/>
    </row>
    <row r="533" spans="1:33" s="35" customFormat="1" ht="18" customHeight="1">
      <c r="A533" s="19">
        <v>29</v>
      </c>
      <c r="B533" s="39">
        <v>2</v>
      </c>
      <c r="C533" s="40">
        <v>1</v>
      </c>
      <c r="D533" s="40">
        <v>1</v>
      </c>
      <c r="E533" s="92">
        <v>64</v>
      </c>
      <c r="F533" s="39">
        <v>3</v>
      </c>
      <c r="G533" s="40">
        <v>3</v>
      </c>
      <c r="H533" s="40">
        <v>0</v>
      </c>
      <c r="I533" s="91">
        <v>99</v>
      </c>
      <c r="J533" s="36">
        <v>1</v>
      </c>
      <c r="K533" s="37">
        <v>0</v>
      </c>
      <c r="L533" s="37">
        <v>1</v>
      </c>
      <c r="M533" s="65"/>
      <c r="N533" s="65"/>
      <c r="O533" s="65"/>
      <c r="P533" s="65"/>
      <c r="Q533" s="65"/>
      <c r="R533" s="65"/>
      <c r="S533" s="65"/>
      <c r="T533" s="65"/>
      <c r="U533" s="65"/>
      <c r="V533" s="5"/>
      <c r="W533" s="7"/>
      <c r="X533" s="7"/>
      <c r="Y533" s="7"/>
      <c r="Z533" s="3"/>
      <c r="AA533" s="2"/>
      <c r="AB533" s="1"/>
      <c r="AC533" s="1"/>
      <c r="AD533" s="3"/>
      <c r="AE533" s="2"/>
      <c r="AF533" s="1"/>
      <c r="AG533" s="1"/>
    </row>
    <row r="534" spans="1:33" s="6" customFormat="1" ht="25.5" customHeight="1">
      <c r="A534" s="10" t="s">
        <v>31</v>
      </c>
      <c r="B534" s="44">
        <v>8</v>
      </c>
      <c r="C534" s="44">
        <v>5</v>
      </c>
      <c r="D534" s="44">
        <v>3</v>
      </c>
      <c r="E534" s="98" t="s">
        <v>32</v>
      </c>
      <c r="F534" s="44">
        <v>23</v>
      </c>
      <c r="G534" s="44">
        <v>11</v>
      </c>
      <c r="H534" s="44">
        <v>12</v>
      </c>
      <c r="I534" s="95">
        <v>100</v>
      </c>
      <c r="J534" s="47">
        <v>0</v>
      </c>
      <c r="K534" s="48">
        <v>0</v>
      </c>
      <c r="L534" s="48">
        <v>0</v>
      </c>
      <c r="M534" s="65"/>
      <c r="N534" s="65"/>
      <c r="O534" s="65"/>
      <c r="P534" s="65"/>
      <c r="Q534" s="65"/>
      <c r="R534" s="65"/>
      <c r="S534" s="65"/>
      <c r="T534" s="65"/>
      <c r="U534" s="65"/>
      <c r="V534" s="5"/>
      <c r="W534" s="7"/>
      <c r="X534" s="7"/>
      <c r="Y534" s="7"/>
      <c r="Z534" s="3"/>
      <c r="AA534" s="2"/>
      <c r="AB534" s="1"/>
      <c r="AC534" s="1"/>
      <c r="AD534" s="3"/>
      <c r="AE534" s="2"/>
      <c r="AF534" s="1"/>
      <c r="AG534" s="1"/>
    </row>
    <row r="535" spans="1:33" s="35" customFormat="1" ht="15.75" customHeight="1">
      <c r="A535" s="17">
        <v>30</v>
      </c>
      <c r="B535" s="36">
        <v>4</v>
      </c>
      <c r="C535" s="37">
        <v>2</v>
      </c>
      <c r="D535" s="37">
        <v>2</v>
      </c>
      <c r="E535" s="91">
        <v>65</v>
      </c>
      <c r="F535" s="36">
        <v>3</v>
      </c>
      <c r="G535" s="37">
        <v>3</v>
      </c>
      <c r="H535" s="37">
        <v>0</v>
      </c>
      <c r="I535" s="91">
        <v>101</v>
      </c>
      <c r="J535" s="36">
        <v>1</v>
      </c>
      <c r="K535" s="37">
        <v>0</v>
      </c>
      <c r="L535" s="37">
        <v>1</v>
      </c>
      <c r="M535" s="65"/>
      <c r="N535" s="65"/>
      <c r="O535" s="65"/>
      <c r="P535" s="65"/>
      <c r="Q535" s="65"/>
      <c r="R535" s="65"/>
      <c r="S535" s="65"/>
      <c r="T535" s="65"/>
      <c r="U535" s="65"/>
      <c r="V535" s="5"/>
      <c r="W535" s="7"/>
      <c r="X535" s="7"/>
      <c r="Y535" s="7"/>
      <c r="Z535" s="3"/>
      <c r="AA535" s="2"/>
      <c r="AB535" s="1"/>
      <c r="AC535" s="1"/>
      <c r="AD535" s="3"/>
      <c r="AE535" s="2"/>
      <c r="AF535" s="1"/>
      <c r="AG535" s="1"/>
    </row>
    <row r="536" spans="1:33" s="35" customFormat="1" ht="15.75" customHeight="1">
      <c r="A536" s="17">
        <v>31</v>
      </c>
      <c r="B536" s="36">
        <v>1</v>
      </c>
      <c r="C536" s="37">
        <v>0</v>
      </c>
      <c r="D536" s="37">
        <v>1</v>
      </c>
      <c r="E536" s="91">
        <v>66</v>
      </c>
      <c r="F536" s="36">
        <v>4</v>
      </c>
      <c r="G536" s="37">
        <v>2</v>
      </c>
      <c r="H536" s="37">
        <v>2</v>
      </c>
      <c r="I536" s="91">
        <v>102</v>
      </c>
      <c r="J536" s="36">
        <v>0</v>
      </c>
      <c r="K536" s="37">
        <v>0</v>
      </c>
      <c r="L536" s="37">
        <v>0</v>
      </c>
      <c r="M536" s="65"/>
      <c r="N536" s="65"/>
      <c r="O536" s="65"/>
      <c r="P536" s="65"/>
      <c r="Q536" s="65"/>
      <c r="R536" s="65"/>
      <c r="S536" s="65"/>
      <c r="T536" s="65"/>
      <c r="U536" s="65"/>
      <c r="V536" s="5"/>
      <c r="W536" s="7"/>
      <c r="X536" s="7"/>
      <c r="Y536" s="7"/>
      <c r="Z536" s="3"/>
      <c r="AA536" s="2"/>
      <c r="AB536" s="1"/>
      <c r="AC536" s="1"/>
      <c r="AD536" s="3"/>
      <c r="AE536" s="2"/>
      <c r="AF536" s="1"/>
      <c r="AG536" s="1"/>
    </row>
    <row r="537" spans="1:33" s="35" customFormat="1" ht="15.75" customHeight="1">
      <c r="A537" s="17">
        <v>32</v>
      </c>
      <c r="B537" s="36">
        <v>3</v>
      </c>
      <c r="C537" s="37">
        <v>3</v>
      </c>
      <c r="D537" s="37">
        <v>0</v>
      </c>
      <c r="E537" s="91">
        <v>67</v>
      </c>
      <c r="F537" s="36">
        <v>7</v>
      </c>
      <c r="G537" s="37">
        <v>3</v>
      </c>
      <c r="H537" s="37">
        <v>4</v>
      </c>
      <c r="I537" s="91">
        <v>103</v>
      </c>
      <c r="J537" s="36">
        <v>0</v>
      </c>
      <c r="K537" s="37">
        <v>0</v>
      </c>
      <c r="L537" s="37">
        <v>0</v>
      </c>
      <c r="M537" s="65"/>
      <c r="N537" s="65"/>
      <c r="O537" s="65"/>
      <c r="P537" s="65"/>
      <c r="Q537" s="65"/>
      <c r="R537" s="65"/>
      <c r="S537" s="65"/>
      <c r="T537" s="65"/>
      <c r="U537" s="65"/>
      <c r="V537" s="5"/>
      <c r="W537" s="7"/>
      <c r="X537" s="7"/>
      <c r="Y537" s="7"/>
      <c r="Z537" s="3"/>
      <c r="AA537" s="2"/>
      <c r="AB537" s="1"/>
      <c r="AC537" s="1"/>
      <c r="AD537" s="3"/>
      <c r="AE537" s="2"/>
      <c r="AF537" s="1"/>
      <c r="AG537" s="1"/>
    </row>
    <row r="538" spans="1:33" s="35" customFormat="1" ht="15.75" customHeight="1">
      <c r="A538" s="17">
        <v>33</v>
      </c>
      <c r="B538" s="36">
        <v>0</v>
      </c>
      <c r="C538" s="37">
        <v>0</v>
      </c>
      <c r="D538" s="37">
        <v>0</v>
      </c>
      <c r="E538" s="91">
        <v>68</v>
      </c>
      <c r="F538" s="36">
        <v>4</v>
      </c>
      <c r="G538" s="37">
        <v>2</v>
      </c>
      <c r="H538" s="37">
        <v>2</v>
      </c>
      <c r="I538" s="96" t="s">
        <v>33</v>
      </c>
      <c r="J538" s="39">
        <v>2</v>
      </c>
      <c r="K538" s="40">
        <v>0</v>
      </c>
      <c r="L538" s="40">
        <v>2</v>
      </c>
      <c r="M538" s="65"/>
      <c r="N538" s="65"/>
      <c r="O538" s="65"/>
      <c r="P538" s="65"/>
      <c r="Q538" s="65"/>
      <c r="R538" s="65"/>
      <c r="S538" s="65"/>
      <c r="T538" s="65"/>
      <c r="U538" s="65"/>
      <c r="V538" s="5"/>
      <c r="W538" s="7"/>
      <c r="X538" s="7"/>
      <c r="Y538" s="7"/>
      <c r="Z538" s="3"/>
      <c r="AA538" s="2"/>
      <c r="AB538" s="1"/>
      <c r="AC538" s="1"/>
      <c r="AD538" s="3"/>
      <c r="AE538" s="2"/>
      <c r="AF538" s="1"/>
      <c r="AG538" s="1"/>
    </row>
    <row r="539" spans="1:33" s="35" customFormat="1" ht="21" customHeight="1" thickBot="1">
      <c r="A539" s="32">
        <v>34</v>
      </c>
      <c r="B539" s="36">
        <v>0</v>
      </c>
      <c r="C539" s="37">
        <v>0</v>
      </c>
      <c r="D539" s="37">
        <v>0</v>
      </c>
      <c r="E539" s="91">
        <v>69</v>
      </c>
      <c r="F539" s="36">
        <v>5</v>
      </c>
      <c r="G539" s="37">
        <v>1</v>
      </c>
      <c r="H539" s="37">
        <v>4</v>
      </c>
      <c r="I539" s="107" t="s">
        <v>5</v>
      </c>
      <c r="J539" s="47">
        <v>308</v>
      </c>
      <c r="K539" s="47">
        <v>149</v>
      </c>
      <c r="L539" s="47">
        <v>159</v>
      </c>
      <c r="M539" s="65"/>
      <c r="N539" s="65"/>
      <c r="O539" s="65"/>
      <c r="P539" s="65"/>
      <c r="Q539" s="65"/>
      <c r="R539" s="65"/>
      <c r="S539" s="65"/>
      <c r="T539" s="65"/>
      <c r="U539" s="65"/>
      <c r="V539" s="5"/>
      <c r="W539" s="7"/>
      <c r="X539" s="7"/>
      <c r="Y539" s="7"/>
      <c r="Z539" s="3"/>
      <c r="AA539" s="2"/>
      <c r="AB539" s="1"/>
      <c r="AC539" s="1"/>
      <c r="AD539" s="3"/>
      <c r="AE539" s="2"/>
      <c r="AF539" s="1"/>
      <c r="AG539" s="1"/>
    </row>
    <row r="540" spans="1:33" s="58" customFormat="1" ht="24" customHeight="1" thickTop="1" thickBot="1">
      <c r="A540" s="53" t="s">
        <v>34</v>
      </c>
      <c r="B540" s="115">
        <v>14</v>
      </c>
      <c r="C540" s="116">
        <v>5</v>
      </c>
      <c r="D540" s="116">
        <v>9</v>
      </c>
      <c r="E540" s="117" t="s">
        <v>36</v>
      </c>
      <c r="F540" s="116">
        <v>153</v>
      </c>
      <c r="G540" s="116">
        <v>77</v>
      </c>
      <c r="H540" s="116">
        <v>76</v>
      </c>
      <c r="I540" s="118" t="s">
        <v>37</v>
      </c>
      <c r="J540" s="116">
        <v>141</v>
      </c>
      <c r="K540" s="116">
        <v>67</v>
      </c>
      <c r="L540" s="116">
        <v>74</v>
      </c>
      <c r="M540" s="65"/>
      <c r="N540" s="65"/>
      <c r="O540" s="65"/>
      <c r="P540" s="65"/>
      <c r="Q540" s="65"/>
      <c r="R540" s="65"/>
      <c r="S540" s="65"/>
      <c r="T540" s="65"/>
      <c r="U540" s="65"/>
      <c r="V540" s="5"/>
      <c r="W540" s="7"/>
      <c r="X540" s="7"/>
      <c r="Y540" s="7"/>
      <c r="Z540" s="3"/>
      <c r="AA540" s="2"/>
      <c r="AB540" s="1"/>
      <c r="AC540" s="1"/>
      <c r="AD540" s="3"/>
      <c r="AE540" s="2"/>
      <c r="AF540" s="1"/>
      <c r="AG540" s="1"/>
    </row>
    <row r="541" spans="1:33" s="31" customFormat="1" ht="24" customHeight="1" thickBot="1">
      <c r="A541" s="24"/>
      <c r="B541" s="25" t="s">
        <v>39</v>
      </c>
      <c r="C541" s="26"/>
      <c r="D541" s="27"/>
      <c r="E541" s="28"/>
      <c r="F541" s="29"/>
      <c r="G541" s="59" t="s">
        <v>165</v>
      </c>
      <c r="H541" s="29"/>
      <c r="I541" s="28"/>
      <c r="J541" s="29"/>
      <c r="K541" s="60" t="s">
        <v>98</v>
      </c>
      <c r="L541" s="30"/>
      <c r="M541" s="35"/>
      <c r="N541" s="65"/>
      <c r="O541" s="65"/>
      <c r="P541" s="65"/>
      <c r="Q541" s="65"/>
      <c r="R541" s="65"/>
      <c r="S541" s="65"/>
      <c r="T541" s="65"/>
      <c r="U541" s="65"/>
      <c r="V541" s="5"/>
      <c r="W541" s="7"/>
      <c r="X541" s="7"/>
      <c r="Y541" s="7"/>
      <c r="Z541" s="3"/>
      <c r="AA541" s="2"/>
      <c r="AB541" s="1"/>
      <c r="AC541" s="1"/>
      <c r="AD541" s="3"/>
      <c r="AE541" s="2"/>
      <c r="AF541" s="1"/>
      <c r="AG541" s="1"/>
    </row>
    <row r="542" spans="1:33" s="4" customFormat="1" ht="21" customHeight="1">
      <c r="A542" s="11" t="s">
        <v>1</v>
      </c>
      <c r="B542" s="8" t="s">
        <v>2</v>
      </c>
      <c r="C542" s="8" t="s">
        <v>3</v>
      </c>
      <c r="D542" s="9" t="s">
        <v>4</v>
      </c>
      <c r="E542" s="11" t="s">
        <v>1</v>
      </c>
      <c r="F542" s="8" t="s">
        <v>2</v>
      </c>
      <c r="G542" s="8" t="s">
        <v>3</v>
      </c>
      <c r="H542" s="9" t="s">
        <v>4</v>
      </c>
      <c r="I542" s="11" t="s">
        <v>1</v>
      </c>
      <c r="J542" s="8" t="s">
        <v>2</v>
      </c>
      <c r="K542" s="8" t="s">
        <v>3</v>
      </c>
      <c r="L542" s="16" t="s">
        <v>4</v>
      </c>
      <c r="M542" s="65"/>
      <c r="N542" s="65"/>
      <c r="O542" s="65"/>
      <c r="P542" s="65"/>
      <c r="Q542" s="65"/>
      <c r="R542" s="65"/>
      <c r="S542" s="65"/>
      <c r="T542" s="65"/>
      <c r="U542" s="65"/>
      <c r="V542" s="5"/>
      <c r="W542" s="7"/>
      <c r="X542" s="7"/>
      <c r="Y542" s="7"/>
      <c r="Z542" s="3"/>
      <c r="AA542" s="2"/>
      <c r="AB542" s="1"/>
      <c r="AC542" s="1"/>
      <c r="AD542" s="3"/>
      <c r="AE542" s="2"/>
      <c r="AF542" s="1"/>
      <c r="AG542" s="1"/>
    </row>
    <row r="543" spans="1:33" s="6" customFormat="1" ht="25.5" customHeight="1">
      <c r="A543" s="10" t="s">
        <v>6</v>
      </c>
      <c r="B543" s="44">
        <v>4</v>
      </c>
      <c r="C543" s="44">
        <v>4</v>
      </c>
      <c r="D543" s="44">
        <v>0</v>
      </c>
      <c r="E543" s="98" t="s">
        <v>7</v>
      </c>
      <c r="F543" s="44">
        <v>11</v>
      </c>
      <c r="G543" s="44">
        <v>5</v>
      </c>
      <c r="H543" s="44">
        <v>6</v>
      </c>
      <c r="I543" s="98" t="s">
        <v>8</v>
      </c>
      <c r="J543" s="44">
        <v>21</v>
      </c>
      <c r="K543" s="44">
        <v>12</v>
      </c>
      <c r="L543" s="44">
        <v>9</v>
      </c>
      <c r="M543" s="65"/>
      <c r="N543" s="65"/>
      <c r="O543" s="65"/>
      <c r="P543" s="65"/>
      <c r="Q543" s="65"/>
      <c r="R543" s="65"/>
      <c r="S543" s="65"/>
      <c r="T543" s="65"/>
      <c r="U543" s="65"/>
      <c r="V543" s="5"/>
      <c r="W543" s="7"/>
      <c r="X543" s="7"/>
      <c r="Y543" s="7"/>
      <c r="Z543" s="3"/>
      <c r="AA543" s="2"/>
      <c r="AB543" s="1"/>
      <c r="AC543" s="1"/>
      <c r="AD543" s="3"/>
      <c r="AE543" s="2"/>
      <c r="AF543" s="1"/>
      <c r="AG543" s="1"/>
    </row>
    <row r="544" spans="1:33" s="35" customFormat="1" ht="15.75" customHeight="1">
      <c r="A544" s="17">
        <v>0</v>
      </c>
      <c r="B544" s="36">
        <v>0</v>
      </c>
      <c r="C544" s="37">
        <v>0</v>
      </c>
      <c r="D544" s="37">
        <v>0</v>
      </c>
      <c r="E544" s="91">
        <v>35</v>
      </c>
      <c r="F544" s="36">
        <v>2</v>
      </c>
      <c r="G544" s="37">
        <v>1</v>
      </c>
      <c r="H544" s="37">
        <v>1</v>
      </c>
      <c r="I544" s="91">
        <v>70</v>
      </c>
      <c r="J544" s="36">
        <v>5</v>
      </c>
      <c r="K544" s="37">
        <v>3</v>
      </c>
      <c r="L544" s="37">
        <v>2</v>
      </c>
      <c r="M544" s="65"/>
      <c r="N544" s="65"/>
      <c r="O544" s="65"/>
      <c r="P544" s="65"/>
      <c r="Q544" s="65"/>
      <c r="R544" s="65"/>
      <c r="S544" s="65"/>
      <c r="T544" s="65"/>
      <c r="U544" s="65"/>
      <c r="V544" s="5"/>
      <c r="W544" s="7"/>
      <c r="X544" s="7"/>
      <c r="Y544" s="7"/>
      <c r="Z544" s="3"/>
      <c r="AA544" s="2"/>
      <c r="AB544" s="1"/>
      <c r="AC544" s="1"/>
      <c r="AD544" s="3"/>
      <c r="AE544" s="2"/>
      <c r="AF544" s="1"/>
      <c r="AG544" s="1"/>
    </row>
    <row r="545" spans="1:33" s="35" customFormat="1" ht="15.75" customHeight="1">
      <c r="A545" s="17">
        <v>1</v>
      </c>
      <c r="B545" s="36">
        <v>0</v>
      </c>
      <c r="C545" s="37">
        <v>0</v>
      </c>
      <c r="D545" s="37">
        <v>0</v>
      </c>
      <c r="E545" s="91">
        <v>36</v>
      </c>
      <c r="F545" s="36">
        <v>3</v>
      </c>
      <c r="G545" s="37">
        <v>0</v>
      </c>
      <c r="H545" s="37">
        <v>3</v>
      </c>
      <c r="I545" s="91">
        <v>71</v>
      </c>
      <c r="J545" s="36">
        <v>3</v>
      </c>
      <c r="K545" s="37">
        <v>2</v>
      </c>
      <c r="L545" s="37">
        <v>1</v>
      </c>
      <c r="M545" s="65"/>
      <c r="N545" s="65"/>
      <c r="O545" s="65"/>
      <c r="P545" s="65"/>
      <c r="Q545" s="65"/>
      <c r="R545" s="65"/>
      <c r="S545" s="65"/>
      <c r="T545" s="65"/>
      <c r="U545" s="65"/>
      <c r="V545" s="5"/>
      <c r="W545" s="7"/>
      <c r="X545" s="7"/>
      <c r="Y545" s="7"/>
      <c r="Z545" s="3"/>
      <c r="AA545" s="2"/>
      <c r="AB545" s="1"/>
      <c r="AC545" s="1"/>
      <c r="AD545" s="3"/>
      <c r="AE545" s="2"/>
      <c r="AF545" s="1"/>
      <c r="AG545" s="1"/>
    </row>
    <row r="546" spans="1:33" s="35" customFormat="1" ht="15.75" customHeight="1">
      <c r="A546" s="17">
        <v>2</v>
      </c>
      <c r="B546" s="36">
        <v>3</v>
      </c>
      <c r="C546" s="37">
        <v>3</v>
      </c>
      <c r="D546" s="37">
        <v>0</v>
      </c>
      <c r="E546" s="91">
        <v>37</v>
      </c>
      <c r="F546" s="36">
        <v>0</v>
      </c>
      <c r="G546" s="37">
        <v>0</v>
      </c>
      <c r="H546" s="37">
        <v>0</v>
      </c>
      <c r="I546" s="91">
        <v>72</v>
      </c>
      <c r="J546" s="36">
        <v>8</v>
      </c>
      <c r="K546" s="37">
        <v>5</v>
      </c>
      <c r="L546" s="37">
        <v>3</v>
      </c>
      <c r="M546" s="65"/>
      <c r="N546" s="65"/>
      <c r="O546" s="65"/>
      <c r="P546" s="65"/>
      <c r="Q546" s="65"/>
      <c r="R546" s="65"/>
      <c r="S546" s="65"/>
      <c r="T546" s="65"/>
      <c r="U546" s="65"/>
      <c r="V546" s="5"/>
      <c r="W546" s="7"/>
      <c r="X546" s="7"/>
      <c r="Y546" s="7"/>
      <c r="Z546" s="3"/>
      <c r="AA546" s="2"/>
      <c r="AB546" s="1"/>
      <c r="AC546" s="1"/>
      <c r="AD546" s="3"/>
      <c r="AE546" s="2"/>
      <c r="AF546" s="1"/>
      <c r="AG546" s="1"/>
    </row>
    <row r="547" spans="1:33" s="35" customFormat="1" ht="15.75" customHeight="1">
      <c r="A547" s="17">
        <v>3</v>
      </c>
      <c r="B547" s="36">
        <v>0</v>
      </c>
      <c r="C547" s="37">
        <v>0</v>
      </c>
      <c r="D547" s="37">
        <v>0</v>
      </c>
      <c r="E547" s="91">
        <v>38</v>
      </c>
      <c r="F547" s="36">
        <v>5</v>
      </c>
      <c r="G547" s="37">
        <v>3</v>
      </c>
      <c r="H547" s="37">
        <v>2</v>
      </c>
      <c r="I547" s="91">
        <v>73</v>
      </c>
      <c r="J547" s="36">
        <v>4</v>
      </c>
      <c r="K547" s="37">
        <v>2</v>
      </c>
      <c r="L547" s="37">
        <v>2</v>
      </c>
      <c r="M547" s="65"/>
      <c r="N547" s="65"/>
      <c r="O547" s="65"/>
      <c r="P547" s="65"/>
      <c r="Q547" s="65"/>
      <c r="R547" s="65"/>
      <c r="S547" s="65"/>
      <c r="T547" s="65"/>
      <c r="U547" s="65"/>
      <c r="V547" s="5"/>
      <c r="W547" s="7"/>
      <c r="X547" s="7"/>
      <c r="Y547" s="7"/>
      <c r="Z547" s="3"/>
      <c r="AA547" s="2"/>
      <c r="AB547" s="1"/>
      <c r="AC547" s="1"/>
      <c r="AD547" s="3"/>
      <c r="AE547" s="2"/>
      <c r="AF547" s="1"/>
      <c r="AG547" s="1"/>
    </row>
    <row r="548" spans="1:33" s="35" customFormat="1" ht="18" customHeight="1">
      <c r="A548" s="19">
        <v>4</v>
      </c>
      <c r="B548" s="105">
        <v>1</v>
      </c>
      <c r="C548" s="40">
        <v>1</v>
      </c>
      <c r="D548" s="40">
        <v>0</v>
      </c>
      <c r="E548" s="92">
        <v>39</v>
      </c>
      <c r="F548" s="39">
        <v>1</v>
      </c>
      <c r="G548" s="40">
        <v>1</v>
      </c>
      <c r="H548" s="40">
        <v>0</v>
      </c>
      <c r="I548" s="92">
        <v>74</v>
      </c>
      <c r="J548" s="39">
        <v>1</v>
      </c>
      <c r="K548" s="40">
        <v>0</v>
      </c>
      <c r="L548" s="40">
        <v>1</v>
      </c>
      <c r="M548" s="65"/>
      <c r="N548" s="65"/>
      <c r="O548" s="65"/>
      <c r="P548" s="65"/>
      <c r="Q548" s="65"/>
      <c r="R548" s="65"/>
      <c r="S548" s="65"/>
      <c r="T548" s="65"/>
      <c r="U548" s="65"/>
      <c r="V548" s="5"/>
      <c r="W548" s="7"/>
      <c r="X548" s="7"/>
      <c r="Y548" s="7"/>
      <c r="Z548" s="3"/>
      <c r="AA548" s="2"/>
      <c r="AB548" s="1"/>
      <c r="AC548" s="1"/>
      <c r="AD548" s="3"/>
      <c r="AE548" s="2"/>
      <c r="AF548" s="1"/>
      <c r="AG548" s="1"/>
    </row>
    <row r="549" spans="1:33" s="6" customFormat="1" ht="25.5" customHeight="1">
      <c r="A549" s="10" t="s">
        <v>10</v>
      </c>
      <c r="B549" s="44">
        <v>3</v>
      </c>
      <c r="C549" s="44">
        <v>2</v>
      </c>
      <c r="D549" s="44">
        <v>1</v>
      </c>
      <c r="E549" s="98" t="s">
        <v>11</v>
      </c>
      <c r="F549" s="44">
        <v>16</v>
      </c>
      <c r="G549" s="44">
        <v>9</v>
      </c>
      <c r="H549" s="44">
        <v>7</v>
      </c>
      <c r="I549" s="98" t="s">
        <v>12</v>
      </c>
      <c r="J549" s="44">
        <v>14</v>
      </c>
      <c r="K549" s="44">
        <v>10</v>
      </c>
      <c r="L549" s="44">
        <v>4</v>
      </c>
      <c r="M549" s="65"/>
      <c r="N549" s="65"/>
      <c r="O549" s="65"/>
      <c r="P549" s="65"/>
      <c r="Q549" s="65"/>
      <c r="R549" s="65"/>
      <c r="S549" s="65"/>
      <c r="T549" s="65"/>
      <c r="U549" s="65"/>
      <c r="V549" s="5"/>
      <c r="W549" s="7"/>
      <c r="X549" s="7"/>
      <c r="Y549" s="7"/>
      <c r="Z549" s="3"/>
      <c r="AA549" s="2"/>
      <c r="AB549" s="1"/>
      <c r="AC549" s="1"/>
      <c r="AD549" s="3"/>
      <c r="AE549" s="2"/>
      <c r="AF549" s="1"/>
      <c r="AG549" s="1"/>
    </row>
    <row r="550" spans="1:33" s="35" customFormat="1" ht="15.75" customHeight="1">
      <c r="A550" s="17">
        <v>5</v>
      </c>
      <c r="B550" s="36">
        <v>0</v>
      </c>
      <c r="C550" s="37">
        <v>0</v>
      </c>
      <c r="D550" s="37">
        <v>0</v>
      </c>
      <c r="E550" s="91">
        <v>40</v>
      </c>
      <c r="F550" s="36">
        <v>5</v>
      </c>
      <c r="G550" s="37">
        <v>3</v>
      </c>
      <c r="H550" s="37">
        <v>2</v>
      </c>
      <c r="I550" s="91">
        <v>75</v>
      </c>
      <c r="J550" s="36">
        <v>3</v>
      </c>
      <c r="K550" s="37">
        <v>3</v>
      </c>
      <c r="L550" s="37">
        <v>0</v>
      </c>
      <c r="M550" s="65"/>
      <c r="N550" s="65"/>
      <c r="O550" s="65"/>
      <c r="P550" s="65"/>
      <c r="Q550" s="65"/>
      <c r="R550" s="65"/>
      <c r="S550" s="65"/>
      <c r="T550" s="65"/>
      <c r="U550" s="65"/>
      <c r="V550" s="5"/>
      <c r="W550" s="7"/>
      <c r="X550" s="7"/>
      <c r="Y550" s="7"/>
      <c r="Z550" s="3"/>
      <c r="AA550" s="2"/>
      <c r="AB550" s="1"/>
      <c r="AC550" s="1"/>
      <c r="AD550" s="3"/>
      <c r="AE550" s="2"/>
      <c r="AF550" s="1"/>
      <c r="AG550" s="1"/>
    </row>
    <row r="551" spans="1:33" s="35" customFormat="1" ht="15.75" customHeight="1">
      <c r="A551" s="17">
        <v>6</v>
      </c>
      <c r="B551" s="36">
        <v>2</v>
      </c>
      <c r="C551" s="37">
        <v>2</v>
      </c>
      <c r="D551" s="37">
        <v>0</v>
      </c>
      <c r="E551" s="91">
        <v>41</v>
      </c>
      <c r="F551" s="36">
        <v>5</v>
      </c>
      <c r="G551" s="37">
        <v>3</v>
      </c>
      <c r="H551" s="37">
        <v>2</v>
      </c>
      <c r="I551" s="91">
        <v>76</v>
      </c>
      <c r="J551" s="36">
        <v>5</v>
      </c>
      <c r="K551" s="37">
        <v>3</v>
      </c>
      <c r="L551" s="37">
        <v>2</v>
      </c>
      <c r="M551" s="65"/>
      <c r="N551" s="65"/>
      <c r="O551" s="65"/>
      <c r="P551" s="65"/>
      <c r="Q551" s="65"/>
      <c r="R551" s="65"/>
      <c r="S551" s="65"/>
      <c r="T551" s="65"/>
      <c r="U551" s="65"/>
      <c r="V551" s="5"/>
      <c r="W551" s="7"/>
      <c r="X551" s="7"/>
      <c r="Y551" s="7"/>
      <c r="Z551" s="3"/>
      <c r="AA551" s="2"/>
      <c r="AB551" s="1"/>
      <c r="AC551" s="1"/>
      <c r="AD551" s="3"/>
      <c r="AE551" s="2"/>
      <c r="AF551" s="1"/>
      <c r="AG551" s="1"/>
    </row>
    <row r="552" spans="1:33" s="35" customFormat="1" ht="15.75" customHeight="1">
      <c r="A552" s="17">
        <v>7</v>
      </c>
      <c r="B552" s="36">
        <v>0</v>
      </c>
      <c r="C552" s="37">
        <v>0</v>
      </c>
      <c r="D552" s="37">
        <v>0</v>
      </c>
      <c r="E552" s="91">
        <v>42</v>
      </c>
      <c r="F552" s="36">
        <v>4</v>
      </c>
      <c r="G552" s="37">
        <v>2</v>
      </c>
      <c r="H552" s="37">
        <v>2</v>
      </c>
      <c r="I552" s="91">
        <v>77</v>
      </c>
      <c r="J552" s="36">
        <v>1</v>
      </c>
      <c r="K552" s="37">
        <v>1</v>
      </c>
      <c r="L552" s="37">
        <v>0</v>
      </c>
      <c r="M552" s="65"/>
      <c r="N552" s="65"/>
      <c r="O552" s="65"/>
      <c r="P552" s="65"/>
      <c r="Q552" s="65"/>
      <c r="R552" s="65"/>
      <c r="S552" s="65"/>
      <c r="T552" s="65"/>
      <c r="U552" s="65"/>
      <c r="V552" s="5"/>
      <c r="W552" s="7"/>
      <c r="X552" s="7"/>
      <c r="Y552" s="7"/>
      <c r="Z552" s="3"/>
      <c r="AA552" s="2"/>
      <c r="AB552" s="1"/>
      <c r="AC552" s="1"/>
      <c r="AD552" s="3"/>
      <c r="AE552" s="2"/>
      <c r="AF552" s="1"/>
      <c r="AG552" s="1"/>
    </row>
    <row r="553" spans="1:33" s="35" customFormat="1" ht="15.75" customHeight="1">
      <c r="A553" s="17">
        <v>8</v>
      </c>
      <c r="B553" s="36">
        <v>1</v>
      </c>
      <c r="C553" s="37">
        <v>0</v>
      </c>
      <c r="D553" s="37">
        <v>1</v>
      </c>
      <c r="E553" s="91">
        <v>43</v>
      </c>
      <c r="F553" s="36">
        <v>1</v>
      </c>
      <c r="G553" s="37">
        <v>0</v>
      </c>
      <c r="H553" s="37">
        <v>1</v>
      </c>
      <c r="I553" s="91">
        <v>78</v>
      </c>
      <c r="J553" s="36">
        <v>2</v>
      </c>
      <c r="K553" s="37">
        <v>1</v>
      </c>
      <c r="L553" s="37">
        <v>1</v>
      </c>
      <c r="M553" s="65"/>
      <c r="N553" s="65"/>
      <c r="O553" s="65"/>
      <c r="P553" s="65"/>
      <c r="Q553" s="65"/>
      <c r="R553" s="65"/>
      <c r="S553" s="65"/>
      <c r="T553" s="65"/>
      <c r="U553" s="65"/>
      <c r="V553" s="5"/>
      <c r="W553" s="7"/>
      <c r="X553" s="7"/>
      <c r="Y553" s="7"/>
      <c r="Z553" s="3"/>
      <c r="AA553" s="2"/>
      <c r="AB553" s="1"/>
      <c r="AC553" s="1"/>
      <c r="AD553" s="3"/>
      <c r="AE553" s="2"/>
      <c r="AF553" s="1"/>
      <c r="AG553" s="1"/>
    </row>
    <row r="554" spans="1:33" s="35" customFormat="1" ht="18" customHeight="1">
      <c r="A554" s="19">
        <v>9</v>
      </c>
      <c r="B554" s="39">
        <v>0</v>
      </c>
      <c r="C554" s="40">
        <v>0</v>
      </c>
      <c r="D554" s="40">
        <v>0</v>
      </c>
      <c r="E554" s="92">
        <v>44</v>
      </c>
      <c r="F554" s="39">
        <v>1</v>
      </c>
      <c r="G554" s="40">
        <v>1</v>
      </c>
      <c r="H554" s="40">
        <v>0</v>
      </c>
      <c r="I554" s="92">
        <v>79</v>
      </c>
      <c r="J554" s="39">
        <v>3</v>
      </c>
      <c r="K554" s="40">
        <v>2</v>
      </c>
      <c r="L554" s="40">
        <v>1</v>
      </c>
      <c r="M554" s="65"/>
      <c r="N554" s="65"/>
      <c r="O554" s="65"/>
      <c r="P554" s="65"/>
      <c r="Q554" s="65"/>
      <c r="R554" s="65"/>
      <c r="S554" s="65"/>
      <c r="T554" s="65"/>
      <c r="U554" s="65"/>
      <c r="V554" s="5"/>
      <c r="W554" s="7"/>
      <c r="X554" s="7"/>
      <c r="Y554" s="7"/>
      <c r="Z554" s="3"/>
      <c r="AA554" s="2"/>
      <c r="AB554" s="1"/>
      <c r="AC554" s="1"/>
      <c r="AD554" s="3"/>
      <c r="AE554" s="2"/>
      <c r="AF554" s="1"/>
      <c r="AG554" s="1"/>
    </row>
    <row r="555" spans="1:33" s="6" customFormat="1" ht="25.5" customHeight="1">
      <c r="A555" s="10" t="s">
        <v>19</v>
      </c>
      <c r="B555" s="44">
        <v>8</v>
      </c>
      <c r="C555" s="44">
        <v>5</v>
      </c>
      <c r="D555" s="44">
        <v>3</v>
      </c>
      <c r="E555" s="98" t="s">
        <v>20</v>
      </c>
      <c r="F555" s="44">
        <v>17</v>
      </c>
      <c r="G555" s="44">
        <v>6</v>
      </c>
      <c r="H555" s="44">
        <v>11</v>
      </c>
      <c r="I555" s="98" t="s">
        <v>21</v>
      </c>
      <c r="J555" s="44">
        <v>13</v>
      </c>
      <c r="K555" s="44">
        <v>3</v>
      </c>
      <c r="L555" s="44">
        <v>10</v>
      </c>
      <c r="M555" s="65"/>
      <c r="N555" s="65"/>
      <c r="O555" s="65"/>
      <c r="P555" s="65"/>
      <c r="Q555" s="65"/>
      <c r="R555" s="65"/>
      <c r="S555" s="65"/>
      <c r="T555" s="65"/>
      <c r="U555" s="65"/>
      <c r="V555" s="5"/>
      <c r="W555" s="7"/>
      <c r="X555" s="7"/>
      <c r="Y555" s="7"/>
      <c r="Z555" s="3"/>
      <c r="AA555" s="2"/>
      <c r="AB555" s="1"/>
      <c r="AC555" s="1"/>
      <c r="AD555" s="3"/>
      <c r="AE555" s="2"/>
      <c r="AF555" s="1"/>
      <c r="AG555" s="1"/>
    </row>
    <row r="556" spans="1:33" s="35" customFormat="1" ht="15.75" customHeight="1">
      <c r="A556" s="17">
        <v>10</v>
      </c>
      <c r="B556" s="36">
        <v>1</v>
      </c>
      <c r="C556" s="37">
        <v>1</v>
      </c>
      <c r="D556" s="37">
        <v>0</v>
      </c>
      <c r="E556" s="91">
        <v>45</v>
      </c>
      <c r="F556" s="36">
        <v>5</v>
      </c>
      <c r="G556" s="37">
        <v>1</v>
      </c>
      <c r="H556" s="37">
        <v>4</v>
      </c>
      <c r="I556" s="91">
        <v>80</v>
      </c>
      <c r="J556" s="36">
        <v>1</v>
      </c>
      <c r="K556" s="37">
        <v>1</v>
      </c>
      <c r="L556" s="37">
        <v>0</v>
      </c>
      <c r="M556" s="65"/>
      <c r="N556" s="65"/>
      <c r="O556" s="65"/>
      <c r="P556" s="65"/>
      <c r="Q556" s="65"/>
      <c r="R556" s="65"/>
      <c r="S556" s="65"/>
      <c r="T556" s="65"/>
      <c r="U556" s="65"/>
      <c r="V556" s="5"/>
      <c r="W556" s="7"/>
      <c r="X556" s="7"/>
      <c r="Y556" s="7"/>
      <c r="Z556" s="3"/>
      <c r="AA556" s="2"/>
      <c r="AB556" s="1"/>
      <c r="AC556" s="1"/>
      <c r="AD556" s="3"/>
      <c r="AE556" s="2"/>
      <c r="AF556" s="1"/>
      <c r="AG556" s="1"/>
    </row>
    <row r="557" spans="1:33" s="35" customFormat="1" ht="15.75" customHeight="1">
      <c r="A557" s="17">
        <v>11</v>
      </c>
      <c r="B557" s="36">
        <v>0</v>
      </c>
      <c r="C557" s="37">
        <v>0</v>
      </c>
      <c r="D557" s="37">
        <v>0</v>
      </c>
      <c r="E557" s="91">
        <v>46</v>
      </c>
      <c r="F557" s="36">
        <v>3</v>
      </c>
      <c r="G557" s="37">
        <v>2</v>
      </c>
      <c r="H557" s="37">
        <v>1</v>
      </c>
      <c r="I557" s="91">
        <v>81</v>
      </c>
      <c r="J557" s="36">
        <v>3</v>
      </c>
      <c r="K557" s="37">
        <v>1</v>
      </c>
      <c r="L557" s="37">
        <v>2</v>
      </c>
      <c r="M557" s="65"/>
      <c r="N557" s="65"/>
      <c r="O557" s="65"/>
      <c r="P557" s="65"/>
      <c r="Q557" s="65"/>
      <c r="R557" s="65"/>
      <c r="S557" s="65"/>
      <c r="T557" s="65"/>
      <c r="U557" s="65"/>
      <c r="V557" s="5"/>
      <c r="W557" s="7"/>
      <c r="X557" s="7"/>
      <c r="Y557" s="7"/>
      <c r="Z557" s="3"/>
      <c r="AA557" s="2"/>
      <c r="AB557" s="1"/>
      <c r="AC557" s="1"/>
      <c r="AD557" s="3"/>
      <c r="AE557" s="2"/>
      <c r="AF557" s="1"/>
      <c r="AG557" s="1"/>
    </row>
    <row r="558" spans="1:33" s="35" customFormat="1" ht="15.75" customHeight="1">
      <c r="A558" s="17">
        <v>12</v>
      </c>
      <c r="B558" s="36">
        <v>1</v>
      </c>
      <c r="C558" s="37">
        <v>1</v>
      </c>
      <c r="D558" s="37">
        <v>0</v>
      </c>
      <c r="E558" s="91">
        <v>47</v>
      </c>
      <c r="F558" s="36">
        <v>4</v>
      </c>
      <c r="G558" s="37">
        <v>1</v>
      </c>
      <c r="H558" s="37">
        <v>3</v>
      </c>
      <c r="I558" s="91">
        <v>82</v>
      </c>
      <c r="J558" s="36">
        <v>4</v>
      </c>
      <c r="K558" s="37">
        <v>1</v>
      </c>
      <c r="L558" s="37">
        <v>3</v>
      </c>
      <c r="M558" s="65"/>
      <c r="N558" s="65"/>
      <c r="O558" s="65"/>
      <c r="P558" s="65"/>
      <c r="Q558" s="65"/>
      <c r="R558" s="65"/>
      <c r="S558" s="65"/>
      <c r="T558" s="65"/>
      <c r="U558" s="65"/>
      <c r="V558" s="5"/>
      <c r="W558" s="7"/>
      <c r="X558" s="7"/>
      <c r="Y558" s="7"/>
      <c r="Z558" s="3"/>
      <c r="AA558" s="2"/>
      <c r="AB558" s="1"/>
      <c r="AC558" s="1"/>
      <c r="AD558" s="3"/>
      <c r="AE558" s="2"/>
      <c r="AF558" s="1"/>
      <c r="AG558" s="1"/>
    </row>
    <row r="559" spans="1:33" s="35" customFormat="1" ht="15.75" customHeight="1">
      <c r="A559" s="17">
        <v>13</v>
      </c>
      <c r="B559" s="36">
        <v>2</v>
      </c>
      <c r="C559" s="37">
        <v>1</v>
      </c>
      <c r="D559" s="37">
        <v>1</v>
      </c>
      <c r="E559" s="91">
        <v>48</v>
      </c>
      <c r="F559" s="36">
        <v>4</v>
      </c>
      <c r="G559" s="37">
        <v>2</v>
      </c>
      <c r="H559" s="37">
        <v>2</v>
      </c>
      <c r="I559" s="91">
        <v>83</v>
      </c>
      <c r="J559" s="36">
        <v>4</v>
      </c>
      <c r="K559" s="37">
        <v>0</v>
      </c>
      <c r="L559" s="37">
        <v>4</v>
      </c>
      <c r="M559" s="65"/>
      <c r="N559" s="65"/>
      <c r="O559" s="65"/>
      <c r="P559" s="65"/>
      <c r="Q559" s="65"/>
      <c r="R559" s="65"/>
      <c r="S559" s="65"/>
      <c r="T559" s="65"/>
      <c r="U559" s="65"/>
      <c r="V559" s="5"/>
      <c r="W559" s="7"/>
      <c r="X559" s="7"/>
      <c r="Y559" s="7"/>
      <c r="Z559" s="3"/>
      <c r="AA559" s="2"/>
      <c r="AB559" s="1"/>
      <c r="AC559" s="1"/>
      <c r="AD559" s="3"/>
      <c r="AE559" s="2"/>
      <c r="AF559" s="1"/>
      <c r="AG559" s="1"/>
    </row>
    <row r="560" spans="1:33" s="35" customFormat="1" ht="18" customHeight="1">
      <c r="A560" s="19">
        <v>14</v>
      </c>
      <c r="B560" s="39">
        <v>4</v>
      </c>
      <c r="C560" s="40">
        <v>2</v>
      </c>
      <c r="D560" s="40">
        <v>2</v>
      </c>
      <c r="E560" s="92">
        <v>49</v>
      </c>
      <c r="F560" s="39">
        <v>1</v>
      </c>
      <c r="G560" s="40">
        <v>0</v>
      </c>
      <c r="H560" s="40">
        <v>1</v>
      </c>
      <c r="I560" s="92">
        <v>84</v>
      </c>
      <c r="J560" s="39">
        <v>1</v>
      </c>
      <c r="K560" s="40">
        <v>0</v>
      </c>
      <c r="L560" s="40">
        <v>1</v>
      </c>
      <c r="M560" s="65"/>
      <c r="N560" s="65"/>
      <c r="O560" s="65"/>
      <c r="P560" s="65"/>
      <c r="Q560" s="65"/>
      <c r="R560" s="65"/>
      <c r="S560" s="65"/>
      <c r="T560" s="65"/>
      <c r="U560" s="65"/>
      <c r="V560" s="5"/>
      <c r="W560" s="7"/>
      <c r="X560" s="7"/>
      <c r="Y560" s="7"/>
      <c r="Z560" s="3"/>
      <c r="AA560" s="2"/>
      <c r="AB560" s="1"/>
      <c r="AC560" s="1"/>
      <c r="AD560" s="3"/>
      <c r="AE560" s="2"/>
      <c r="AF560" s="1"/>
      <c r="AG560" s="1"/>
    </row>
    <row r="561" spans="1:33" s="6" customFormat="1" ht="25.5" customHeight="1">
      <c r="A561" s="10" t="s">
        <v>22</v>
      </c>
      <c r="B561" s="44">
        <v>10</v>
      </c>
      <c r="C561" s="44">
        <v>5</v>
      </c>
      <c r="D561" s="44">
        <v>5</v>
      </c>
      <c r="E561" s="98" t="s">
        <v>23</v>
      </c>
      <c r="F561" s="44">
        <v>16</v>
      </c>
      <c r="G561" s="44">
        <v>9</v>
      </c>
      <c r="H561" s="44">
        <v>7</v>
      </c>
      <c r="I561" s="98" t="s">
        <v>24</v>
      </c>
      <c r="J561" s="44">
        <v>13</v>
      </c>
      <c r="K561" s="44">
        <v>7</v>
      </c>
      <c r="L561" s="44">
        <v>6</v>
      </c>
      <c r="M561" s="65"/>
      <c r="N561" s="65"/>
      <c r="O561" s="65"/>
      <c r="P561" s="65"/>
      <c r="Q561" s="65"/>
      <c r="R561" s="65"/>
      <c r="S561" s="65"/>
      <c r="T561" s="65"/>
      <c r="U561" s="65"/>
      <c r="V561" s="5"/>
      <c r="W561" s="7"/>
      <c r="X561" s="7"/>
      <c r="Y561" s="7"/>
      <c r="Z561" s="3"/>
      <c r="AA561" s="2"/>
      <c r="AB561" s="1"/>
      <c r="AC561" s="1"/>
      <c r="AD561" s="3"/>
      <c r="AE561" s="2"/>
      <c r="AF561" s="1"/>
      <c r="AG561" s="1"/>
    </row>
    <row r="562" spans="1:33" s="35" customFormat="1" ht="15.75" customHeight="1">
      <c r="A562" s="17">
        <v>15</v>
      </c>
      <c r="B562" s="36">
        <v>1</v>
      </c>
      <c r="C562" s="37">
        <v>0</v>
      </c>
      <c r="D562" s="37">
        <v>1</v>
      </c>
      <c r="E562" s="91">
        <v>50</v>
      </c>
      <c r="F562" s="36">
        <v>2</v>
      </c>
      <c r="G562" s="37">
        <v>2</v>
      </c>
      <c r="H562" s="37">
        <v>0</v>
      </c>
      <c r="I562" s="91">
        <v>85</v>
      </c>
      <c r="J562" s="36">
        <v>5</v>
      </c>
      <c r="K562" s="37">
        <v>2</v>
      </c>
      <c r="L562" s="37">
        <v>3</v>
      </c>
      <c r="M562" s="65"/>
      <c r="N562" s="65"/>
      <c r="O562" s="65"/>
      <c r="P562" s="65"/>
      <c r="Q562" s="65"/>
      <c r="R562" s="65"/>
      <c r="S562" s="65"/>
      <c r="T562" s="65"/>
      <c r="U562" s="65"/>
      <c r="V562" s="5"/>
      <c r="W562" s="7"/>
      <c r="X562" s="7"/>
      <c r="Y562" s="7"/>
      <c r="Z562" s="3"/>
      <c r="AA562" s="2"/>
      <c r="AB562" s="1"/>
      <c r="AC562" s="1"/>
      <c r="AD562" s="3"/>
      <c r="AE562" s="2"/>
      <c r="AF562" s="1"/>
      <c r="AG562" s="1"/>
    </row>
    <row r="563" spans="1:33" s="35" customFormat="1" ht="15.75" customHeight="1">
      <c r="A563" s="17">
        <v>16</v>
      </c>
      <c r="B563" s="36">
        <v>1</v>
      </c>
      <c r="C563" s="37">
        <v>0</v>
      </c>
      <c r="D563" s="37">
        <v>1</v>
      </c>
      <c r="E563" s="91">
        <v>51</v>
      </c>
      <c r="F563" s="36">
        <v>4</v>
      </c>
      <c r="G563" s="37">
        <v>1</v>
      </c>
      <c r="H563" s="37">
        <v>3</v>
      </c>
      <c r="I563" s="91">
        <v>86</v>
      </c>
      <c r="J563" s="36">
        <v>2</v>
      </c>
      <c r="K563" s="37">
        <v>2</v>
      </c>
      <c r="L563" s="37">
        <v>0</v>
      </c>
      <c r="M563" s="65"/>
      <c r="N563" s="65"/>
      <c r="O563" s="65"/>
      <c r="P563" s="65"/>
      <c r="Q563" s="65"/>
      <c r="R563" s="65"/>
      <c r="S563" s="65"/>
      <c r="T563" s="65"/>
      <c r="U563" s="65"/>
      <c r="V563" s="5"/>
      <c r="W563" s="7"/>
      <c r="X563" s="7"/>
      <c r="Y563" s="7"/>
      <c r="Z563" s="3"/>
      <c r="AA563" s="2"/>
      <c r="AB563" s="1"/>
      <c r="AC563" s="1"/>
      <c r="AD563" s="3"/>
      <c r="AE563" s="2"/>
      <c r="AF563" s="1"/>
      <c r="AG563" s="1"/>
    </row>
    <row r="564" spans="1:33" s="35" customFormat="1" ht="15.75" customHeight="1">
      <c r="A564" s="17">
        <v>17</v>
      </c>
      <c r="B564" s="36">
        <v>3</v>
      </c>
      <c r="C564" s="37">
        <v>2</v>
      </c>
      <c r="D564" s="37">
        <v>1</v>
      </c>
      <c r="E564" s="91">
        <v>52</v>
      </c>
      <c r="F564" s="36">
        <v>3</v>
      </c>
      <c r="G564" s="37">
        <v>1</v>
      </c>
      <c r="H564" s="37">
        <v>2</v>
      </c>
      <c r="I564" s="91">
        <v>87</v>
      </c>
      <c r="J564" s="36">
        <v>5</v>
      </c>
      <c r="K564" s="37">
        <v>3</v>
      </c>
      <c r="L564" s="37">
        <v>2</v>
      </c>
      <c r="M564" s="65"/>
      <c r="N564" s="65"/>
      <c r="O564" s="65"/>
      <c r="P564" s="65"/>
      <c r="Q564" s="65"/>
      <c r="R564" s="65"/>
      <c r="S564" s="65"/>
      <c r="T564" s="65"/>
      <c r="U564" s="65"/>
      <c r="V564" s="5"/>
      <c r="W564" s="7"/>
      <c r="X564" s="7"/>
      <c r="Y564" s="7"/>
      <c r="Z564" s="3"/>
      <c r="AA564" s="2"/>
      <c r="AB564" s="1"/>
      <c r="AC564" s="1"/>
      <c r="AD564" s="3"/>
      <c r="AE564" s="2"/>
      <c r="AF564" s="1"/>
      <c r="AG564" s="1"/>
    </row>
    <row r="565" spans="1:33" s="35" customFormat="1" ht="15.75" customHeight="1">
      <c r="A565" s="17">
        <v>18</v>
      </c>
      <c r="B565" s="36">
        <v>4</v>
      </c>
      <c r="C565" s="37">
        <v>2</v>
      </c>
      <c r="D565" s="37">
        <v>2</v>
      </c>
      <c r="E565" s="91">
        <v>53</v>
      </c>
      <c r="F565" s="36">
        <v>4</v>
      </c>
      <c r="G565" s="37">
        <v>2</v>
      </c>
      <c r="H565" s="37">
        <v>2</v>
      </c>
      <c r="I565" s="91">
        <v>88</v>
      </c>
      <c r="J565" s="36">
        <v>0</v>
      </c>
      <c r="K565" s="37">
        <v>0</v>
      </c>
      <c r="L565" s="37">
        <v>0</v>
      </c>
      <c r="M565" s="65"/>
      <c r="N565" s="65"/>
      <c r="O565" s="65"/>
      <c r="P565" s="65"/>
      <c r="Q565" s="65"/>
      <c r="R565" s="65"/>
      <c r="S565" s="65"/>
      <c r="T565" s="65"/>
      <c r="U565" s="65"/>
      <c r="V565" s="5"/>
      <c r="W565" s="7"/>
      <c r="X565" s="7"/>
      <c r="Y565" s="7"/>
      <c r="Z565" s="3"/>
      <c r="AA565" s="2"/>
      <c r="AB565" s="1"/>
      <c r="AC565" s="1"/>
      <c r="AD565" s="3"/>
      <c r="AE565" s="2"/>
      <c r="AF565" s="1"/>
      <c r="AG565" s="1"/>
    </row>
    <row r="566" spans="1:33" s="35" customFormat="1" ht="18" customHeight="1">
      <c r="A566" s="19">
        <v>19</v>
      </c>
      <c r="B566" s="39">
        <v>1</v>
      </c>
      <c r="C566" s="40">
        <v>1</v>
      </c>
      <c r="D566" s="40">
        <v>0</v>
      </c>
      <c r="E566" s="92">
        <v>54</v>
      </c>
      <c r="F566" s="39">
        <v>3</v>
      </c>
      <c r="G566" s="40">
        <v>3</v>
      </c>
      <c r="H566" s="40">
        <v>0</v>
      </c>
      <c r="I566" s="92">
        <v>89</v>
      </c>
      <c r="J566" s="39">
        <v>1</v>
      </c>
      <c r="K566" s="40">
        <v>0</v>
      </c>
      <c r="L566" s="40">
        <v>1</v>
      </c>
      <c r="M566" s="65"/>
      <c r="N566" s="65"/>
      <c r="O566" s="65"/>
      <c r="P566" s="65"/>
      <c r="Q566" s="65"/>
      <c r="R566" s="65"/>
      <c r="S566" s="65"/>
      <c r="T566" s="65"/>
      <c r="U566" s="65"/>
      <c r="V566" s="5"/>
      <c r="W566" s="7"/>
      <c r="X566" s="7"/>
      <c r="Y566" s="7"/>
      <c r="Z566" s="3"/>
      <c r="AA566" s="2"/>
      <c r="AB566" s="1"/>
      <c r="AC566" s="1"/>
      <c r="AD566" s="3"/>
      <c r="AE566" s="2"/>
      <c r="AF566" s="1"/>
      <c r="AG566" s="1"/>
    </row>
    <row r="567" spans="1:33" s="6" customFormat="1" ht="25.5" customHeight="1">
      <c r="A567" s="10" t="s">
        <v>25</v>
      </c>
      <c r="B567" s="44">
        <v>7</v>
      </c>
      <c r="C567" s="44">
        <v>3</v>
      </c>
      <c r="D567" s="44">
        <v>4</v>
      </c>
      <c r="E567" s="98" t="s">
        <v>26</v>
      </c>
      <c r="F567" s="44">
        <v>12</v>
      </c>
      <c r="G567" s="44">
        <v>6</v>
      </c>
      <c r="H567" s="44">
        <v>6</v>
      </c>
      <c r="I567" s="98" t="s">
        <v>27</v>
      </c>
      <c r="J567" s="44">
        <v>10</v>
      </c>
      <c r="K567" s="44">
        <v>2</v>
      </c>
      <c r="L567" s="44">
        <v>8</v>
      </c>
      <c r="M567" s="65"/>
      <c r="N567" s="65"/>
      <c r="O567" s="65"/>
      <c r="P567" s="65"/>
      <c r="Q567" s="65"/>
      <c r="R567" s="65"/>
      <c r="S567" s="65"/>
      <c r="T567" s="65"/>
      <c r="U567" s="65"/>
      <c r="V567" s="5"/>
      <c r="W567" s="7"/>
      <c r="X567" s="7"/>
      <c r="Y567" s="7"/>
      <c r="Z567" s="3"/>
      <c r="AA567" s="2"/>
      <c r="AB567" s="1"/>
      <c r="AC567" s="1"/>
      <c r="AD567" s="3"/>
      <c r="AE567" s="2"/>
      <c r="AF567" s="1"/>
      <c r="AG567" s="1"/>
    </row>
    <row r="568" spans="1:33" s="35" customFormat="1" ht="15.75" customHeight="1">
      <c r="A568" s="17">
        <v>20</v>
      </c>
      <c r="B568" s="36">
        <v>3</v>
      </c>
      <c r="C568" s="37">
        <v>1</v>
      </c>
      <c r="D568" s="37">
        <v>2</v>
      </c>
      <c r="E568" s="91">
        <v>55</v>
      </c>
      <c r="F568" s="36">
        <v>2</v>
      </c>
      <c r="G568" s="37">
        <v>2</v>
      </c>
      <c r="H568" s="37">
        <v>0</v>
      </c>
      <c r="I568" s="91">
        <v>90</v>
      </c>
      <c r="J568" s="36">
        <v>2</v>
      </c>
      <c r="K568" s="37">
        <v>0</v>
      </c>
      <c r="L568" s="37">
        <v>2</v>
      </c>
      <c r="M568" s="65"/>
      <c r="N568" s="65"/>
      <c r="O568" s="65"/>
      <c r="P568" s="65"/>
      <c r="Q568" s="65"/>
      <c r="R568" s="65"/>
      <c r="S568" s="65"/>
      <c r="T568" s="65"/>
      <c r="U568" s="65"/>
      <c r="V568" s="5"/>
      <c r="W568" s="7"/>
      <c r="X568" s="7"/>
      <c r="Y568" s="7"/>
      <c r="Z568" s="3"/>
      <c r="AA568" s="2"/>
      <c r="AB568" s="1"/>
      <c r="AC568" s="1"/>
      <c r="AD568" s="3"/>
      <c r="AE568" s="2"/>
      <c r="AF568" s="1"/>
      <c r="AG568" s="1"/>
    </row>
    <row r="569" spans="1:33" s="35" customFormat="1" ht="15.75" customHeight="1">
      <c r="A569" s="17">
        <v>21</v>
      </c>
      <c r="B569" s="36">
        <v>2</v>
      </c>
      <c r="C569" s="37">
        <v>0</v>
      </c>
      <c r="D569" s="37">
        <v>2</v>
      </c>
      <c r="E569" s="91">
        <v>56</v>
      </c>
      <c r="F569" s="36">
        <v>4</v>
      </c>
      <c r="G569" s="37">
        <v>1</v>
      </c>
      <c r="H569" s="37">
        <v>3</v>
      </c>
      <c r="I569" s="91">
        <v>91</v>
      </c>
      <c r="J569" s="36">
        <v>5</v>
      </c>
      <c r="K569" s="37">
        <v>0</v>
      </c>
      <c r="L569" s="37">
        <v>5</v>
      </c>
      <c r="M569" s="65"/>
      <c r="N569" s="65"/>
      <c r="O569" s="65"/>
      <c r="P569" s="65"/>
      <c r="Q569" s="65"/>
      <c r="R569" s="65"/>
      <c r="S569" s="65"/>
      <c r="T569" s="65"/>
      <c r="U569" s="65"/>
      <c r="V569" s="5"/>
      <c r="W569" s="7"/>
      <c r="X569" s="7"/>
      <c r="Y569" s="7"/>
      <c r="Z569" s="3"/>
      <c r="AA569" s="2"/>
      <c r="AB569" s="1"/>
      <c r="AC569" s="1"/>
      <c r="AD569" s="3"/>
      <c r="AE569" s="2"/>
      <c r="AF569" s="1"/>
      <c r="AG569" s="1"/>
    </row>
    <row r="570" spans="1:33" s="35" customFormat="1" ht="15.75" customHeight="1">
      <c r="A570" s="17">
        <v>22</v>
      </c>
      <c r="B570" s="36">
        <v>1</v>
      </c>
      <c r="C570" s="37">
        <v>1</v>
      </c>
      <c r="D570" s="37">
        <v>0</v>
      </c>
      <c r="E570" s="91">
        <v>57</v>
      </c>
      <c r="F570" s="36">
        <v>3</v>
      </c>
      <c r="G570" s="37">
        <v>1</v>
      </c>
      <c r="H570" s="37">
        <v>2</v>
      </c>
      <c r="I570" s="91">
        <v>92</v>
      </c>
      <c r="J570" s="36">
        <v>0</v>
      </c>
      <c r="K570" s="37">
        <v>0</v>
      </c>
      <c r="L570" s="37">
        <v>0</v>
      </c>
      <c r="M570" s="65"/>
      <c r="N570" s="65"/>
      <c r="O570" s="65"/>
      <c r="P570" s="65"/>
      <c r="Q570" s="65"/>
      <c r="R570" s="65"/>
      <c r="S570" s="65"/>
      <c r="T570" s="65"/>
      <c r="U570" s="65"/>
      <c r="V570" s="5"/>
      <c r="W570" s="7"/>
      <c r="X570" s="7"/>
      <c r="Y570" s="7"/>
      <c r="Z570" s="3"/>
      <c r="AA570" s="2"/>
      <c r="AB570" s="1"/>
      <c r="AC570" s="1"/>
      <c r="AD570" s="3"/>
      <c r="AE570" s="2"/>
      <c r="AF570" s="1"/>
      <c r="AG570" s="1"/>
    </row>
    <row r="571" spans="1:33" s="35" customFormat="1" ht="15.75" customHeight="1">
      <c r="A571" s="17">
        <v>23</v>
      </c>
      <c r="B571" s="36">
        <v>0</v>
      </c>
      <c r="C571" s="37">
        <v>0</v>
      </c>
      <c r="D571" s="37">
        <v>0</v>
      </c>
      <c r="E571" s="91">
        <v>58</v>
      </c>
      <c r="F571" s="36">
        <v>2</v>
      </c>
      <c r="G571" s="37">
        <v>1</v>
      </c>
      <c r="H571" s="37">
        <v>1</v>
      </c>
      <c r="I571" s="91">
        <v>93</v>
      </c>
      <c r="J571" s="36">
        <v>1</v>
      </c>
      <c r="K571" s="37">
        <v>1</v>
      </c>
      <c r="L571" s="37">
        <v>0</v>
      </c>
      <c r="M571" s="65"/>
      <c r="N571" s="65"/>
      <c r="O571" s="65"/>
      <c r="P571" s="65"/>
      <c r="Q571" s="65"/>
      <c r="R571" s="65"/>
      <c r="S571" s="65"/>
      <c r="T571" s="65"/>
      <c r="U571" s="65"/>
      <c r="V571" s="5"/>
      <c r="W571" s="7"/>
      <c r="X571" s="7"/>
      <c r="Y571" s="7"/>
      <c r="Z571" s="3"/>
      <c r="AA571" s="2"/>
      <c r="AB571" s="1"/>
      <c r="AC571" s="1"/>
      <c r="AD571" s="3"/>
      <c r="AE571" s="2"/>
      <c r="AF571" s="1"/>
      <c r="AG571" s="1"/>
    </row>
    <row r="572" spans="1:33" s="35" customFormat="1" ht="18" customHeight="1">
      <c r="A572" s="19">
        <v>24</v>
      </c>
      <c r="B572" s="39">
        <v>1</v>
      </c>
      <c r="C572" s="40">
        <v>1</v>
      </c>
      <c r="D572" s="40">
        <v>0</v>
      </c>
      <c r="E572" s="92">
        <v>59</v>
      </c>
      <c r="F572" s="39">
        <v>1</v>
      </c>
      <c r="G572" s="40">
        <v>1</v>
      </c>
      <c r="H572" s="40">
        <v>0</v>
      </c>
      <c r="I572" s="92">
        <v>94</v>
      </c>
      <c r="J572" s="39">
        <v>2</v>
      </c>
      <c r="K572" s="40">
        <v>1</v>
      </c>
      <c r="L572" s="40">
        <v>1</v>
      </c>
      <c r="M572" s="65"/>
      <c r="N572" s="65"/>
      <c r="O572" s="65"/>
      <c r="P572" s="65"/>
      <c r="Q572" s="65"/>
      <c r="R572" s="65"/>
      <c r="S572" s="65"/>
      <c r="T572" s="65"/>
      <c r="U572" s="65"/>
      <c r="V572" s="5"/>
      <c r="W572" s="7"/>
      <c r="X572" s="7"/>
      <c r="Y572" s="7"/>
      <c r="Z572" s="3"/>
      <c r="AA572" s="2"/>
      <c r="AB572" s="1"/>
      <c r="AC572" s="1"/>
      <c r="AD572" s="3"/>
      <c r="AE572" s="2"/>
      <c r="AF572" s="1"/>
      <c r="AG572" s="1"/>
    </row>
    <row r="573" spans="1:33" s="6" customFormat="1" ht="25.5" customHeight="1">
      <c r="A573" s="10" t="s">
        <v>28</v>
      </c>
      <c r="B573" s="44">
        <v>6</v>
      </c>
      <c r="C573" s="44">
        <v>3</v>
      </c>
      <c r="D573" s="44">
        <v>3</v>
      </c>
      <c r="E573" s="98" t="s">
        <v>29</v>
      </c>
      <c r="F573" s="44">
        <v>21</v>
      </c>
      <c r="G573" s="44">
        <v>9</v>
      </c>
      <c r="H573" s="44">
        <v>12</v>
      </c>
      <c r="I573" s="93" t="s">
        <v>30</v>
      </c>
      <c r="J573" s="44">
        <v>3</v>
      </c>
      <c r="K573" s="44">
        <v>1</v>
      </c>
      <c r="L573" s="44">
        <v>2</v>
      </c>
      <c r="M573" s="65"/>
      <c r="N573" s="65"/>
      <c r="O573" s="65"/>
      <c r="P573" s="65"/>
      <c r="Q573" s="65"/>
      <c r="R573" s="65"/>
      <c r="S573" s="65"/>
      <c r="T573" s="65"/>
      <c r="U573" s="65"/>
      <c r="V573" s="5"/>
      <c r="W573" s="7"/>
      <c r="X573" s="7"/>
      <c r="Y573" s="7"/>
      <c r="Z573" s="3"/>
      <c r="AA573" s="2"/>
      <c r="AB573" s="1"/>
      <c r="AC573" s="1"/>
      <c r="AD573" s="3"/>
      <c r="AE573" s="2"/>
      <c r="AF573" s="1"/>
      <c r="AG573" s="1"/>
    </row>
    <row r="574" spans="1:33" s="35" customFormat="1" ht="15.75" customHeight="1">
      <c r="A574" s="17">
        <v>25</v>
      </c>
      <c r="B574" s="36">
        <v>0</v>
      </c>
      <c r="C574" s="37">
        <v>0</v>
      </c>
      <c r="D574" s="37">
        <v>0</v>
      </c>
      <c r="E574" s="91">
        <v>60</v>
      </c>
      <c r="F574" s="36">
        <v>4</v>
      </c>
      <c r="G574" s="37">
        <v>1</v>
      </c>
      <c r="H574" s="37">
        <v>3</v>
      </c>
      <c r="I574" s="91">
        <v>95</v>
      </c>
      <c r="J574" s="36">
        <v>1</v>
      </c>
      <c r="K574" s="37">
        <v>1</v>
      </c>
      <c r="L574" s="37">
        <v>0</v>
      </c>
      <c r="M574" s="65"/>
      <c r="N574" s="65"/>
      <c r="O574" s="65"/>
      <c r="P574" s="65"/>
      <c r="Q574" s="65"/>
      <c r="R574" s="65"/>
      <c r="S574" s="65"/>
      <c r="T574" s="65"/>
      <c r="U574" s="65"/>
      <c r="V574" s="5"/>
      <c r="W574" s="7"/>
      <c r="X574" s="7"/>
      <c r="Y574" s="7"/>
      <c r="Z574" s="3"/>
      <c r="AA574" s="2"/>
      <c r="AB574" s="1"/>
      <c r="AC574" s="1"/>
      <c r="AD574" s="3"/>
      <c r="AE574" s="2"/>
      <c r="AF574" s="1"/>
      <c r="AG574" s="1"/>
    </row>
    <row r="575" spans="1:33" s="35" customFormat="1" ht="15.75" customHeight="1">
      <c r="A575" s="17">
        <v>26</v>
      </c>
      <c r="B575" s="36">
        <v>1</v>
      </c>
      <c r="C575" s="37">
        <v>1</v>
      </c>
      <c r="D575" s="37">
        <v>0</v>
      </c>
      <c r="E575" s="91">
        <v>61</v>
      </c>
      <c r="F575" s="36">
        <v>2</v>
      </c>
      <c r="G575" s="37">
        <v>1</v>
      </c>
      <c r="H575" s="37">
        <v>1</v>
      </c>
      <c r="I575" s="91">
        <v>96</v>
      </c>
      <c r="J575" s="36">
        <v>1</v>
      </c>
      <c r="K575" s="37">
        <v>0</v>
      </c>
      <c r="L575" s="37">
        <v>1</v>
      </c>
      <c r="M575" s="65"/>
      <c r="N575" s="65"/>
      <c r="O575" s="65"/>
      <c r="P575" s="65"/>
      <c r="Q575" s="65"/>
      <c r="R575" s="65"/>
      <c r="S575" s="65"/>
      <c r="T575" s="65"/>
      <c r="U575" s="65"/>
      <c r="V575" s="5"/>
      <c r="W575" s="7"/>
      <c r="X575" s="7"/>
      <c r="Y575" s="7"/>
      <c r="Z575" s="3"/>
      <c r="AA575" s="2"/>
      <c r="AB575" s="1"/>
      <c r="AC575" s="1"/>
      <c r="AD575" s="3"/>
      <c r="AE575" s="2"/>
      <c r="AF575" s="1"/>
      <c r="AG575" s="1"/>
    </row>
    <row r="576" spans="1:33" s="35" customFormat="1" ht="15.75" customHeight="1">
      <c r="A576" s="17">
        <v>27</v>
      </c>
      <c r="B576" s="36">
        <v>0</v>
      </c>
      <c r="C576" s="37">
        <v>0</v>
      </c>
      <c r="D576" s="37">
        <v>0</v>
      </c>
      <c r="E576" s="91">
        <v>62</v>
      </c>
      <c r="F576" s="36">
        <v>4</v>
      </c>
      <c r="G576" s="37">
        <v>2</v>
      </c>
      <c r="H576" s="37">
        <v>2</v>
      </c>
      <c r="I576" s="91">
        <v>97</v>
      </c>
      <c r="J576" s="36">
        <v>0</v>
      </c>
      <c r="K576" s="37">
        <v>0</v>
      </c>
      <c r="L576" s="37">
        <v>0</v>
      </c>
      <c r="M576" s="65"/>
      <c r="N576" s="65"/>
      <c r="O576" s="65"/>
      <c r="P576" s="65"/>
      <c r="Q576" s="65"/>
      <c r="R576" s="65"/>
      <c r="S576" s="65"/>
      <c r="T576" s="65"/>
      <c r="U576" s="65"/>
      <c r="V576" s="5"/>
      <c r="W576" s="7"/>
      <c r="X576" s="7"/>
      <c r="Y576" s="7"/>
      <c r="Z576" s="3"/>
      <c r="AA576" s="2"/>
      <c r="AB576" s="1"/>
      <c r="AC576" s="1"/>
      <c r="AD576" s="3"/>
      <c r="AE576" s="2"/>
      <c r="AF576" s="1"/>
      <c r="AG576" s="1"/>
    </row>
    <row r="577" spans="1:33" s="35" customFormat="1" ht="15.75" customHeight="1">
      <c r="A577" s="17">
        <v>28</v>
      </c>
      <c r="B577" s="36">
        <v>3</v>
      </c>
      <c r="C577" s="37">
        <v>1</v>
      </c>
      <c r="D577" s="37">
        <v>2</v>
      </c>
      <c r="E577" s="91">
        <v>63</v>
      </c>
      <c r="F577" s="36">
        <v>7</v>
      </c>
      <c r="G577" s="37">
        <v>3</v>
      </c>
      <c r="H577" s="37">
        <v>4</v>
      </c>
      <c r="I577" s="91">
        <v>98</v>
      </c>
      <c r="J577" s="36">
        <v>0</v>
      </c>
      <c r="K577" s="37">
        <v>0</v>
      </c>
      <c r="L577" s="37">
        <v>0</v>
      </c>
      <c r="M577" s="65"/>
      <c r="N577" s="65"/>
      <c r="O577" s="65"/>
      <c r="P577" s="65"/>
      <c r="Q577" s="65"/>
      <c r="R577" s="65"/>
      <c r="S577" s="65"/>
      <c r="T577" s="65"/>
      <c r="U577" s="65"/>
      <c r="V577" s="5"/>
      <c r="W577" s="7"/>
      <c r="X577" s="7"/>
      <c r="Y577" s="7"/>
      <c r="Z577" s="3"/>
      <c r="AA577" s="2"/>
      <c r="AB577" s="1"/>
      <c r="AC577" s="1"/>
      <c r="AD577" s="3"/>
      <c r="AE577" s="2"/>
      <c r="AF577" s="1"/>
      <c r="AG577" s="1"/>
    </row>
    <row r="578" spans="1:33" s="35" customFormat="1" ht="18" customHeight="1">
      <c r="A578" s="19">
        <v>29</v>
      </c>
      <c r="B578" s="39">
        <v>2</v>
      </c>
      <c r="C578" s="40">
        <v>1</v>
      </c>
      <c r="D578" s="40">
        <v>1</v>
      </c>
      <c r="E578" s="92">
        <v>64</v>
      </c>
      <c r="F578" s="39">
        <v>4</v>
      </c>
      <c r="G578" s="40">
        <v>2</v>
      </c>
      <c r="H578" s="40">
        <v>2</v>
      </c>
      <c r="I578" s="91">
        <v>99</v>
      </c>
      <c r="J578" s="36">
        <v>0</v>
      </c>
      <c r="K578" s="37">
        <v>0</v>
      </c>
      <c r="L578" s="37">
        <v>0</v>
      </c>
      <c r="M578" s="65"/>
      <c r="N578" s="65"/>
      <c r="O578" s="65"/>
      <c r="P578" s="65"/>
      <c r="Q578" s="65"/>
      <c r="R578" s="65"/>
      <c r="S578" s="65"/>
      <c r="T578" s="65"/>
      <c r="U578" s="65"/>
      <c r="V578" s="5"/>
      <c r="W578" s="7"/>
      <c r="X578" s="7"/>
      <c r="Y578" s="7"/>
      <c r="Z578" s="3"/>
      <c r="AA578" s="2"/>
      <c r="AB578" s="1"/>
      <c r="AC578" s="1"/>
      <c r="AD578" s="3"/>
      <c r="AE578" s="2"/>
      <c r="AF578" s="1"/>
      <c r="AG578" s="1"/>
    </row>
    <row r="579" spans="1:33" s="6" customFormat="1" ht="25.5" customHeight="1">
      <c r="A579" s="10" t="s">
        <v>31</v>
      </c>
      <c r="B579" s="44">
        <v>8</v>
      </c>
      <c r="C579" s="44">
        <v>5</v>
      </c>
      <c r="D579" s="44">
        <v>3</v>
      </c>
      <c r="E579" s="98" t="s">
        <v>32</v>
      </c>
      <c r="F579" s="44">
        <v>24</v>
      </c>
      <c r="G579" s="44">
        <v>12</v>
      </c>
      <c r="H579" s="44">
        <v>12</v>
      </c>
      <c r="I579" s="95">
        <v>100</v>
      </c>
      <c r="J579" s="47">
        <v>0</v>
      </c>
      <c r="K579" s="48">
        <v>0</v>
      </c>
      <c r="L579" s="48">
        <v>0</v>
      </c>
      <c r="M579" s="65"/>
      <c r="N579" s="65"/>
      <c r="O579" s="65"/>
      <c r="P579" s="65"/>
      <c r="Q579" s="65"/>
      <c r="R579" s="65"/>
      <c r="S579" s="65"/>
      <c r="T579" s="65"/>
      <c r="U579" s="65"/>
      <c r="V579" s="5"/>
      <c r="W579" s="7"/>
      <c r="X579" s="7"/>
      <c r="Y579" s="7"/>
      <c r="Z579" s="3"/>
      <c r="AA579" s="2"/>
      <c r="AB579" s="1"/>
      <c r="AC579" s="1"/>
      <c r="AD579" s="3"/>
      <c r="AE579" s="2"/>
      <c r="AF579" s="1"/>
      <c r="AG579" s="1"/>
    </row>
    <row r="580" spans="1:33" s="35" customFormat="1" ht="15.75" customHeight="1">
      <c r="A580" s="17">
        <v>30</v>
      </c>
      <c r="B580" s="36">
        <v>0</v>
      </c>
      <c r="C580" s="37">
        <v>0</v>
      </c>
      <c r="D580" s="37">
        <v>0</v>
      </c>
      <c r="E580" s="91">
        <v>65</v>
      </c>
      <c r="F580" s="36">
        <v>4</v>
      </c>
      <c r="G580" s="37">
        <v>0</v>
      </c>
      <c r="H580" s="37">
        <v>4</v>
      </c>
      <c r="I580" s="91">
        <v>101</v>
      </c>
      <c r="J580" s="36">
        <v>0</v>
      </c>
      <c r="K580" s="37">
        <v>0</v>
      </c>
      <c r="L580" s="37">
        <v>0</v>
      </c>
      <c r="M580" s="65"/>
      <c r="N580" s="65"/>
      <c r="O580" s="65"/>
      <c r="P580" s="65"/>
      <c r="Q580" s="65"/>
      <c r="R580" s="65"/>
      <c r="S580" s="65"/>
      <c r="T580" s="65"/>
      <c r="U580" s="65"/>
      <c r="V580" s="5"/>
      <c r="W580" s="7"/>
      <c r="X580" s="7"/>
      <c r="Y580" s="7"/>
      <c r="Z580" s="3"/>
      <c r="AA580" s="2"/>
      <c r="AB580" s="1"/>
      <c r="AC580" s="1"/>
      <c r="AD580" s="3"/>
      <c r="AE580" s="2"/>
      <c r="AF580" s="1"/>
      <c r="AG580" s="1"/>
    </row>
    <row r="581" spans="1:33" s="35" customFormat="1" ht="15.75" customHeight="1">
      <c r="A581" s="17">
        <v>31</v>
      </c>
      <c r="B581" s="36">
        <v>4</v>
      </c>
      <c r="C581" s="37">
        <v>2</v>
      </c>
      <c r="D581" s="37">
        <v>2</v>
      </c>
      <c r="E581" s="91">
        <v>66</v>
      </c>
      <c r="F581" s="36">
        <v>5</v>
      </c>
      <c r="G581" s="37">
        <v>5</v>
      </c>
      <c r="H581" s="37">
        <v>0</v>
      </c>
      <c r="I581" s="91">
        <v>102</v>
      </c>
      <c r="J581" s="36">
        <v>1</v>
      </c>
      <c r="K581" s="37">
        <v>0</v>
      </c>
      <c r="L581" s="37">
        <v>1</v>
      </c>
      <c r="M581" s="65"/>
      <c r="N581" s="65"/>
      <c r="O581" s="65"/>
      <c r="P581" s="65"/>
      <c r="Q581" s="65"/>
      <c r="R581" s="65"/>
      <c r="S581" s="65"/>
      <c r="T581" s="65"/>
      <c r="U581" s="65"/>
      <c r="V581" s="5"/>
      <c r="W581" s="7"/>
      <c r="X581" s="7"/>
      <c r="Y581" s="7"/>
      <c r="Z581" s="3"/>
      <c r="AA581" s="2"/>
      <c r="AB581" s="1"/>
      <c r="AC581" s="1"/>
      <c r="AD581" s="3"/>
      <c r="AE581" s="2"/>
      <c r="AF581" s="1"/>
      <c r="AG581" s="1"/>
    </row>
    <row r="582" spans="1:33" s="35" customFormat="1" ht="15.75" customHeight="1">
      <c r="A582" s="17">
        <v>32</v>
      </c>
      <c r="B582" s="36">
        <v>1</v>
      </c>
      <c r="C582" s="37">
        <v>0</v>
      </c>
      <c r="D582" s="37">
        <v>1</v>
      </c>
      <c r="E582" s="91">
        <v>67</v>
      </c>
      <c r="F582" s="36">
        <v>5</v>
      </c>
      <c r="G582" s="37">
        <v>3</v>
      </c>
      <c r="H582" s="37">
        <v>2</v>
      </c>
      <c r="I582" s="91">
        <v>103</v>
      </c>
      <c r="J582" s="36">
        <v>0</v>
      </c>
      <c r="K582" s="37">
        <v>0</v>
      </c>
      <c r="L582" s="37">
        <v>0</v>
      </c>
      <c r="M582" s="65"/>
      <c r="N582" s="65"/>
      <c r="O582" s="65"/>
      <c r="P582" s="65"/>
      <c r="Q582" s="65"/>
      <c r="R582" s="65"/>
      <c r="S582" s="65"/>
      <c r="T582" s="65"/>
      <c r="U582" s="65"/>
      <c r="V582" s="5"/>
      <c r="W582" s="7"/>
      <c r="X582" s="7"/>
      <c r="Y582" s="7"/>
      <c r="Z582" s="3"/>
      <c r="AA582" s="2"/>
      <c r="AB582" s="1"/>
      <c r="AC582" s="1"/>
      <c r="AD582" s="3"/>
      <c r="AE582" s="2"/>
      <c r="AF582" s="1"/>
      <c r="AG582" s="1"/>
    </row>
    <row r="583" spans="1:33" s="35" customFormat="1" ht="15.75" customHeight="1">
      <c r="A583" s="17">
        <v>33</v>
      </c>
      <c r="B583" s="36">
        <v>1</v>
      </c>
      <c r="C583" s="37">
        <v>1</v>
      </c>
      <c r="D583" s="37">
        <v>0</v>
      </c>
      <c r="E583" s="91">
        <v>68</v>
      </c>
      <c r="F583" s="36">
        <v>6</v>
      </c>
      <c r="G583" s="37">
        <v>3</v>
      </c>
      <c r="H583" s="37">
        <v>3</v>
      </c>
      <c r="I583" s="96" t="s">
        <v>33</v>
      </c>
      <c r="J583" s="39">
        <v>0</v>
      </c>
      <c r="K583" s="40">
        <v>0</v>
      </c>
      <c r="L583" s="40">
        <v>0</v>
      </c>
      <c r="M583" s="65"/>
      <c r="N583" s="65"/>
      <c r="O583" s="65"/>
      <c r="P583" s="65"/>
      <c r="Q583" s="65"/>
      <c r="R583" s="65"/>
      <c r="S583" s="65"/>
      <c r="T583" s="65"/>
      <c r="U583" s="65"/>
      <c r="V583" s="5"/>
      <c r="W583" s="7"/>
      <c r="X583" s="7"/>
      <c r="Y583" s="7"/>
      <c r="Z583" s="3"/>
      <c r="AA583" s="2"/>
      <c r="AB583" s="1"/>
      <c r="AC583" s="1"/>
      <c r="AD583" s="3"/>
      <c r="AE583" s="2"/>
      <c r="AF583" s="1"/>
      <c r="AG583" s="1"/>
    </row>
    <row r="584" spans="1:33" s="35" customFormat="1" ht="21" customHeight="1" thickBot="1">
      <c r="A584" s="32">
        <v>34</v>
      </c>
      <c r="B584" s="36">
        <v>2</v>
      </c>
      <c r="C584" s="37">
        <v>2</v>
      </c>
      <c r="D584" s="37">
        <v>0</v>
      </c>
      <c r="E584" s="91">
        <v>69</v>
      </c>
      <c r="F584" s="36">
        <v>4</v>
      </c>
      <c r="G584" s="37">
        <v>1</v>
      </c>
      <c r="H584" s="37">
        <v>3</v>
      </c>
      <c r="I584" s="107" t="s">
        <v>5</v>
      </c>
      <c r="J584" s="47">
        <v>237</v>
      </c>
      <c r="K584" s="47">
        <v>118</v>
      </c>
      <c r="L584" s="47">
        <v>119</v>
      </c>
      <c r="M584" s="65"/>
      <c r="N584" s="65"/>
      <c r="O584" s="65"/>
      <c r="P584" s="65"/>
      <c r="Q584" s="65"/>
      <c r="R584" s="65"/>
      <c r="S584" s="65"/>
      <c r="T584" s="65"/>
      <c r="U584" s="65"/>
      <c r="V584" s="5"/>
      <c r="W584" s="7"/>
      <c r="X584" s="7"/>
      <c r="Y584" s="7"/>
      <c r="Z584" s="3"/>
      <c r="AA584" s="2"/>
      <c r="AB584" s="1"/>
      <c r="AC584" s="1"/>
      <c r="AD584" s="3"/>
      <c r="AE584" s="2"/>
      <c r="AF584" s="1"/>
      <c r="AG584" s="1"/>
    </row>
    <row r="585" spans="1:33" s="58" customFormat="1" ht="24" customHeight="1" thickTop="1" thickBot="1">
      <c r="A585" s="53" t="s">
        <v>34</v>
      </c>
      <c r="B585" s="115">
        <v>15</v>
      </c>
      <c r="C585" s="116">
        <v>11</v>
      </c>
      <c r="D585" s="116">
        <v>4</v>
      </c>
      <c r="E585" s="117" t="s">
        <v>36</v>
      </c>
      <c r="F585" s="116">
        <v>124</v>
      </c>
      <c r="G585" s="116">
        <v>60</v>
      </c>
      <c r="H585" s="116">
        <v>64</v>
      </c>
      <c r="I585" s="118" t="s">
        <v>37</v>
      </c>
      <c r="J585" s="116">
        <v>98</v>
      </c>
      <c r="K585" s="116">
        <v>47</v>
      </c>
      <c r="L585" s="116">
        <v>51</v>
      </c>
      <c r="M585" s="65"/>
      <c r="N585" s="65"/>
      <c r="O585" s="65"/>
      <c r="P585" s="65"/>
      <c r="Q585" s="65"/>
      <c r="R585" s="65"/>
      <c r="S585" s="65"/>
      <c r="T585" s="65"/>
      <c r="U585" s="65"/>
      <c r="V585" s="5"/>
      <c r="W585" s="7"/>
      <c r="X585" s="7"/>
      <c r="Y585" s="7"/>
      <c r="Z585" s="3"/>
      <c r="AA585" s="2"/>
      <c r="AB585" s="1"/>
      <c r="AC585" s="1"/>
      <c r="AD585" s="3"/>
      <c r="AE585" s="2"/>
      <c r="AF585" s="1"/>
      <c r="AG585" s="1"/>
    </row>
    <row r="586" spans="1:33" s="31" customFormat="1" ht="24" customHeight="1" thickBot="1">
      <c r="A586" s="24"/>
      <c r="B586" s="25" t="s">
        <v>39</v>
      </c>
      <c r="C586" s="26"/>
      <c r="D586" s="27"/>
      <c r="E586" s="28"/>
      <c r="F586" s="29"/>
      <c r="G586" s="59" t="s">
        <v>165</v>
      </c>
      <c r="H586" s="29"/>
      <c r="I586" s="28"/>
      <c r="J586" s="29"/>
      <c r="K586" s="60" t="s">
        <v>99</v>
      </c>
      <c r="L586" s="30"/>
      <c r="M586" s="35"/>
      <c r="N586" s="65"/>
      <c r="O586" s="65"/>
      <c r="P586" s="65"/>
      <c r="Q586" s="65"/>
      <c r="R586" s="65"/>
      <c r="S586" s="65"/>
      <c r="T586" s="65"/>
      <c r="U586" s="65"/>
      <c r="V586" s="5"/>
      <c r="W586" s="7"/>
      <c r="X586" s="7"/>
      <c r="Y586" s="7"/>
      <c r="Z586" s="3"/>
      <c r="AA586" s="2"/>
      <c r="AB586" s="1"/>
      <c r="AC586" s="1"/>
      <c r="AD586" s="3"/>
      <c r="AE586" s="2"/>
      <c r="AF586" s="1"/>
      <c r="AG586" s="1"/>
    </row>
    <row r="587" spans="1:33" s="4" customFormat="1" ht="21" customHeight="1">
      <c r="A587" s="11" t="s">
        <v>1</v>
      </c>
      <c r="B587" s="8" t="s">
        <v>2</v>
      </c>
      <c r="C587" s="8" t="s">
        <v>3</v>
      </c>
      <c r="D587" s="9" t="s">
        <v>4</v>
      </c>
      <c r="E587" s="11" t="s">
        <v>1</v>
      </c>
      <c r="F587" s="8" t="s">
        <v>2</v>
      </c>
      <c r="G587" s="8" t="s">
        <v>3</v>
      </c>
      <c r="H587" s="9" t="s">
        <v>4</v>
      </c>
      <c r="I587" s="11" t="s">
        <v>1</v>
      </c>
      <c r="J587" s="8" t="s">
        <v>2</v>
      </c>
      <c r="K587" s="8" t="s">
        <v>3</v>
      </c>
      <c r="L587" s="16" t="s">
        <v>4</v>
      </c>
      <c r="M587" s="65"/>
      <c r="N587" s="65"/>
      <c r="O587" s="65"/>
      <c r="P587" s="65"/>
      <c r="Q587" s="65"/>
      <c r="R587" s="65"/>
      <c r="S587" s="65"/>
      <c r="T587" s="65"/>
      <c r="U587" s="65"/>
      <c r="V587" s="5"/>
      <c r="W587" s="7"/>
      <c r="X587" s="7"/>
      <c r="Y587" s="7"/>
      <c r="Z587" s="3"/>
      <c r="AA587" s="2"/>
      <c r="AB587" s="1"/>
      <c r="AC587" s="1"/>
      <c r="AD587" s="3"/>
      <c r="AE587" s="2"/>
      <c r="AF587" s="1"/>
      <c r="AG587" s="1"/>
    </row>
    <row r="588" spans="1:33" s="6" customFormat="1" ht="25.5" customHeight="1">
      <c r="A588" s="10" t="s">
        <v>6</v>
      </c>
      <c r="B588" s="44">
        <v>24</v>
      </c>
      <c r="C588" s="44">
        <v>14</v>
      </c>
      <c r="D588" s="44">
        <v>10</v>
      </c>
      <c r="E588" s="98" t="s">
        <v>7</v>
      </c>
      <c r="F588" s="44">
        <v>38</v>
      </c>
      <c r="G588" s="44">
        <v>17</v>
      </c>
      <c r="H588" s="44">
        <v>21</v>
      </c>
      <c r="I588" s="98" t="s">
        <v>8</v>
      </c>
      <c r="J588" s="44">
        <v>38</v>
      </c>
      <c r="K588" s="44">
        <v>20</v>
      </c>
      <c r="L588" s="44">
        <v>18</v>
      </c>
      <c r="M588" s="65"/>
      <c r="N588" s="65"/>
      <c r="O588" s="65"/>
      <c r="P588" s="65"/>
      <c r="Q588" s="65"/>
      <c r="R588" s="65"/>
      <c r="S588" s="65"/>
      <c r="T588" s="65"/>
      <c r="U588" s="65"/>
      <c r="V588" s="5"/>
      <c r="W588" s="7"/>
      <c r="X588" s="7"/>
      <c r="Y588" s="7"/>
      <c r="Z588" s="3"/>
      <c r="AA588" s="2"/>
      <c r="AB588" s="1"/>
      <c r="AC588" s="1"/>
      <c r="AD588" s="3"/>
      <c r="AE588" s="2"/>
      <c r="AF588" s="1"/>
      <c r="AG588" s="1"/>
    </row>
    <row r="589" spans="1:33" s="35" customFormat="1" ht="15.75" customHeight="1">
      <c r="A589" s="17">
        <v>0</v>
      </c>
      <c r="B589" s="36">
        <v>3</v>
      </c>
      <c r="C589" s="37">
        <v>1</v>
      </c>
      <c r="D589" s="37">
        <v>2</v>
      </c>
      <c r="E589" s="91">
        <v>35</v>
      </c>
      <c r="F589" s="36">
        <v>7</v>
      </c>
      <c r="G589" s="37">
        <v>3</v>
      </c>
      <c r="H589" s="37">
        <v>4</v>
      </c>
      <c r="I589" s="91">
        <v>70</v>
      </c>
      <c r="J589" s="36">
        <v>5</v>
      </c>
      <c r="K589" s="37">
        <v>4</v>
      </c>
      <c r="L589" s="37">
        <v>1</v>
      </c>
      <c r="M589" s="65"/>
      <c r="N589" s="65"/>
      <c r="O589" s="65"/>
      <c r="P589" s="65"/>
      <c r="Q589" s="65"/>
      <c r="R589" s="65"/>
      <c r="S589" s="65"/>
      <c r="T589" s="65"/>
      <c r="U589" s="65"/>
      <c r="V589" s="5"/>
      <c r="W589" s="7"/>
      <c r="X589" s="7"/>
      <c r="Y589" s="7"/>
      <c r="Z589" s="3"/>
      <c r="AA589" s="2"/>
      <c r="AB589" s="1"/>
      <c r="AC589" s="1"/>
      <c r="AD589" s="3"/>
      <c r="AE589" s="2"/>
      <c r="AF589" s="1"/>
      <c r="AG589" s="1"/>
    </row>
    <row r="590" spans="1:33" s="35" customFormat="1" ht="15.75" customHeight="1">
      <c r="A590" s="17">
        <v>1</v>
      </c>
      <c r="B590" s="36">
        <v>5</v>
      </c>
      <c r="C590" s="37">
        <v>2</v>
      </c>
      <c r="D590" s="37">
        <v>3</v>
      </c>
      <c r="E590" s="91">
        <v>36</v>
      </c>
      <c r="F590" s="36">
        <v>8</v>
      </c>
      <c r="G590" s="37">
        <v>2</v>
      </c>
      <c r="H590" s="37">
        <v>6</v>
      </c>
      <c r="I590" s="91">
        <v>71</v>
      </c>
      <c r="J590" s="36">
        <v>8</v>
      </c>
      <c r="K590" s="37">
        <v>4</v>
      </c>
      <c r="L590" s="37">
        <v>4</v>
      </c>
      <c r="M590" s="65"/>
      <c r="N590" s="65"/>
      <c r="O590" s="65"/>
      <c r="P590" s="65"/>
      <c r="Q590" s="65"/>
      <c r="R590" s="65"/>
      <c r="S590" s="65"/>
      <c r="T590" s="65"/>
      <c r="U590" s="65"/>
      <c r="V590" s="5"/>
      <c r="W590" s="7"/>
      <c r="X590" s="7"/>
      <c r="Y590" s="7"/>
      <c r="Z590" s="3"/>
      <c r="AA590" s="2"/>
      <c r="AB590" s="1"/>
      <c r="AC590" s="1"/>
      <c r="AD590" s="3"/>
      <c r="AE590" s="2"/>
      <c r="AF590" s="1"/>
      <c r="AG590" s="1"/>
    </row>
    <row r="591" spans="1:33" s="35" customFormat="1" ht="15.75" customHeight="1">
      <c r="A591" s="17">
        <v>2</v>
      </c>
      <c r="B591" s="36">
        <v>4</v>
      </c>
      <c r="C591" s="37">
        <v>3</v>
      </c>
      <c r="D591" s="37">
        <v>1</v>
      </c>
      <c r="E591" s="91">
        <v>37</v>
      </c>
      <c r="F591" s="36">
        <v>7</v>
      </c>
      <c r="G591" s="37">
        <v>4</v>
      </c>
      <c r="H591" s="37">
        <v>3</v>
      </c>
      <c r="I591" s="91">
        <v>72</v>
      </c>
      <c r="J591" s="36">
        <v>6</v>
      </c>
      <c r="K591" s="37">
        <v>2</v>
      </c>
      <c r="L591" s="37">
        <v>4</v>
      </c>
      <c r="M591" s="65"/>
      <c r="N591" s="65"/>
      <c r="O591" s="65"/>
      <c r="P591" s="65"/>
      <c r="Q591" s="65"/>
      <c r="R591" s="65"/>
      <c r="S591" s="65"/>
      <c r="T591" s="65"/>
      <c r="U591" s="65"/>
      <c r="V591" s="5"/>
      <c r="W591" s="7"/>
      <c r="X591" s="7"/>
      <c r="Y591" s="7"/>
      <c r="Z591" s="3"/>
      <c r="AA591" s="2"/>
      <c r="AB591" s="1"/>
      <c r="AC591" s="1"/>
      <c r="AD591" s="3"/>
      <c r="AE591" s="2"/>
      <c r="AF591" s="1"/>
      <c r="AG591" s="1"/>
    </row>
    <row r="592" spans="1:33" s="35" customFormat="1" ht="15.75" customHeight="1">
      <c r="A592" s="17">
        <v>3</v>
      </c>
      <c r="B592" s="36">
        <v>4</v>
      </c>
      <c r="C592" s="37">
        <v>1</v>
      </c>
      <c r="D592" s="37">
        <v>3</v>
      </c>
      <c r="E592" s="91">
        <v>38</v>
      </c>
      <c r="F592" s="36">
        <v>8</v>
      </c>
      <c r="G592" s="37">
        <v>4</v>
      </c>
      <c r="H592" s="37">
        <v>4</v>
      </c>
      <c r="I592" s="91">
        <v>73</v>
      </c>
      <c r="J592" s="36">
        <v>7</v>
      </c>
      <c r="K592" s="37">
        <v>5</v>
      </c>
      <c r="L592" s="37">
        <v>2</v>
      </c>
      <c r="M592" s="65"/>
      <c r="N592" s="65"/>
      <c r="O592" s="65"/>
      <c r="P592" s="65"/>
      <c r="Q592" s="65"/>
      <c r="R592" s="65"/>
      <c r="S592" s="65"/>
      <c r="T592" s="65"/>
      <c r="U592" s="65"/>
      <c r="V592" s="5"/>
      <c r="W592" s="7"/>
      <c r="X592" s="7"/>
      <c r="Y592" s="7"/>
      <c r="Z592" s="3"/>
      <c r="AA592" s="2"/>
      <c r="AB592" s="1"/>
      <c r="AC592" s="1"/>
      <c r="AD592" s="3"/>
      <c r="AE592" s="2"/>
      <c r="AF592" s="1"/>
      <c r="AG592" s="1"/>
    </row>
    <row r="593" spans="1:33" s="35" customFormat="1" ht="18" customHeight="1">
      <c r="A593" s="19">
        <v>4</v>
      </c>
      <c r="B593" s="105">
        <v>8</v>
      </c>
      <c r="C593" s="40">
        <v>7</v>
      </c>
      <c r="D593" s="40">
        <v>1</v>
      </c>
      <c r="E593" s="92">
        <v>39</v>
      </c>
      <c r="F593" s="39">
        <v>8</v>
      </c>
      <c r="G593" s="40">
        <v>4</v>
      </c>
      <c r="H593" s="40">
        <v>4</v>
      </c>
      <c r="I593" s="92">
        <v>74</v>
      </c>
      <c r="J593" s="39">
        <v>12</v>
      </c>
      <c r="K593" s="40">
        <v>5</v>
      </c>
      <c r="L593" s="40">
        <v>7</v>
      </c>
      <c r="M593" s="65"/>
      <c r="N593" s="65"/>
      <c r="O593" s="65"/>
      <c r="P593" s="65"/>
      <c r="Q593" s="65"/>
      <c r="R593" s="65"/>
      <c r="S593" s="65"/>
      <c r="T593" s="65"/>
      <c r="U593" s="65"/>
      <c r="V593" s="5"/>
      <c r="W593" s="7"/>
      <c r="X593" s="7"/>
      <c r="Y593" s="7"/>
      <c r="Z593" s="3"/>
      <c r="AA593" s="2"/>
      <c r="AB593" s="1"/>
      <c r="AC593" s="1"/>
      <c r="AD593" s="3"/>
      <c r="AE593" s="2"/>
      <c r="AF593" s="1"/>
      <c r="AG593" s="1"/>
    </row>
    <row r="594" spans="1:33" s="6" customFormat="1" ht="25.5" customHeight="1">
      <c r="A594" s="10" t="s">
        <v>10</v>
      </c>
      <c r="B594" s="44">
        <v>25</v>
      </c>
      <c r="C594" s="44">
        <v>14</v>
      </c>
      <c r="D594" s="44">
        <v>11</v>
      </c>
      <c r="E594" s="98" t="s">
        <v>11</v>
      </c>
      <c r="F594" s="44">
        <v>36</v>
      </c>
      <c r="G594" s="44">
        <v>19</v>
      </c>
      <c r="H594" s="44">
        <v>17</v>
      </c>
      <c r="I594" s="98" t="s">
        <v>12</v>
      </c>
      <c r="J594" s="44">
        <v>34</v>
      </c>
      <c r="K594" s="44">
        <v>17</v>
      </c>
      <c r="L594" s="44">
        <v>17</v>
      </c>
      <c r="M594" s="65"/>
      <c r="N594" s="65"/>
      <c r="O594" s="65"/>
      <c r="P594" s="65"/>
      <c r="Q594" s="65"/>
      <c r="R594" s="65"/>
      <c r="S594" s="65"/>
      <c r="T594" s="65"/>
      <c r="U594" s="65"/>
      <c r="V594" s="5"/>
      <c r="W594" s="7"/>
      <c r="X594" s="7"/>
      <c r="Y594" s="7"/>
      <c r="Z594" s="3"/>
      <c r="AA594" s="2"/>
      <c r="AB594" s="1"/>
      <c r="AC594" s="1"/>
      <c r="AD594" s="3"/>
      <c r="AE594" s="2"/>
      <c r="AF594" s="1"/>
      <c r="AG594" s="1"/>
    </row>
    <row r="595" spans="1:33" s="35" customFormat="1" ht="15.75" customHeight="1">
      <c r="A595" s="17">
        <v>5</v>
      </c>
      <c r="B595" s="36">
        <v>2</v>
      </c>
      <c r="C595" s="37">
        <v>1</v>
      </c>
      <c r="D595" s="37">
        <v>1</v>
      </c>
      <c r="E595" s="91">
        <v>40</v>
      </c>
      <c r="F595" s="36">
        <v>7</v>
      </c>
      <c r="G595" s="37">
        <v>2</v>
      </c>
      <c r="H595" s="37">
        <v>5</v>
      </c>
      <c r="I595" s="91">
        <v>75</v>
      </c>
      <c r="J595" s="36">
        <v>8</v>
      </c>
      <c r="K595" s="37">
        <v>4</v>
      </c>
      <c r="L595" s="37">
        <v>4</v>
      </c>
      <c r="M595" s="65"/>
      <c r="N595" s="65"/>
      <c r="O595" s="65"/>
      <c r="P595" s="65"/>
      <c r="Q595" s="65"/>
      <c r="R595" s="65"/>
      <c r="S595" s="65"/>
      <c r="T595" s="65"/>
      <c r="U595" s="65"/>
      <c r="V595" s="5"/>
      <c r="W595" s="7"/>
      <c r="X595" s="7"/>
      <c r="Y595" s="7"/>
      <c r="Z595" s="3"/>
      <c r="AA595" s="2"/>
      <c r="AB595" s="1"/>
      <c r="AC595" s="1"/>
      <c r="AD595" s="3"/>
      <c r="AE595" s="2"/>
      <c r="AF595" s="1"/>
      <c r="AG595" s="1"/>
    </row>
    <row r="596" spans="1:33" s="35" customFormat="1" ht="15.75" customHeight="1">
      <c r="A596" s="17">
        <v>6</v>
      </c>
      <c r="B596" s="36">
        <v>4</v>
      </c>
      <c r="C596" s="37">
        <v>1</v>
      </c>
      <c r="D596" s="37">
        <v>3</v>
      </c>
      <c r="E596" s="91">
        <v>41</v>
      </c>
      <c r="F596" s="36">
        <v>8</v>
      </c>
      <c r="G596" s="37">
        <v>6</v>
      </c>
      <c r="H596" s="37">
        <v>2</v>
      </c>
      <c r="I596" s="91">
        <v>76</v>
      </c>
      <c r="J596" s="36">
        <v>5</v>
      </c>
      <c r="K596" s="37">
        <v>0</v>
      </c>
      <c r="L596" s="37">
        <v>5</v>
      </c>
      <c r="M596" s="65"/>
      <c r="N596" s="65"/>
      <c r="O596" s="65"/>
      <c r="P596" s="65"/>
      <c r="Q596" s="65"/>
      <c r="R596" s="65"/>
      <c r="S596" s="65"/>
      <c r="T596" s="65"/>
      <c r="U596" s="65"/>
      <c r="V596" s="5"/>
      <c r="W596" s="7"/>
      <c r="X596" s="7"/>
      <c r="Y596" s="7"/>
      <c r="Z596" s="3"/>
      <c r="AA596" s="2"/>
      <c r="AB596" s="1"/>
      <c r="AC596" s="1"/>
      <c r="AD596" s="3"/>
      <c r="AE596" s="2"/>
      <c r="AF596" s="1"/>
      <c r="AG596" s="1"/>
    </row>
    <row r="597" spans="1:33" s="35" customFormat="1" ht="15.75" customHeight="1">
      <c r="A597" s="17">
        <v>7</v>
      </c>
      <c r="B597" s="36">
        <v>7</v>
      </c>
      <c r="C597" s="37">
        <v>4</v>
      </c>
      <c r="D597" s="37">
        <v>3</v>
      </c>
      <c r="E597" s="91">
        <v>42</v>
      </c>
      <c r="F597" s="36">
        <v>5</v>
      </c>
      <c r="G597" s="37">
        <v>2</v>
      </c>
      <c r="H597" s="37">
        <v>3</v>
      </c>
      <c r="I597" s="91">
        <v>77</v>
      </c>
      <c r="J597" s="36">
        <v>10</v>
      </c>
      <c r="K597" s="37">
        <v>8</v>
      </c>
      <c r="L597" s="37">
        <v>2</v>
      </c>
      <c r="M597" s="65"/>
      <c r="N597" s="65"/>
      <c r="O597" s="65"/>
      <c r="P597" s="65"/>
      <c r="Q597" s="65"/>
      <c r="R597" s="65"/>
      <c r="S597" s="65"/>
      <c r="T597" s="65"/>
      <c r="U597" s="65"/>
      <c r="V597" s="5"/>
      <c r="W597" s="7"/>
      <c r="X597" s="7"/>
      <c r="Y597" s="7"/>
      <c r="Z597" s="3"/>
      <c r="AA597" s="2"/>
      <c r="AB597" s="1"/>
      <c r="AC597" s="1"/>
      <c r="AD597" s="3"/>
      <c r="AE597" s="2"/>
      <c r="AF597" s="1"/>
      <c r="AG597" s="1"/>
    </row>
    <row r="598" spans="1:33" s="35" customFormat="1" ht="15.75" customHeight="1">
      <c r="A598" s="17">
        <v>8</v>
      </c>
      <c r="B598" s="36">
        <v>7</v>
      </c>
      <c r="C598" s="37">
        <v>5</v>
      </c>
      <c r="D598" s="37">
        <v>2</v>
      </c>
      <c r="E598" s="91">
        <v>43</v>
      </c>
      <c r="F598" s="36">
        <v>9</v>
      </c>
      <c r="G598" s="37">
        <v>5</v>
      </c>
      <c r="H598" s="37">
        <v>4</v>
      </c>
      <c r="I598" s="91">
        <v>78</v>
      </c>
      <c r="J598" s="36">
        <v>6</v>
      </c>
      <c r="K598" s="37">
        <v>2</v>
      </c>
      <c r="L598" s="37">
        <v>4</v>
      </c>
      <c r="M598" s="65"/>
      <c r="N598" s="65"/>
      <c r="O598" s="65"/>
      <c r="P598" s="65"/>
      <c r="Q598" s="65"/>
      <c r="R598" s="65"/>
      <c r="S598" s="65"/>
      <c r="T598" s="65"/>
      <c r="U598" s="65"/>
      <c r="V598" s="5"/>
      <c r="W598" s="7"/>
      <c r="X598" s="7"/>
      <c r="Y598" s="7"/>
      <c r="Z598" s="3"/>
      <c r="AA598" s="2"/>
      <c r="AB598" s="1"/>
      <c r="AC598" s="1"/>
      <c r="AD598" s="3"/>
      <c r="AE598" s="2"/>
      <c r="AF598" s="1"/>
      <c r="AG598" s="1"/>
    </row>
    <row r="599" spans="1:33" s="35" customFormat="1" ht="18" customHeight="1">
      <c r="A599" s="19">
        <v>9</v>
      </c>
      <c r="B599" s="39">
        <v>5</v>
      </c>
      <c r="C599" s="40">
        <v>3</v>
      </c>
      <c r="D599" s="40">
        <v>2</v>
      </c>
      <c r="E599" s="92">
        <v>44</v>
      </c>
      <c r="F599" s="39">
        <v>7</v>
      </c>
      <c r="G599" s="40">
        <v>4</v>
      </c>
      <c r="H599" s="40">
        <v>3</v>
      </c>
      <c r="I599" s="92">
        <v>79</v>
      </c>
      <c r="J599" s="39">
        <v>5</v>
      </c>
      <c r="K599" s="40">
        <v>3</v>
      </c>
      <c r="L599" s="40">
        <v>2</v>
      </c>
      <c r="M599" s="65"/>
      <c r="N599" s="65"/>
      <c r="O599" s="65"/>
      <c r="P599" s="65"/>
      <c r="Q599" s="65"/>
      <c r="R599" s="65"/>
      <c r="S599" s="65"/>
      <c r="T599" s="65"/>
      <c r="U599" s="65"/>
      <c r="V599" s="5"/>
      <c r="W599" s="7"/>
      <c r="X599" s="7"/>
      <c r="Y599" s="7"/>
      <c r="Z599" s="3"/>
      <c r="AA599" s="2"/>
      <c r="AB599" s="1"/>
      <c r="AC599" s="1"/>
      <c r="AD599" s="3"/>
      <c r="AE599" s="2"/>
      <c r="AF599" s="1"/>
      <c r="AG599" s="1"/>
    </row>
    <row r="600" spans="1:33" s="6" customFormat="1" ht="25.5" customHeight="1">
      <c r="A600" s="10" t="s">
        <v>19</v>
      </c>
      <c r="B600" s="44">
        <v>26</v>
      </c>
      <c r="C600" s="44">
        <v>15</v>
      </c>
      <c r="D600" s="44">
        <v>11</v>
      </c>
      <c r="E600" s="98" t="s">
        <v>20</v>
      </c>
      <c r="F600" s="44">
        <v>30</v>
      </c>
      <c r="G600" s="44">
        <v>20</v>
      </c>
      <c r="H600" s="44">
        <v>10</v>
      </c>
      <c r="I600" s="98" t="s">
        <v>21</v>
      </c>
      <c r="J600" s="44">
        <v>26</v>
      </c>
      <c r="K600" s="44">
        <v>10</v>
      </c>
      <c r="L600" s="44">
        <v>16</v>
      </c>
      <c r="M600" s="65"/>
      <c r="N600" s="65"/>
      <c r="O600" s="65"/>
      <c r="P600" s="65"/>
      <c r="Q600" s="65"/>
      <c r="R600" s="65"/>
      <c r="S600" s="65"/>
      <c r="T600" s="65"/>
      <c r="U600" s="65"/>
      <c r="V600" s="5"/>
      <c r="W600" s="7"/>
      <c r="X600" s="7"/>
      <c r="Y600" s="7"/>
      <c r="Z600" s="3"/>
      <c r="AA600" s="2"/>
      <c r="AB600" s="1"/>
      <c r="AC600" s="1"/>
      <c r="AD600" s="3"/>
      <c r="AE600" s="2"/>
      <c r="AF600" s="1"/>
      <c r="AG600" s="1"/>
    </row>
    <row r="601" spans="1:33" s="35" customFormat="1" ht="15.75" customHeight="1">
      <c r="A601" s="17">
        <v>10</v>
      </c>
      <c r="B601" s="36">
        <v>4</v>
      </c>
      <c r="C601" s="37">
        <v>1</v>
      </c>
      <c r="D601" s="37">
        <v>3</v>
      </c>
      <c r="E601" s="91">
        <v>45</v>
      </c>
      <c r="F601" s="36">
        <v>12</v>
      </c>
      <c r="G601" s="37">
        <v>7</v>
      </c>
      <c r="H601" s="37">
        <v>5</v>
      </c>
      <c r="I601" s="91">
        <v>80</v>
      </c>
      <c r="J601" s="36">
        <v>4</v>
      </c>
      <c r="K601" s="37">
        <v>1</v>
      </c>
      <c r="L601" s="37">
        <v>3</v>
      </c>
      <c r="M601" s="65"/>
      <c r="N601" s="65"/>
      <c r="O601" s="65"/>
      <c r="P601" s="65"/>
      <c r="Q601" s="65"/>
      <c r="R601" s="65"/>
      <c r="S601" s="65"/>
      <c r="T601" s="65"/>
      <c r="U601" s="65"/>
      <c r="V601" s="5"/>
      <c r="W601" s="7"/>
      <c r="X601" s="7"/>
      <c r="Y601" s="7"/>
      <c r="Z601" s="3"/>
      <c r="AA601" s="2"/>
      <c r="AB601" s="1"/>
      <c r="AC601" s="1"/>
      <c r="AD601" s="3"/>
      <c r="AE601" s="2"/>
      <c r="AF601" s="1"/>
      <c r="AG601" s="1"/>
    </row>
    <row r="602" spans="1:33" s="35" customFormat="1" ht="15.75" customHeight="1">
      <c r="A602" s="17">
        <v>11</v>
      </c>
      <c r="B602" s="36">
        <v>7</v>
      </c>
      <c r="C602" s="37">
        <v>6</v>
      </c>
      <c r="D602" s="37">
        <v>1</v>
      </c>
      <c r="E602" s="91">
        <v>46</v>
      </c>
      <c r="F602" s="36">
        <v>2</v>
      </c>
      <c r="G602" s="37">
        <v>1</v>
      </c>
      <c r="H602" s="37">
        <v>1</v>
      </c>
      <c r="I602" s="91">
        <v>81</v>
      </c>
      <c r="J602" s="36">
        <v>7</v>
      </c>
      <c r="K602" s="37">
        <v>4</v>
      </c>
      <c r="L602" s="37">
        <v>3</v>
      </c>
      <c r="M602" s="65"/>
      <c r="N602" s="65"/>
      <c r="O602" s="65"/>
      <c r="P602" s="65"/>
      <c r="Q602" s="65"/>
      <c r="R602" s="65"/>
      <c r="S602" s="65"/>
      <c r="T602" s="65"/>
      <c r="U602" s="65"/>
      <c r="V602" s="5"/>
      <c r="W602" s="7"/>
      <c r="X602" s="7"/>
      <c r="Y602" s="7"/>
      <c r="Z602" s="3"/>
      <c r="AA602" s="2"/>
      <c r="AB602" s="1"/>
      <c r="AC602" s="1"/>
      <c r="AD602" s="3"/>
      <c r="AE602" s="2"/>
      <c r="AF602" s="1"/>
      <c r="AG602" s="1"/>
    </row>
    <row r="603" spans="1:33" s="35" customFormat="1" ht="15.75" customHeight="1">
      <c r="A603" s="17">
        <v>12</v>
      </c>
      <c r="B603" s="36">
        <v>5</v>
      </c>
      <c r="C603" s="37">
        <v>2</v>
      </c>
      <c r="D603" s="37">
        <v>3</v>
      </c>
      <c r="E603" s="91">
        <v>47</v>
      </c>
      <c r="F603" s="36">
        <v>3</v>
      </c>
      <c r="G603" s="37">
        <v>3</v>
      </c>
      <c r="H603" s="37">
        <v>0</v>
      </c>
      <c r="I603" s="91">
        <v>82</v>
      </c>
      <c r="J603" s="36">
        <v>5</v>
      </c>
      <c r="K603" s="37">
        <v>3</v>
      </c>
      <c r="L603" s="37">
        <v>2</v>
      </c>
      <c r="M603" s="65"/>
      <c r="N603" s="65"/>
      <c r="O603" s="65"/>
      <c r="P603" s="65"/>
      <c r="Q603" s="65"/>
      <c r="R603" s="65"/>
      <c r="S603" s="65"/>
      <c r="T603" s="65"/>
      <c r="U603" s="65"/>
      <c r="V603" s="5"/>
      <c r="W603" s="7"/>
      <c r="X603" s="7"/>
      <c r="Y603" s="7"/>
      <c r="Z603" s="3"/>
      <c r="AA603" s="2"/>
      <c r="AB603" s="1"/>
      <c r="AC603" s="1"/>
      <c r="AD603" s="3"/>
      <c r="AE603" s="2"/>
      <c r="AF603" s="1"/>
      <c r="AG603" s="1"/>
    </row>
    <row r="604" spans="1:33" s="35" customFormat="1" ht="15.75" customHeight="1">
      <c r="A604" s="17">
        <v>13</v>
      </c>
      <c r="B604" s="36">
        <v>6</v>
      </c>
      <c r="C604" s="37">
        <v>3</v>
      </c>
      <c r="D604" s="37">
        <v>3</v>
      </c>
      <c r="E604" s="91">
        <v>48</v>
      </c>
      <c r="F604" s="36">
        <v>5</v>
      </c>
      <c r="G604" s="37">
        <v>3</v>
      </c>
      <c r="H604" s="37">
        <v>2</v>
      </c>
      <c r="I604" s="91">
        <v>83</v>
      </c>
      <c r="J604" s="36">
        <v>3</v>
      </c>
      <c r="K604" s="37">
        <v>1</v>
      </c>
      <c r="L604" s="37">
        <v>2</v>
      </c>
      <c r="M604" s="65"/>
      <c r="N604" s="65"/>
      <c r="O604" s="65"/>
      <c r="P604" s="65"/>
      <c r="Q604" s="65"/>
      <c r="R604" s="65"/>
      <c r="S604" s="65"/>
      <c r="T604" s="65"/>
      <c r="U604" s="65"/>
      <c r="V604" s="5"/>
      <c r="W604" s="7"/>
      <c r="X604" s="7"/>
      <c r="Y604" s="7"/>
      <c r="Z604" s="3"/>
      <c r="AA604" s="2"/>
      <c r="AB604" s="1"/>
      <c r="AC604" s="1"/>
      <c r="AD604" s="3"/>
      <c r="AE604" s="2"/>
      <c r="AF604" s="1"/>
      <c r="AG604" s="1"/>
    </row>
    <row r="605" spans="1:33" s="35" customFormat="1" ht="18" customHeight="1">
      <c r="A605" s="19">
        <v>14</v>
      </c>
      <c r="B605" s="39">
        <v>4</v>
      </c>
      <c r="C605" s="40">
        <v>3</v>
      </c>
      <c r="D605" s="40">
        <v>1</v>
      </c>
      <c r="E605" s="92">
        <v>49</v>
      </c>
      <c r="F605" s="39">
        <v>8</v>
      </c>
      <c r="G605" s="40">
        <v>6</v>
      </c>
      <c r="H605" s="40">
        <v>2</v>
      </c>
      <c r="I605" s="92">
        <v>84</v>
      </c>
      <c r="J605" s="39">
        <v>7</v>
      </c>
      <c r="K605" s="40">
        <v>1</v>
      </c>
      <c r="L605" s="40">
        <v>6</v>
      </c>
      <c r="M605" s="65"/>
      <c r="N605" s="65"/>
      <c r="O605" s="65"/>
      <c r="P605" s="65"/>
      <c r="Q605" s="65"/>
      <c r="R605" s="65"/>
      <c r="S605" s="65"/>
      <c r="T605" s="65"/>
      <c r="U605" s="65"/>
      <c r="V605" s="5"/>
      <c r="W605" s="7"/>
      <c r="X605" s="7"/>
      <c r="Y605" s="7"/>
      <c r="Z605" s="3"/>
      <c r="AA605" s="2"/>
      <c r="AB605" s="1"/>
      <c r="AC605" s="1"/>
      <c r="AD605" s="3"/>
      <c r="AE605" s="2"/>
      <c r="AF605" s="1"/>
      <c r="AG605" s="1"/>
    </row>
    <row r="606" spans="1:33" s="6" customFormat="1" ht="25.5" customHeight="1">
      <c r="A606" s="10" t="s">
        <v>22</v>
      </c>
      <c r="B606" s="44">
        <v>31</v>
      </c>
      <c r="C606" s="44">
        <v>21</v>
      </c>
      <c r="D606" s="44">
        <v>10</v>
      </c>
      <c r="E606" s="98" t="s">
        <v>23</v>
      </c>
      <c r="F606" s="44">
        <v>46</v>
      </c>
      <c r="G606" s="44">
        <v>26</v>
      </c>
      <c r="H606" s="44">
        <v>20</v>
      </c>
      <c r="I606" s="98" t="s">
        <v>24</v>
      </c>
      <c r="J606" s="44">
        <v>21</v>
      </c>
      <c r="K606" s="44">
        <v>5</v>
      </c>
      <c r="L606" s="44">
        <v>16</v>
      </c>
      <c r="M606" s="65"/>
      <c r="N606" s="65"/>
      <c r="O606" s="65"/>
      <c r="P606" s="65"/>
      <c r="Q606" s="65"/>
      <c r="R606" s="65"/>
      <c r="S606" s="65"/>
      <c r="T606" s="65"/>
      <c r="U606" s="65"/>
      <c r="V606" s="5"/>
      <c r="W606" s="7"/>
      <c r="X606" s="7"/>
      <c r="Y606" s="7"/>
      <c r="Z606" s="3"/>
      <c r="AA606" s="2"/>
      <c r="AB606" s="1"/>
      <c r="AC606" s="1"/>
      <c r="AD606" s="3"/>
      <c r="AE606" s="2"/>
      <c r="AF606" s="1"/>
      <c r="AG606" s="1"/>
    </row>
    <row r="607" spans="1:33" s="35" customFormat="1" ht="15.75" customHeight="1">
      <c r="A607" s="17">
        <v>15</v>
      </c>
      <c r="B607" s="36">
        <v>10</v>
      </c>
      <c r="C607" s="37">
        <v>6</v>
      </c>
      <c r="D607" s="37">
        <v>4</v>
      </c>
      <c r="E607" s="91">
        <v>50</v>
      </c>
      <c r="F607" s="36">
        <v>7</v>
      </c>
      <c r="G607" s="37">
        <v>5</v>
      </c>
      <c r="H607" s="37">
        <v>2</v>
      </c>
      <c r="I607" s="91">
        <v>85</v>
      </c>
      <c r="J607" s="36">
        <v>8</v>
      </c>
      <c r="K607" s="37">
        <v>1</v>
      </c>
      <c r="L607" s="37">
        <v>7</v>
      </c>
      <c r="M607" s="65"/>
      <c r="N607" s="65"/>
      <c r="O607" s="65"/>
      <c r="P607" s="65"/>
      <c r="Q607" s="65"/>
      <c r="R607" s="65"/>
      <c r="S607" s="65"/>
      <c r="T607" s="65"/>
      <c r="U607" s="65"/>
      <c r="V607" s="5"/>
      <c r="W607" s="7"/>
      <c r="X607" s="7"/>
      <c r="Y607" s="7"/>
      <c r="Z607" s="3"/>
      <c r="AA607" s="2"/>
      <c r="AB607" s="1"/>
      <c r="AC607" s="1"/>
      <c r="AD607" s="3"/>
      <c r="AE607" s="2"/>
      <c r="AF607" s="1"/>
      <c r="AG607" s="1"/>
    </row>
    <row r="608" spans="1:33" s="35" customFormat="1" ht="15.75" customHeight="1">
      <c r="A608" s="17">
        <v>16</v>
      </c>
      <c r="B608" s="36">
        <v>4</v>
      </c>
      <c r="C608" s="37">
        <v>4</v>
      </c>
      <c r="D608" s="37">
        <v>0</v>
      </c>
      <c r="E608" s="91">
        <v>51</v>
      </c>
      <c r="F608" s="36">
        <v>13</v>
      </c>
      <c r="G608" s="37">
        <v>8</v>
      </c>
      <c r="H608" s="37">
        <v>5</v>
      </c>
      <c r="I608" s="91">
        <v>86</v>
      </c>
      <c r="J608" s="36">
        <v>2</v>
      </c>
      <c r="K608" s="37">
        <v>0</v>
      </c>
      <c r="L608" s="37">
        <v>2</v>
      </c>
      <c r="M608" s="65"/>
      <c r="N608" s="65"/>
      <c r="O608" s="65"/>
      <c r="P608" s="65"/>
      <c r="Q608" s="65"/>
      <c r="R608" s="65"/>
      <c r="S608" s="65"/>
      <c r="T608" s="65"/>
      <c r="U608" s="65"/>
      <c r="V608" s="5"/>
      <c r="W608" s="7"/>
      <c r="X608" s="7"/>
      <c r="Y608" s="7"/>
      <c r="Z608" s="3"/>
      <c r="AA608" s="2"/>
      <c r="AB608" s="1"/>
      <c r="AC608" s="1"/>
      <c r="AD608" s="3"/>
      <c r="AE608" s="2"/>
      <c r="AF608" s="1"/>
      <c r="AG608" s="1"/>
    </row>
    <row r="609" spans="1:33" s="35" customFormat="1" ht="15.75" customHeight="1">
      <c r="A609" s="17">
        <v>17</v>
      </c>
      <c r="B609" s="36">
        <v>4</v>
      </c>
      <c r="C609" s="37">
        <v>3</v>
      </c>
      <c r="D609" s="37">
        <v>1</v>
      </c>
      <c r="E609" s="91">
        <v>52</v>
      </c>
      <c r="F609" s="36">
        <v>5</v>
      </c>
      <c r="G609" s="37">
        <v>2</v>
      </c>
      <c r="H609" s="37">
        <v>3</v>
      </c>
      <c r="I609" s="91">
        <v>87</v>
      </c>
      <c r="J609" s="36">
        <v>2</v>
      </c>
      <c r="K609" s="37">
        <v>0</v>
      </c>
      <c r="L609" s="37">
        <v>2</v>
      </c>
      <c r="M609" s="65"/>
      <c r="N609" s="65"/>
      <c r="O609" s="65"/>
      <c r="P609" s="65"/>
      <c r="Q609" s="65"/>
      <c r="R609" s="65"/>
      <c r="S609" s="65"/>
      <c r="T609" s="65"/>
      <c r="U609" s="65"/>
      <c r="V609" s="5"/>
      <c r="W609" s="7"/>
      <c r="X609" s="7"/>
      <c r="Y609" s="7"/>
      <c r="Z609" s="3"/>
      <c r="AA609" s="2"/>
      <c r="AB609" s="1"/>
      <c r="AC609" s="1"/>
      <c r="AD609" s="3"/>
      <c r="AE609" s="2"/>
      <c r="AF609" s="1"/>
      <c r="AG609" s="1"/>
    </row>
    <row r="610" spans="1:33" s="35" customFormat="1" ht="15.75" customHeight="1">
      <c r="A610" s="17">
        <v>18</v>
      </c>
      <c r="B610" s="36">
        <v>6</v>
      </c>
      <c r="C610" s="37">
        <v>3</v>
      </c>
      <c r="D610" s="37">
        <v>3</v>
      </c>
      <c r="E610" s="91">
        <v>53</v>
      </c>
      <c r="F610" s="36">
        <v>6</v>
      </c>
      <c r="G610" s="37">
        <v>3</v>
      </c>
      <c r="H610" s="37">
        <v>3</v>
      </c>
      <c r="I610" s="91">
        <v>88</v>
      </c>
      <c r="J610" s="36">
        <v>4</v>
      </c>
      <c r="K610" s="37">
        <v>1</v>
      </c>
      <c r="L610" s="37">
        <v>3</v>
      </c>
      <c r="M610" s="65"/>
      <c r="N610" s="65"/>
      <c r="O610" s="65"/>
      <c r="P610" s="65"/>
      <c r="Q610" s="65"/>
      <c r="R610" s="65"/>
      <c r="S610" s="65"/>
      <c r="T610" s="65"/>
      <c r="U610" s="65"/>
      <c r="V610" s="5"/>
      <c r="W610" s="7"/>
      <c r="X610" s="7"/>
      <c r="Y610" s="7"/>
      <c r="Z610" s="3"/>
      <c r="AA610" s="2"/>
      <c r="AB610" s="1"/>
      <c r="AC610" s="1"/>
      <c r="AD610" s="3"/>
      <c r="AE610" s="2"/>
      <c r="AF610" s="1"/>
      <c r="AG610" s="1"/>
    </row>
    <row r="611" spans="1:33" s="35" customFormat="1" ht="18" customHeight="1">
      <c r="A611" s="19">
        <v>19</v>
      </c>
      <c r="B611" s="39">
        <v>7</v>
      </c>
      <c r="C611" s="40">
        <v>5</v>
      </c>
      <c r="D611" s="40">
        <v>2</v>
      </c>
      <c r="E611" s="92">
        <v>54</v>
      </c>
      <c r="F611" s="39">
        <v>15</v>
      </c>
      <c r="G611" s="40">
        <v>8</v>
      </c>
      <c r="H611" s="40">
        <v>7</v>
      </c>
      <c r="I611" s="92">
        <v>89</v>
      </c>
      <c r="J611" s="39">
        <v>5</v>
      </c>
      <c r="K611" s="40">
        <v>3</v>
      </c>
      <c r="L611" s="40">
        <v>2</v>
      </c>
      <c r="M611" s="65"/>
      <c r="N611" s="65"/>
      <c r="O611" s="65"/>
      <c r="P611" s="65"/>
      <c r="Q611" s="65"/>
      <c r="R611" s="65"/>
      <c r="S611" s="65"/>
      <c r="T611" s="65"/>
      <c r="U611" s="65"/>
      <c r="V611" s="5"/>
      <c r="W611" s="7"/>
      <c r="X611" s="7"/>
      <c r="Y611" s="7"/>
      <c r="Z611" s="3"/>
      <c r="AA611" s="2"/>
      <c r="AB611" s="1"/>
      <c r="AC611" s="1"/>
      <c r="AD611" s="3"/>
      <c r="AE611" s="2"/>
      <c r="AF611" s="1"/>
      <c r="AG611" s="1"/>
    </row>
    <row r="612" spans="1:33" s="6" customFormat="1" ht="25.5" customHeight="1">
      <c r="A612" s="10" t="s">
        <v>25</v>
      </c>
      <c r="B612" s="44">
        <v>33</v>
      </c>
      <c r="C612" s="44">
        <v>24</v>
      </c>
      <c r="D612" s="44">
        <v>9</v>
      </c>
      <c r="E612" s="98" t="s">
        <v>26</v>
      </c>
      <c r="F612" s="44">
        <v>35</v>
      </c>
      <c r="G612" s="44">
        <v>18</v>
      </c>
      <c r="H612" s="44">
        <v>17</v>
      </c>
      <c r="I612" s="98" t="s">
        <v>27</v>
      </c>
      <c r="J612" s="44">
        <v>11</v>
      </c>
      <c r="K612" s="44">
        <v>2</v>
      </c>
      <c r="L612" s="44">
        <v>9</v>
      </c>
      <c r="M612" s="65"/>
      <c r="N612" s="65"/>
      <c r="O612" s="65"/>
      <c r="P612" s="65"/>
      <c r="Q612" s="65"/>
      <c r="R612" s="65"/>
      <c r="S612" s="65"/>
      <c r="T612" s="65"/>
      <c r="U612" s="65"/>
      <c r="V612" s="5"/>
      <c r="W612" s="7"/>
      <c r="X612" s="7"/>
      <c r="Y612" s="7"/>
      <c r="Z612" s="3"/>
      <c r="AA612" s="2"/>
      <c r="AB612" s="1"/>
      <c r="AC612" s="1"/>
      <c r="AD612" s="3"/>
      <c r="AE612" s="2"/>
      <c r="AF612" s="1"/>
      <c r="AG612" s="1"/>
    </row>
    <row r="613" spans="1:33" s="35" customFormat="1" ht="15.75" customHeight="1">
      <c r="A613" s="17">
        <v>20</v>
      </c>
      <c r="B613" s="36">
        <v>5</v>
      </c>
      <c r="C613" s="37">
        <v>3</v>
      </c>
      <c r="D613" s="37">
        <v>2</v>
      </c>
      <c r="E613" s="91">
        <v>55</v>
      </c>
      <c r="F613" s="36">
        <v>8</v>
      </c>
      <c r="G613" s="37">
        <v>5</v>
      </c>
      <c r="H613" s="37">
        <v>3</v>
      </c>
      <c r="I613" s="91">
        <v>90</v>
      </c>
      <c r="J613" s="36">
        <v>3</v>
      </c>
      <c r="K613" s="37">
        <v>1</v>
      </c>
      <c r="L613" s="37">
        <v>2</v>
      </c>
      <c r="M613" s="65"/>
      <c r="N613" s="65"/>
      <c r="O613" s="65"/>
      <c r="P613" s="65"/>
      <c r="Q613" s="65"/>
      <c r="R613" s="65"/>
      <c r="S613" s="65"/>
      <c r="T613" s="65"/>
      <c r="U613" s="65"/>
      <c r="V613" s="5"/>
      <c r="W613" s="7"/>
      <c r="X613" s="7"/>
      <c r="Y613" s="7"/>
      <c r="Z613" s="3"/>
      <c r="AA613" s="2"/>
      <c r="AB613" s="1"/>
      <c r="AC613" s="1"/>
      <c r="AD613" s="3"/>
      <c r="AE613" s="2"/>
      <c r="AF613" s="1"/>
      <c r="AG613" s="1"/>
    </row>
    <row r="614" spans="1:33" s="35" customFormat="1" ht="15.75" customHeight="1">
      <c r="A614" s="17">
        <v>21</v>
      </c>
      <c r="B614" s="36">
        <v>6</v>
      </c>
      <c r="C614" s="37">
        <v>6</v>
      </c>
      <c r="D614" s="37">
        <v>0</v>
      </c>
      <c r="E614" s="91">
        <v>56</v>
      </c>
      <c r="F614" s="36">
        <v>6</v>
      </c>
      <c r="G614" s="37">
        <v>2</v>
      </c>
      <c r="H614" s="37">
        <v>4</v>
      </c>
      <c r="I614" s="91">
        <v>91</v>
      </c>
      <c r="J614" s="36">
        <v>1</v>
      </c>
      <c r="K614" s="37">
        <v>0</v>
      </c>
      <c r="L614" s="37">
        <v>1</v>
      </c>
      <c r="M614" s="65"/>
      <c r="N614" s="65"/>
      <c r="O614" s="65"/>
      <c r="P614" s="65"/>
      <c r="Q614" s="65"/>
      <c r="R614" s="65"/>
      <c r="S614" s="65"/>
      <c r="T614" s="65"/>
      <c r="U614" s="65"/>
      <c r="V614" s="5"/>
      <c r="W614" s="7"/>
      <c r="X614" s="7"/>
      <c r="Y614" s="7"/>
      <c r="Z614" s="3"/>
      <c r="AA614" s="2"/>
      <c r="AB614" s="1"/>
      <c r="AC614" s="1"/>
      <c r="AD614" s="3"/>
      <c r="AE614" s="2"/>
      <c r="AF614" s="1"/>
      <c r="AG614" s="1"/>
    </row>
    <row r="615" spans="1:33" s="35" customFormat="1" ht="15.75" customHeight="1">
      <c r="A615" s="17">
        <v>22</v>
      </c>
      <c r="B615" s="36">
        <v>9</v>
      </c>
      <c r="C615" s="37">
        <v>4</v>
      </c>
      <c r="D615" s="37">
        <v>5</v>
      </c>
      <c r="E615" s="91">
        <v>57</v>
      </c>
      <c r="F615" s="36">
        <v>8</v>
      </c>
      <c r="G615" s="37">
        <v>3</v>
      </c>
      <c r="H615" s="37">
        <v>5</v>
      </c>
      <c r="I615" s="91">
        <v>92</v>
      </c>
      <c r="J615" s="36">
        <v>3</v>
      </c>
      <c r="K615" s="37">
        <v>0</v>
      </c>
      <c r="L615" s="37">
        <v>3</v>
      </c>
      <c r="M615" s="65"/>
      <c r="N615" s="65"/>
      <c r="O615" s="65"/>
      <c r="P615" s="65"/>
      <c r="Q615" s="65"/>
      <c r="R615" s="65"/>
      <c r="S615" s="65"/>
      <c r="T615" s="65"/>
      <c r="U615" s="65"/>
      <c r="V615" s="5"/>
      <c r="W615" s="7"/>
      <c r="X615" s="7"/>
      <c r="Y615" s="7"/>
      <c r="Z615" s="3"/>
      <c r="AA615" s="2"/>
      <c r="AB615" s="1"/>
      <c r="AC615" s="1"/>
      <c r="AD615" s="3"/>
      <c r="AE615" s="2"/>
      <c r="AF615" s="1"/>
      <c r="AG615" s="1"/>
    </row>
    <row r="616" spans="1:33" s="35" customFormat="1" ht="15.75" customHeight="1">
      <c r="A616" s="17">
        <v>23</v>
      </c>
      <c r="B616" s="36">
        <v>5</v>
      </c>
      <c r="C616" s="37">
        <v>5</v>
      </c>
      <c r="D616" s="37">
        <v>0</v>
      </c>
      <c r="E616" s="91">
        <v>58</v>
      </c>
      <c r="F616" s="36">
        <v>6</v>
      </c>
      <c r="G616" s="37">
        <v>3</v>
      </c>
      <c r="H616" s="37">
        <v>3</v>
      </c>
      <c r="I616" s="91">
        <v>93</v>
      </c>
      <c r="J616" s="36">
        <v>3</v>
      </c>
      <c r="K616" s="37">
        <v>1</v>
      </c>
      <c r="L616" s="37">
        <v>2</v>
      </c>
      <c r="M616" s="65"/>
      <c r="N616" s="65"/>
      <c r="O616" s="65"/>
      <c r="P616" s="65"/>
      <c r="Q616" s="65"/>
      <c r="R616" s="65"/>
      <c r="S616" s="65"/>
      <c r="T616" s="65"/>
      <c r="U616" s="65"/>
      <c r="V616" s="5"/>
      <c r="W616" s="7"/>
      <c r="X616" s="7"/>
      <c r="Y616" s="7"/>
      <c r="Z616" s="3"/>
      <c r="AA616" s="2"/>
      <c r="AB616" s="1"/>
      <c r="AC616" s="1"/>
      <c r="AD616" s="3"/>
      <c r="AE616" s="2"/>
      <c r="AF616" s="1"/>
      <c r="AG616" s="1"/>
    </row>
    <row r="617" spans="1:33" s="35" customFormat="1" ht="18" customHeight="1">
      <c r="A617" s="19">
        <v>24</v>
      </c>
      <c r="B617" s="39">
        <v>8</v>
      </c>
      <c r="C617" s="40">
        <v>6</v>
      </c>
      <c r="D617" s="40">
        <v>2</v>
      </c>
      <c r="E617" s="92">
        <v>59</v>
      </c>
      <c r="F617" s="39">
        <v>7</v>
      </c>
      <c r="G617" s="40">
        <v>5</v>
      </c>
      <c r="H617" s="40">
        <v>2</v>
      </c>
      <c r="I617" s="92">
        <v>94</v>
      </c>
      <c r="J617" s="39">
        <v>1</v>
      </c>
      <c r="K617" s="40">
        <v>0</v>
      </c>
      <c r="L617" s="40">
        <v>1</v>
      </c>
      <c r="M617" s="65"/>
      <c r="N617" s="65"/>
      <c r="O617" s="65"/>
      <c r="P617" s="65"/>
      <c r="Q617" s="65"/>
      <c r="R617" s="65"/>
      <c r="S617" s="65"/>
      <c r="T617" s="65"/>
      <c r="U617" s="65"/>
      <c r="V617" s="5"/>
      <c r="W617" s="7"/>
      <c r="X617" s="7"/>
      <c r="Y617" s="7"/>
      <c r="Z617" s="3"/>
      <c r="AA617" s="2"/>
      <c r="AB617" s="1"/>
      <c r="AC617" s="1"/>
      <c r="AD617" s="3"/>
      <c r="AE617" s="2"/>
      <c r="AF617" s="1"/>
      <c r="AG617" s="1"/>
    </row>
    <row r="618" spans="1:33" s="6" customFormat="1" ht="25.5" customHeight="1">
      <c r="A618" s="10" t="s">
        <v>28</v>
      </c>
      <c r="B618" s="44">
        <v>23</v>
      </c>
      <c r="C618" s="44">
        <v>9</v>
      </c>
      <c r="D618" s="44">
        <v>14</v>
      </c>
      <c r="E618" s="98" t="s">
        <v>29</v>
      </c>
      <c r="F618" s="44">
        <v>49</v>
      </c>
      <c r="G618" s="44">
        <v>19</v>
      </c>
      <c r="H618" s="44">
        <v>30</v>
      </c>
      <c r="I618" s="93" t="s">
        <v>30</v>
      </c>
      <c r="J618" s="44">
        <v>2</v>
      </c>
      <c r="K618" s="44">
        <v>0</v>
      </c>
      <c r="L618" s="44">
        <v>2</v>
      </c>
      <c r="M618" s="65"/>
      <c r="N618" s="65"/>
      <c r="O618" s="65"/>
      <c r="P618" s="65"/>
      <c r="Q618" s="65"/>
      <c r="R618" s="65"/>
      <c r="S618" s="65"/>
      <c r="T618" s="65"/>
      <c r="U618" s="65"/>
      <c r="V618" s="5"/>
      <c r="W618" s="7"/>
      <c r="X618" s="7"/>
      <c r="Y618" s="7"/>
      <c r="Z618" s="3"/>
      <c r="AA618" s="2"/>
      <c r="AB618" s="1"/>
      <c r="AC618" s="1"/>
      <c r="AD618" s="3"/>
      <c r="AE618" s="2"/>
      <c r="AF618" s="1"/>
      <c r="AG618" s="1"/>
    </row>
    <row r="619" spans="1:33" s="35" customFormat="1" ht="15.75" customHeight="1">
      <c r="A619" s="17">
        <v>25</v>
      </c>
      <c r="B619" s="36">
        <v>9</v>
      </c>
      <c r="C619" s="37">
        <v>4</v>
      </c>
      <c r="D619" s="37">
        <v>5</v>
      </c>
      <c r="E619" s="91">
        <v>60</v>
      </c>
      <c r="F619" s="36">
        <v>5</v>
      </c>
      <c r="G619" s="37">
        <v>2</v>
      </c>
      <c r="H619" s="37">
        <v>3</v>
      </c>
      <c r="I619" s="91">
        <v>95</v>
      </c>
      <c r="J619" s="36">
        <v>0</v>
      </c>
      <c r="K619" s="37">
        <v>0</v>
      </c>
      <c r="L619" s="37">
        <v>0</v>
      </c>
      <c r="M619" s="65"/>
      <c r="N619" s="65"/>
      <c r="O619" s="65"/>
      <c r="P619" s="65"/>
      <c r="Q619" s="65"/>
      <c r="R619" s="65"/>
      <c r="S619" s="65"/>
      <c r="T619" s="65"/>
      <c r="U619" s="65"/>
      <c r="V619" s="5"/>
      <c r="W619" s="7"/>
      <c r="X619" s="7"/>
      <c r="Y619" s="7"/>
      <c r="Z619" s="3"/>
      <c r="AA619" s="2"/>
      <c r="AB619" s="1"/>
      <c r="AC619" s="1"/>
      <c r="AD619" s="3"/>
      <c r="AE619" s="2"/>
      <c r="AF619" s="1"/>
      <c r="AG619" s="1"/>
    </row>
    <row r="620" spans="1:33" s="35" customFormat="1" ht="15.75" customHeight="1">
      <c r="A620" s="17">
        <v>26</v>
      </c>
      <c r="B620" s="36">
        <v>2</v>
      </c>
      <c r="C620" s="37">
        <v>2</v>
      </c>
      <c r="D620" s="37">
        <v>0</v>
      </c>
      <c r="E620" s="91">
        <v>61</v>
      </c>
      <c r="F620" s="36">
        <v>11</v>
      </c>
      <c r="G620" s="37">
        <v>4</v>
      </c>
      <c r="H620" s="37">
        <v>7</v>
      </c>
      <c r="I620" s="91">
        <v>96</v>
      </c>
      <c r="J620" s="36">
        <v>0</v>
      </c>
      <c r="K620" s="37">
        <v>0</v>
      </c>
      <c r="L620" s="37">
        <v>0</v>
      </c>
      <c r="M620" s="65"/>
      <c r="N620" s="65"/>
      <c r="O620" s="65"/>
      <c r="P620" s="65"/>
      <c r="Q620" s="65"/>
      <c r="R620" s="65"/>
      <c r="S620" s="65"/>
      <c r="T620" s="65"/>
      <c r="U620" s="65"/>
      <c r="V620" s="5"/>
      <c r="W620" s="7"/>
      <c r="X620" s="7"/>
      <c r="Y620" s="7"/>
      <c r="Z620" s="3"/>
      <c r="AA620" s="2"/>
      <c r="AB620" s="1"/>
      <c r="AC620" s="1"/>
      <c r="AD620" s="3"/>
      <c r="AE620" s="2"/>
      <c r="AF620" s="1"/>
      <c r="AG620" s="1"/>
    </row>
    <row r="621" spans="1:33" s="35" customFormat="1" ht="15.75" customHeight="1">
      <c r="A621" s="17">
        <v>27</v>
      </c>
      <c r="B621" s="36">
        <v>5</v>
      </c>
      <c r="C621" s="37">
        <v>1</v>
      </c>
      <c r="D621" s="37">
        <v>4</v>
      </c>
      <c r="E621" s="91">
        <v>62</v>
      </c>
      <c r="F621" s="36">
        <v>15</v>
      </c>
      <c r="G621" s="37">
        <v>6</v>
      </c>
      <c r="H621" s="37">
        <v>9</v>
      </c>
      <c r="I621" s="91">
        <v>97</v>
      </c>
      <c r="J621" s="36">
        <v>0</v>
      </c>
      <c r="K621" s="37">
        <v>0</v>
      </c>
      <c r="L621" s="37">
        <v>0</v>
      </c>
      <c r="M621" s="65"/>
      <c r="N621" s="65"/>
      <c r="O621" s="65"/>
      <c r="P621" s="65"/>
      <c r="Q621" s="65"/>
      <c r="R621" s="65"/>
      <c r="S621" s="65"/>
      <c r="T621" s="65"/>
      <c r="U621" s="65"/>
      <c r="V621" s="5"/>
      <c r="W621" s="7"/>
      <c r="X621" s="7"/>
      <c r="Y621" s="7"/>
      <c r="Z621" s="3"/>
      <c r="AA621" s="2"/>
      <c r="AB621" s="1"/>
      <c r="AC621" s="1"/>
      <c r="AD621" s="3"/>
      <c r="AE621" s="2"/>
      <c r="AF621" s="1"/>
      <c r="AG621" s="1"/>
    </row>
    <row r="622" spans="1:33" s="35" customFormat="1" ht="15.75" customHeight="1">
      <c r="A622" s="17">
        <v>28</v>
      </c>
      <c r="B622" s="36">
        <v>3</v>
      </c>
      <c r="C622" s="37">
        <v>0</v>
      </c>
      <c r="D622" s="37">
        <v>3</v>
      </c>
      <c r="E622" s="91">
        <v>63</v>
      </c>
      <c r="F622" s="36">
        <v>10</v>
      </c>
      <c r="G622" s="37">
        <v>3</v>
      </c>
      <c r="H622" s="37">
        <v>7</v>
      </c>
      <c r="I622" s="91">
        <v>98</v>
      </c>
      <c r="J622" s="36">
        <v>0</v>
      </c>
      <c r="K622" s="37">
        <v>0</v>
      </c>
      <c r="L622" s="37">
        <v>0</v>
      </c>
      <c r="M622" s="65"/>
      <c r="N622" s="65"/>
      <c r="O622" s="65"/>
      <c r="P622" s="65"/>
      <c r="Q622" s="65"/>
      <c r="R622" s="65"/>
      <c r="S622" s="65"/>
      <c r="T622" s="65"/>
      <c r="U622" s="65"/>
      <c r="V622" s="5"/>
      <c r="W622" s="7"/>
      <c r="X622" s="7"/>
      <c r="Y622" s="7"/>
      <c r="Z622" s="3"/>
      <c r="AA622" s="2"/>
      <c r="AB622" s="1"/>
      <c r="AC622" s="1"/>
      <c r="AD622" s="3"/>
      <c r="AE622" s="2"/>
      <c r="AF622" s="1"/>
      <c r="AG622" s="1"/>
    </row>
    <row r="623" spans="1:33" s="35" customFormat="1" ht="18" customHeight="1">
      <c r="A623" s="19">
        <v>29</v>
      </c>
      <c r="B623" s="39">
        <v>4</v>
      </c>
      <c r="C623" s="40">
        <v>2</v>
      </c>
      <c r="D623" s="40">
        <v>2</v>
      </c>
      <c r="E623" s="92">
        <v>64</v>
      </c>
      <c r="F623" s="39">
        <v>8</v>
      </c>
      <c r="G623" s="40">
        <v>4</v>
      </c>
      <c r="H623" s="40">
        <v>4</v>
      </c>
      <c r="I623" s="91">
        <v>99</v>
      </c>
      <c r="J623" s="36">
        <v>2</v>
      </c>
      <c r="K623" s="37">
        <v>0</v>
      </c>
      <c r="L623" s="37">
        <v>2</v>
      </c>
      <c r="M623" s="65"/>
      <c r="N623" s="65"/>
      <c r="O623" s="65"/>
      <c r="P623" s="65"/>
      <c r="Q623" s="65"/>
      <c r="R623" s="65"/>
      <c r="S623" s="65"/>
      <c r="T623" s="65"/>
      <c r="U623" s="65"/>
      <c r="V623" s="5"/>
      <c r="W623" s="7"/>
      <c r="X623" s="7"/>
      <c r="Y623" s="7"/>
      <c r="Z623" s="3"/>
      <c r="AA623" s="2"/>
      <c r="AB623" s="1"/>
      <c r="AC623" s="1"/>
      <c r="AD623" s="3"/>
      <c r="AE623" s="2"/>
      <c r="AF623" s="1"/>
      <c r="AG623" s="1"/>
    </row>
    <row r="624" spans="1:33" s="6" customFormat="1" ht="25.5" customHeight="1">
      <c r="A624" s="10" t="s">
        <v>31</v>
      </c>
      <c r="B624" s="44">
        <v>29</v>
      </c>
      <c r="C624" s="44">
        <v>15</v>
      </c>
      <c r="D624" s="44">
        <v>14</v>
      </c>
      <c r="E624" s="98" t="s">
        <v>32</v>
      </c>
      <c r="F624" s="44">
        <v>40</v>
      </c>
      <c r="G624" s="44">
        <v>23</v>
      </c>
      <c r="H624" s="44">
        <v>17</v>
      </c>
      <c r="I624" s="95">
        <v>100</v>
      </c>
      <c r="J624" s="47">
        <v>0</v>
      </c>
      <c r="K624" s="48">
        <v>0</v>
      </c>
      <c r="L624" s="48">
        <v>0</v>
      </c>
      <c r="M624" s="65"/>
      <c r="N624" s="65"/>
      <c r="O624" s="65"/>
      <c r="P624" s="65"/>
      <c r="Q624" s="65"/>
      <c r="R624" s="65"/>
      <c r="S624" s="65"/>
      <c r="T624" s="65"/>
      <c r="U624" s="65"/>
      <c r="V624" s="5"/>
      <c r="W624" s="7"/>
      <c r="X624" s="7"/>
      <c r="Y624" s="7"/>
      <c r="Z624" s="3"/>
      <c r="AA624" s="2"/>
      <c r="AB624" s="1"/>
      <c r="AC624" s="1"/>
      <c r="AD624" s="3"/>
      <c r="AE624" s="2"/>
      <c r="AF624" s="1"/>
      <c r="AG624" s="1"/>
    </row>
    <row r="625" spans="1:33" s="35" customFormat="1" ht="15.75" customHeight="1">
      <c r="A625" s="17">
        <v>30</v>
      </c>
      <c r="B625" s="36">
        <v>5</v>
      </c>
      <c r="C625" s="37">
        <v>2</v>
      </c>
      <c r="D625" s="37">
        <v>3</v>
      </c>
      <c r="E625" s="91">
        <v>65</v>
      </c>
      <c r="F625" s="36">
        <v>7</v>
      </c>
      <c r="G625" s="37">
        <v>5</v>
      </c>
      <c r="H625" s="37">
        <v>2</v>
      </c>
      <c r="I625" s="91">
        <v>101</v>
      </c>
      <c r="J625" s="36">
        <v>0</v>
      </c>
      <c r="K625" s="37">
        <v>0</v>
      </c>
      <c r="L625" s="37">
        <v>0</v>
      </c>
      <c r="M625" s="65"/>
      <c r="N625" s="65"/>
      <c r="O625" s="65"/>
      <c r="P625" s="65"/>
      <c r="Q625" s="65"/>
      <c r="R625" s="65"/>
      <c r="S625" s="65"/>
      <c r="T625" s="65"/>
      <c r="U625" s="65"/>
      <c r="V625" s="5"/>
      <c r="W625" s="7"/>
      <c r="X625" s="7"/>
      <c r="Y625" s="7"/>
      <c r="Z625" s="3"/>
      <c r="AA625" s="2"/>
      <c r="AB625" s="1"/>
      <c r="AC625" s="1"/>
      <c r="AD625" s="3"/>
      <c r="AE625" s="2"/>
      <c r="AF625" s="1"/>
      <c r="AG625" s="1"/>
    </row>
    <row r="626" spans="1:33" s="35" customFormat="1" ht="15.75" customHeight="1">
      <c r="A626" s="17">
        <v>31</v>
      </c>
      <c r="B626" s="36">
        <v>6</v>
      </c>
      <c r="C626" s="37">
        <v>4</v>
      </c>
      <c r="D626" s="37">
        <v>2</v>
      </c>
      <c r="E626" s="91">
        <v>66</v>
      </c>
      <c r="F626" s="36">
        <v>5</v>
      </c>
      <c r="G626" s="37">
        <v>3</v>
      </c>
      <c r="H626" s="37">
        <v>2</v>
      </c>
      <c r="I626" s="91">
        <v>102</v>
      </c>
      <c r="J626" s="36">
        <v>0</v>
      </c>
      <c r="K626" s="37">
        <v>0</v>
      </c>
      <c r="L626" s="37">
        <v>0</v>
      </c>
      <c r="M626" s="65"/>
      <c r="N626" s="65"/>
      <c r="O626" s="65"/>
      <c r="P626" s="65"/>
      <c r="Q626" s="65"/>
      <c r="R626" s="65"/>
      <c r="S626" s="65"/>
      <c r="T626" s="65"/>
      <c r="U626" s="65"/>
      <c r="V626" s="5"/>
      <c r="W626" s="7"/>
      <c r="X626" s="7"/>
      <c r="Y626" s="7"/>
      <c r="Z626" s="3"/>
      <c r="AA626" s="2"/>
      <c r="AB626" s="1"/>
      <c r="AC626" s="1"/>
      <c r="AD626" s="3"/>
      <c r="AE626" s="2"/>
      <c r="AF626" s="1"/>
      <c r="AG626" s="1"/>
    </row>
    <row r="627" spans="1:33" s="35" customFormat="1" ht="15.75" customHeight="1">
      <c r="A627" s="17">
        <v>32</v>
      </c>
      <c r="B627" s="36">
        <v>2</v>
      </c>
      <c r="C627" s="37">
        <v>0</v>
      </c>
      <c r="D627" s="37">
        <v>2</v>
      </c>
      <c r="E627" s="91">
        <v>67</v>
      </c>
      <c r="F627" s="36">
        <v>10</v>
      </c>
      <c r="G627" s="37">
        <v>6</v>
      </c>
      <c r="H627" s="37">
        <v>4</v>
      </c>
      <c r="I627" s="91">
        <v>103</v>
      </c>
      <c r="J627" s="36">
        <v>0</v>
      </c>
      <c r="K627" s="37">
        <v>0</v>
      </c>
      <c r="L627" s="37">
        <v>0</v>
      </c>
      <c r="M627" s="65"/>
      <c r="N627" s="65"/>
      <c r="O627" s="65"/>
      <c r="P627" s="65"/>
      <c r="Q627" s="65"/>
      <c r="R627" s="65"/>
      <c r="S627" s="65"/>
      <c r="T627" s="65"/>
      <c r="U627" s="65"/>
      <c r="V627" s="5"/>
      <c r="W627" s="7"/>
      <c r="X627" s="7"/>
      <c r="Y627" s="7"/>
      <c r="Z627" s="3"/>
      <c r="AA627" s="2"/>
      <c r="AB627" s="1"/>
      <c r="AC627" s="1"/>
      <c r="AD627" s="3"/>
      <c r="AE627" s="2"/>
      <c r="AF627" s="1"/>
      <c r="AG627" s="1"/>
    </row>
    <row r="628" spans="1:33" s="35" customFormat="1" ht="15.75" customHeight="1">
      <c r="A628" s="17">
        <v>33</v>
      </c>
      <c r="B628" s="36">
        <v>9</v>
      </c>
      <c r="C628" s="37">
        <v>4</v>
      </c>
      <c r="D628" s="37">
        <v>5</v>
      </c>
      <c r="E628" s="91">
        <v>68</v>
      </c>
      <c r="F628" s="36">
        <v>8</v>
      </c>
      <c r="G628" s="37">
        <v>4</v>
      </c>
      <c r="H628" s="37">
        <v>4</v>
      </c>
      <c r="I628" s="96" t="s">
        <v>33</v>
      </c>
      <c r="J628" s="39">
        <v>0</v>
      </c>
      <c r="K628" s="40">
        <v>0</v>
      </c>
      <c r="L628" s="40">
        <v>0</v>
      </c>
      <c r="M628" s="65"/>
      <c r="N628" s="65"/>
      <c r="O628" s="65"/>
      <c r="P628" s="65"/>
      <c r="Q628" s="65"/>
      <c r="R628" s="65"/>
      <c r="S628" s="65"/>
      <c r="T628" s="65"/>
      <c r="U628" s="65"/>
      <c r="V628" s="5"/>
      <c r="W628" s="7"/>
      <c r="X628" s="7"/>
      <c r="Y628" s="7"/>
      <c r="Z628" s="3"/>
      <c r="AA628" s="2"/>
      <c r="AB628" s="1"/>
      <c r="AC628" s="1"/>
      <c r="AD628" s="3"/>
      <c r="AE628" s="2"/>
      <c r="AF628" s="1"/>
      <c r="AG628" s="1"/>
    </row>
    <row r="629" spans="1:33" s="35" customFormat="1" ht="21" customHeight="1" thickBot="1">
      <c r="A629" s="32">
        <v>34</v>
      </c>
      <c r="B629" s="36">
        <v>7</v>
      </c>
      <c r="C629" s="37">
        <v>5</v>
      </c>
      <c r="D629" s="37">
        <v>2</v>
      </c>
      <c r="E629" s="91">
        <v>69</v>
      </c>
      <c r="F629" s="36">
        <v>10</v>
      </c>
      <c r="G629" s="37">
        <v>5</v>
      </c>
      <c r="H629" s="37">
        <v>5</v>
      </c>
      <c r="I629" s="107" t="s">
        <v>5</v>
      </c>
      <c r="J629" s="47">
        <v>597</v>
      </c>
      <c r="K629" s="47">
        <v>308</v>
      </c>
      <c r="L629" s="47">
        <v>289</v>
      </c>
      <c r="M629" s="65"/>
      <c r="N629" s="65"/>
      <c r="O629" s="65"/>
      <c r="P629" s="65"/>
      <c r="Q629" s="65"/>
      <c r="R629" s="65"/>
      <c r="S629" s="65"/>
      <c r="T629" s="65"/>
      <c r="U629" s="65"/>
      <c r="V629" s="5"/>
      <c r="W629" s="7"/>
      <c r="X629" s="7"/>
      <c r="Y629" s="7"/>
      <c r="Z629" s="3"/>
      <c r="AA629" s="2"/>
      <c r="AB629" s="1"/>
      <c r="AC629" s="1"/>
      <c r="AD629" s="3"/>
      <c r="AE629" s="2"/>
      <c r="AF629" s="1"/>
      <c r="AG629" s="1"/>
    </row>
    <row r="630" spans="1:33" s="58" customFormat="1" ht="24" customHeight="1" thickTop="1" thickBot="1">
      <c r="A630" s="53" t="s">
        <v>34</v>
      </c>
      <c r="B630" s="115">
        <v>75</v>
      </c>
      <c r="C630" s="116">
        <v>43</v>
      </c>
      <c r="D630" s="116">
        <v>32</v>
      </c>
      <c r="E630" s="117" t="s">
        <v>36</v>
      </c>
      <c r="F630" s="116">
        <v>350</v>
      </c>
      <c r="G630" s="116">
        <v>188</v>
      </c>
      <c r="H630" s="116">
        <v>162</v>
      </c>
      <c r="I630" s="118" t="s">
        <v>37</v>
      </c>
      <c r="J630" s="116">
        <v>172</v>
      </c>
      <c r="K630" s="116">
        <v>77</v>
      </c>
      <c r="L630" s="116">
        <v>95</v>
      </c>
      <c r="M630" s="65"/>
      <c r="N630" s="65"/>
      <c r="O630" s="65"/>
      <c r="P630" s="65"/>
      <c r="Q630" s="65"/>
      <c r="R630" s="65"/>
      <c r="S630" s="65"/>
      <c r="T630" s="65"/>
      <c r="U630" s="65"/>
      <c r="V630" s="5"/>
      <c r="W630" s="7"/>
      <c r="X630" s="7"/>
      <c r="Y630" s="7"/>
      <c r="Z630" s="3"/>
      <c r="AA630" s="2"/>
      <c r="AB630" s="1"/>
      <c r="AC630" s="1"/>
      <c r="AD630" s="3"/>
      <c r="AE630" s="2"/>
      <c r="AF630" s="1"/>
      <c r="AG630" s="1"/>
    </row>
    <row r="631" spans="1:33" s="31" customFormat="1" ht="24" customHeight="1" thickBot="1">
      <c r="A631" s="24"/>
      <c r="B631" s="25" t="s">
        <v>39</v>
      </c>
      <c r="C631" s="26"/>
      <c r="D631" s="27"/>
      <c r="E631" s="28"/>
      <c r="F631" s="29"/>
      <c r="G631" s="59" t="s">
        <v>165</v>
      </c>
      <c r="H631" s="29"/>
      <c r="I631" s="28"/>
      <c r="J631" s="29"/>
      <c r="K631" s="129" t="s">
        <v>100</v>
      </c>
      <c r="L631" s="30"/>
      <c r="M631" s="35"/>
      <c r="N631" s="65"/>
      <c r="O631" s="65"/>
      <c r="P631" s="65"/>
      <c r="Q631" s="65"/>
      <c r="R631" s="65"/>
      <c r="S631" s="65"/>
      <c r="T631" s="65"/>
      <c r="U631" s="65"/>
      <c r="V631" s="5"/>
      <c r="W631" s="7"/>
      <c r="X631" s="7"/>
      <c r="Y631" s="7"/>
      <c r="Z631" s="3"/>
      <c r="AA631" s="2"/>
      <c r="AB631" s="1"/>
      <c r="AC631" s="1"/>
      <c r="AD631" s="3"/>
      <c r="AE631" s="2"/>
      <c r="AF631" s="1"/>
      <c r="AG631" s="1"/>
    </row>
    <row r="632" spans="1:33" s="4" customFormat="1" ht="21" customHeight="1">
      <c r="A632" s="11" t="s">
        <v>1</v>
      </c>
      <c r="B632" s="8" t="s">
        <v>2</v>
      </c>
      <c r="C632" s="8" t="s">
        <v>3</v>
      </c>
      <c r="D632" s="9" t="s">
        <v>4</v>
      </c>
      <c r="E632" s="11" t="s">
        <v>1</v>
      </c>
      <c r="F632" s="8" t="s">
        <v>2</v>
      </c>
      <c r="G632" s="8" t="s">
        <v>3</v>
      </c>
      <c r="H632" s="9" t="s">
        <v>4</v>
      </c>
      <c r="I632" s="11" t="s">
        <v>1</v>
      </c>
      <c r="J632" s="8" t="s">
        <v>2</v>
      </c>
      <c r="K632" s="8" t="s">
        <v>3</v>
      </c>
      <c r="L632" s="16" t="s">
        <v>4</v>
      </c>
      <c r="M632" s="65"/>
      <c r="N632" s="65"/>
      <c r="O632" s="65"/>
      <c r="P632" s="65"/>
      <c r="Q632" s="65"/>
      <c r="R632" s="65"/>
      <c r="S632" s="65"/>
      <c r="T632" s="65"/>
      <c r="U632" s="65"/>
      <c r="V632" s="5"/>
      <c r="W632" s="7"/>
      <c r="X632" s="7"/>
      <c r="Y632" s="7"/>
      <c r="Z632" s="3"/>
      <c r="AA632" s="2"/>
      <c r="AB632" s="1"/>
      <c r="AC632" s="1"/>
      <c r="AD632" s="3"/>
      <c r="AE632" s="2"/>
      <c r="AF632" s="1"/>
      <c r="AG632" s="1"/>
    </row>
    <row r="633" spans="1:33" s="6" customFormat="1" ht="25.5" customHeight="1">
      <c r="A633" s="10" t="s">
        <v>6</v>
      </c>
      <c r="B633" s="44">
        <v>10</v>
      </c>
      <c r="C633" s="44">
        <v>2</v>
      </c>
      <c r="D633" s="44">
        <v>8</v>
      </c>
      <c r="E633" s="98" t="s">
        <v>7</v>
      </c>
      <c r="F633" s="44">
        <v>28</v>
      </c>
      <c r="G633" s="44">
        <v>15</v>
      </c>
      <c r="H633" s="44">
        <v>13</v>
      </c>
      <c r="I633" s="98" t="s">
        <v>8</v>
      </c>
      <c r="J633" s="44">
        <v>26</v>
      </c>
      <c r="K633" s="44">
        <v>12</v>
      </c>
      <c r="L633" s="44">
        <v>14</v>
      </c>
      <c r="M633" s="65"/>
      <c r="N633" s="65"/>
      <c r="O633" s="65"/>
      <c r="P633" s="65"/>
      <c r="Q633" s="65"/>
      <c r="R633" s="65"/>
      <c r="S633" s="65"/>
      <c r="T633" s="65"/>
      <c r="U633" s="65"/>
      <c r="V633" s="5"/>
      <c r="W633" s="7"/>
      <c r="X633" s="7"/>
      <c r="Y633" s="7"/>
      <c r="Z633" s="3"/>
      <c r="AA633" s="2"/>
      <c r="AB633" s="1"/>
      <c r="AC633" s="1"/>
      <c r="AD633" s="3"/>
      <c r="AE633" s="2"/>
      <c r="AF633" s="1"/>
      <c r="AG633" s="1"/>
    </row>
    <row r="634" spans="1:33" s="35" customFormat="1" ht="15.75" customHeight="1">
      <c r="A634" s="17">
        <v>0</v>
      </c>
      <c r="B634" s="36">
        <v>1</v>
      </c>
      <c r="C634" s="37">
        <v>0</v>
      </c>
      <c r="D634" s="37">
        <v>1</v>
      </c>
      <c r="E634" s="91">
        <v>35</v>
      </c>
      <c r="F634" s="36">
        <v>5</v>
      </c>
      <c r="G634" s="37">
        <v>3</v>
      </c>
      <c r="H634" s="37">
        <v>2</v>
      </c>
      <c r="I634" s="91">
        <v>70</v>
      </c>
      <c r="J634" s="36">
        <v>4</v>
      </c>
      <c r="K634" s="37">
        <v>2</v>
      </c>
      <c r="L634" s="37">
        <v>2</v>
      </c>
      <c r="M634" s="65"/>
      <c r="N634" s="65"/>
      <c r="O634" s="65"/>
      <c r="P634" s="65"/>
      <c r="Q634" s="65"/>
      <c r="R634" s="65"/>
      <c r="S634" s="65"/>
      <c r="T634" s="65"/>
      <c r="U634" s="65"/>
      <c r="V634" s="5"/>
      <c r="W634" s="7"/>
      <c r="X634" s="7"/>
      <c r="Y634" s="7"/>
      <c r="Z634" s="3"/>
      <c r="AA634" s="2"/>
      <c r="AB634" s="1"/>
      <c r="AC634" s="1"/>
      <c r="AD634" s="3"/>
      <c r="AE634" s="2"/>
      <c r="AF634" s="1"/>
      <c r="AG634" s="1"/>
    </row>
    <row r="635" spans="1:33" s="35" customFormat="1" ht="15.75" customHeight="1">
      <c r="A635" s="17">
        <v>1</v>
      </c>
      <c r="B635" s="36">
        <v>1</v>
      </c>
      <c r="C635" s="37">
        <v>1</v>
      </c>
      <c r="D635" s="37">
        <v>0</v>
      </c>
      <c r="E635" s="91">
        <v>36</v>
      </c>
      <c r="F635" s="36">
        <v>8</v>
      </c>
      <c r="G635" s="37">
        <v>6</v>
      </c>
      <c r="H635" s="37">
        <v>2</v>
      </c>
      <c r="I635" s="91">
        <v>71</v>
      </c>
      <c r="J635" s="36">
        <v>3</v>
      </c>
      <c r="K635" s="37">
        <v>2</v>
      </c>
      <c r="L635" s="37">
        <v>1</v>
      </c>
      <c r="M635" s="65"/>
      <c r="N635" s="65"/>
      <c r="O635" s="65"/>
      <c r="P635" s="65"/>
      <c r="Q635" s="65"/>
      <c r="R635" s="65"/>
      <c r="S635" s="65"/>
      <c r="T635" s="65"/>
      <c r="U635" s="65"/>
      <c r="V635" s="5"/>
      <c r="W635" s="7"/>
      <c r="X635" s="7"/>
      <c r="Y635" s="7"/>
      <c r="Z635" s="3"/>
      <c r="AA635" s="2"/>
      <c r="AB635" s="1"/>
      <c r="AC635" s="1"/>
      <c r="AD635" s="3"/>
      <c r="AE635" s="2"/>
      <c r="AF635" s="1"/>
      <c r="AG635" s="1"/>
    </row>
    <row r="636" spans="1:33" s="35" customFormat="1" ht="15.75" customHeight="1">
      <c r="A636" s="17">
        <v>2</v>
      </c>
      <c r="B636" s="36">
        <v>4</v>
      </c>
      <c r="C636" s="37">
        <v>1</v>
      </c>
      <c r="D636" s="37">
        <v>3</v>
      </c>
      <c r="E636" s="91">
        <v>37</v>
      </c>
      <c r="F636" s="36">
        <v>4</v>
      </c>
      <c r="G636" s="37">
        <v>1</v>
      </c>
      <c r="H636" s="37">
        <v>3</v>
      </c>
      <c r="I636" s="91">
        <v>72</v>
      </c>
      <c r="J636" s="36">
        <v>5</v>
      </c>
      <c r="K636" s="37">
        <v>1</v>
      </c>
      <c r="L636" s="37">
        <v>4</v>
      </c>
      <c r="M636" s="65"/>
      <c r="N636" s="65"/>
      <c r="O636" s="65"/>
      <c r="P636" s="65"/>
      <c r="Q636" s="65"/>
      <c r="R636" s="65"/>
      <c r="S636" s="65"/>
      <c r="T636" s="65"/>
      <c r="U636" s="65"/>
      <c r="V636" s="5"/>
      <c r="W636" s="7"/>
      <c r="X636" s="7"/>
      <c r="Y636" s="7"/>
      <c r="Z636" s="3"/>
      <c r="AA636" s="2"/>
      <c r="AB636" s="1"/>
      <c r="AC636" s="1"/>
      <c r="AD636" s="3"/>
      <c r="AE636" s="2"/>
      <c r="AF636" s="1"/>
      <c r="AG636" s="1"/>
    </row>
    <row r="637" spans="1:33" s="35" customFormat="1" ht="15.75" customHeight="1">
      <c r="A637" s="17">
        <v>3</v>
      </c>
      <c r="B637" s="36">
        <v>3</v>
      </c>
      <c r="C637" s="37">
        <v>0</v>
      </c>
      <c r="D637" s="37">
        <v>3</v>
      </c>
      <c r="E637" s="91">
        <v>38</v>
      </c>
      <c r="F637" s="36">
        <v>4</v>
      </c>
      <c r="G637" s="37">
        <v>2</v>
      </c>
      <c r="H637" s="37">
        <v>2</v>
      </c>
      <c r="I637" s="91">
        <v>73</v>
      </c>
      <c r="J637" s="36">
        <v>5</v>
      </c>
      <c r="K637" s="37">
        <v>3</v>
      </c>
      <c r="L637" s="37">
        <v>2</v>
      </c>
      <c r="M637" s="65"/>
      <c r="N637" s="65"/>
      <c r="O637" s="65"/>
      <c r="P637" s="65"/>
      <c r="Q637" s="65"/>
      <c r="R637" s="65"/>
      <c r="S637" s="65"/>
      <c r="T637" s="65"/>
      <c r="U637" s="65"/>
      <c r="V637" s="5"/>
      <c r="W637" s="7"/>
      <c r="X637" s="7"/>
      <c r="Y637" s="7"/>
      <c r="Z637" s="3"/>
      <c r="AA637" s="2"/>
      <c r="AB637" s="1"/>
      <c r="AC637" s="1"/>
      <c r="AD637" s="3"/>
      <c r="AE637" s="2"/>
      <c r="AF637" s="1"/>
      <c r="AG637" s="1"/>
    </row>
    <row r="638" spans="1:33" s="35" customFormat="1" ht="18" customHeight="1">
      <c r="A638" s="19">
        <v>4</v>
      </c>
      <c r="B638" s="105">
        <v>1</v>
      </c>
      <c r="C638" s="40">
        <v>0</v>
      </c>
      <c r="D638" s="40">
        <v>1</v>
      </c>
      <c r="E638" s="92">
        <v>39</v>
      </c>
      <c r="F638" s="39">
        <v>7</v>
      </c>
      <c r="G638" s="40">
        <v>3</v>
      </c>
      <c r="H638" s="40">
        <v>4</v>
      </c>
      <c r="I638" s="92">
        <v>74</v>
      </c>
      <c r="J638" s="39">
        <v>9</v>
      </c>
      <c r="K638" s="40">
        <v>4</v>
      </c>
      <c r="L638" s="40">
        <v>5</v>
      </c>
      <c r="M638" s="65"/>
      <c r="N638" s="65"/>
      <c r="O638" s="65"/>
      <c r="P638" s="65"/>
      <c r="Q638" s="65"/>
      <c r="R638" s="65"/>
      <c r="S638" s="65"/>
      <c r="T638" s="65"/>
      <c r="U638" s="65"/>
      <c r="V638" s="5"/>
      <c r="W638" s="7"/>
      <c r="X638" s="7"/>
      <c r="Y638" s="7"/>
      <c r="Z638" s="3"/>
      <c r="AA638" s="2"/>
      <c r="AB638" s="1"/>
      <c r="AC638" s="1"/>
      <c r="AD638" s="3"/>
      <c r="AE638" s="2"/>
      <c r="AF638" s="1"/>
      <c r="AG638" s="1"/>
    </row>
    <row r="639" spans="1:33" s="6" customFormat="1" ht="25.5" customHeight="1">
      <c r="A639" s="10" t="s">
        <v>10</v>
      </c>
      <c r="B639" s="44">
        <v>22</v>
      </c>
      <c r="C639" s="44">
        <v>10</v>
      </c>
      <c r="D639" s="44">
        <v>12</v>
      </c>
      <c r="E639" s="98" t="s">
        <v>11</v>
      </c>
      <c r="F639" s="44">
        <v>24</v>
      </c>
      <c r="G639" s="44">
        <v>11</v>
      </c>
      <c r="H639" s="44">
        <v>13</v>
      </c>
      <c r="I639" s="98" t="s">
        <v>12</v>
      </c>
      <c r="J639" s="44">
        <v>42</v>
      </c>
      <c r="K639" s="44">
        <v>20</v>
      </c>
      <c r="L639" s="44">
        <v>22</v>
      </c>
      <c r="M639" s="65"/>
      <c r="N639" s="65"/>
      <c r="O639" s="65"/>
      <c r="P639" s="65"/>
      <c r="Q639" s="65"/>
      <c r="R639" s="65"/>
      <c r="S639" s="65"/>
      <c r="T639" s="65"/>
      <c r="U639" s="65"/>
      <c r="V639" s="5"/>
      <c r="W639" s="7"/>
      <c r="X639" s="7"/>
      <c r="Y639" s="7"/>
      <c r="Z639" s="3"/>
      <c r="AA639" s="2"/>
      <c r="AB639" s="1"/>
      <c r="AC639" s="1"/>
      <c r="AD639" s="3"/>
      <c r="AE639" s="2"/>
      <c r="AF639" s="1"/>
      <c r="AG639" s="1"/>
    </row>
    <row r="640" spans="1:33" s="35" customFormat="1" ht="15.75" customHeight="1">
      <c r="A640" s="17">
        <v>5</v>
      </c>
      <c r="B640" s="36">
        <v>2</v>
      </c>
      <c r="C640" s="37">
        <v>1</v>
      </c>
      <c r="D640" s="37">
        <v>1</v>
      </c>
      <c r="E640" s="91">
        <v>40</v>
      </c>
      <c r="F640" s="36">
        <v>4</v>
      </c>
      <c r="G640" s="37">
        <v>1</v>
      </c>
      <c r="H640" s="37">
        <v>3</v>
      </c>
      <c r="I640" s="91">
        <v>75</v>
      </c>
      <c r="J640" s="36">
        <v>10</v>
      </c>
      <c r="K640" s="37">
        <v>5</v>
      </c>
      <c r="L640" s="37">
        <v>5</v>
      </c>
      <c r="M640" s="65"/>
      <c r="N640" s="65"/>
      <c r="O640" s="65"/>
      <c r="P640" s="65"/>
      <c r="Q640" s="65"/>
      <c r="R640" s="65"/>
      <c r="S640" s="65"/>
      <c r="T640" s="65"/>
      <c r="U640" s="65"/>
      <c r="V640" s="5"/>
      <c r="W640" s="7"/>
      <c r="X640" s="7"/>
      <c r="Y640" s="7"/>
      <c r="Z640" s="3"/>
      <c r="AA640" s="2"/>
      <c r="AB640" s="1"/>
      <c r="AC640" s="1"/>
      <c r="AD640" s="3"/>
      <c r="AE640" s="2"/>
      <c r="AF640" s="1"/>
      <c r="AG640" s="1"/>
    </row>
    <row r="641" spans="1:33" s="35" customFormat="1" ht="15.75" customHeight="1">
      <c r="A641" s="17">
        <v>6</v>
      </c>
      <c r="B641" s="36">
        <v>3</v>
      </c>
      <c r="C641" s="37">
        <v>1</v>
      </c>
      <c r="D641" s="37">
        <v>2</v>
      </c>
      <c r="E641" s="91">
        <v>41</v>
      </c>
      <c r="F641" s="36">
        <v>5</v>
      </c>
      <c r="G641" s="37">
        <v>2</v>
      </c>
      <c r="H641" s="37">
        <v>3</v>
      </c>
      <c r="I641" s="91">
        <v>76</v>
      </c>
      <c r="J641" s="36">
        <v>7</v>
      </c>
      <c r="K641" s="37">
        <v>4</v>
      </c>
      <c r="L641" s="37">
        <v>3</v>
      </c>
      <c r="M641" s="65"/>
      <c r="N641" s="65"/>
      <c r="O641" s="65"/>
      <c r="P641" s="65"/>
      <c r="Q641" s="65"/>
      <c r="R641" s="65"/>
      <c r="S641" s="65"/>
      <c r="T641" s="65"/>
      <c r="U641" s="65"/>
      <c r="V641" s="5"/>
      <c r="W641" s="7"/>
      <c r="X641" s="7"/>
      <c r="Y641" s="7"/>
      <c r="Z641" s="3"/>
      <c r="AA641" s="2"/>
      <c r="AB641" s="1"/>
      <c r="AC641" s="1"/>
      <c r="AD641" s="3"/>
      <c r="AE641" s="2"/>
      <c r="AF641" s="1"/>
      <c r="AG641" s="1"/>
    </row>
    <row r="642" spans="1:33" s="35" customFormat="1" ht="15.75" customHeight="1">
      <c r="A642" s="17">
        <v>7</v>
      </c>
      <c r="B642" s="36">
        <v>3</v>
      </c>
      <c r="C642" s="37">
        <v>3</v>
      </c>
      <c r="D642" s="37">
        <v>0</v>
      </c>
      <c r="E642" s="91">
        <v>42</v>
      </c>
      <c r="F642" s="36">
        <v>5</v>
      </c>
      <c r="G642" s="37">
        <v>3</v>
      </c>
      <c r="H642" s="37">
        <v>2</v>
      </c>
      <c r="I642" s="91">
        <v>77</v>
      </c>
      <c r="J642" s="36">
        <v>11</v>
      </c>
      <c r="K642" s="37">
        <v>5</v>
      </c>
      <c r="L642" s="37">
        <v>6</v>
      </c>
      <c r="M642" s="65"/>
      <c r="N642" s="65"/>
      <c r="O642" s="65"/>
      <c r="P642" s="65"/>
      <c r="Q642" s="65"/>
      <c r="R642" s="65"/>
      <c r="S642" s="65"/>
      <c r="T642" s="65"/>
      <c r="U642" s="65"/>
      <c r="V642" s="5"/>
      <c r="W642" s="7"/>
      <c r="X642" s="7"/>
      <c r="Y642" s="7"/>
      <c r="Z642" s="3"/>
      <c r="AA642" s="2"/>
      <c r="AB642" s="1"/>
      <c r="AC642" s="1"/>
      <c r="AD642" s="3"/>
      <c r="AE642" s="2"/>
      <c r="AF642" s="1"/>
      <c r="AG642" s="1"/>
    </row>
    <row r="643" spans="1:33" s="35" customFormat="1" ht="15.75" customHeight="1">
      <c r="A643" s="17">
        <v>8</v>
      </c>
      <c r="B643" s="36">
        <v>8</v>
      </c>
      <c r="C643" s="37">
        <v>3</v>
      </c>
      <c r="D643" s="37">
        <v>5</v>
      </c>
      <c r="E643" s="91">
        <v>43</v>
      </c>
      <c r="F643" s="36">
        <v>5</v>
      </c>
      <c r="G643" s="37">
        <v>1</v>
      </c>
      <c r="H643" s="37">
        <v>4</v>
      </c>
      <c r="I643" s="91">
        <v>78</v>
      </c>
      <c r="J643" s="36">
        <v>11</v>
      </c>
      <c r="K643" s="37">
        <v>6</v>
      </c>
      <c r="L643" s="37">
        <v>5</v>
      </c>
      <c r="M643" s="65"/>
      <c r="N643" s="65"/>
      <c r="O643" s="65"/>
      <c r="P643" s="65"/>
      <c r="Q643" s="65"/>
      <c r="R643" s="65"/>
      <c r="S643" s="65"/>
      <c r="T643" s="65"/>
      <c r="U643" s="65"/>
      <c r="V643" s="5"/>
      <c r="W643" s="7"/>
      <c r="X643" s="7"/>
      <c r="Y643" s="7"/>
      <c r="Z643" s="3"/>
      <c r="AA643" s="2"/>
      <c r="AB643" s="1"/>
      <c r="AC643" s="1"/>
      <c r="AD643" s="3"/>
      <c r="AE643" s="2"/>
      <c r="AF643" s="1"/>
      <c r="AG643" s="1"/>
    </row>
    <row r="644" spans="1:33" s="35" customFormat="1" ht="18" customHeight="1">
      <c r="A644" s="19">
        <v>9</v>
      </c>
      <c r="B644" s="39">
        <v>6</v>
      </c>
      <c r="C644" s="40">
        <v>2</v>
      </c>
      <c r="D644" s="40">
        <v>4</v>
      </c>
      <c r="E644" s="92">
        <v>44</v>
      </c>
      <c r="F644" s="39">
        <v>5</v>
      </c>
      <c r="G644" s="40">
        <v>4</v>
      </c>
      <c r="H644" s="40">
        <v>1</v>
      </c>
      <c r="I644" s="92">
        <v>79</v>
      </c>
      <c r="J644" s="39">
        <v>3</v>
      </c>
      <c r="K644" s="40">
        <v>0</v>
      </c>
      <c r="L644" s="40">
        <v>3</v>
      </c>
      <c r="M644" s="65"/>
      <c r="N644" s="65"/>
      <c r="O644" s="65"/>
      <c r="P644" s="65"/>
      <c r="Q644" s="65"/>
      <c r="R644" s="65"/>
      <c r="S644" s="65"/>
      <c r="T644" s="65"/>
      <c r="U644" s="65"/>
      <c r="V644" s="5"/>
      <c r="W644" s="7"/>
      <c r="X644" s="7"/>
      <c r="Y644" s="7"/>
      <c r="Z644" s="3"/>
      <c r="AA644" s="2"/>
      <c r="AB644" s="1"/>
      <c r="AC644" s="1"/>
      <c r="AD644" s="3"/>
      <c r="AE644" s="2"/>
      <c r="AF644" s="1"/>
      <c r="AG644" s="1"/>
    </row>
    <row r="645" spans="1:33" s="6" customFormat="1" ht="25.5" customHeight="1">
      <c r="A645" s="10" t="s">
        <v>19</v>
      </c>
      <c r="B645" s="44">
        <v>26</v>
      </c>
      <c r="C645" s="44">
        <v>9</v>
      </c>
      <c r="D645" s="44">
        <v>17</v>
      </c>
      <c r="E645" s="98" t="s">
        <v>20</v>
      </c>
      <c r="F645" s="44">
        <v>36</v>
      </c>
      <c r="G645" s="44">
        <v>19</v>
      </c>
      <c r="H645" s="44">
        <v>17</v>
      </c>
      <c r="I645" s="98" t="s">
        <v>21</v>
      </c>
      <c r="J645" s="44">
        <v>22</v>
      </c>
      <c r="K645" s="44">
        <v>13</v>
      </c>
      <c r="L645" s="44">
        <v>9</v>
      </c>
      <c r="M645" s="65"/>
      <c r="N645" s="65"/>
      <c r="O645" s="65"/>
      <c r="P645" s="65"/>
      <c r="Q645" s="65"/>
      <c r="R645" s="65"/>
      <c r="S645" s="65"/>
      <c r="T645" s="65"/>
      <c r="U645" s="65"/>
      <c r="V645" s="5"/>
      <c r="W645" s="7"/>
      <c r="X645" s="7"/>
      <c r="Y645" s="7"/>
      <c r="Z645" s="3"/>
      <c r="AA645" s="2"/>
      <c r="AB645" s="1"/>
      <c r="AC645" s="1"/>
      <c r="AD645" s="3"/>
      <c r="AE645" s="2"/>
      <c r="AF645" s="1"/>
      <c r="AG645" s="1"/>
    </row>
    <row r="646" spans="1:33" s="35" customFormat="1" ht="15.75" customHeight="1">
      <c r="A646" s="17">
        <v>10</v>
      </c>
      <c r="B646" s="36">
        <v>6</v>
      </c>
      <c r="C646" s="37">
        <v>3</v>
      </c>
      <c r="D646" s="37">
        <v>3</v>
      </c>
      <c r="E646" s="91">
        <v>45</v>
      </c>
      <c r="F646" s="36">
        <v>8</v>
      </c>
      <c r="G646" s="37">
        <v>5</v>
      </c>
      <c r="H646" s="37">
        <v>3</v>
      </c>
      <c r="I646" s="91">
        <v>80</v>
      </c>
      <c r="J646" s="36">
        <v>5</v>
      </c>
      <c r="K646" s="37">
        <v>4</v>
      </c>
      <c r="L646" s="37">
        <v>1</v>
      </c>
      <c r="M646" s="65"/>
      <c r="N646" s="65"/>
      <c r="O646" s="65"/>
      <c r="P646" s="65"/>
      <c r="Q646" s="65"/>
      <c r="R646" s="65"/>
      <c r="S646" s="65"/>
      <c r="T646" s="65"/>
      <c r="U646" s="65"/>
      <c r="V646" s="5"/>
      <c r="W646" s="7"/>
      <c r="X646" s="7"/>
      <c r="Y646" s="7"/>
      <c r="Z646" s="3"/>
      <c r="AA646" s="2"/>
      <c r="AB646" s="1"/>
      <c r="AC646" s="1"/>
      <c r="AD646" s="3"/>
      <c r="AE646" s="2"/>
      <c r="AF646" s="1"/>
      <c r="AG646" s="1"/>
    </row>
    <row r="647" spans="1:33" s="35" customFormat="1" ht="15.75" customHeight="1">
      <c r="A647" s="17">
        <v>11</v>
      </c>
      <c r="B647" s="36">
        <v>5</v>
      </c>
      <c r="C647" s="37">
        <v>2</v>
      </c>
      <c r="D647" s="37">
        <v>3</v>
      </c>
      <c r="E647" s="91">
        <v>46</v>
      </c>
      <c r="F647" s="36">
        <v>5</v>
      </c>
      <c r="G647" s="37">
        <v>1</v>
      </c>
      <c r="H647" s="37">
        <v>4</v>
      </c>
      <c r="I647" s="91">
        <v>81</v>
      </c>
      <c r="J647" s="36">
        <v>8</v>
      </c>
      <c r="K647" s="37">
        <v>5</v>
      </c>
      <c r="L647" s="37">
        <v>3</v>
      </c>
      <c r="M647" s="65"/>
      <c r="N647" s="65"/>
      <c r="O647" s="65"/>
      <c r="P647" s="65"/>
      <c r="Q647" s="65"/>
      <c r="R647" s="65"/>
      <c r="S647" s="65"/>
      <c r="T647" s="65"/>
      <c r="U647" s="65"/>
      <c r="V647" s="5"/>
      <c r="W647" s="7"/>
      <c r="X647" s="7"/>
      <c r="Y647" s="7"/>
      <c r="Z647" s="3"/>
      <c r="AA647" s="2"/>
      <c r="AB647" s="1"/>
      <c r="AC647" s="1"/>
      <c r="AD647" s="3"/>
      <c r="AE647" s="2"/>
      <c r="AF647" s="1"/>
      <c r="AG647" s="1"/>
    </row>
    <row r="648" spans="1:33" s="35" customFormat="1" ht="15.75" customHeight="1">
      <c r="A648" s="17">
        <v>12</v>
      </c>
      <c r="B648" s="36">
        <v>5</v>
      </c>
      <c r="C648" s="37">
        <v>2</v>
      </c>
      <c r="D648" s="37">
        <v>3</v>
      </c>
      <c r="E648" s="91">
        <v>47</v>
      </c>
      <c r="F648" s="36">
        <v>12</v>
      </c>
      <c r="G648" s="37">
        <v>7</v>
      </c>
      <c r="H648" s="37">
        <v>5</v>
      </c>
      <c r="I648" s="91">
        <v>82</v>
      </c>
      <c r="J648" s="36">
        <v>2</v>
      </c>
      <c r="K648" s="37">
        <v>1</v>
      </c>
      <c r="L648" s="37">
        <v>1</v>
      </c>
      <c r="M648" s="65"/>
      <c r="N648" s="65"/>
      <c r="O648" s="65"/>
      <c r="P648" s="65"/>
      <c r="Q648" s="65"/>
      <c r="R648" s="65"/>
      <c r="S648" s="65"/>
      <c r="T648" s="65"/>
      <c r="U648" s="65"/>
      <c r="V648" s="5"/>
      <c r="W648" s="7"/>
      <c r="X648" s="7"/>
      <c r="Y648" s="7"/>
      <c r="Z648" s="3"/>
      <c r="AA648" s="2"/>
      <c r="AB648" s="1"/>
      <c r="AC648" s="1"/>
      <c r="AD648" s="3"/>
      <c r="AE648" s="2"/>
      <c r="AF648" s="1"/>
      <c r="AG648" s="1"/>
    </row>
    <row r="649" spans="1:33" s="35" customFormat="1" ht="15.75" customHeight="1">
      <c r="A649" s="17">
        <v>13</v>
      </c>
      <c r="B649" s="36">
        <v>6</v>
      </c>
      <c r="C649" s="37">
        <v>1</v>
      </c>
      <c r="D649" s="37">
        <v>5</v>
      </c>
      <c r="E649" s="91">
        <v>48</v>
      </c>
      <c r="F649" s="36">
        <v>6</v>
      </c>
      <c r="G649" s="37">
        <v>2</v>
      </c>
      <c r="H649" s="37">
        <v>4</v>
      </c>
      <c r="I649" s="91">
        <v>83</v>
      </c>
      <c r="J649" s="36">
        <v>3</v>
      </c>
      <c r="K649" s="37">
        <v>0</v>
      </c>
      <c r="L649" s="37">
        <v>3</v>
      </c>
      <c r="M649" s="65"/>
      <c r="N649" s="65"/>
      <c r="O649" s="65"/>
      <c r="P649" s="65"/>
      <c r="Q649" s="65"/>
      <c r="R649" s="65"/>
      <c r="S649" s="65"/>
      <c r="T649" s="65"/>
      <c r="U649" s="65"/>
      <c r="V649" s="5"/>
      <c r="W649" s="7"/>
      <c r="X649" s="7"/>
      <c r="Y649" s="7"/>
      <c r="Z649" s="3"/>
      <c r="AA649" s="2"/>
      <c r="AB649" s="1"/>
      <c r="AC649" s="1"/>
      <c r="AD649" s="3"/>
      <c r="AE649" s="2"/>
      <c r="AF649" s="1"/>
      <c r="AG649" s="1"/>
    </row>
    <row r="650" spans="1:33" s="35" customFormat="1" ht="18" customHeight="1">
      <c r="A650" s="19">
        <v>14</v>
      </c>
      <c r="B650" s="39">
        <v>4</v>
      </c>
      <c r="C650" s="40">
        <v>1</v>
      </c>
      <c r="D650" s="40">
        <v>3</v>
      </c>
      <c r="E650" s="92">
        <v>49</v>
      </c>
      <c r="F650" s="39">
        <v>5</v>
      </c>
      <c r="G650" s="40">
        <v>4</v>
      </c>
      <c r="H650" s="40">
        <v>1</v>
      </c>
      <c r="I650" s="92">
        <v>84</v>
      </c>
      <c r="J650" s="39">
        <v>4</v>
      </c>
      <c r="K650" s="40">
        <v>3</v>
      </c>
      <c r="L650" s="40">
        <v>1</v>
      </c>
      <c r="M650" s="65"/>
      <c r="N650" s="65"/>
      <c r="O650" s="65"/>
      <c r="P650" s="65"/>
      <c r="Q650" s="65"/>
      <c r="R650" s="65"/>
      <c r="S650" s="65"/>
      <c r="T650" s="65"/>
      <c r="U650" s="65"/>
      <c r="V650" s="5"/>
      <c r="W650" s="7"/>
      <c r="X650" s="7"/>
      <c r="Y650" s="7"/>
      <c r="Z650" s="3"/>
      <c r="AA650" s="2"/>
      <c r="AB650" s="1"/>
      <c r="AC650" s="1"/>
      <c r="AD650" s="3"/>
      <c r="AE650" s="2"/>
      <c r="AF650" s="1"/>
      <c r="AG650" s="1"/>
    </row>
    <row r="651" spans="1:33" s="6" customFormat="1" ht="25.5" customHeight="1">
      <c r="A651" s="10" t="s">
        <v>22</v>
      </c>
      <c r="B651" s="44">
        <v>25</v>
      </c>
      <c r="C651" s="44">
        <v>10</v>
      </c>
      <c r="D651" s="44">
        <v>15</v>
      </c>
      <c r="E651" s="98" t="s">
        <v>23</v>
      </c>
      <c r="F651" s="44">
        <v>33</v>
      </c>
      <c r="G651" s="44">
        <v>17</v>
      </c>
      <c r="H651" s="44">
        <v>16</v>
      </c>
      <c r="I651" s="98" t="s">
        <v>24</v>
      </c>
      <c r="J651" s="44">
        <v>13</v>
      </c>
      <c r="K651" s="44">
        <v>5</v>
      </c>
      <c r="L651" s="44">
        <v>8</v>
      </c>
      <c r="M651" s="65"/>
      <c r="N651" s="65"/>
      <c r="O651" s="65"/>
      <c r="P651" s="65"/>
      <c r="Q651" s="65"/>
      <c r="R651" s="65"/>
      <c r="S651" s="65"/>
      <c r="T651" s="65"/>
      <c r="U651" s="65"/>
      <c r="V651" s="5"/>
      <c r="W651" s="7"/>
      <c r="X651" s="7"/>
      <c r="Y651" s="7"/>
      <c r="Z651" s="3"/>
      <c r="AA651" s="2"/>
      <c r="AB651" s="1"/>
      <c r="AC651" s="1"/>
      <c r="AD651" s="3"/>
      <c r="AE651" s="2"/>
      <c r="AF651" s="1"/>
      <c r="AG651" s="1"/>
    </row>
    <row r="652" spans="1:33" s="35" customFormat="1" ht="15.75" customHeight="1">
      <c r="A652" s="17">
        <v>15</v>
      </c>
      <c r="B652" s="36">
        <v>6</v>
      </c>
      <c r="C652" s="37">
        <v>4</v>
      </c>
      <c r="D652" s="37">
        <v>2</v>
      </c>
      <c r="E652" s="91">
        <v>50</v>
      </c>
      <c r="F652" s="36">
        <v>6</v>
      </c>
      <c r="G652" s="37">
        <v>6</v>
      </c>
      <c r="H652" s="37">
        <v>0</v>
      </c>
      <c r="I652" s="91">
        <v>85</v>
      </c>
      <c r="J652" s="36">
        <v>4</v>
      </c>
      <c r="K652" s="37">
        <v>2</v>
      </c>
      <c r="L652" s="37">
        <v>2</v>
      </c>
      <c r="M652" s="65"/>
      <c r="N652" s="65"/>
      <c r="O652" s="65"/>
      <c r="P652" s="65"/>
      <c r="Q652" s="65"/>
      <c r="R652" s="65"/>
      <c r="S652" s="65"/>
      <c r="T652" s="65"/>
      <c r="U652" s="65"/>
      <c r="V652" s="5"/>
      <c r="W652" s="7"/>
      <c r="X652" s="7"/>
      <c r="Y652" s="7"/>
      <c r="Z652" s="3"/>
      <c r="AA652" s="2"/>
      <c r="AB652" s="1"/>
      <c r="AC652" s="1"/>
      <c r="AD652" s="3"/>
      <c r="AE652" s="2"/>
      <c r="AF652" s="1"/>
      <c r="AG652" s="1"/>
    </row>
    <row r="653" spans="1:33" s="35" customFormat="1" ht="15.75" customHeight="1">
      <c r="A653" s="17">
        <v>16</v>
      </c>
      <c r="B653" s="36">
        <v>9</v>
      </c>
      <c r="C653" s="37">
        <v>2</v>
      </c>
      <c r="D653" s="37">
        <v>7</v>
      </c>
      <c r="E653" s="91">
        <v>51</v>
      </c>
      <c r="F653" s="36">
        <v>8</v>
      </c>
      <c r="G653" s="37">
        <v>4</v>
      </c>
      <c r="H653" s="37">
        <v>4</v>
      </c>
      <c r="I653" s="91">
        <v>86</v>
      </c>
      <c r="J653" s="36">
        <v>2</v>
      </c>
      <c r="K653" s="37">
        <v>2</v>
      </c>
      <c r="L653" s="37">
        <v>0</v>
      </c>
      <c r="M653" s="65"/>
      <c r="N653" s="65"/>
      <c r="O653" s="65"/>
      <c r="P653" s="65"/>
      <c r="Q653" s="65"/>
      <c r="R653" s="65"/>
      <c r="S653" s="65"/>
      <c r="T653" s="65"/>
      <c r="U653" s="65"/>
      <c r="V653" s="5"/>
      <c r="W653" s="7"/>
      <c r="X653" s="7"/>
      <c r="Y653" s="7"/>
      <c r="Z653" s="3"/>
      <c r="AA653" s="2"/>
      <c r="AB653" s="1"/>
      <c r="AC653" s="1"/>
      <c r="AD653" s="3"/>
      <c r="AE653" s="2"/>
      <c r="AF653" s="1"/>
      <c r="AG653" s="1"/>
    </row>
    <row r="654" spans="1:33" s="35" customFormat="1" ht="15.75" customHeight="1">
      <c r="A654" s="17">
        <v>17</v>
      </c>
      <c r="B654" s="36">
        <v>3</v>
      </c>
      <c r="C654" s="37">
        <v>1</v>
      </c>
      <c r="D654" s="37">
        <v>2</v>
      </c>
      <c r="E654" s="91">
        <v>52</v>
      </c>
      <c r="F654" s="36">
        <v>7</v>
      </c>
      <c r="G654" s="37">
        <v>3</v>
      </c>
      <c r="H654" s="37">
        <v>4</v>
      </c>
      <c r="I654" s="91">
        <v>87</v>
      </c>
      <c r="J654" s="36">
        <v>1</v>
      </c>
      <c r="K654" s="37">
        <v>0</v>
      </c>
      <c r="L654" s="37">
        <v>1</v>
      </c>
      <c r="M654" s="65"/>
      <c r="N654" s="65"/>
      <c r="O654" s="65"/>
      <c r="P654" s="65"/>
      <c r="Q654" s="65"/>
      <c r="R654" s="65"/>
      <c r="S654" s="65"/>
      <c r="T654" s="65"/>
      <c r="U654" s="65"/>
      <c r="V654" s="5"/>
      <c r="W654" s="7"/>
      <c r="X654" s="7"/>
      <c r="Y654" s="7"/>
      <c r="Z654" s="3"/>
      <c r="AA654" s="2"/>
      <c r="AB654" s="1"/>
      <c r="AC654" s="1"/>
      <c r="AD654" s="3"/>
      <c r="AE654" s="2"/>
      <c r="AF654" s="1"/>
      <c r="AG654" s="1"/>
    </row>
    <row r="655" spans="1:33" s="35" customFormat="1" ht="15.75" customHeight="1">
      <c r="A655" s="17">
        <v>18</v>
      </c>
      <c r="B655" s="36">
        <v>3</v>
      </c>
      <c r="C655" s="37">
        <v>1</v>
      </c>
      <c r="D655" s="37">
        <v>2</v>
      </c>
      <c r="E655" s="91">
        <v>53</v>
      </c>
      <c r="F655" s="36">
        <v>6</v>
      </c>
      <c r="G655" s="37">
        <v>1</v>
      </c>
      <c r="H655" s="37">
        <v>5</v>
      </c>
      <c r="I655" s="91">
        <v>88</v>
      </c>
      <c r="J655" s="36">
        <v>4</v>
      </c>
      <c r="K655" s="37">
        <v>0</v>
      </c>
      <c r="L655" s="37">
        <v>4</v>
      </c>
      <c r="M655" s="65"/>
      <c r="N655" s="65"/>
      <c r="O655" s="65"/>
      <c r="P655" s="65"/>
      <c r="Q655" s="65"/>
      <c r="R655" s="65"/>
      <c r="S655" s="65"/>
      <c r="T655" s="65"/>
      <c r="U655" s="65"/>
      <c r="V655" s="5"/>
      <c r="W655" s="7"/>
      <c r="X655" s="7"/>
      <c r="Y655" s="7"/>
      <c r="Z655" s="3"/>
      <c r="AA655" s="2"/>
      <c r="AB655" s="1"/>
      <c r="AC655" s="1"/>
      <c r="AD655" s="3"/>
      <c r="AE655" s="2"/>
      <c r="AF655" s="1"/>
      <c r="AG655" s="1"/>
    </row>
    <row r="656" spans="1:33" s="35" customFormat="1" ht="18" customHeight="1">
      <c r="A656" s="19">
        <v>19</v>
      </c>
      <c r="B656" s="39">
        <v>4</v>
      </c>
      <c r="C656" s="40">
        <v>2</v>
      </c>
      <c r="D656" s="40">
        <v>2</v>
      </c>
      <c r="E656" s="92">
        <v>54</v>
      </c>
      <c r="F656" s="39">
        <v>6</v>
      </c>
      <c r="G656" s="40">
        <v>3</v>
      </c>
      <c r="H656" s="40">
        <v>3</v>
      </c>
      <c r="I656" s="92">
        <v>89</v>
      </c>
      <c r="J656" s="39">
        <v>2</v>
      </c>
      <c r="K656" s="40">
        <v>1</v>
      </c>
      <c r="L656" s="40">
        <v>1</v>
      </c>
      <c r="M656" s="65"/>
      <c r="N656" s="65"/>
      <c r="O656" s="65"/>
      <c r="P656" s="65"/>
      <c r="Q656" s="65"/>
      <c r="R656" s="65"/>
      <c r="S656" s="65"/>
      <c r="T656" s="65"/>
      <c r="U656" s="65"/>
      <c r="V656" s="5"/>
      <c r="W656" s="7"/>
      <c r="X656" s="7"/>
      <c r="Y656" s="7"/>
      <c r="Z656" s="3"/>
      <c r="AA656" s="2"/>
      <c r="AB656" s="1"/>
      <c r="AC656" s="1"/>
      <c r="AD656" s="3"/>
      <c r="AE656" s="2"/>
      <c r="AF656" s="1"/>
      <c r="AG656" s="1"/>
    </row>
    <row r="657" spans="1:33" s="6" customFormat="1" ht="25.5" customHeight="1">
      <c r="A657" s="10" t="s">
        <v>25</v>
      </c>
      <c r="B657" s="44">
        <v>15</v>
      </c>
      <c r="C657" s="44">
        <v>8</v>
      </c>
      <c r="D657" s="44">
        <v>7</v>
      </c>
      <c r="E657" s="98" t="s">
        <v>26</v>
      </c>
      <c r="F657" s="44">
        <v>44</v>
      </c>
      <c r="G657" s="44">
        <v>17</v>
      </c>
      <c r="H657" s="44">
        <v>27</v>
      </c>
      <c r="I657" s="98" t="s">
        <v>27</v>
      </c>
      <c r="J657" s="44">
        <v>5</v>
      </c>
      <c r="K657" s="44">
        <v>2</v>
      </c>
      <c r="L657" s="44">
        <v>3</v>
      </c>
      <c r="M657" s="65"/>
      <c r="N657" s="65"/>
      <c r="O657" s="65"/>
      <c r="P657" s="65"/>
      <c r="Q657" s="65"/>
      <c r="R657" s="65"/>
      <c r="S657" s="65"/>
      <c r="T657" s="65"/>
      <c r="U657" s="65"/>
      <c r="V657" s="5"/>
      <c r="W657" s="7"/>
      <c r="X657" s="7"/>
      <c r="Y657" s="7"/>
      <c r="Z657" s="3"/>
      <c r="AA657" s="2"/>
      <c r="AB657" s="1"/>
      <c r="AC657" s="1"/>
      <c r="AD657" s="3"/>
      <c r="AE657" s="2"/>
      <c r="AF657" s="1"/>
      <c r="AG657" s="1"/>
    </row>
    <row r="658" spans="1:33" s="35" customFormat="1" ht="15.75" customHeight="1">
      <c r="A658" s="17">
        <v>20</v>
      </c>
      <c r="B658" s="36">
        <v>4</v>
      </c>
      <c r="C658" s="37">
        <v>2</v>
      </c>
      <c r="D658" s="37">
        <v>2</v>
      </c>
      <c r="E658" s="91">
        <v>55</v>
      </c>
      <c r="F658" s="36">
        <v>4</v>
      </c>
      <c r="G658" s="37">
        <v>0</v>
      </c>
      <c r="H658" s="37">
        <v>4</v>
      </c>
      <c r="I658" s="91">
        <v>90</v>
      </c>
      <c r="J658" s="36">
        <v>1</v>
      </c>
      <c r="K658" s="37">
        <v>1</v>
      </c>
      <c r="L658" s="37">
        <v>0</v>
      </c>
      <c r="M658" s="65"/>
      <c r="N658" s="65"/>
      <c r="O658" s="65"/>
      <c r="P658" s="65"/>
      <c r="Q658" s="65"/>
      <c r="R658" s="65"/>
      <c r="S658" s="65"/>
      <c r="T658" s="65"/>
      <c r="U658" s="65"/>
      <c r="V658" s="5"/>
      <c r="W658" s="7"/>
      <c r="X658" s="7"/>
      <c r="Y658" s="7"/>
      <c r="Z658" s="3"/>
      <c r="AA658" s="2"/>
      <c r="AB658" s="1"/>
      <c r="AC658" s="1"/>
      <c r="AD658" s="3"/>
      <c r="AE658" s="2"/>
      <c r="AF658" s="1"/>
      <c r="AG658" s="1"/>
    </row>
    <row r="659" spans="1:33" s="35" customFormat="1" ht="15.75" customHeight="1">
      <c r="A659" s="17">
        <v>21</v>
      </c>
      <c r="B659" s="36">
        <v>5</v>
      </c>
      <c r="C659" s="37">
        <v>3</v>
      </c>
      <c r="D659" s="37">
        <v>2</v>
      </c>
      <c r="E659" s="91">
        <v>56</v>
      </c>
      <c r="F659" s="36">
        <v>7</v>
      </c>
      <c r="G659" s="37">
        <v>2</v>
      </c>
      <c r="H659" s="37">
        <v>5</v>
      </c>
      <c r="I659" s="91">
        <v>91</v>
      </c>
      <c r="J659" s="36">
        <v>0</v>
      </c>
      <c r="K659" s="37">
        <v>0</v>
      </c>
      <c r="L659" s="37">
        <v>0</v>
      </c>
      <c r="M659" s="65"/>
      <c r="N659" s="65"/>
      <c r="O659" s="65"/>
      <c r="P659" s="65"/>
      <c r="Q659" s="65"/>
      <c r="R659" s="65"/>
      <c r="S659" s="65"/>
      <c r="T659" s="65"/>
      <c r="U659" s="65"/>
      <c r="V659" s="5"/>
      <c r="W659" s="7"/>
      <c r="X659" s="7"/>
      <c r="Y659" s="7"/>
      <c r="Z659" s="3"/>
      <c r="AA659" s="2"/>
      <c r="AB659" s="1"/>
      <c r="AC659" s="1"/>
      <c r="AD659" s="3"/>
      <c r="AE659" s="2"/>
      <c r="AF659" s="1"/>
      <c r="AG659" s="1"/>
    </row>
    <row r="660" spans="1:33" s="35" customFormat="1" ht="15.75" customHeight="1">
      <c r="A660" s="17">
        <v>22</v>
      </c>
      <c r="B660" s="36">
        <v>3</v>
      </c>
      <c r="C660" s="37">
        <v>2</v>
      </c>
      <c r="D660" s="37">
        <v>1</v>
      </c>
      <c r="E660" s="91">
        <v>57</v>
      </c>
      <c r="F660" s="36">
        <v>10</v>
      </c>
      <c r="G660" s="37">
        <v>4</v>
      </c>
      <c r="H660" s="37">
        <v>6</v>
      </c>
      <c r="I660" s="91">
        <v>92</v>
      </c>
      <c r="J660" s="36">
        <v>1</v>
      </c>
      <c r="K660" s="37">
        <v>0</v>
      </c>
      <c r="L660" s="37">
        <v>1</v>
      </c>
      <c r="M660" s="65"/>
      <c r="N660" s="65"/>
      <c r="O660" s="65"/>
      <c r="P660" s="65"/>
      <c r="Q660" s="65"/>
      <c r="R660" s="65"/>
      <c r="S660" s="65"/>
      <c r="T660" s="65"/>
      <c r="U660" s="65"/>
      <c r="V660" s="5"/>
      <c r="W660" s="7"/>
      <c r="X660" s="7"/>
      <c r="Y660" s="7"/>
      <c r="Z660" s="3"/>
      <c r="AA660" s="2"/>
      <c r="AB660" s="1"/>
      <c r="AC660" s="1"/>
      <c r="AD660" s="3"/>
      <c r="AE660" s="2"/>
      <c r="AF660" s="1"/>
      <c r="AG660" s="1"/>
    </row>
    <row r="661" spans="1:33" s="35" customFormat="1" ht="15.75" customHeight="1">
      <c r="A661" s="17">
        <v>23</v>
      </c>
      <c r="B661" s="36">
        <v>2</v>
      </c>
      <c r="C661" s="37">
        <v>1</v>
      </c>
      <c r="D661" s="37">
        <v>1</v>
      </c>
      <c r="E661" s="91">
        <v>58</v>
      </c>
      <c r="F661" s="36">
        <v>16</v>
      </c>
      <c r="G661" s="37">
        <v>7</v>
      </c>
      <c r="H661" s="37">
        <v>9</v>
      </c>
      <c r="I661" s="91">
        <v>93</v>
      </c>
      <c r="J661" s="36">
        <v>2</v>
      </c>
      <c r="K661" s="37">
        <v>1</v>
      </c>
      <c r="L661" s="37">
        <v>1</v>
      </c>
      <c r="M661" s="65"/>
      <c r="N661" s="65"/>
      <c r="O661" s="65"/>
      <c r="P661" s="65"/>
      <c r="Q661" s="65"/>
      <c r="R661" s="65"/>
      <c r="S661" s="65"/>
      <c r="T661" s="65"/>
      <c r="U661" s="65"/>
      <c r="V661" s="5"/>
      <c r="W661" s="7"/>
      <c r="X661" s="7"/>
      <c r="Y661" s="7"/>
      <c r="Z661" s="3"/>
      <c r="AA661" s="2"/>
      <c r="AB661" s="1"/>
      <c r="AC661" s="1"/>
      <c r="AD661" s="3"/>
      <c r="AE661" s="2"/>
      <c r="AF661" s="1"/>
      <c r="AG661" s="1"/>
    </row>
    <row r="662" spans="1:33" s="35" customFormat="1" ht="18" customHeight="1">
      <c r="A662" s="19">
        <v>24</v>
      </c>
      <c r="B662" s="39">
        <v>1</v>
      </c>
      <c r="C662" s="40">
        <v>0</v>
      </c>
      <c r="D662" s="40">
        <v>1</v>
      </c>
      <c r="E662" s="92">
        <v>59</v>
      </c>
      <c r="F662" s="39">
        <v>7</v>
      </c>
      <c r="G662" s="40">
        <v>4</v>
      </c>
      <c r="H662" s="40">
        <v>3</v>
      </c>
      <c r="I662" s="92">
        <v>94</v>
      </c>
      <c r="J662" s="39">
        <v>1</v>
      </c>
      <c r="K662" s="40">
        <v>0</v>
      </c>
      <c r="L662" s="40">
        <v>1</v>
      </c>
      <c r="M662" s="65"/>
      <c r="N662" s="65"/>
      <c r="O662" s="65"/>
      <c r="P662" s="65"/>
      <c r="Q662" s="65"/>
      <c r="R662" s="65"/>
      <c r="S662" s="65"/>
      <c r="T662" s="65"/>
      <c r="U662" s="65"/>
      <c r="V662" s="5"/>
      <c r="W662" s="7"/>
      <c r="X662" s="7"/>
      <c r="Y662" s="7"/>
      <c r="Z662" s="3"/>
      <c r="AA662" s="2"/>
      <c r="AB662" s="1"/>
      <c r="AC662" s="1"/>
      <c r="AD662" s="3"/>
      <c r="AE662" s="2"/>
      <c r="AF662" s="1"/>
      <c r="AG662" s="1"/>
    </row>
    <row r="663" spans="1:33" s="6" customFormat="1" ht="25.5" customHeight="1">
      <c r="A663" s="10" t="s">
        <v>28</v>
      </c>
      <c r="B663" s="44">
        <v>18</v>
      </c>
      <c r="C663" s="44">
        <v>9</v>
      </c>
      <c r="D663" s="44">
        <v>9</v>
      </c>
      <c r="E663" s="98" t="s">
        <v>29</v>
      </c>
      <c r="F663" s="44">
        <v>44</v>
      </c>
      <c r="G663" s="44">
        <v>25</v>
      </c>
      <c r="H663" s="44">
        <v>19</v>
      </c>
      <c r="I663" s="93" t="s">
        <v>30</v>
      </c>
      <c r="J663" s="44">
        <v>5</v>
      </c>
      <c r="K663" s="44">
        <v>1</v>
      </c>
      <c r="L663" s="44">
        <v>4</v>
      </c>
      <c r="M663" s="65"/>
      <c r="N663" s="65"/>
      <c r="O663" s="65"/>
      <c r="P663" s="65"/>
      <c r="Q663" s="65"/>
      <c r="R663" s="65"/>
      <c r="S663" s="65"/>
      <c r="T663" s="65"/>
      <c r="U663" s="65"/>
      <c r="V663" s="5"/>
      <c r="W663" s="7"/>
      <c r="X663" s="7"/>
      <c r="Y663" s="7"/>
      <c r="Z663" s="3"/>
      <c r="AA663" s="2"/>
      <c r="AB663" s="1"/>
      <c r="AC663" s="1"/>
      <c r="AD663" s="3"/>
      <c r="AE663" s="2"/>
      <c r="AF663" s="1"/>
      <c r="AG663" s="1"/>
    </row>
    <row r="664" spans="1:33" s="35" customFormat="1" ht="15.75" customHeight="1">
      <c r="A664" s="17">
        <v>25</v>
      </c>
      <c r="B664" s="36">
        <v>2</v>
      </c>
      <c r="C664" s="37">
        <v>1</v>
      </c>
      <c r="D664" s="37">
        <v>1</v>
      </c>
      <c r="E664" s="91">
        <v>60</v>
      </c>
      <c r="F664" s="36">
        <v>9</v>
      </c>
      <c r="G664" s="37">
        <v>6</v>
      </c>
      <c r="H664" s="37">
        <v>3</v>
      </c>
      <c r="I664" s="91">
        <v>95</v>
      </c>
      <c r="J664" s="36">
        <v>2</v>
      </c>
      <c r="K664" s="37">
        <v>1</v>
      </c>
      <c r="L664" s="37">
        <v>1</v>
      </c>
      <c r="M664" s="65"/>
      <c r="N664" s="65"/>
      <c r="O664" s="65"/>
      <c r="P664" s="65"/>
      <c r="Q664" s="65"/>
      <c r="R664" s="65"/>
      <c r="S664" s="65"/>
      <c r="T664" s="65"/>
      <c r="U664" s="65"/>
      <c r="V664" s="5"/>
      <c r="W664" s="7"/>
      <c r="X664" s="7"/>
      <c r="Y664" s="7"/>
      <c r="Z664" s="3"/>
      <c r="AA664" s="2"/>
      <c r="AB664" s="1"/>
      <c r="AC664" s="1"/>
      <c r="AD664" s="3"/>
      <c r="AE664" s="2"/>
      <c r="AF664" s="1"/>
      <c r="AG664" s="1"/>
    </row>
    <row r="665" spans="1:33" s="35" customFormat="1" ht="15.75" customHeight="1">
      <c r="A665" s="17">
        <v>26</v>
      </c>
      <c r="B665" s="36">
        <v>6</v>
      </c>
      <c r="C665" s="37">
        <v>2</v>
      </c>
      <c r="D665" s="37">
        <v>4</v>
      </c>
      <c r="E665" s="91">
        <v>61</v>
      </c>
      <c r="F665" s="36">
        <v>7</v>
      </c>
      <c r="G665" s="37">
        <v>3</v>
      </c>
      <c r="H665" s="37">
        <v>4</v>
      </c>
      <c r="I665" s="91">
        <v>96</v>
      </c>
      <c r="J665" s="36">
        <v>1</v>
      </c>
      <c r="K665" s="37">
        <v>0</v>
      </c>
      <c r="L665" s="37">
        <v>1</v>
      </c>
      <c r="M665" s="65"/>
      <c r="N665" s="65"/>
      <c r="O665" s="65"/>
      <c r="P665" s="65"/>
      <c r="Q665" s="65"/>
      <c r="R665" s="65"/>
      <c r="S665" s="65"/>
      <c r="T665" s="65"/>
      <c r="U665" s="65"/>
      <c r="V665" s="5"/>
      <c r="W665" s="7"/>
      <c r="X665" s="7"/>
      <c r="Y665" s="7"/>
      <c r="Z665" s="3"/>
      <c r="AA665" s="2"/>
      <c r="AB665" s="1"/>
      <c r="AC665" s="1"/>
      <c r="AD665" s="3"/>
      <c r="AE665" s="2"/>
      <c r="AF665" s="1"/>
      <c r="AG665" s="1"/>
    </row>
    <row r="666" spans="1:33" s="35" customFormat="1" ht="15.75" customHeight="1">
      <c r="A666" s="17">
        <v>27</v>
      </c>
      <c r="B666" s="36">
        <v>3</v>
      </c>
      <c r="C666" s="37">
        <v>2</v>
      </c>
      <c r="D666" s="37">
        <v>1</v>
      </c>
      <c r="E666" s="91">
        <v>62</v>
      </c>
      <c r="F666" s="36">
        <v>9</v>
      </c>
      <c r="G666" s="37">
        <v>5</v>
      </c>
      <c r="H666" s="37">
        <v>4</v>
      </c>
      <c r="I666" s="91">
        <v>97</v>
      </c>
      <c r="J666" s="36">
        <v>0</v>
      </c>
      <c r="K666" s="37">
        <v>0</v>
      </c>
      <c r="L666" s="37">
        <v>0</v>
      </c>
      <c r="M666" s="65"/>
      <c r="N666" s="65"/>
      <c r="O666" s="65"/>
      <c r="P666" s="65"/>
      <c r="Q666" s="65"/>
      <c r="R666" s="65"/>
      <c r="S666" s="65"/>
      <c r="T666" s="65"/>
      <c r="U666" s="65"/>
      <c r="V666" s="5"/>
      <c r="W666" s="7"/>
      <c r="X666" s="7"/>
      <c r="Y666" s="7"/>
      <c r="Z666" s="3"/>
      <c r="AA666" s="2"/>
      <c r="AB666" s="1"/>
      <c r="AC666" s="1"/>
      <c r="AD666" s="3"/>
      <c r="AE666" s="2"/>
      <c r="AF666" s="1"/>
      <c r="AG666" s="1"/>
    </row>
    <row r="667" spans="1:33" s="35" customFormat="1" ht="15.75" customHeight="1">
      <c r="A667" s="17">
        <v>28</v>
      </c>
      <c r="B667" s="36">
        <v>4</v>
      </c>
      <c r="C667" s="37">
        <v>2</v>
      </c>
      <c r="D667" s="37">
        <v>2</v>
      </c>
      <c r="E667" s="91">
        <v>63</v>
      </c>
      <c r="F667" s="36">
        <v>8</v>
      </c>
      <c r="G667" s="37">
        <v>5</v>
      </c>
      <c r="H667" s="37">
        <v>3</v>
      </c>
      <c r="I667" s="91">
        <v>98</v>
      </c>
      <c r="J667" s="36">
        <v>0</v>
      </c>
      <c r="K667" s="37">
        <v>0</v>
      </c>
      <c r="L667" s="37">
        <v>0</v>
      </c>
      <c r="M667" s="65"/>
      <c r="N667" s="65"/>
      <c r="O667" s="65"/>
      <c r="P667" s="65"/>
      <c r="Q667" s="65"/>
      <c r="R667" s="65"/>
      <c r="S667" s="65"/>
      <c r="T667" s="65"/>
      <c r="U667" s="65"/>
      <c r="V667" s="5"/>
      <c r="W667" s="7"/>
      <c r="X667" s="7"/>
      <c r="Y667" s="7"/>
      <c r="Z667" s="3"/>
      <c r="AA667" s="2"/>
      <c r="AB667" s="1"/>
      <c r="AC667" s="1"/>
      <c r="AD667" s="3"/>
      <c r="AE667" s="2"/>
      <c r="AF667" s="1"/>
      <c r="AG667" s="1"/>
    </row>
    <row r="668" spans="1:33" s="35" customFormat="1" ht="18" customHeight="1">
      <c r="A668" s="19">
        <v>29</v>
      </c>
      <c r="B668" s="39">
        <v>3</v>
      </c>
      <c r="C668" s="40">
        <v>2</v>
      </c>
      <c r="D668" s="40">
        <v>1</v>
      </c>
      <c r="E668" s="92">
        <v>64</v>
      </c>
      <c r="F668" s="39">
        <v>11</v>
      </c>
      <c r="G668" s="40">
        <v>6</v>
      </c>
      <c r="H668" s="40">
        <v>5</v>
      </c>
      <c r="I668" s="91">
        <v>99</v>
      </c>
      <c r="J668" s="36">
        <v>0</v>
      </c>
      <c r="K668" s="37">
        <v>0</v>
      </c>
      <c r="L668" s="37">
        <v>0</v>
      </c>
      <c r="M668" s="65"/>
      <c r="N668" s="65"/>
      <c r="O668" s="65"/>
      <c r="P668" s="65"/>
      <c r="Q668" s="65"/>
      <c r="R668" s="65"/>
      <c r="S668" s="65"/>
      <c r="T668" s="65"/>
      <c r="U668" s="65"/>
      <c r="V668" s="5"/>
      <c r="W668" s="7"/>
      <c r="X668" s="7"/>
      <c r="Y668" s="7"/>
      <c r="Z668" s="3"/>
      <c r="AA668" s="2"/>
      <c r="AB668" s="1"/>
      <c r="AC668" s="1"/>
      <c r="AD668" s="3"/>
      <c r="AE668" s="2"/>
      <c r="AF668" s="1"/>
      <c r="AG668" s="1"/>
    </row>
    <row r="669" spans="1:33" s="6" customFormat="1" ht="25.5" customHeight="1">
      <c r="A669" s="10" t="s">
        <v>31</v>
      </c>
      <c r="B669" s="44">
        <v>15</v>
      </c>
      <c r="C669" s="44">
        <v>8</v>
      </c>
      <c r="D669" s="44">
        <v>7</v>
      </c>
      <c r="E669" s="98" t="s">
        <v>32</v>
      </c>
      <c r="F669" s="44">
        <v>44</v>
      </c>
      <c r="G669" s="44">
        <v>25</v>
      </c>
      <c r="H669" s="44">
        <v>19</v>
      </c>
      <c r="I669" s="95">
        <v>100</v>
      </c>
      <c r="J669" s="47">
        <v>0</v>
      </c>
      <c r="K669" s="48">
        <v>0</v>
      </c>
      <c r="L669" s="48">
        <v>0</v>
      </c>
      <c r="M669" s="65"/>
      <c r="N669" s="65"/>
      <c r="O669" s="65"/>
      <c r="P669" s="65"/>
      <c r="Q669" s="65"/>
      <c r="R669" s="65"/>
      <c r="S669" s="65"/>
      <c r="T669" s="65"/>
      <c r="U669" s="65"/>
      <c r="V669" s="5"/>
      <c r="W669" s="7"/>
      <c r="X669" s="7"/>
      <c r="Y669" s="7"/>
      <c r="Z669" s="3"/>
      <c r="AA669" s="2"/>
      <c r="AB669" s="1"/>
      <c r="AC669" s="1"/>
      <c r="AD669" s="3"/>
      <c r="AE669" s="2"/>
      <c r="AF669" s="1"/>
      <c r="AG669" s="1"/>
    </row>
    <row r="670" spans="1:33" s="35" customFormat="1" ht="15.75" customHeight="1">
      <c r="A670" s="17">
        <v>30</v>
      </c>
      <c r="B670" s="36">
        <v>3</v>
      </c>
      <c r="C670" s="37">
        <v>2</v>
      </c>
      <c r="D670" s="37">
        <v>1</v>
      </c>
      <c r="E670" s="91">
        <v>65</v>
      </c>
      <c r="F670" s="36">
        <v>8</v>
      </c>
      <c r="G670" s="37">
        <v>3</v>
      </c>
      <c r="H670" s="37">
        <v>5</v>
      </c>
      <c r="I670" s="91">
        <v>101</v>
      </c>
      <c r="J670" s="36">
        <v>0</v>
      </c>
      <c r="K670" s="37">
        <v>0</v>
      </c>
      <c r="L670" s="37">
        <v>0</v>
      </c>
      <c r="M670" s="65"/>
      <c r="N670" s="65"/>
      <c r="O670" s="65"/>
      <c r="P670" s="65"/>
      <c r="Q670" s="65"/>
      <c r="R670" s="65"/>
      <c r="S670" s="65"/>
      <c r="T670" s="65"/>
      <c r="U670" s="65"/>
      <c r="V670" s="5"/>
      <c r="W670" s="7"/>
      <c r="X670" s="7"/>
      <c r="Y670" s="7"/>
      <c r="Z670" s="3"/>
      <c r="AA670" s="2"/>
      <c r="AB670" s="1"/>
      <c r="AC670" s="1"/>
      <c r="AD670" s="3"/>
      <c r="AE670" s="2"/>
      <c r="AF670" s="1"/>
      <c r="AG670" s="1"/>
    </row>
    <row r="671" spans="1:33" s="35" customFormat="1" ht="15.75" customHeight="1">
      <c r="A671" s="17">
        <v>31</v>
      </c>
      <c r="B671" s="36">
        <v>1</v>
      </c>
      <c r="C671" s="37">
        <v>0</v>
      </c>
      <c r="D671" s="37">
        <v>1</v>
      </c>
      <c r="E671" s="91">
        <v>66</v>
      </c>
      <c r="F671" s="36">
        <v>12</v>
      </c>
      <c r="G671" s="37">
        <v>9</v>
      </c>
      <c r="H671" s="37">
        <v>3</v>
      </c>
      <c r="I671" s="91">
        <v>102</v>
      </c>
      <c r="J671" s="36">
        <v>1</v>
      </c>
      <c r="K671" s="37">
        <v>0</v>
      </c>
      <c r="L671" s="37">
        <v>1</v>
      </c>
      <c r="M671" s="65"/>
      <c r="N671" s="65"/>
      <c r="O671" s="65"/>
      <c r="P671" s="65"/>
      <c r="Q671" s="65"/>
      <c r="R671" s="65"/>
      <c r="S671" s="65"/>
      <c r="T671" s="65"/>
      <c r="U671" s="65"/>
      <c r="V671" s="5"/>
      <c r="W671" s="7"/>
      <c r="X671" s="7"/>
      <c r="Y671" s="7"/>
      <c r="Z671" s="3"/>
      <c r="AA671" s="2"/>
      <c r="AB671" s="1"/>
      <c r="AC671" s="1"/>
      <c r="AD671" s="3"/>
      <c r="AE671" s="2"/>
      <c r="AF671" s="1"/>
      <c r="AG671" s="1"/>
    </row>
    <row r="672" spans="1:33" s="35" customFormat="1" ht="15.75" customHeight="1">
      <c r="A672" s="17">
        <v>32</v>
      </c>
      <c r="B672" s="36">
        <v>4</v>
      </c>
      <c r="C672" s="37">
        <v>2</v>
      </c>
      <c r="D672" s="37">
        <v>2</v>
      </c>
      <c r="E672" s="91">
        <v>67</v>
      </c>
      <c r="F672" s="36">
        <v>5</v>
      </c>
      <c r="G672" s="37">
        <v>3</v>
      </c>
      <c r="H672" s="37">
        <v>2</v>
      </c>
      <c r="I672" s="91">
        <v>103</v>
      </c>
      <c r="J672" s="36">
        <v>1</v>
      </c>
      <c r="K672" s="37">
        <v>0</v>
      </c>
      <c r="L672" s="37">
        <v>1</v>
      </c>
      <c r="M672" s="65"/>
      <c r="N672" s="65"/>
      <c r="O672" s="65"/>
      <c r="P672" s="65"/>
      <c r="Q672" s="65"/>
      <c r="R672" s="65"/>
      <c r="S672" s="65"/>
      <c r="T672" s="65"/>
      <c r="U672" s="65"/>
      <c r="V672" s="5"/>
      <c r="W672" s="7"/>
      <c r="X672" s="7"/>
      <c r="Y672" s="7"/>
      <c r="Z672" s="3"/>
      <c r="AA672" s="2"/>
      <c r="AB672" s="1"/>
      <c r="AC672" s="1"/>
      <c r="AD672" s="3"/>
      <c r="AE672" s="2"/>
      <c r="AF672" s="1"/>
      <c r="AG672" s="1"/>
    </row>
    <row r="673" spans="1:33" s="35" customFormat="1" ht="15.75" customHeight="1">
      <c r="A673" s="17">
        <v>33</v>
      </c>
      <c r="B673" s="36">
        <v>2</v>
      </c>
      <c r="C673" s="37">
        <v>1</v>
      </c>
      <c r="D673" s="37">
        <v>1</v>
      </c>
      <c r="E673" s="91">
        <v>68</v>
      </c>
      <c r="F673" s="36">
        <v>6</v>
      </c>
      <c r="G673" s="37">
        <v>2</v>
      </c>
      <c r="H673" s="37">
        <v>4</v>
      </c>
      <c r="I673" s="96" t="s">
        <v>33</v>
      </c>
      <c r="J673" s="39">
        <v>0</v>
      </c>
      <c r="K673" s="40">
        <v>0</v>
      </c>
      <c r="L673" s="40">
        <v>0</v>
      </c>
      <c r="M673" s="65"/>
      <c r="N673" s="65"/>
      <c r="O673" s="65"/>
      <c r="P673" s="65"/>
      <c r="Q673" s="65"/>
      <c r="R673" s="65"/>
      <c r="S673" s="65"/>
      <c r="T673" s="65"/>
      <c r="U673" s="65"/>
      <c r="V673" s="5"/>
      <c r="W673" s="7"/>
      <c r="X673" s="7"/>
      <c r="Y673" s="7"/>
      <c r="Z673" s="3"/>
      <c r="AA673" s="2"/>
      <c r="AB673" s="1"/>
      <c r="AC673" s="1"/>
      <c r="AD673" s="3"/>
      <c r="AE673" s="2"/>
      <c r="AF673" s="1"/>
      <c r="AG673" s="1"/>
    </row>
    <row r="674" spans="1:33" s="35" customFormat="1" ht="21" customHeight="1" thickBot="1">
      <c r="A674" s="32">
        <v>34</v>
      </c>
      <c r="B674" s="36">
        <v>5</v>
      </c>
      <c r="C674" s="37">
        <v>3</v>
      </c>
      <c r="D674" s="37">
        <v>2</v>
      </c>
      <c r="E674" s="91">
        <v>69</v>
      </c>
      <c r="F674" s="36">
        <v>13</v>
      </c>
      <c r="G674" s="37">
        <v>8</v>
      </c>
      <c r="H674" s="37">
        <v>5</v>
      </c>
      <c r="I674" s="107" t="s">
        <v>5</v>
      </c>
      <c r="J674" s="47">
        <v>497</v>
      </c>
      <c r="K674" s="47">
        <v>238</v>
      </c>
      <c r="L674" s="47">
        <v>259</v>
      </c>
      <c r="M674" s="65"/>
      <c r="N674" s="65"/>
      <c r="O674" s="65"/>
      <c r="P674" s="65"/>
      <c r="Q674" s="65"/>
      <c r="R674" s="65"/>
      <c r="S674" s="65"/>
      <c r="T674" s="65"/>
      <c r="U674" s="65"/>
      <c r="V674" s="5"/>
      <c r="W674" s="7"/>
      <c r="X674" s="7"/>
      <c r="Y674" s="7"/>
      <c r="Z674" s="3"/>
      <c r="AA674" s="2"/>
      <c r="AB674" s="1"/>
      <c r="AC674" s="1"/>
      <c r="AD674" s="3"/>
      <c r="AE674" s="2"/>
      <c r="AF674" s="1"/>
      <c r="AG674" s="1"/>
    </row>
    <row r="675" spans="1:33" s="58" customFormat="1" ht="24" customHeight="1" thickTop="1" thickBot="1">
      <c r="A675" s="53" t="s">
        <v>34</v>
      </c>
      <c r="B675" s="115">
        <v>58</v>
      </c>
      <c r="C675" s="116">
        <v>21</v>
      </c>
      <c r="D675" s="116">
        <v>37</v>
      </c>
      <c r="E675" s="117" t="s">
        <v>36</v>
      </c>
      <c r="F675" s="116">
        <v>282</v>
      </c>
      <c r="G675" s="116">
        <v>139</v>
      </c>
      <c r="H675" s="116">
        <v>143</v>
      </c>
      <c r="I675" s="118" t="s">
        <v>37</v>
      </c>
      <c r="J675" s="116">
        <v>157</v>
      </c>
      <c r="K675" s="116">
        <v>78</v>
      </c>
      <c r="L675" s="116">
        <v>79</v>
      </c>
      <c r="M675" s="65"/>
      <c r="N675" s="65"/>
      <c r="O675" s="65"/>
      <c r="P675" s="65"/>
      <c r="Q675" s="65"/>
      <c r="R675" s="65"/>
      <c r="S675" s="65"/>
      <c r="T675" s="65"/>
      <c r="U675" s="65"/>
      <c r="V675" s="5"/>
      <c r="W675" s="7"/>
      <c r="X675" s="7"/>
      <c r="Y675" s="7"/>
      <c r="Z675" s="3"/>
      <c r="AA675" s="2"/>
      <c r="AB675" s="1"/>
      <c r="AC675" s="1"/>
      <c r="AD675" s="3"/>
      <c r="AE675" s="2"/>
      <c r="AF675" s="1"/>
      <c r="AG675" s="1"/>
    </row>
    <row r="676" spans="1:33" s="31" customFormat="1" ht="24" customHeight="1" thickBot="1">
      <c r="A676" s="24"/>
      <c r="B676" s="25" t="s">
        <v>39</v>
      </c>
      <c r="C676" s="26"/>
      <c r="D676" s="27"/>
      <c r="E676" s="28"/>
      <c r="F676" s="29"/>
      <c r="G676" s="59" t="s">
        <v>165</v>
      </c>
      <c r="H676" s="29"/>
      <c r="I676" s="28"/>
      <c r="J676" s="29"/>
      <c r="K676" s="60" t="s">
        <v>101</v>
      </c>
      <c r="L676" s="30"/>
      <c r="M676" s="35"/>
      <c r="N676" s="65"/>
      <c r="O676" s="65"/>
      <c r="P676" s="65"/>
      <c r="Q676" s="65"/>
      <c r="R676" s="65"/>
      <c r="S676" s="65"/>
      <c r="T676" s="65"/>
      <c r="U676" s="65"/>
      <c r="V676" s="5"/>
      <c r="W676" s="7"/>
      <c r="X676" s="7"/>
      <c r="Y676" s="7"/>
      <c r="Z676" s="3"/>
      <c r="AA676" s="2"/>
      <c r="AB676" s="1"/>
      <c r="AC676" s="1"/>
      <c r="AD676" s="3"/>
      <c r="AE676" s="2"/>
      <c r="AF676" s="1"/>
      <c r="AG676" s="1"/>
    </row>
    <row r="677" spans="1:33" s="4" customFormat="1" ht="21" customHeight="1">
      <c r="A677" s="11" t="s">
        <v>1</v>
      </c>
      <c r="B677" s="8" t="s">
        <v>2</v>
      </c>
      <c r="C677" s="8" t="s">
        <v>3</v>
      </c>
      <c r="D677" s="9" t="s">
        <v>4</v>
      </c>
      <c r="E677" s="11" t="s">
        <v>1</v>
      </c>
      <c r="F677" s="8" t="s">
        <v>2</v>
      </c>
      <c r="G677" s="8" t="s">
        <v>3</v>
      </c>
      <c r="H677" s="9" t="s">
        <v>4</v>
      </c>
      <c r="I677" s="11" t="s">
        <v>1</v>
      </c>
      <c r="J677" s="8" t="s">
        <v>2</v>
      </c>
      <c r="K677" s="8" t="s">
        <v>3</v>
      </c>
      <c r="L677" s="16" t="s">
        <v>4</v>
      </c>
      <c r="M677" s="65"/>
      <c r="N677" s="65"/>
      <c r="O677" s="65"/>
      <c r="P677" s="65"/>
      <c r="Q677" s="65"/>
      <c r="R677" s="65"/>
      <c r="S677" s="65"/>
      <c r="T677" s="65"/>
      <c r="U677" s="65"/>
      <c r="V677" s="5"/>
      <c r="W677" s="7"/>
      <c r="X677" s="7"/>
      <c r="Y677" s="7"/>
      <c r="Z677" s="3"/>
      <c r="AA677" s="2"/>
      <c r="AB677" s="1"/>
      <c r="AC677" s="1"/>
      <c r="AD677" s="3"/>
      <c r="AE677" s="2"/>
      <c r="AF677" s="1"/>
      <c r="AG677" s="1"/>
    </row>
    <row r="678" spans="1:33" s="6" customFormat="1" ht="25.5" customHeight="1">
      <c r="A678" s="10" t="s">
        <v>6</v>
      </c>
      <c r="B678" s="44">
        <v>7</v>
      </c>
      <c r="C678" s="44">
        <v>5</v>
      </c>
      <c r="D678" s="44">
        <v>2</v>
      </c>
      <c r="E678" s="98" t="s">
        <v>7</v>
      </c>
      <c r="F678" s="44">
        <v>24</v>
      </c>
      <c r="G678" s="44">
        <v>18</v>
      </c>
      <c r="H678" s="44">
        <v>6</v>
      </c>
      <c r="I678" s="98" t="s">
        <v>8</v>
      </c>
      <c r="J678" s="44">
        <v>48</v>
      </c>
      <c r="K678" s="44">
        <v>20</v>
      </c>
      <c r="L678" s="44">
        <v>28</v>
      </c>
      <c r="M678" s="65"/>
      <c r="N678" s="65"/>
      <c r="O678" s="65"/>
      <c r="P678" s="65"/>
      <c r="Q678" s="65"/>
      <c r="R678" s="65"/>
      <c r="S678" s="65"/>
      <c r="T678" s="65"/>
      <c r="U678" s="65"/>
      <c r="V678" s="5"/>
      <c r="W678" s="7"/>
      <c r="X678" s="7"/>
      <c r="Y678" s="7"/>
      <c r="Z678" s="3"/>
      <c r="AA678" s="2"/>
      <c r="AB678" s="1"/>
      <c r="AC678" s="1"/>
      <c r="AD678" s="3"/>
      <c r="AE678" s="2"/>
      <c r="AF678" s="1"/>
      <c r="AG678" s="1"/>
    </row>
    <row r="679" spans="1:33" s="35" customFormat="1" ht="15.75" customHeight="1">
      <c r="A679" s="17">
        <v>0</v>
      </c>
      <c r="B679" s="36">
        <v>0</v>
      </c>
      <c r="C679" s="37">
        <v>0</v>
      </c>
      <c r="D679" s="37">
        <v>0</v>
      </c>
      <c r="E679" s="91">
        <v>35</v>
      </c>
      <c r="F679" s="36">
        <v>4</v>
      </c>
      <c r="G679" s="37">
        <v>3</v>
      </c>
      <c r="H679" s="37">
        <v>1</v>
      </c>
      <c r="I679" s="91">
        <v>70</v>
      </c>
      <c r="J679" s="36">
        <v>6</v>
      </c>
      <c r="K679" s="37">
        <v>3</v>
      </c>
      <c r="L679" s="37">
        <v>3</v>
      </c>
      <c r="M679" s="65"/>
      <c r="N679" s="65"/>
      <c r="O679" s="65"/>
      <c r="P679" s="65"/>
      <c r="Q679" s="65"/>
      <c r="R679" s="65"/>
      <c r="S679" s="65"/>
      <c r="T679" s="65"/>
      <c r="U679" s="65"/>
      <c r="V679" s="5"/>
      <c r="W679" s="7"/>
      <c r="X679" s="7"/>
      <c r="Y679" s="7"/>
      <c r="Z679" s="3"/>
      <c r="AA679" s="2"/>
      <c r="AB679" s="1"/>
      <c r="AC679" s="1"/>
      <c r="AD679" s="3"/>
      <c r="AE679" s="2"/>
      <c r="AF679" s="1"/>
      <c r="AG679" s="1"/>
    </row>
    <row r="680" spans="1:33" s="35" customFormat="1" ht="15.75" customHeight="1">
      <c r="A680" s="17">
        <v>1</v>
      </c>
      <c r="B680" s="36">
        <v>1</v>
      </c>
      <c r="C680" s="37">
        <v>1</v>
      </c>
      <c r="D680" s="37">
        <v>0</v>
      </c>
      <c r="E680" s="91">
        <v>36</v>
      </c>
      <c r="F680" s="36">
        <v>6</v>
      </c>
      <c r="G680" s="37">
        <v>5</v>
      </c>
      <c r="H680" s="37">
        <v>1</v>
      </c>
      <c r="I680" s="91">
        <v>71</v>
      </c>
      <c r="J680" s="36">
        <v>8</v>
      </c>
      <c r="K680" s="37">
        <v>3</v>
      </c>
      <c r="L680" s="37">
        <v>5</v>
      </c>
      <c r="M680" s="65"/>
      <c r="N680" s="65"/>
      <c r="O680" s="65"/>
      <c r="P680" s="65"/>
      <c r="Q680" s="65"/>
      <c r="R680" s="65"/>
      <c r="S680" s="65"/>
      <c r="T680" s="65"/>
      <c r="U680" s="65"/>
      <c r="V680" s="5"/>
      <c r="W680" s="7"/>
      <c r="X680" s="7"/>
      <c r="Y680" s="7"/>
      <c r="Z680" s="3"/>
      <c r="AA680" s="2"/>
      <c r="AB680" s="1"/>
      <c r="AC680" s="1"/>
      <c r="AD680" s="3"/>
      <c r="AE680" s="2"/>
      <c r="AF680" s="1"/>
      <c r="AG680" s="1"/>
    </row>
    <row r="681" spans="1:33" s="35" customFormat="1" ht="15.75" customHeight="1">
      <c r="A681" s="17">
        <v>2</v>
      </c>
      <c r="B681" s="36">
        <v>1</v>
      </c>
      <c r="C681" s="37">
        <v>0</v>
      </c>
      <c r="D681" s="37">
        <v>1</v>
      </c>
      <c r="E681" s="91">
        <v>37</v>
      </c>
      <c r="F681" s="36">
        <v>2</v>
      </c>
      <c r="G681" s="37">
        <v>1</v>
      </c>
      <c r="H681" s="37">
        <v>1</v>
      </c>
      <c r="I681" s="91">
        <v>72</v>
      </c>
      <c r="J681" s="36">
        <v>12</v>
      </c>
      <c r="K681" s="37">
        <v>3</v>
      </c>
      <c r="L681" s="37">
        <v>9</v>
      </c>
      <c r="M681" s="65"/>
      <c r="N681" s="65"/>
      <c r="O681" s="65"/>
      <c r="P681" s="65"/>
      <c r="Q681" s="65"/>
      <c r="R681" s="65"/>
      <c r="S681" s="65"/>
      <c r="T681" s="65"/>
      <c r="U681" s="65"/>
      <c r="V681" s="5"/>
      <c r="W681" s="7"/>
      <c r="X681" s="7"/>
      <c r="Y681" s="7"/>
      <c r="Z681" s="3"/>
      <c r="AA681" s="2"/>
      <c r="AB681" s="1"/>
      <c r="AC681" s="1"/>
      <c r="AD681" s="3"/>
      <c r="AE681" s="2"/>
      <c r="AF681" s="1"/>
      <c r="AG681" s="1"/>
    </row>
    <row r="682" spans="1:33" s="35" customFormat="1" ht="15.75" customHeight="1">
      <c r="A682" s="17">
        <v>3</v>
      </c>
      <c r="B682" s="36">
        <v>3</v>
      </c>
      <c r="C682" s="37">
        <v>3</v>
      </c>
      <c r="D682" s="37">
        <v>0</v>
      </c>
      <c r="E682" s="91">
        <v>38</v>
      </c>
      <c r="F682" s="36">
        <v>8</v>
      </c>
      <c r="G682" s="37">
        <v>6</v>
      </c>
      <c r="H682" s="37">
        <v>2</v>
      </c>
      <c r="I682" s="91">
        <v>73</v>
      </c>
      <c r="J682" s="36">
        <v>11</v>
      </c>
      <c r="K682" s="37">
        <v>6</v>
      </c>
      <c r="L682" s="37">
        <v>5</v>
      </c>
      <c r="M682" s="65"/>
      <c r="N682" s="65"/>
      <c r="O682" s="65"/>
      <c r="P682" s="65"/>
      <c r="Q682" s="65"/>
      <c r="R682" s="65"/>
      <c r="S682" s="65"/>
      <c r="T682" s="65"/>
      <c r="U682" s="65"/>
      <c r="V682" s="5"/>
      <c r="W682" s="7"/>
      <c r="X682" s="7"/>
      <c r="Y682" s="7"/>
      <c r="Z682" s="3"/>
      <c r="AA682" s="2"/>
      <c r="AB682" s="1"/>
      <c r="AC682" s="1"/>
      <c r="AD682" s="3"/>
      <c r="AE682" s="2"/>
      <c r="AF682" s="1"/>
      <c r="AG682" s="1"/>
    </row>
    <row r="683" spans="1:33" s="35" customFormat="1" ht="18" customHeight="1">
      <c r="A683" s="19">
        <v>4</v>
      </c>
      <c r="B683" s="105">
        <v>2</v>
      </c>
      <c r="C683" s="40">
        <v>1</v>
      </c>
      <c r="D683" s="40">
        <v>1</v>
      </c>
      <c r="E683" s="92">
        <v>39</v>
      </c>
      <c r="F683" s="39">
        <v>4</v>
      </c>
      <c r="G683" s="40">
        <v>3</v>
      </c>
      <c r="H683" s="40">
        <v>1</v>
      </c>
      <c r="I683" s="92">
        <v>74</v>
      </c>
      <c r="J683" s="39">
        <v>11</v>
      </c>
      <c r="K683" s="40">
        <v>5</v>
      </c>
      <c r="L683" s="40">
        <v>6</v>
      </c>
      <c r="M683" s="65"/>
      <c r="N683" s="65"/>
      <c r="O683" s="65"/>
      <c r="P683" s="65"/>
      <c r="Q683" s="65"/>
      <c r="R683" s="65"/>
      <c r="S683" s="65"/>
      <c r="T683" s="65"/>
      <c r="U683" s="65"/>
      <c r="V683" s="5"/>
      <c r="W683" s="7"/>
      <c r="X683" s="7"/>
      <c r="Y683" s="7"/>
      <c r="Z683" s="3"/>
      <c r="AA683" s="2"/>
      <c r="AB683" s="1"/>
      <c r="AC683" s="1"/>
      <c r="AD683" s="3"/>
      <c r="AE683" s="2"/>
      <c r="AF683" s="1"/>
      <c r="AG683" s="1"/>
    </row>
    <row r="684" spans="1:33" s="6" customFormat="1" ht="25.5" customHeight="1">
      <c r="A684" s="10" t="s">
        <v>10</v>
      </c>
      <c r="B684" s="44">
        <v>18</v>
      </c>
      <c r="C684" s="44">
        <v>6</v>
      </c>
      <c r="D684" s="44">
        <v>12</v>
      </c>
      <c r="E684" s="98" t="s">
        <v>11</v>
      </c>
      <c r="F684" s="44">
        <v>22</v>
      </c>
      <c r="G684" s="44">
        <v>10</v>
      </c>
      <c r="H684" s="44">
        <v>12</v>
      </c>
      <c r="I684" s="98" t="s">
        <v>12</v>
      </c>
      <c r="J684" s="44">
        <v>40</v>
      </c>
      <c r="K684" s="44">
        <v>26</v>
      </c>
      <c r="L684" s="44">
        <v>14</v>
      </c>
      <c r="M684" s="65"/>
      <c r="N684" s="65"/>
      <c r="O684" s="65"/>
      <c r="P684" s="65"/>
      <c r="Q684" s="65"/>
      <c r="R684" s="65"/>
      <c r="S684" s="65"/>
      <c r="T684" s="65"/>
      <c r="U684" s="65"/>
      <c r="V684" s="5"/>
      <c r="W684" s="7"/>
      <c r="X684" s="7"/>
      <c r="Y684" s="7"/>
      <c r="Z684" s="3"/>
      <c r="AA684" s="2"/>
      <c r="AB684" s="1"/>
      <c r="AC684" s="1"/>
      <c r="AD684" s="3"/>
      <c r="AE684" s="2"/>
      <c r="AF684" s="1"/>
      <c r="AG684" s="1"/>
    </row>
    <row r="685" spans="1:33" s="35" customFormat="1" ht="15.75" customHeight="1">
      <c r="A685" s="17">
        <v>5</v>
      </c>
      <c r="B685" s="36">
        <v>3</v>
      </c>
      <c r="C685" s="37">
        <v>0</v>
      </c>
      <c r="D685" s="37">
        <v>3</v>
      </c>
      <c r="E685" s="91">
        <v>40</v>
      </c>
      <c r="F685" s="36">
        <v>4</v>
      </c>
      <c r="G685" s="37">
        <v>1</v>
      </c>
      <c r="H685" s="37">
        <v>3</v>
      </c>
      <c r="I685" s="91">
        <v>75</v>
      </c>
      <c r="J685" s="36">
        <v>8</v>
      </c>
      <c r="K685" s="37">
        <v>5</v>
      </c>
      <c r="L685" s="37">
        <v>3</v>
      </c>
      <c r="M685" s="65"/>
      <c r="N685" s="65"/>
      <c r="O685" s="65"/>
      <c r="P685" s="65"/>
      <c r="Q685" s="65"/>
      <c r="R685" s="65"/>
      <c r="S685" s="65"/>
      <c r="T685" s="65"/>
      <c r="U685" s="65"/>
      <c r="V685" s="5"/>
      <c r="W685" s="7"/>
      <c r="X685" s="7"/>
      <c r="Y685" s="7"/>
      <c r="Z685" s="3"/>
      <c r="AA685" s="2"/>
      <c r="AB685" s="1"/>
      <c r="AC685" s="1"/>
      <c r="AD685" s="3"/>
      <c r="AE685" s="2"/>
      <c r="AF685" s="1"/>
      <c r="AG685" s="1"/>
    </row>
    <row r="686" spans="1:33" s="35" customFormat="1" ht="15.75" customHeight="1">
      <c r="A686" s="17">
        <v>6</v>
      </c>
      <c r="B686" s="36">
        <v>2</v>
      </c>
      <c r="C686" s="37">
        <v>1</v>
      </c>
      <c r="D686" s="37">
        <v>1</v>
      </c>
      <c r="E686" s="91">
        <v>41</v>
      </c>
      <c r="F686" s="36">
        <v>6</v>
      </c>
      <c r="G686" s="37">
        <v>4</v>
      </c>
      <c r="H686" s="37">
        <v>2</v>
      </c>
      <c r="I686" s="91">
        <v>76</v>
      </c>
      <c r="J686" s="36">
        <v>10</v>
      </c>
      <c r="K686" s="37">
        <v>7</v>
      </c>
      <c r="L686" s="37">
        <v>3</v>
      </c>
      <c r="M686" s="65"/>
      <c r="N686" s="65"/>
      <c r="O686" s="65"/>
      <c r="P686" s="65"/>
      <c r="Q686" s="65"/>
      <c r="R686" s="65"/>
      <c r="S686" s="65"/>
      <c r="T686" s="65"/>
      <c r="U686" s="65"/>
      <c r="V686" s="5"/>
      <c r="W686" s="7"/>
      <c r="X686" s="7"/>
      <c r="Y686" s="7"/>
      <c r="Z686" s="3"/>
      <c r="AA686" s="2"/>
      <c r="AB686" s="1"/>
      <c r="AC686" s="1"/>
      <c r="AD686" s="3"/>
      <c r="AE686" s="2"/>
      <c r="AF686" s="1"/>
      <c r="AG686" s="1"/>
    </row>
    <row r="687" spans="1:33" s="35" customFormat="1" ht="15.75" customHeight="1">
      <c r="A687" s="17">
        <v>7</v>
      </c>
      <c r="B687" s="36">
        <v>6</v>
      </c>
      <c r="C687" s="37">
        <v>3</v>
      </c>
      <c r="D687" s="37">
        <v>3</v>
      </c>
      <c r="E687" s="91">
        <v>42</v>
      </c>
      <c r="F687" s="36">
        <v>4</v>
      </c>
      <c r="G687" s="37">
        <v>2</v>
      </c>
      <c r="H687" s="37">
        <v>2</v>
      </c>
      <c r="I687" s="91">
        <v>77</v>
      </c>
      <c r="J687" s="36">
        <v>7</v>
      </c>
      <c r="K687" s="37">
        <v>5</v>
      </c>
      <c r="L687" s="37">
        <v>2</v>
      </c>
      <c r="M687" s="65"/>
      <c r="N687" s="65"/>
      <c r="O687" s="65"/>
      <c r="P687" s="65"/>
      <c r="Q687" s="65"/>
      <c r="R687" s="65"/>
      <c r="S687" s="65"/>
      <c r="T687" s="65"/>
      <c r="U687" s="65"/>
      <c r="V687" s="5"/>
      <c r="W687" s="7"/>
      <c r="X687" s="7"/>
      <c r="Y687" s="7"/>
      <c r="Z687" s="3"/>
      <c r="AA687" s="2"/>
      <c r="AB687" s="1"/>
      <c r="AC687" s="1"/>
      <c r="AD687" s="3"/>
      <c r="AE687" s="2"/>
      <c r="AF687" s="1"/>
      <c r="AG687" s="1"/>
    </row>
    <row r="688" spans="1:33" s="35" customFormat="1" ht="15.75" customHeight="1">
      <c r="A688" s="17">
        <v>8</v>
      </c>
      <c r="B688" s="36">
        <v>2</v>
      </c>
      <c r="C688" s="37">
        <v>1</v>
      </c>
      <c r="D688" s="37">
        <v>1</v>
      </c>
      <c r="E688" s="91">
        <v>43</v>
      </c>
      <c r="F688" s="36">
        <v>5</v>
      </c>
      <c r="G688" s="37">
        <v>3</v>
      </c>
      <c r="H688" s="37">
        <v>2</v>
      </c>
      <c r="I688" s="91">
        <v>78</v>
      </c>
      <c r="J688" s="36">
        <v>12</v>
      </c>
      <c r="K688" s="37">
        <v>7</v>
      </c>
      <c r="L688" s="37">
        <v>5</v>
      </c>
      <c r="M688" s="65"/>
      <c r="N688" s="65"/>
      <c r="O688" s="65"/>
      <c r="P688" s="65"/>
      <c r="Q688" s="65"/>
      <c r="R688" s="65"/>
      <c r="S688" s="65"/>
      <c r="T688" s="65"/>
      <c r="U688" s="65"/>
      <c r="V688" s="5"/>
      <c r="W688" s="7"/>
      <c r="X688" s="7"/>
      <c r="Y688" s="7"/>
      <c r="Z688" s="3"/>
      <c r="AA688" s="2"/>
      <c r="AB688" s="1"/>
      <c r="AC688" s="1"/>
      <c r="AD688" s="3"/>
      <c r="AE688" s="2"/>
      <c r="AF688" s="1"/>
      <c r="AG688" s="1"/>
    </row>
    <row r="689" spans="1:33" s="35" customFormat="1" ht="18" customHeight="1">
      <c r="A689" s="19">
        <v>9</v>
      </c>
      <c r="B689" s="39">
        <v>5</v>
      </c>
      <c r="C689" s="40">
        <v>1</v>
      </c>
      <c r="D689" s="40">
        <v>4</v>
      </c>
      <c r="E689" s="92">
        <v>44</v>
      </c>
      <c r="F689" s="39">
        <v>3</v>
      </c>
      <c r="G689" s="40">
        <v>0</v>
      </c>
      <c r="H689" s="40">
        <v>3</v>
      </c>
      <c r="I689" s="92">
        <v>79</v>
      </c>
      <c r="J689" s="39">
        <v>3</v>
      </c>
      <c r="K689" s="40">
        <v>2</v>
      </c>
      <c r="L689" s="40">
        <v>1</v>
      </c>
      <c r="M689" s="65"/>
      <c r="N689" s="65"/>
      <c r="O689" s="65"/>
      <c r="P689" s="65"/>
      <c r="Q689" s="65"/>
      <c r="R689" s="65"/>
      <c r="S689" s="65"/>
      <c r="T689" s="65"/>
      <c r="U689" s="65"/>
      <c r="V689" s="5"/>
      <c r="W689" s="7"/>
      <c r="X689" s="7"/>
      <c r="Y689" s="7"/>
      <c r="Z689" s="3"/>
      <c r="AA689" s="2"/>
      <c r="AB689" s="1"/>
      <c r="AC689" s="1"/>
      <c r="AD689" s="3"/>
      <c r="AE689" s="2"/>
      <c r="AF689" s="1"/>
      <c r="AG689" s="1"/>
    </row>
    <row r="690" spans="1:33" s="6" customFormat="1" ht="25.5" customHeight="1">
      <c r="A690" s="10" t="s">
        <v>19</v>
      </c>
      <c r="B690" s="44">
        <v>19</v>
      </c>
      <c r="C690" s="44">
        <v>11</v>
      </c>
      <c r="D690" s="44">
        <v>8</v>
      </c>
      <c r="E690" s="98" t="s">
        <v>20</v>
      </c>
      <c r="F690" s="44">
        <v>35</v>
      </c>
      <c r="G690" s="44">
        <v>18</v>
      </c>
      <c r="H690" s="44">
        <v>17</v>
      </c>
      <c r="I690" s="98" t="s">
        <v>21</v>
      </c>
      <c r="J690" s="44">
        <v>25</v>
      </c>
      <c r="K690" s="44">
        <v>10</v>
      </c>
      <c r="L690" s="44">
        <v>15</v>
      </c>
      <c r="M690" s="65"/>
      <c r="N690" s="65"/>
      <c r="O690" s="65"/>
      <c r="P690" s="65"/>
      <c r="Q690" s="65"/>
      <c r="R690" s="65"/>
      <c r="S690" s="65"/>
      <c r="T690" s="65"/>
      <c r="U690" s="65"/>
      <c r="V690" s="5"/>
      <c r="W690" s="7"/>
      <c r="X690" s="7"/>
      <c r="Y690" s="7"/>
      <c r="Z690" s="3"/>
      <c r="AA690" s="2"/>
      <c r="AB690" s="1"/>
      <c r="AC690" s="1"/>
      <c r="AD690" s="3"/>
      <c r="AE690" s="2"/>
      <c r="AF690" s="1"/>
      <c r="AG690" s="1"/>
    </row>
    <row r="691" spans="1:33" s="35" customFormat="1" ht="15.75" customHeight="1">
      <c r="A691" s="17">
        <v>10</v>
      </c>
      <c r="B691" s="36">
        <v>3</v>
      </c>
      <c r="C691" s="37">
        <v>3</v>
      </c>
      <c r="D691" s="37">
        <v>0</v>
      </c>
      <c r="E691" s="91">
        <v>45</v>
      </c>
      <c r="F691" s="36">
        <v>6</v>
      </c>
      <c r="G691" s="37">
        <v>4</v>
      </c>
      <c r="H691" s="37">
        <v>2</v>
      </c>
      <c r="I691" s="91">
        <v>80</v>
      </c>
      <c r="J691" s="36">
        <v>8</v>
      </c>
      <c r="K691" s="37">
        <v>3</v>
      </c>
      <c r="L691" s="37">
        <v>5</v>
      </c>
      <c r="M691" s="65"/>
      <c r="N691" s="65"/>
      <c r="O691" s="65"/>
      <c r="P691" s="65"/>
      <c r="Q691" s="65"/>
      <c r="R691" s="65"/>
      <c r="S691" s="65"/>
      <c r="T691" s="65"/>
      <c r="U691" s="65"/>
      <c r="V691" s="5"/>
      <c r="W691" s="7"/>
      <c r="X691" s="7"/>
      <c r="Y691" s="7"/>
      <c r="Z691" s="3"/>
      <c r="AA691" s="2"/>
      <c r="AB691" s="1"/>
      <c r="AC691" s="1"/>
      <c r="AD691" s="3"/>
      <c r="AE691" s="2"/>
      <c r="AF691" s="1"/>
      <c r="AG691" s="1"/>
    </row>
    <row r="692" spans="1:33" s="35" customFormat="1" ht="15.75" customHeight="1">
      <c r="A692" s="17">
        <v>11</v>
      </c>
      <c r="B692" s="36">
        <v>2</v>
      </c>
      <c r="C692" s="37">
        <v>1</v>
      </c>
      <c r="D692" s="37">
        <v>1</v>
      </c>
      <c r="E692" s="91">
        <v>46</v>
      </c>
      <c r="F692" s="36">
        <v>5</v>
      </c>
      <c r="G692" s="37">
        <v>3</v>
      </c>
      <c r="H692" s="37">
        <v>2</v>
      </c>
      <c r="I692" s="91">
        <v>81</v>
      </c>
      <c r="J692" s="36">
        <v>3</v>
      </c>
      <c r="K692" s="37">
        <v>2</v>
      </c>
      <c r="L692" s="37">
        <v>1</v>
      </c>
      <c r="M692" s="65"/>
      <c r="N692" s="65"/>
      <c r="O692" s="65"/>
      <c r="P692" s="65"/>
      <c r="Q692" s="65"/>
      <c r="R692" s="65"/>
      <c r="S692" s="65"/>
      <c r="T692" s="65"/>
      <c r="U692" s="65"/>
      <c r="V692" s="5"/>
      <c r="W692" s="7"/>
      <c r="X692" s="7"/>
      <c r="Y692" s="7"/>
      <c r="Z692" s="3"/>
      <c r="AA692" s="2"/>
      <c r="AB692" s="1"/>
      <c r="AC692" s="1"/>
      <c r="AD692" s="3"/>
      <c r="AE692" s="2"/>
      <c r="AF692" s="1"/>
      <c r="AG692" s="1"/>
    </row>
    <row r="693" spans="1:33" s="35" customFormat="1" ht="15.75" customHeight="1">
      <c r="A693" s="17">
        <v>12</v>
      </c>
      <c r="B693" s="36">
        <v>4</v>
      </c>
      <c r="C693" s="37">
        <v>3</v>
      </c>
      <c r="D693" s="37">
        <v>1</v>
      </c>
      <c r="E693" s="91">
        <v>47</v>
      </c>
      <c r="F693" s="36">
        <v>5</v>
      </c>
      <c r="G693" s="37">
        <v>2</v>
      </c>
      <c r="H693" s="37">
        <v>3</v>
      </c>
      <c r="I693" s="91">
        <v>82</v>
      </c>
      <c r="J693" s="36">
        <v>4</v>
      </c>
      <c r="K693" s="37">
        <v>3</v>
      </c>
      <c r="L693" s="37">
        <v>1</v>
      </c>
      <c r="M693" s="65"/>
      <c r="N693" s="65"/>
      <c r="O693" s="65"/>
      <c r="P693" s="65"/>
      <c r="Q693" s="65"/>
      <c r="R693" s="65"/>
      <c r="S693" s="65"/>
      <c r="T693" s="65"/>
      <c r="U693" s="65"/>
      <c r="V693" s="5"/>
      <c r="W693" s="7"/>
      <c r="X693" s="7"/>
      <c r="Y693" s="7"/>
      <c r="Z693" s="3"/>
      <c r="AA693" s="2"/>
      <c r="AB693" s="1"/>
      <c r="AC693" s="1"/>
      <c r="AD693" s="3"/>
      <c r="AE693" s="2"/>
      <c r="AF693" s="1"/>
      <c r="AG693" s="1"/>
    </row>
    <row r="694" spans="1:33" s="35" customFormat="1" ht="15.75" customHeight="1">
      <c r="A694" s="17">
        <v>13</v>
      </c>
      <c r="B694" s="36">
        <v>4</v>
      </c>
      <c r="C694" s="37">
        <v>2</v>
      </c>
      <c r="D694" s="37">
        <v>2</v>
      </c>
      <c r="E694" s="91">
        <v>48</v>
      </c>
      <c r="F694" s="36">
        <v>12</v>
      </c>
      <c r="G694" s="37">
        <v>4</v>
      </c>
      <c r="H694" s="37">
        <v>8</v>
      </c>
      <c r="I694" s="91">
        <v>83</v>
      </c>
      <c r="J694" s="36">
        <v>6</v>
      </c>
      <c r="K694" s="37">
        <v>1</v>
      </c>
      <c r="L694" s="37">
        <v>5</v>
      </c>
      <c r="M694" s="65"/>
      <c r="N694" s="65"/>
      <c r="O694" s="65"/>
      <c r="P694" s="65"/>
      <c r="Q694" s="65"/>
      <c r="R694" s="65"/>
      <c r="S694" s="65"/>
      <c r="T694" s="65"/>
      <c r="U694" s="65"/>
      <c r="V694" s="5"/>
      <c r="W694" s="7"/>
      <c r="X694" s="7"/>
      <c r="Y694" s="7"/>
      <c r="Z694" s="3"/>
      <c r="AA694" s="2"/>
      <c r="AB694" s="1"/>
      <c r="AC694" s="1"/>
      <c r="AD694" s="3"/>
      <c r="AE694" s="2"/>
      <c r="AF694" s="1"/>
      <c r="AG694" s="1"/>
    </row>
    <row r="695" spans="1:33" s="35" customFormat="1" ht="18" customHeight="1">
      <c r="A695" s="19">
        <v>14</v>
      </c>
      <c r="B695" s="39">
        <v>6</v>
      </c>
      <c r="C695" s="40">
        <v>2</v>
      </c>
      <c r="D695" s="40">
        <v>4</v>
      </c>
      <c r="E695" s="92">
        <v>49</v>
      </c>
      <c r="F695" s="39">
        <v>7</v>
      </c>
      <c r="G695" s="40">
        <v>5</v>
      </c>
      <c r="H695" s="40">
        <v>2</v>
      </c>
      <c r="I695" s="92">
        <v>84</v>
      </c>
      <c r="J695" s="39">
        <v>4</v>
      </c>
      <c r="K695" s="40">
        <v>1</v>
      </c>
      <c r="L695" s="40">
        <v>3</v>
      </c>
      <c r="M695" s="65"/>
      <c r="N695" s="65"/>
      <c r="O695" s="65"/>
      <c r="P695" s="65"/>
      <c r="Q695" s="65"/>
      <c r="R695" s="65"/>
      <c r="S695" s="65"/>
      <c r="T695" s="65"/>
      <c r="U695" s="65"/>
      <c r="V695" s="5"/>
      <c r="W695" s="7"/>
      <c r="X695" s="7"/>
      <c r="Y695" s="7"/>
      <c r="Z695" s="3"/>
      <c r="AA695" s="2"/>
      <c r="AB695" s="1"/>
      <c r="AC695" s="1"/>
      <c r="AD695" s="3"/>
      <c r="AE695" s="2"/>
      <c r="AF695" s="1"/>
      <c r="AG695" s="1"/>
    </row>
    <row r="696" spans="1:33" s="6" customFormat="1" ht="25.5" customHeight="1">
      <c r="A696" s="10" t="s">
        <v>22</v>
      </c>
      <c r="B696" s="44">
        <v>29</v>
      </c>
      <c r="C696" s="44">
        <v>12</v>
      </c>
      <c r="D696" s="44">
        <v>17</v>
      </c>
      <c r="E696" s="98" t="s">
        <v>23</v>
      </c>
      <c r="F696" s="44">
        <v>34</v>
      </c>
      <c r="G696" s="44">
        <v>19</v>
      </c>
      <c r="H696" s="44">
        <v>15</v>
      </c>
      <c r="I696" s="98" t="s">
        <v>24</v>
      </c>
      <c r="J696" s="44">
        <v>34</v>
      </c>
      <c r="K696" s="44">
        <v>5</v>
      </c>
      <c r="L696" s="44">
        <v>29</v>
      </c>
      <c r="M696" s="65"/>
      <c r="N696" s="65"/>
      <c r="O696" s="65"/>
      <c r="P696" s="65"/>
      <c r="Q696" s="65"/>
      <c r="R696" s="65"/>
      <c r="S696" s="65"/>
      <c r="T696" s="65"/>
      <c r="U696" s="65"/>
      <c r="V696" s="5"/>
      <c r="W696" s="7"/>
      <c r="X696" s="7"/>
      <c r="Y696" s="7"/>
      <c r="Z696" s="3"/>
      <c r="AA696" s="2"/>
      <c r="AB696" s="1"/>
      <c r="AC696" s="1"/>
      <c r="AD696" s="3"/>
      <c r="AE696" s="2"/>
      <c r="AF696" s="1"/>
      <c r="AG696" s="1"/>
    </row>
    <row r="697" spans="1:33" s="35" customFormat="1" ht="15.75" customHeight="1">
      <c r="A697" s="17">
        <v>15</v>
      </c>
      <c r="B697" s="36">
        <v>6</v>
      </c>
      <c r="C697" s="37">
        <v>2</v>
      </c>
      <c r="D697" s="37">
        <v>4</v>
      </c>
      <c r="E697" s="91">
        <v>50</v>
      </c>
      <c r="F697" s="36">
        <v>7</v>
      </c>
      <c r="G697" s="37">
        <v>5</v>
      </c>
      <c r="H697" s="37">
        <v>2</v>
      </c>
      <c r="I697" s="91">
        <v>85</v>
      </c>
      <c r="J697" s="36">
        <v>6</v>
      </c>
      <c r="K697" s="37">
        <v>0</v>
      </c>
      <c r="L697" s="37">
        <v>6</v>
      </c>
      <c r="M697" s="65"/>
      <c r="N697" s="65"/>
      <c r="O697" s="65"/>
      <c r="P697" s="65"/>
      <c r="Q697" s="65"/>
      <c r="R697" s="65"/>
      <c r="S697" s="65"/>
      <c r="T697" s="65"/>
      <c r="U697" s="65"/>
      <c r="V697" s="5"/>
      <c r="W697" s="7"/>
      <c r="X697" s="7"/>
      <c r="Y697" s="7"/>
      <c r="Z697" s="3"/>
      <c r="AA697" s="2"/>
      <c r="AB697" s="1"/>
      <c r="AC697" s="1"/>
      <c r="AD697" s="3"/>
      <c r="AE697" s="2"/>
      <c r="AF697" s="1"/>
      <c r="AG697" s="1"/>
    </row>
    <row r="698" spans="1:33" s="35" customFormat="1" ht="15.75" customHeight="1">
      <c r="A698" s="17">
        <v>16</v>
      </c>
      <c r="B698" s="36">
        <v>6</v>
      </c>
      <c r="C698" s="37">
        <v>4</v>
      </c>
      <c r="D698" s="37">
        <v>2</v>
      </c>
      <c r="E698" s="91">
        <v>51</v>
      </c>
      <c r="F698" s="36">
        <v>7</v>
      </c>
      <c r="G698" s="37">
        <v>3</v>
      </c>
      <c r="H698" s="37">
        <v>4</v>
      </c>
      <c r="I698" s="91">
        <v>86</v>
      </c>
      <c r="J698" s="36">
        <v>5</v>
      </c>
      <c r="K698" s="37">
        <v>2</v>
      </c>
      <c r="L698" s="37">
        <v>3</v>
      </c>
      <c r="M698" s="65"/>
      <c r="N698" s="65"/>
      <c r="O698" s="65"/>
      <c r="P698" s="65"/>
      <c r="Q698" s="65"/>
      <c r="R698" s="65"/>
      <c r="S698" s="65"/>
      <c r="T698" s="65"/>
      <c r="U698" s="65"/>
      <c r="V698" s="5"/>
      <c r="W698" s="7"/>
      <c r="X698" s="7"/>
      <c r="Y698" s="7"/>
      <c r="Z698" s="3"/>
      <c r="AA698" s="2"/>
      <c r="AB698" s="1"/>
      <c r="AC698" s="1"/>
      <c r="AD698" s="3"/>
      <c r="AE698" s="2"/>
      <c r="AF698" s="1"/>
      <c r="AG698" s="1"/>
    </row>
    <row r="699" spans="1:33" s="35" customFormat="1" ht="15.75" customHeight="1">
      <c r="A699" s="17">
        <v>17</v>
      </c>
      <c r="B699" s="36">
        <v>3</v>
      </c>
      <c r="C699" s="37">
        <v>0</v>
      </c>
      <c r="D699" s="37">
        <v>3</v>
      </c>
      <c r="E699" s="91">
        <v>52</v>
      </c>
      <c r="F699" s="36">
        <v>7</v>
      </c>
      <c r="G699" s="37">
        <v>3</v>
      </c>
      <c r="H699" s="37">
        <v>4</v>
      </c>
      <c r="I699" s="91">
        <v>87</v>
      </c>
      <c r="J699" s="36">
        <v>11</v>
      </c>
      <c r="K699" s="37">
        <v>3</v>
      </c>
      <c r="L699" s="37">
        <v>8</v>
      </c>
      <c r="M699" s="65"/>
      <c r="N699" s="65"/>
      <c r="O699" s="65"/>
      <c r="P699" s="65"/>
      <c r="Q699" s="65"/>
      <c r="R699" s="65"/>
      <c r="S699" s="65"/>
      <c r="T699" s="65"/>
      <c r="U699" s="65"/>
      <c r="V699" s="5"/>
      <c r="W699" s="7"/>
      <c r="X699" s="7"/>
      <c r="Y699" s="7"/>
      <c r="Z699" s="3"/>
      <c r="AA699" s="2"/>
      <c r="AB699" s="1"/>
      <c r="AC699" s="1"/>
      <c r="AD699" s="3"/>
      <c r="AE699" s="2"/>
      <c r="AF699" s="1"/>
      <c r="AG699" s="1"/>
    </row>
    <row r="700" spans="1:33" s="35" customFormat="1" ht="15.75" customHeight="1">
      <c r="A700" s="17">
        <v>18</v>
      </c>
      <c r="B700" s="36">
        <v>7</v>
      </c>
      <c r="C700" s="37">
        <v>5</v>
      </c>
      <c r="D700" s="37">
        <v>2</v>
      </c>
      <c r="E700" s="91">
        <v>53</v>
      </c>
      <c r="F700" s="36">
        <v>7</v>
      </c>
      <c r="G700" s="37">
        <v>4</v>
      </c>
      <c r="H700" s="37">
        <v>3</v>
      </c>
      <c r="I700" s="91">
        <v>88</v>
      </c>
      <c r="J700" s="36">
        <v>3</v>
      </c>
      <c r="K700" s="37">
        <v>0</v>
      </c>
      <c r="L700" s="37">
        <v>3</v>
      </c>
      <c r="M700" s="65"/>
      <c r="N700" s="65"/>
      <c r="O700" s="65"/>
      <c r="P700" s="65"/>
      <c r="Q700" s="65"/>
      <c r="R700" s="65"/>
      <c r="S700" s="65"/>
      <c r="T700" s="65"/>
      <c r="U700" s="65"/>
      <c r="V700" s="5"/>
      <c r="W700" s="7"/>
      <c r="X700" s="7"/>
      <c r="Y700" s="7"/>
      <c r="Z700" s="3"/>
      <c r="AA700" s="2"/>
      <c r="AB700" s="1"/>
      <c r="AC700" s="1"/>
      <c r="AD700" s="3"/>
      <c r="AE700" s="2"/>
      <c r="AF700" s="1"/>
      <c r="AG700" s="1"/>
    </row>
    <row r="701" spans="1:33" s="35" customFormat="1" ht="18" customHeight="1">
      <c r="A701" s="19">
        <v>19</v>
      </c>
      <c r="B701" s="39">
        <v>7</v>
      </c>
      <c r="C701" s="40">
        <v>1</v>
      </c>
      <c r="D701" s="40">
        <v>6</v>
      </c>
      <c r="E701" s="92">
        <v>54</v>
      </c>
      <c r="F701" s="39">
        <v>6</v>
      </c>
      <c r="G701" s="40">
        <v>4</v>
      </c>
      <c r="H701" s="40">
        <v>2</v>
      </c>
      <c r="I701" s="92">
        <v>89</v>
      </c>
      <c r="J701" s="39">
        <v>9</v>
      </c>
      <c r="K701" s="40">
        <v>0</v>
      </c>
      <c r="L701" s="40">
        <v>9</v>
      </c>
      <c r="M701" s="65"/>
      <c r="N701" s="65"/>
      <c r="O701" s="65"/>
      <c r="P701" s="65"/>
      <c r="Q701" s="65"/>
      <c r="R701" s="65"/>
      <c r="S701" s="65"/>
      <c r="T701" s="65"/>
      <c r="U701" s="65"/>
      <c r="V701" s="5"/>
      <c r="W701" s="7"/>
      <c r="X701" s="7"/>
      <c r="Y701" s="7"/>
      <c r="Z701" s="3"/>
      <c r="AA701" s="2"/>
      <c r="AB701" s="1"/>
      <c r="AC701" s="1"/>
      <c r="AD701" s="3"/>
      <c r="AE701" s="2"/>
      <c r="AF701" s="1"/>
      <c r="AG701" s="1"/>
    </row>
    <row r="702" spans="1:33" s="6" customFormat="1" ht="25.5" customHeight="1">
      <c r="A702" s="10" t="s">
        <v>25</v>
      </c>
      <c r="B702" s="44">
        <v>27</v>
      </c>
      <c r="C702" s="44">
        <v>16</v>
      </c>
      <c r="D702" s="44">
        <v>11</v>
      </c>
      <c r="E702" s="98" t="s">
        <v>26</v>
      </c>
      <c r="F702" s="44">
        <v>27</v>
      </c>
      <c r="G702" s="44">
        <v>11</v>
      </c>
      <c r="H702" s="44">
        <v>16</v>
      </c>
      <c r="I702" s="98" t="s">
        <v>27</v>
      </c>
      <c r="J702" s="44">
        <v>14</v>
      </c>
      <c r="K702" s="44">
        <v>7</v>
      </c>
      <c r="L702" s="44">
        <v>7</v>
      </c>
      <c r="M702" s="65"/>
      <c r="N702" s="65"/>
      <c r="O702" s="65"/>
      <c r="P702" s="65"/>
      <c r="Q702" s="65"/>
      <c r="R702" s="65"/>
      <c r="S702" s="65"/>
      <c r="T702" s="65"/>
      <c r="U702" s="65"/>
      <c r="V702" s="5"/>
      <c r="W702" s="7"/>
      <c r="X702" s="7"/>
      <c r="Y702" s="7"/>
      <c r="Z702" s="3"/>
      <c r="AA702" s="2"/>
      <c r="AB702" s="1"/>
      <c r="AC702" s="1"/>
      <c r="AD702" s="3"/>
      <c r="AE702" s="2"/>
      <c r="AF702" s="1"/>
      <c r="AG702" s="1"/>
    </row>
    <row r="703" spans="1:33" s="35" customFormat="1" ht="15.75" customHeight="1">
      <c r="A703" s="17">
        <v>20</v>
      </c>
      <c r="B703" s="36">
        <v>9</v>
      </c>
      <c r="C703" s="37">
        <v>6</v>
      </c>
      <c r="D703" s="37">
        <v>3</v>
      </c>
      <c r="E703" s="91">
        <v>55</v>
      </c>
      <c r="F703" s="36">
        <v>6</v>
      </c>
      <c r="G703" s="37">
        <v>1</v>
      </c>
      <c r="H703" s="37">
        <v>5</v>
      </c>
      <c r="I703" s="91">
        <v>90</v>
      </c>
      <c r="J703" s="36">
        <v>5</v>
      </c>
      <c r="K703" s="37">
        <v>5</v>
      </c>
      <c r="L703" s="37">
        <v>0</v>
      </c>
      <c r="M703" s="65"/>
      <c r="N703" s="65"/>
      <c r="O703" s="65"/>
      <c r="P703" s="65"/>
      <c r="Q703" s="65"/>
      <c r="R703" s="65"/>
      <c r="S703" s="65"/>
      <c r="T703" s="65"/>
      <c r="U703" s="65"/>
      <c r="V703" s="5"/>
      <c r="W703" s="7"/>
      <c r="X703" s="7"/>
      <c r="Y703" s="7"/>
      <c r="Z703" s="3"/>
      <c r="AA703" s="2"/>
      <c r="AB703" s="1"/>
      <c r="AC703" s="1"/>
      <c r="AD703" s="3"/>
      <c r="AE703" s="2"/>
      <c r="AF703" s="1"/>
      <c r="AG703" s="1"/>
    </row>
    <row r="704" spans="1:33" s="35" customFormat="1" ht="15.75" customHeight="1">
      <c r="A704" s="17">
        <v>21</v>
      </c>
      <c r="B704" s="36">
        <v>3</v>
      </c>
      <c r="C704" s="37">
        <v>0</v>
      </c>
      <c r="D704" s="37">
        <v>3</v>
      </c>
      <c r="E704" s="91">
        <v>56</v>
      </c>
      <c r="F704" s="36">
        <v>5</v>
      </c>
      <c r="G704" s="37">
        <v>2</v>
      </c>
      <c r="H704" s="37">
        <v>3</v>
      </c>
      <c r="I704" s="91">
        <v>91</v>
      </c>
      <c r="J704" s="36">
        <v>3</v>
      </c>
      <c r="K704" s="37">
        <v>0</v>
      </c>
      <c r="L704" s="37">
        <v>3</v>
      </c>
      <c r="M704" s="65"/>
      <c r="N704" s="65"/>
      <c r="O704" s="65"/>
      <c r="P704" s="65"/>
      <c r="Q704" s="65"/>
      <c r="R704" s="65"/>
      <c r="S704" s="65"/>
      <c r="T704" s="65"/>
      <c r="U704" s="65"/>
      <c r="V704" s="5"/>
      <c r="W704" s="7"/>
      <c r="X704" s="7"/>
      <c r="Y704" s="7"/>
      <c r="Z704" s="3"/>
      <c r="AA704" s="2"/>
      <c r="AB704" s="1"/>
      <c r="AC704" s="1"/>
      <c r="AD704" s="3"/>
      <c r="AE704" s="2"/>
      <c r="AF704" s="1"/>
      <c r="AG704" s="1"/>
    </row>
    <row r="705" spans="1:33" s="35" customFormat="1" ht="15.75" customHeight="1">
      <c r="A705" s="17">
        <v>22</v>
      </c>
      <c r="B705" s="36">
        <v>7</v>
      </c>
      <c r="C705" s="37">
        <v>4</v>
      </c>
      <c r="D705" s="37">
        <v>3</v>
      </c>
      <c r="E705" s="91">
        <v>57</v>
      </c>
      <c r="F705" s="36">
        <v>7</v>
      </c>
      <c r="G705" s="37">
        <v>2</v>
      </c>
      <c r="H705" s="37">
        <v>5</v>
      </c>
      <c r="I705" s="91">
        <v>92</v>
      </c>
      <c r="J705" s="36">
        <v>3</v>
      </c>
      <c r="K705" s="37">
        <v>1</v>
      </c>
      <c r="L705" s="37">
        <v>2</v>
      </c>
      <c r="M705" s="65"/>
      <c r="N705" s="65"/>
      <c r="O705" s="65"/>
      <c r="P705" s="65"/>
      <c r="Q705" s="65"/>
      <c r="R705" s="65"/>
      <c r="S705" s="65"/>
      <c r="T705" s="65"/>
      <c r="U705" s="65"/>
      <c r="V705" s="5"/>
      <c r="W705" s="7"/>
      <c r="X705" s="7"/>
      <c r="Y705" s="7"/>
      <c r="Z705" s="3"/>
      <c r="AA705" s="2"/>
      <c r="AB705" s="1"/>
      <c r="AC705" s="1"/>
      <c r="AD705" s="3"/>
      <c r="AE705" s="2"/>
      <c r="AF705" s="1"/>
      <c r="AG705" s="1"/>
    </row>
    <row r="706" spans="1:33" s="35" customFormat="1" ht="15.75" customHeight="1">
      <c r="A706" s="17">
        <v>23</v>
      </c>
      <c r="B706" s="36">
        <v>0</v>
      </c>
      <c r="C706" s="37">
        <v>0</v>
      </c>
      <c r="D706" s="37">
        <v>0</v>
      </c>
      <c r="E706" s="91">
        <v>58</v>
      </c>
      <c r="F706" s="36">
        <v>5</v>
      </c>
      <c r="G706" s="37">
        <v>2</v>
      </c>
      <c r="H706" s="37">
        <v>3</v>
      </c>
      <c r="I706" s="91">
        <v>93</v>
      </c>
      <c r="J706" s="36">
        <v>2</v>
      </c>
      <c r="K706" s="37">
        <v>1</v>
      </c>
      <c r="L706" s="37">
        <v>1</v>
      </c>
      <c r="M706" s="65"/>
      <c r="N706" s="65"/>
      <c r="O706" s="65"/>
      <c r="P706" s="65"/>
      <c r="Q706" s="65"/>
      <c r="R706" s="65"/>
      <c r="S706" s="65"/>
      <c r="T706" s="65"/>
      <c r="U706" s="65"/>
      <c r="V706" s="5"/>
      <c r="W706" s="7"/>
      <c r="X706" s="7"/>
      <c r="Y706" s="7"/>
      <c r="Z706" s="3"/>
      <c r="AA706" s="2"/>
      <c r="AB706" s="1"/>
      <c r="AC706" s="1"/>
      <c r="AD706" s="3"/>
      <c r="AE706" s="2"/>
      <c r="AF706" s="1"/>
      <c r="AG706" s="1"/>
    </row>
    <row r="707" spans="1:33" s="35" customFormat="1" ht="18" customHeight="1">
      <c r="A707" s="19">
        <v>24</v>
      </c>
      <c r="B707" s="39">
        <v>8</v>
      </c>
      <c r="C707" s="40">
        <v>6</v>
      </c>
      <c r="D707" s="40">
        <v>2</v>
      </c>
      <c r="E707" s="92">
        <v>59</v>
      </c>
      <c r="F707" s="39">
        <v>4</v>
      </c>
      <c r="G707" s="40">
        <v>4</v>
      </c>
      <c r="H707" s="40">
        <v>0</v>
      </c>
      <c r="I707" s="92">
        <v>94</v>
      </c>
      <c r="J707" s="39">
        <v>1</v>
      </c>
      <c r="K707" s="40">
        <v>0</v>
      </c>
      <c r="L707" s="40">
        <v>1</v>
      </c>
      <c r="M707" s="65"/>
      <c r="N707" s="65"/>
      <c r="O707" s="65"/>
      <c r="P707" s="65"/>
      <c r="Q707" s="65"/>
      <c r="R707" s="65"/>
      <c r="S707" s="65"/>
      <c r="T707" s="65"/>
      <c r="U707" s="65"/>
      <c r="V707" s="5"/>
      <c r="W707" s="7"/>
      <c r="X707" s="7"/>
      <c r="Y707" s="7"/>
      <c r="Z707" s="3"/>
      <c r="AA707" s="2"/>
      <c r="AB707" s="1"/>
      <c r="AC707" s="1"/>
      <c r="AD707" s="3"/>
      <c r="AE707" s="2"/>
      <c r="AF707" s="1"/>
      <c r="AG707" s="1"/>
    </row>
    <row r="708" spans="1:33" s="6" customFormat="1" ht="25.5" customHeight="1">
      <c r="A708" s="10" t="s">
        <v>28</v>
      </c>
      <c r="B708" s="44">
        <v>20</v>
      </c>
      <c r="C708" s="44">
        <v>8</v>
      </c>
      <c r="D708" s="44">
        <v>12</v>
      </c>
      <c r="E708" s="98" t="s">
        <v>29</v>
      </c>
      <c r="F708" s="44">
        <v>45</v>
      </c>
      <c r="G708" s="44">
        <v>27</v>
      </c>
      <c r="H708" s="44">
        <v>18</v>
      </c>
      <c r="I708" s="93" t="s">
        <v>30</v>
      </c>
      <c r="J708" s="44">
        <v>8</v>
      </c>
      <c r="K708" s="44">
        <v>1</v>
      </c>
      <c r="L708" s="44">
        <v>7</v>
      </c>
      <c r="M708" s="65"/>
      <c r="N708" s="65"/>
      <c r="O708" s="65"/>
      <c r="P708" s="65"/>
      <c r="Q708" s="65"/>
      <c r="R708" s="65"/>
      <c r="S708" s="65"/>
      <c r="T708" s="65"/>
      <c r="U708" s="65"/>
      <c r="V708" s="5"/>
      <c r="W708" s="7"/>
      <c r="X708" s="7"/>
      <c r="Y708" s="7"/>
      <c r="Z708" s="3"/>
      <c r="AA708" s="2"/>
      <c r="AB708" s="1"/>
      <c r="AC708" s="1"/>
      <c r="AD708" s="3"/>
      <c r="AE708" s="2"/>
      <c r="AF708" s="1"/>
      <c r="AG708" s="1"/>
    </row>
    <row r="709" spans="1:33" s="35" customFormat="1" ht="15.75" customHeight="1">
      <c r="A709" s="17">
        <v>25</v>
      </c>
      <c r="B709" s="36">
        <v>3</v>
      </c>
      <c r="C709" s="37">
        <v>1</v>
      </c>
      <c r="D709" s="37">
        <v>2</v>
      </c>
      <c r="E709" s="91">
        <v>60</v>
      </c>
      <c r="F709" s="36">
        <v>8</v>
      </c>
      <c r="G709" s="37">
        <v>2</v>
      </c>
      <c r="H709" s="37">
        <v>6</v>
      </c>
      <c r="I709" s="91">
        <v>95</v>
      </c>
      <c r="J709" s="36">
        <v>0</v>
      </c>
      <c r="K709" s="37">
        <v>0</v>
      </c>
      <c r="L709" s="37">
        <v>0</v>
      </c>
      <c r="M709" s="65"/>
      <c r="N709" s="65"/>
      <c r="O709" s="65"/>
      <c r="P709" s="65"/>
      <c r="Q709" s="65"/>
      <c r="R709" s="65"/>
      <c r="S709" s="65"/>
      <c r="T709" s="65"/>
      <c r="U709" s="65"/>
      <c r="V709" s="5"/>
      <c r="W709" s="7"/>
      <c r="X709" s="7"/>
      <c r="Y709" s="7"/>
      <c r="Z709" s="3"/>
      <c r="AA709" s="2"/>
      <c r="AB709" s="1"/>
      <c r="AC709" s="1"/>
      <c r="AD709" s="3"/>
      <c r="AE709" s="2"/>
      <c r="AF709" s="1"/>
      <c r="AG709" s="1"/>
    </row>
    <row r="710" spans="1:33" s="35" customFormat="1" ht="15.75" customHeight="1">
      <c r="A710" s="17">
        <v>26</v>
      </c>
      <c r="B710" s="36">
        <v>5</v>
      </c>
      <c r="C710" s="37">
        <v>1</v>
      </c>
      <c r="D710" s="37">
        <v>4</v>
      </c>
      <c r="E710" s="91">
        <v>61</v>
      </c>
      <c r="F710" s="36">
        <v>10</v>
      </c>
      <c r="G710" s="37">
        <v>9</v>
      </c>
      <c r="H710" s="37">
        <v>1</v>
      </c>
      <c r="I710" s="91">
        <v>96</v>
      </c>
      <c r="J710" s="36">
        <v>2</v>
      </c>
      <c r="K710" s="37">
        <v>0</v>
      </c>
      <c r="L710" s="37">
        <v>2</v>
      </c>
      <c r="M710" s="65"/>
      <c r="N710" s="65"/>
      <c r="O710" s="65"/>
      <c r="P710" s="65"/>
      <c r="Q710" s="65"/>
      <c r="R710" s="65"/>
      <c r="S710" s="65"/>
      <c r="T710" s="65"/>
      <c r="U710" s="65"/>
      <c r="V710" s="5"/>
      <c r="W710" s="7"/>
      <c r="X710" s="7"/>
      <c r="Y710" s="7"/>
      <c r="Z710" s="3"/>
      <c r="AA710" s="2"/>
      <c r="AB710" s="1"/>
      <c r="AC710" s="1"/>
      <c r="AD710" s="3"/>
      <c r="AE710" s="2"/>
      <c r="AF710" s="1"/>
      <c r="AG710" s="1"/>
    </row>
    <row r="711" spans="1:33" s="35" customFormat="1" ht="15.75" customHeight="1">
      <c r="A711" s="17">
        <v>27</v>
      </c>
      <c r="B711" s="36">
        <v>7</v>
      </c>
      <c r="C711" s="37">
        <v>3</v>
      </c>
      <c r="D711" s="37">
        <v>4</v>
      </c>
      <c r="E711" s="91">
        <v>62</v>
      </c>
      <c r="F711" s="36">
        <v>9</v>
      </c>
      <c r="G711" s="37">
        <v>6</v>
      </c>
      <c r="H711" s="37">
        <v>3</v>
      </c>
      <c r="I711" s="91">
        <v>97</v>
      </c>
      <c r="J711" s="36">
        <v>1</v>
      </c>
      <c r="K711" s="37">
        <v>1</v>
      </c>
      <c r="L711" s="37">
        <v>0</v>
      </c>
      <c r="M711" s="65"/>
      <c r="N711" s="65"/>
      <c r="O711" s="65"/>
      <c r="P711" s="65"/>
      <c r="Q711" s="65"/>
      <c r="R711" s="65"/>
      <c r="S711" s="65"/>
      <c r="T711" s="65"/>
      <c r="U711" s="65"/>
      <c r="V711" s="5"/>
      <c r="W711" s="7"/>
      <c r="X711" s="7"/>
      <c r="Y711" s="7"/>
      <c r="Z711" s="3"/>
      <c r="AA711" s="2"/>
      <c r="AB711" s="1"/>
      <c r="AC711" s="1"/>
      <c r="AD711" s="3"/>
      <c r="AE711" s="2"/>
      <c r="AF711" s="1"/>
      <c r="AG711" s="1"/>
    </row>
    <row r="712" spans="1:33" s="35" customFormat="1" ht="15.75" customHeight="1">
      <c r="A712" s="17">
        <v>28</v>
      </c>
      <c r="B712" s="36">
        <v>1</v>
      </c>
      <c r="C712" s="37">
        <v>1</v>
      </c>
      <c r="D712" s="37">
        <v>0</v>
      </c>
      <c r="E712" s="91">
        <v>63</v>
      </c>
      <c r="F712" s="36">
        <v>5</v>
      </c>
      <c r="G712" s="37">
        <v>4</v>
      </c>
      <c r="H712" s="37">
        <v>1</v>
      </c>
      <c r="I712" s="91">
        <v>98</v>
      </c>
      <c r="J712" s="36">
        <v>1</v>
      </c>
      <c r="K712" s="37">
        <v>0</v>
      </c>
      <c r="L712" s="37">
        <v>1</v>
      </c>
      <c r="M712" s="65"/>
      <c r="N712" s="65"/>
      <c r="O712" s="65"/>
      <c r="P712" s="65"/>
      <c r="Q712" s="65"/>
      <c r="R712" s="65"/>
      <c r="S712" s="65"/>
      <c r="T712" s="65"/>
      <c r="U712" s="65"/>
      <c r="V712" s="5"/>
      <c r="W712" s="7"/>
      <c r="X712" s="7"/>
      <c r="Y712" s="7"/>
      <c r="Z712" s="3"/>
      <c r="AA712" s="2"/>
      <c r="AB712" s="1"/>
      <c r="AC712" s="1"/>
      <c r="AD712" s="3"/>
      <c r="AE712" s="2"/>
      <c r="AF712" s="1"/>
      <c r="AG712" s="1"/>
    </row>
    <row r="713" spans="1:33" s="35" customFormat="1" ht="18" customHeight="1">
      <c r="A713" s="19">
        <v>29</v>
      </c>
      <c r="B713" s="39">
        <v>4</v>
      </c>
      <c r="C713" s="40">
        <v>2</v>
      </c>
      <c r="D713" s="40">
        <v>2</v>
      </c>
      <c r="E713" s="92">
        <v>64</v>
      </c>
      <c r="F713" s="39">
        <v>13</v>
      </c>
      <c r="G713" s="40">
        <v>6</v>
      </c>
      <c r="H713" s="40">
        <v>7</v>
      </c>
      <c r="I713" s="91">
        <v>99</v>
      </c>
      <c r="J713" s="36">
        <v>1</v>
      </c>
      <c r="K713" s="37">
        <v>0</v>
      </c>
      <c r="L713" s="37">
        <v>1</v>
      </c>
      <c r="M713" s="65"/>
      <c r="N713" s="65"/>
      <c r="O713" s="65"/>
      <c r="P713" s="65"/>
      <c r="Q713" s="65"/>
      <c r="R713" s="65"/>
      <c r="S713" s="65"/>
      <c r="T713" s="65"/>
      <c r="U713" s="65"/>
      <c r="V713" s="5"/>
      <c r="W713" s="7"/>
      <c r="X713" s="7"/>
      <c r="Y713" s="7"/>
      <c r="Z713" s="3"/>
      <c r="AA713" s="2"/>
      <c r="AB713" s="1"/>
      <c r="AC713" s="1"/>
      <c r="AD713" s="3"/>
      <c r="AE713" s="2"/>
      <c r="AF713" s="1"/>
      <c r="AG713" s="1"/>
    </row>
    <row r="714" spans="1:33" s="6" customFormat="1" ht="25.5" customHeight="1">
      <c r="A714" s="10" t="s">
        <v>31</v>
      </c>
      <c r="B714" s="44">
        <v>19</v>
      </c>
      <c r="C714" s="44">
        <v>10</v>
      </c>
      <c r="D714" s="44">
        <v>9</v>
      </c>
      <c r="E714" s="98" t="s">
        <v>32</v>
      </c>
      <c r="F714" s="44">
        <v>47</v>
      </c>
      <c r="G714" s="44">
        <v>25</v>
      </c>
      <c r="H714" s="44">
        <v>22</v>
      </c>
      <c r="I714" s="95">
        <v>100</v>
      </c>
      <c r="J714" s="47">
        <v>1</v>
      </c>
      <c r="K714" s="48">
        <v>0</v>
      </c>
      <c r="L714" s="48">
        <v>1</v>
      </c>
      <c r="M714" s="65"/>
      <c r="N714" s="65"/>
      <c r="O714" s="65"/>
      <c r="P714" s="65"/>
      <c r="Q714" s="65"/>
      <c r="R714" s="65"/>
      <c r="S714" s="65"/>
      <c r="T714" s="65"/>
      <c r="U714" s="65"/>
      <c r="V714" s="5"/>
      <c r="W714" s="7"/>
      <c r="X714" s="7"/>
      <c r="Y714" s="7"/>
      <c r="Z714" s="3"/>
      <c r="AA714" s="2"/>
      <c r="AB714" s="1"/>
      <c r="AC714" s="1"/>
      <c r="AD714" s="3"/>
      <c r="AE714" s="2"/>
      <c r="AF714" s="1"/>
      <c r="AG714" s="1"/>
    </row>
    <row r="715" spans="1:33" s="35" customFormat="1" ht="15.75" customHeight="1">
      <c r="A715" s="17">
        <v>30</v>
      </c>
      <c r="B715" s="36">
        <v>1</v>
      </c>
      <c r="C715" s="37">
        <v>1</v>
      </c>
      <c r="D715" s="37">
        <v>0</v>
      </c>
      <c r="E715" s="91">
        <v>65</v>
      </c>
      <c r="F715" s="36">
        <v>7</v>
      </c>
      <c r="G715" s="37">
        <v>3</v>
      </c>
      <c r="H715" s="37">
        <v>4</v>
      </c>
      <c r="I715" s="91">
        <v>101</v>
      </c>
      <c r="J715" s="36">
        <v>2</v>
      </c>
      <c r="K715" s="37">
        <v>0</v>
      </c>
      <c r="L715" s="37">
        <v>2</v>
      </c>
      <c r="M715" s="65"/>
      <c r="N715" s="65"/>
      <c r="O715" s="65"/>
      <c r="P715" s="65"/>
      <c r="Q715" s="65"/>
      <c r="R715" s="65"/>
      <c r="S715" s="65"/>
      <c r="T715" s="65"/>
      <c r="U715" s="65"/>
      <c r="V715" s="5"/>
      <c r="W715" s="7"/>
      <c r="X715" s="7"/>
      <c r="Y715" s="7"/>
      <c r="Z715" s="3"/>
      <c r="AA715" s="2"/>
      <c r="AB715" s="1"/>
      <c r="AC715" s="1"/>
      <c r="AD715" s="3"/>
      <c r="AE715" s="2"/>
      <c r="AF715" s="1"/>
      <c r="AG715" s="1"/>
    </row>
    <row r="716" spans="1:33" s="35" customFormat="1" ht="15.75" customHeight="1">
      <c r="A716" s="17">
        <v>31</v>
      </c>
      <c r="B716" s="36">
        <v>6</v>
      </c>
      <c r="C716" s="37">
        <v>2</v>
      </c>
      <c r="D716" s="37">
        <v>4</v>
      </c>
      <c r="E716" s="91">
        <v>66</v>
      </c>
      <c r="F716" s="36">
        <v>16</v>
      </c>
      <c r="G716" s="37">
        <v>11</v>
      </c>
      <c r="H716" s="37">
        <v>5</v>
      </c>
      <c r="I716" s="91">
        <v>102</v>
      </c>
      <c r="J716" s="36">
        <v>0</v>
      </c>
      <c r="K716" s="37">
        <v>0</v>
      </c>
      <c r="L716" s="37">
        <v>0</v>
      </c>
      <c r="M716" s="65"/>
      <c r="N716" s="65"/>
      <c r="O716" s="65"/>
      <c r="P716" s="65"/>
      <c r="Q716" s="65"/>
      <c r="R716" s="65"/>
      <c r="S716" s="65"/>
      <c r="T716" s="65"/>
      <c r="U716" s="65"/>
      <c r="V716" s="5"/>
      <c r="W716" s="7"/>
      <c r="X716" s="7"/>
      <c r="Y716" s="7"/>
      <c r="Z716" s="3"/>
      <c r="AA716" s="2"/>
      <c r="AB716" s="1"/>
      <c r="AC716" s="1"/>
      <c r="AD716" s="3"/>
      <c r="AE716" s="2"/>
      <c r="AF716" s="1"/>
      <c r="AG716" s="1"/>
    </row>
    <row r="717" spans="1:33" s="35" customFormat="1" ht="15.75" customHeight="1">
      <c r="A717" s="17">
        <v>32</v>
      </c>
      <c r="B717" s="36">
        <v>3</v>
      </c>
      <c r="C717" s="37">
        <v>1</v>
      </c>
      <c r="D717" s="37">
        <v>2</v>
      </c>
      <c r="E717" s="91">
        <v>67</v>
      </c>
      <c r="F717" s="36">
        <v>7</v>
      </c>
      <c r="G717" s="37">
        <v>4</v>
      </c>
      <c r="H717" s="37">
        <v>3</v>
      </c>
      <c r="I717" s="91">
        <v>103</v>
      </c>
      <c r="J717" s="36">
        <v>0</v>
      </c>
      <c r="K717" s="37">
        <v>0</v>
      </c>
      <c r="L717" s="37">
        <v>0</v>
      </c>
      <c r="M717" s="65"/>
      <c r="N717" s="65"/>
      <c r="O717" s="65"/>
      <c r="P717" s="65"/>
      <c r="Q717" s="65"/>
      <c r="R717" s="65"/>
      <c r="S717" s="65"/>
      <c r="T717" s="65"/>
      <c r="U717" s="65"/>
      <c r="V717" s="5"/>
      <c r="W717" s="7"/>
      <c r="X717" s="7"/>
      <c r="Y717" s="7"/>
      <c r="Z717" s="3"/>
      <c r="AA717" s="2"/>
      <c r="AB717" s="1"/>
      <c r="AC717" s="1"/>
      <c r="AD717" s="3"/>
      <c r="AE717" s="2"/>
      <c r="AF717" s="1"/>
      <c r="AG717" s="1"/>
    </row>
    <row r="718" spans="1:33" s="35" customFormat="1" ht="15.75" customHeight="1">
      <c r="A718" s="17">
        <v>33</v>
      </c>
      <c r="B718" s="36">
        <v>4</v>
      </c>
      <c r="C718" s="37">
        <v>2</v>
      </c>
      <c r="D718" s="37">
        <v>2</v>
      </c>
      <c r="E718" s="91">
        <v>68</v>
      </c>
      <c r="F718" s="36">
        <v>7</v>
      </c>
      <c r="G718" s="37">
        <v>1</v>
      </c>
      <c r="H718" s="37">
        <v>6</v>
      </c>
      <c r="I718" s="96" t="s">
        <v>33</v>
      </c>
      <c r="J718" s="39">
        <v>0</v>
      </c>
      <c r="K718" s="40">
        <v>0</v>
      </c>
      <c r="L718" s="40">
        <v>0</v>
      </c>
      <c r="M718" s="65"/>
      <c r="N718" s="65"/>
      <c r="O718" s="65"/>
      <c r="P718" s="65"/>
      <c r="Q718" s="65"/>
      <c r="R718" s="65"/>
      <c r="S718" s="65"/>
      <c r="T718" s="65"/>
      <c r="U718" s="65"/>
      <c r="V718" s="5"/>
      <c r="W718" s="7"/>
      <c r="X718" s="7"/>
      <c r="Y718" s="7"/>
      <c r="Z718" s="3"/>
      <c r="AA718" s="2"/>
      <c r="AB718" s="1"/>
      <c r="AC718" s="1"/>
      <c r="AD718" s="3"/>
      <c r="AE718" s="2"/>
      <c r="AF718" s="1"/>
      <c r="AG718" s="1"/>
    </row>
    <row r="719" spans="1:33" s="35" customFormat="1" ht="21" customHeight="1" thickBot="1">
      <c r="A719" s="32">
        <v>34</v>
      </c>
      <c r="B719" s="36">
        <v>5</v>
      </c>
      <c r="C719" s="37">
        <v>4</v>
      </c>
      <c r="D719" s="37">
        <v>1</v>
      </c>
      <c r="E719" s="91">
        <v>69</v>
      </c>
      <c r="F719" s="36">
        <v>10</v>
      </c>
      <c r="G719" s="37">
        <v>6</v>
      </c>
      <c r="H719" s="37">
        <v>4</v>
      </c>
      <c r="I719" s="107" t="s">
        <v>5</v>
      </c>
      <c r="J719" s="47">
        <v>542</v>
      </c>
      <c r="K719" s="47">
        <v>265</v>
      </c>
      <c r="L719" s="47">
        <v>277</v>
      </c>
      <c r="M719" s="65"/>
      <c r="N719" s="65"/>
      <c r="O719" s="65"/>
      <c r="P719" s="65"/>
      <c r="Q719" s="65"/>
      <c r="R719" s="65"/>
      <c r="S719" s="65"/>
      <c r="T719" s="65"/>
      <c r="U719" s="65"/>
      <c r="V719" s="5"/>
      <c r="W719" s="7"/>
      <c r="X719" s="7"/>
      <c r="Y719" s="7"/>
      <c r="Z719" s="3"/>
      <c r="AA719" s="2"/>
      <c r="AB719" s="1"/>
      <c r="AC719" s="1"/>
      <c r="AD719" s="3"/>
      <c r="AE719" s="2"/>
      <c r="AF719" s="1"/>
      <c r="AG719" s="1"/>
    </row>
    <row r="720" spans="1:33" s="58" customFormat="1" ht="24" customHeight="1" thickTop="1" thickBot="1">
      <c r="A720" s="53" t="s">
        <v>34</v>
      </c>
      <c r="B720" s="115">
        <v>44</v>
      </c>
      <c r="C720" s="116">
        <v>22</v>
      </c>
      <c r="D720" s="116">
        <v>22</v>
      </c>
      <c r="E720" s="117" t="s">
        <v>36</v>
      </c>
      <c r="F720" s="116">
        <v>282</v>
      </c>
      <c r="G720" s="116">
        <v>149</v>
      </c>
      <c r="H720" s="116">
        <v>133</v>
      </c>
      <c r="I720" s="118" t="s">
        <v>37</v>
      </c>
      <c r="J720" s="116">
        <v>216</v>
      </c>
      <c r="K720" s="116">
        <v>94</v>
      </c>
      <c r="L720" s="116">
        <v>122</v>
      </c>
      <c r="M720" s="65"/>
      <c r="N720" s="65"/>
      <c r="O720" s="65"/>
      <c r="P720" s="65"/>
      <c r="Q720" s="65"/>
      <c r="R720" s="65"/>
      <c r="S720" s="65"/>
      <c r="T720" s="65"/>
      <c r="U720" s="65"/>
      <c r="V720" s="5"/>
      <c r="W720" s="7"/>
      <c r="X720" s="7"/>
      <c r="Y720" s="7"/>
      <c r="Z720" s="3"/>
      <c r="AA720" s="2"/>
      <c r="AB720" s="1"/>
      <c r="AC720" s="1"/>
      <c r="AD720" s="3"/>
      <c r="AE720" s="2"/>
      <c r="AF720" s="1"/>
      <c r="AG720" s="1"/>
    </row>
    <row r="721" spans="1:33" s="31" customFormat="1" ht="24" customHeight="1" thickBot="1">
      <c r="A721" s="24"/>
      <c r="B721" s="25" t="s">
        <v>39</v>
      </c>
      <c r="C721" s="26"/>
      <c r="D721" s="27"/>
      <c r="E721" s="28"/>
      <c r="F721" s="29"/>
      <c r="G721" s="59" t="s">
        <v>165</v>
      </c>
      <c r="H721" s="29"/>
      <c r="I721" s="28"/>
      <c r="J721" s="29"/>
      <c r="K721" s="60" t="s">
        <v>102</v>
      </c>
      <c r="L721" s="30"/>
      <c r="M721" s="35"/>
      <c r="N721" s="65"/>
      <c r="O721" s="65"/>
      <c r="P721" s="65"/>
      <c r="Q721" s="65"/>
      <c r="R721" s="65"/>
      <c r="S721" s="65"/>
      <c r="T721" s="65"/>
      <c r="U721" s="65"/>
      <c r="V721" s="5"/>
      <c r="W721" s="7"/>
      <c r="X721" s="7"/>
      <c r="Y721" s="7"/>
      <c r="Z721" s="3"/>
      <c r="AA721" s="2"/>
      <c r="AB721" s="1"/>
      <c r="AC721" s="1"/>
      <c r="AD721" s="3"/>
      <c r="AE721" s="2"/>
      <c r="AF721" s="1"/>
      <c r="AG721" s="1"/>
    </row>
    <row r="722" spans="1:33" s="4" customFormat="1" ht="21" customHeight="1">
      <c r="A722" s="11" t="s">
        <v>1</v>
      </c>
      <c r="B722" s="8" t="s">
        <v>2</v>
      </c>
      <c r="C722" s="8" t="s">
        <v>3</v>
      </c>
      <c r="D722" s="9" t="s">
        <v>4</v>
      </c>
      <c r="E722" s="11" t="s">
        <v>1</v>
      </c>
      <c r="F722" s="8" t="s">
        <v>2</v>
      </c>
      <c r="G722" s="8" t="s">
        <v>3</v>
      </c>
      <c r="H722" s="9" t="s">
        <v>4</v>
      </c>
      <c r="I722" s="11" t="s">
        <v>1</v>
      </c>
      <c r="J722" s="8" t="s">
        <v>2</v>
      </c>
      <c r="K722" s="8" t="s">
        <v>3</v>
      </c>
      <c r="L722" s="16" t="s">
        <v>4</v>
      </c>
      <c r="M722" s="65"/>
      <c r="N722" s="65"/>
      <c r="O722" s="65"/>
      <c r="P722" s="65"/>
      <c r="Q722" s="65"/>
      <c r="R722" s="65"/>
      <c r="S722" s="65"/>
      <c r="T722" s="65"/>
      <c r="U722" s="65"/>
      <c r="V722" s="5"/>
      <c r="W722" s="7"/>
      <c r="X722" s="7"/>
      <c r="Y722" s="7"/>
      <c r="Z722" s="3"/>
      <c r="AA722" s="2"/>
      <c r="AB722" s="1"/>
      <c r="AC722" s="1"/>
      <c r="AD722" s="3"/>
      <c r="AE722" s="2"/>
      <c r="AF722" s="1"/>
      <c r="AG722" s="1"/>
    </row>
    <row r="723" spans="1:33" s="6" customFormat="1" ht="25.5" customHeight="1">
      <c r="A723" s="10" t="s">
        <v>6</v>
      </c>
      <c r="B723" s="44">
        <v>11</v>
      </c>
      <c r="C723" s="44">
        <v>7</v>
      </c>
      <c r="D723" s="44">
        <v>4</v>
      </c>
      <c r="E723" s="98" t="s">
        <v>7</v>
      </c>
      <c r="F723" s="44">
        <v>30</v>
      </c>
      <c r="G723" s="44">
        <v>21</v>
      </c>
      <c r="H723" s="44">
        <v>9</v>
      </c>
      <c r="I723" s="98" t="s">
        <v>8</v>
      </c>
      <c r="J723" s="44">
        <v>52</v>
      </c>
      <c r="K723" s="44">
        <v>24</v>
      </c>
      <c r="L723" s="44">
        <v>28</v>
      </c>
      <c r="M723" s="65"/>
      <c r="N723" s="65"/>
      <c r="O723" s="65"/>
      <c r="P723" s="65"/>
      <c r="Q723" s="65"/>
      <c r="R723" s="65"/>
      <c r="S723" s="65"/>
      <c r="T723" s="65"/>
      <c r="U723" s="65"/>
      <c r="V723" s="5"/>
      <c r="W723" s="7"/>
      <c r="X723" s="7"/>
      <c r="Y723" s="7"/>
      <c r="Z723" s="3"/>
      <c r="AA723" s="2"/>
      <c r="AB723" s="1"/>
      <c r="AC723" s="1"/>
      <c r="AD723" s="3"/>
      <c r="AE723" s="2"/>
      <c r="AF723" s="1"/>
      <c r="AG723" s="1"/>
    </row>
    <row r="724" spans="1:33" s="35" customFormat="1" ht="15.75" customHeight="1">
      <c r="A724" s="17">
        <v>0</v>
      </c>
      <c r="B724" s="36">
        <v>2</v>
      </c>
      <c r="C724" s="37">
        <v>1</v>
      </c>
      <c r="D724" s="37">
        <v>1</v>
      </c>
      <c r="E724" s="91">
        <v>35</v>
      </c>
      <c r="F724" s="36">
        <v>3</v>
      </c>
      <c r="G724" s="37">
        <v>3</v>
      </c>
      <c r="H724" s="37">
        <v>0</v>
      </c>
      <c r="I724" s="91">
        <v>70</v>
      </c>
      <c r="J724" s="36">
        <v>13</v>
      </c>
      <c r="K724" s="37">
        <v>7</v>
      </c>
      <c r="L724" s="37">
        <v>6</v>
      </c>
      <c r="M724" s="65"/>
      <c r="N724" s="65"/>
      <c r="O724" s="65"/>
      <c r="P724" s="65"/>
      <c r="Q724" s="65"/>
      <c r="R724" s="65"/>
      <c r="S724" s="65"/>
      <c r="T724" s="65"/>
      <c r="U724" s="65"/>
      <c r="V724" s="5"/>
      <c r="W724" s="7"/>
      <c r="X724" s="7"/>
      <c r="Y724" s="7"/>
      <c r="Z724" s="3"/>
      <c r="AA724" s="2"/>
      <c r="AB724" s="1"/>
      <c r="AC724" s="1"/>
      <c r="AD724" s="3"/>
      <c r="AE724" s="2"/>
      <c r="AF724" s="1"/>
      <c r="AG724" s="1"/>
    </row>
    <row r="725" spans="1:33" s="35" customFormat="1" ht="15.75" customHeight="1">
      <c r="A725" s="17">
        <v>1</v>
      </c>
      <c r="B725" s="36">
        <v>2</v>
      </c>
      <c r="C725" s="37">
        <v>2</v>
      </c>
      <c r="D725" s="37">
        <v>0</v>
      </c>
      <c r="E725" s="91">
        <v>36</v>
      </c>
      <c r="F725" s="36">
        <v>3</v>
      </c>
      <c r="G725" s="37">
        <v>3</v>
      </c>
      <c r="H725" s="37">
        <v>0</v>
      </c>
      <c r="I725" s="91">
        <v>71</v>
      </c>
      <c r="J725" s="36">
        <v>7</v>
      </c>
      <c r="K725" s="37">
        <v>3</v>
      </c>
      <c r="L725" s="37">
        <v>4</v>
      </c>
      <c r="M725" s="65"/>
      <c r="N725" s="65"/>
      <c r="O725" s="65"/>
      <c r="P725" s="65"/>
      <c r="Q725" s="65"/>
      <c r="R725" s="65"/>
      <c r="S725" s="65"/>
      <c r="T725" s="65"/>
      <c r="U725" s="65"/>
      <c r="V725" s="5"/>
      <c r="W725" s="7"/>
      <c r="X725" s="7"/>
      <c r="Y725" s="7"/>
      <c r="Z725" s="3"/>
      <c r="AA725" s="2"/>
      <c r="AB725" s="1"/>
      <c r="AC725" s="1"/>
      <c r="AD725" s="3"/>
      <c r="AE725" s="2"/>
      <c r="AF725" s="1"/>
      <c r="AG725" s="1"/>
    </row>
    <row r="726" spans="1:33" s="35" customFormat="1" ht="15.75" customHeight="1">
      <c r="A726" s="17">
        <v>2</v>
      </c>
      <c r="B726" s="36">
        <v>3</v>
      </c>
      <c r="C726" s="37">
        <v>3</v>
      </c>
      <c r="D726" s="37">
        <v>0</v>
      </c>
      <c r="E726" s="91">
        <v>37</v>
      </c>
      <c r="F726" s="36">
        <v>6</v>
      </c>
      <c r="G726" s="37">
        <v>4</v>
      </c>
      <c r="H726" s="37">
        <v>2</v>
      </c>
      <c r="I726" s="91">
        <v>72</v>
      </c>
      <c r="J726" s="36">
        <v>12</v>
      </c>
      <c r="K726" s="37">
        <v>2</v>
      </c>
      <c r="L726" s="37">
        <v>10</v>
      </c>
      <c r="M726" s="65"/>
      <c r="N726" s="65"/>
      <c r="O726" s="65"/>
      <c r="P726" s="65"/>
      <c r="Q726" s="65"/>
      <c r="R726" s="65"/>
      <c r="S726" s="65"/>
      <c r="T726" s="65"/>
      <c r="U726" s="65"/>
      <c r="V726" s="5"/>
      <c r="W726" s="7"/>
      <c r="X726" s="7"/>
      <c r="Y726" s="7"/>
      <c r="Z726" s="3"/>
      <c r="AA726" s="2"/>
      <c r="AB726" s="1"/>
      <c r="AC726" s="1"/>
      <c r="AD726" s="3"/>
      <c r="AE726" s="2"/>
      <c r="AF726" s="1"/>
      <c r="AG726" s="1"/>
    </row>
    <row r="727" spans="1:33" s="35" customFormat="1" ht="15.75" customHeight="1">
      <c r="A727" s="17">
        <v>3</v>
      </c>
      <c r="B727" s="36">
        <v>2</v>
      </c>
      <c r="C727" s="37">
        <v>0</v>
      </c>
      <c r="D727" s="37">
        <v>2</v>
      </c>
      <c r="E727" s="91">
        <v>38</v>
      </c>
      <c r="F727" s="36">
        <v>6</v>
      </c>
      <c r="G727" s="37">
        <v>4</v>
      </c>
      <c r="H727" s="37">
        <v>2</v>
      </c>
      <c r="I727" s="91">
        <v>73</v>
      </c>
      <c r="J727" s="36">
        <v>6</v>
      </c>
      <c r="K727" s="37">
        <v>3</v>
      </c>
      <c r="L727" s="37">
        <v>3</v>
      </c>
      <c r="M727" s="65"/>
      <c r="N727" s="65"/>
      <c r="O727" s="65"/>
      <c r="P727" s="65"/>
      <c r="Q727" s="65"/>
      <c r="R727" s="65"/>
      <c r="S727" s="65"/>
      <c r="T727" s="65"/>
      <c r="U727" s="65"/>
      <c r="V727" s="5"/>
      <c r="W727" s="7"/>
      <c r="X727" s="7"/>
      <c r="Y727" s="7"/>
      <c r="Z727" s="3"/>
      <c r="AA727" s="2"/>
      <c r="AB727" s="1"/>
      <c r="AC727" s="1"/>
      <c r="AD727" s="3"/>
      <c r="AE727" s="2"/>
      <c r="AF727" s="1"/>
      <c r="AG727" s="1"/>
    </row>
    <row r="728" spans="1:33" s="35" customFormat="1" ht="18" customHeight="1">
      <c r="A728" s="19">
        <v>4</v>
      </c>
      <c r="B728" s="105">
        <v>2</v>
      </c>
      <c r="C728" s="40">
        <v>1</v>
      </c>
      <c r="D728" s="40">
        <v>1</v>
      </c>
      <c r="E728" s="92">
        <v>39</v>
      </c>
      <c r="F728" s="39">
        <v>12</v>
      </c>
      <c r="G728" s="40">
        <v>7</v>
      </c>
      <c r="H728" s="40">
        <v>5</v>
      </c>
      <c r="I728" s="92">
        <v>74</v>
      </c>
      <c r="J728" s="39">
        <v>14</v>
      </c>
      <c r="K728" s="40">
        <v>9</v>
      </c>
      <c r="L728" s="40">
        <v>5</v>
      </c>
      <c r="M728" s="65"/>
      <c r="N728" s="65"/>
      <c r="O728" s="65"/>
      <c r="P728" s="65"/>
      <c r="Q728" s="65"/>
      <c r="R728" s="65"/>
      <c r="S728" s="65"/>
      <c r="T728" s="65"/>
      <c r="U728" s="65"/>
      <c r="V728" s="5"/>
      <c r="W728" s="7"/>
      <c r="X728" s="7"/>
      <c r="Y728" s="7"/>
      <c r="Z728" s="3"/>
      <c r="AA728" s="2"/>
      <c r="AB728" s="1"/>
      <c r="AC728" s="1"/>
      <c r="AD728" s="3"/>
      <c r="AE728" s="2"/>
      <c r="AF728" s="1"/>
      <c r="AG728" s="1"/>
    </row>
    <row r="729" spans="1:33" s="6" customFormat="1" ht="25.5" customHeight="1">
      <c r="A729" s="10" t="s">
        <v>10</v>
      </c>
      <c r="B729" s="44">
        <v>15</v>
      </c>
      <c r="C729" s="44">
        <v>5</v>
      </c>
      <c r="D729" s="44">
        <v>10</v>
      </c>
      <c r="E729" s="98" t="s">
        <v>11</v>
      </c>
      <c r="F729" s="44">
        <v>45</v>
      </c>
      <c r="G729" s="44">
        <v>22</v>
      </c>
      <c r="H729" s="44">
        <v>23</v>
      </c>
      <c r="I729" s="98" t="s">
        <v>12</v>
      </c>
      <c r="J729" s="44">
        <v>59</v>
      </c>
      <c r="K729" s="44">
        <v>28</v>
      </c>
      <c r="L729" s="44">
        <v>31</v>
      </c>
      <c r="M729" s="65"/>
      <c r="N729" s="65"/>
      <c r="O729" s="65"/>
      <c r="P729" s="65"/>
      <c r="Q729" s="65"/>
      <c r="R729" s="65"/>
      <c r="S729" s="65"/>
      <c r="T729" s="65"/>
      <c r="U729" s="65"/>
      <c r="V729" s="5"/>
      <c r="W729" s="7"/>
      <c r="X729" s="7"/>
      <c r="Y729" s="7"/>
      <c r="Z729" s="3"/>
      <c r="AA729" s="2"/>
      <c r="AB729" s="1"/>
      <c r="AC729" s="1"/>
      <c r="AD729" s="3"/>
      <c r="AE729" s="2"/>
      <c r="AF729" s="1"/>
      <c r="AG729" s="1"/>
    </row>
    <row r="730" spans="1:33" s="35" customFormat="1" ht="15.75" customHeight="1">
      <c r="A730" s="17">
        <v>5</v>
      </c>
      <c r="B730" s="36">
        <v>2</v>
      </c>
      <c r="C730" s="37">
        <v>2</v>
      </c>
      <c r="D730" s="37">
        <v>0</v>
      </c>
      <c r="E730" s="91">
        <v>40</v>
      </c>
      <c r="F730" s="36">
        <v>5</v>
      </c>
      <c r="G730" s="37">
        <v>4</v>
      </c>
      <c r="H730" s="37">
        <v>1</v>
      </c>
      <c r="I730" s="91">
        <v>75</v>
      </c>
      <c r="J730" s="36">
        <v>13</v>
      </c>
      <c r="K730" s="37">
        <v>6</v>
      </c>
      <c r="L730" s="37">
        <v>7</v>
      </c>
      <c r="M730" s="65"/>
      <c r="N730" s="65"/>
      <c r="O730" s="65"/>
      <c r="P730" s="65"/>
      <c r="Q730" s="65"/>
      <c r="R730" s="65"/>
      <c r="S730" s="65"/>
      <c r="T730" s="65"/>
      <c r="U730" s="65"/>
      <c r="V730" s="5"/>
      <c r="W730" s="7"/>
      <c r="X730" s="7"/>
      <c r="Y730" s="7"/>
      <c r="Z730" s="3"/>
      <c r="AA730" s="2"/>
      <c r="AB730" s="1"/>
      <c r="AC730" s="1"/>
      <c r="AD730" s="3"/>
      <c r="AE730" s="2"/>
      <c r="AF730" s="1"/>
      <c r="AG730" s="1"/>
    </row>
    <row r="731" spans="1:33" s="35" customFormat="1" ht="15.75" customHeight="1">
      <c r="A731" s="17">
        <v>6</v>
      </c>
      <c r="B731" s="36">
        <v>3</v>
      </c>
      <c r="C731" s="37">
        <v>1</v>
      </c>
      <c r="D731" s="37">
        <v>2</v>
      </c>
      <c r="E731" s="91">
        <v>41</v>
      </c>
      <c r="F731" s="36">
        <v>12</v>
      </c>
      <c r="G731" s="37">
        <v>4</v>
      </c>
      <c r="H731" s="37">
        <v>8</v>
      </c>
      <c r="I731" s="91">
        <v>76</v>
      </c>
      <c r="J731" s="36">
        <v>16</v>
      </c>
      <c r="K731" s="37">
        <v>8</v>
      </c>
      <c r="L731" s="37">
        <v>8</v>
      </c>
      <c r="M731" s="65"/>
      <c r="N731" s="65"/>
      <c r="O731" s="65"/>
      <c r="P731" s="65"/>
      <c r="Q731" s="65"/>
      <c r="R731" s="65"/>
      <c r="S731" s="65"/>
      <c r="T731" s="65"/>
      <c r="U731" s="65"/>
      <c r="V731" s="5"/>
      <c r="W731" s="7"/>
      <c r="X731" s="7"/>
      <c r="Y731" s="7"/>
      <c r="Z731" s="3"/>
      <c r="AA731" s="2"/>
      <c r="AB731" s="1"/>
      <c r="AC731" s="1"/>
      <c r="AD731" s="3"/>
      <c r="AE731" s="2"/>
      <c r="AF731" s="1"/>
      <c r="AG731" s="1"/>
    </row>
    <row r="732" spans="1:33" s="35" customFormat="1" ht="15.75" customHeight="1">
      <c r="A732" s="17">
        <v>7</v>
      </c>
      <c r="B732" s="36">
        <v>1</v>
      </c>
      <c r="C732" s="37">
        <v>0</v>
      </c>
      <c r="D732" s="37">
        <v>1</v>
      </c>
      <c r="E732" s="91">
        <v>42</v>
      </c>
      <c r="F732" s="36">
        <v>9</v>
      </c>
      <c r="G732" s="37">
        <v>4</v>
      </c>
      <c r="H732" s="37">
        <v>5</v>
      </c>
      <c r="I732" s="91">
        <v>77</v>
      </c>
      <c r="J732" s="36">
        <v>13</v>
      </c>
      <c r="K732" s="37">
        <v>4</v>
      </c>
      <c r="L732" s="37">
        <v>9</v>
      </c>
      <c r="M732" s="65"/>
      <c r="N732" s="65"/>
      <c r="O732" s="65"/>
      <c r="P732" s="65"/>
      <c r="Q732" s="65"/>
      <c r="R732" s="65"/>
      <c r="S732" s="65"/>
      <c r="T732" s="65"/>
      <c r="U732" s="65"/>
      <c r="V732" s="5"/>
      <c r="W732" s="7"/>
      <c r="X732" s="7"/>
      <c r="Y732" s="7"/>
      <c r="Z732" s="3"/>
      <c r="AA732" s="2"/>
      <c r="AB732" s="1"/>
      <c r="AC732" s="1"/>
      <c r="AD732" s="3"/>
      <c r="AE732" s="2"/>
      <c r="AF732" s="1"/>
      <c r="AG732" s="1"/>
    </row>
    <row r="733" spans="1:33" s="35" customFormat="1" ht="15.75" customHeight="1">
      <c r="A733" s="17">
        <v>8</v>
      </c>
      <c r="B733" s="36">
        <v>3</v>
      </c>
      <c r="C733" s="37">
        <v>0</v>
      </c>
      <c r="D733" s="37">
        <v>3</v>
      </c>
      <c r="E733" s="91">
        <v>43</v>
      </c>
      <c r="F733" s="36">
        <v>9</v>
      </c>
      <c r="G733" s="37">
        <v>4</v>
      </c>
      <c r="H733" s="37">
        <v>5</v>
      </c>
      <c r="I733" s="91">
        <v>78</v>
      </c>
      <c r="J733" s="36">
        <v>14</v>
      </c>
      <c r="K733" s="37">
        <v>8</v>
      </c>
      <c r="L733" s="37">
        <v>6</v>
      </c>
      <c r="M733" s="65"/>
      <c r="N733" s="65"/>
      <c r="O733" s="65"/>
      <c r="P733" s="65"/>
      <c r="Q733" s="65"/>
      <c r="R733" s="65"/>
      <c r="S733" s="65"/>
      <c r="T733" s="65"/>
      <c r="U733" s="65"/>
      <c r="V733" s="5"/>
      <c r="W733" s="7"/>
      <c r="X733" s="7"/>
      <c r="Y733" s="7"/>
      <c r="Z733" s="3"/>
      <c r="AA733" s="2"/>
      <c r="AB733" s="1"/>
      <c r="AC733" s="1"/>
      <c r="AD733" s="3"/>
      <c r="AE733" s="2"/>
      <c r="AF733" s="1"/>
      <c r="AG733" s="1"/>
    </row>
    <row r="734" spans="1:33" s="35" customFormat="1" ht="18" customHeight="1">
      <c r="A734" s="19">
        <v>9</v>
      </c>
      <c r="B734" s="39">
        <v>6</v>
      </c>
      <c r="C734" s="40">
        <v>2</v>
      </c>
      <c r="D734" s="40">
        <v>4</v>
      </c>
      <c r="E734" s="92">
        <v>44</v>
      </c>
      <c r="F734" s="39">
        <v>10</v>
      </c>
      <c r="G734" s="40">
        <v>6</v>
      </c>
      <c r="H734" s="40">
        <v>4</v>
      </c>
      <c r="I734" s="92">
        <v>79</v>
      </c>
      <c r="J734" s="39">
        <v>3</v>
      </c>
      <c r="K734" s="40">
        <v>2</v>
      </c>
      <c r="L734" s="40">
        <v>1</v>
      </c>
      <c r="M734" s="65"/>
      <c r="N734" s="65"/>
      <c r="O734" s="65"/>
      <c r="P734" s="65"/>
      <c r="Q734" s="65"/>
      <c r="R734" s="65"/>
      <c r="S734" s="65"/>
      <c r="T734" s="65"/>
      <c r="U734" s="65"/>
      <c r="V734" s="5"/>
      <c r="W734" s="7"/>
      <c r="X734" s="7"/>
      <c r="Y734" s="7"/>
      <c r="Z734" s="3"/>
      <c r="AA734" s="2"/>
      <c r="AB734" s="1"/>
      <c r="AC734" s="1"/>
      <c r="AD734" s="3"/>
      <c r="AE734" s="2"/>
      <c r="AF734" s="1"/>
      <c r="AG734" s="1"/>
    </row>
    <row r="735" spans="1:33" s="6" customFormat="1" ht="25.5" customHeight="1">
      <c r="A735" s="10" t="s">
        <v>19</v>
      </c>
      <c r="B735" s="44">
        <v>41</v>
      </c>
      <c r="C735" s="44">
        <v>22</v>
      </c>
      <c r="D735" s="44">
        <v>19</v>
      </c>
      <c r="E735" s="98" t="s">
        <v>20</v>
      </c>
      <c r="F735" s="44">
        <v>57</v>
      </c>
      <c r="G735" s="44">
        <v>33</v>
      </c>
      <c r="H735" s="44">
        <v>24</v>
      </c>
      <c r="I735" s="98" t="s">
        <v>21</v>
      </c>
      <c r="J735" s="44">
        <v>44</v>
      </c>
      <c r="K735" s="44">
        <v>20</v>
      </c>
      <c r="L735" s="44">
        <v>24</v>
      </c>
      <c r="M735" s="65"/>
      <c r="N735" s="65"/>
      <c r="O735" s="65"/>
      <c r="P735" s="65"/>
      <c r="Q735" s="65"/>
      <c r="R735" s="65"/>
      <c r="S735" s="65"/>
      <c r="T735" s="65"/>
      <c r="U735" s="65"/>
      <c r="V735" s="5"/>
      <c r="W735" s="7"/>
      <c r="X735" s="7"/>
      <c r="Y735" s="7"/>
      <c r="Z735" s="3"/>
      <c r="AA735" s="2"/>
      <c r="AB735" s="1"/>
      <c r="AC735" s="1"/>
      <c r="AD735" s="3"/>
      <c r="AE735" s="2"/>
      <c r="AF735" s="1"/>
      <c r="AG735" s="1"/>
    </row>
    <row r="736" spans="1:33" s="35" customFormat="1" ht="15.75" customHeight="1">
      <c r="A736" s="17">
        <v>10</v>
      </c>
      <c r="B736" s="36">
        <v>5</v>
      </c>
      <c r="C736" s="37">
        <v>3</v>
      </c>
      <c r="D736" s="37">
        <v>2</v>
      </c>
      <c r="E736" s="91">
        <v>45</v>
      </c>
      <c r="F736" s="36">
        <v>17</v>
      </c>
      <c r="G736" s="37">
        <v>8</v>
      </c>
      <c r="H736" s="37">
        <v>9</v>
      </c>
      <c r="I736" s="91">
        <v>80</v>
      </c>
      <c r="J736" s="36">
        <v>11</v>
      </c>
      <c r="K736" s="37">
        <v>8</v>
      </c>
      <c r="L736" s="37">
        <v>3</v>
      </c>
      <c r="M736" s="65"/>
      <c r="N736" s="65"/>
      <c r="O736" s="65"/>
      <c r="P736" s="65"/>
      <c r="Q736" s="65"/>
      <c r="R736" s="65"/>
      <c r="S736" s="65"/>
      <c r="T736" s="65"/>
      <c r="U736" s="65"/>
      <c r="V736" s="5"/>
      <c r="W736" s="7"/>
      <c r="X736" s="7"/>
      <c r="Y736" s="7"/>
      <c r="Z736" s="3"/>
      <c r="AA736" s="2"/>
      <c r="AB736" s="1"/>
      <c r="AC736" s="1"/>
      <c r="AD736" s="3"/>
      <c r="AE736" s="2"/>
      <c r="AF736" s="1"/>
      <c r="AG736" s="1"/>
    </row>
    <row r="737" spans="1:33" s="35" customFormat="1" ht="15.75" customHeight="1">
      <c r="A737" s="17">
        <v>11</v>
      </c>
      <c r="B737" s="36">
        <v>8</v>
      </c>
      <c r="C737" s="37">
        <v>4</v>
      </c>
      <c r="D737" s="37">
        <v>4</v>
      </c>
      <c r="E737" s="91">
        <v>46</v>
      </c>
      <c r="F737" s="36">
        <v>12</v>
      </c>
      <c r="G737" s="37">
        <v>7</v>
      </c>
      <c r="H737" s="37">
        <v>5</v>
      </c>
      <c r="I737" s="91">
        <v>81</v>
      </c>
      <c r="J737" s="36">
        <v>6</v>
      </c>
      <c r="K737" s="37">
        <v>2</v>
      </c>
      <c r="L737" s="37">
        <v>4</v>
      </c>
      <c r="M737" s="65"/>
      <c r="N737" s="65"/>
      <c r="O737" s="65"/>
      <c r="P737" s="65"/>
      <c r="Q737" s="65"/>
      <c r="R737" s="65"/>
      <c r="S737" s="65"/>
      <c r="T737" s="65"/>
      <c r="U737" s="65"/>
      <c r="V737" s="5"/>
      <c r="W737" s="7"/>
      <c r="X737" s="7"/>
      <c r="Y737" s="7"/>
      <c r="Z737" s="3"/>
      <c r="AA737" s="2"/>
      <c r="AB737" s="1"/>
      <c r="AC737" s="1"/>
      <c r="AD737" s="3"/>
      <c r="AE737" s="2"/>
      <c r="AF737" s="1"/>
      <c r="AG737" s="1"/>
    </row>
    <row r="738" spans="1:33" s="35" customFormat="1" ht="15.75" customHeight="1">
      <c r="A738" s="17">
        <v>12</v>
      </c>
      <c r="B738" s="36">
        <v>9</v>
      </c>
      <c r="C738" s="37">
        <v>5</v>
      </c>
      <c r="D738" s="37">
        <v>4</v>
      </c>
      <c r="E738" s="91">
        <v>47</v>
      </c>
      <c r="F738" s="36">
        <v>7</v>
      </c>
      <c r="G738" s="37">
        <v>6</v>
      </c>
      <c r="H738" s="37">
        <v>1</v>
      </c>
      <c r="I738" s="91">
        <v>82</v>
      </c>
      <c r="J738" s="36">
        <v>6</v>
      </c>
      <c r="K738" s="37">
        <v>0</v>
      </c>
      <c r="L738" s="37">
        <v>6</v>
      </c>
      <c r="M738" s="65"/>
      <c r="N738" s="65"/>
      <c r="O738" s="65"/>
      <c r="P738" s="65"/>
      <c r="Q738" s="65"/>
      <c r="R738" s="65"/>
      <c r="S738" s="65"/>
      <c r="T738" s="65"/>
      <c r="U738" s="65"/>
      <c r="V738" s="5"/>
      <c r="W738" s="7"/>
      <c r="X738" s="7"/>
      <c r="Y738" s="7"/>
      <c r="Z738" s="3"/>
      <c r="AA738" s="2"/>
      <c r="AB738" s="1"/>
      <c r="AC738" s="1"/>
      <c r="AD738" s="3"/>
      <c r="AE738" s="2"/>
      <c r="AF738" s="1"/>
      <c r="AG738" s="1"/>
    </row>
    <row r="739" spans="1:33" s="35" customFormat="1" ht="15.75" customHeight="1">
      <c r="A739" s="17">
        <v>13</v>
      </c>
      <c r="B739" s="36">
        <v>9</v>
      </c>
      <c r="C739" s="37">
        <v>3</v>
      </c>
      <c r="D739" s="37">
        <v>6</v>
      </c>
      <c r="E739" s="91">
        <v>48</v>
      </c>
      <c r="F739" s="36">
        <v>9</v>
      </c>
      <c r="G739" s="37">
        <v>5</v>
      </c>
      <c r="H739" s="37">
        <v>4</v>
      </c>
      <c r="I739" s="91">
        <v>83</v>
      </c>
      <c r="J739" s="36">
        <v>10</v>
      </c>
      <c r="K739" s="37">
        <v>4</v>
      </c>
      <c r="L739" s="37">
        <v>6</v>
      </c>
      <c r="M739" s="65"/>
      <c r="N739" s="65"/>
      <c r="O739" s="65"/>
      <c r="P739" s="65"/>
      <c r="Q739" s="65"/>
      <c r="R739" s="65"/>
      <c r="S739" s="65"/>
      <c r="T739" s="65"/>
      <c r="U739" s="65"/>
      <c r="V739" s="5"/>
      <c r="W739" s="7"/>
      <c r="X739" s="7"/>
      <c r="Y739" s="7"/>
      <c r="Z739" s="3"/>
      <c r="AA739" s="2"/>
      <c r="AB739" s="1"/>
      <c r="AC739" s="1"/>
      <c r="AD739" s="3"/>
      <c r="AE739" s="2"/>
      <c r="AF739" s="1"/>
      <c r="AG739" s="1"/>
    </row>
    <row r="740" spans="1:33" s="35" customFormat="1" ht="18" customHeight="1">
      <c r="A740" s="19">
        <v>14</v>
      </c>
      <c r="B740" s="39">
        <v>10</v>
      </c>
      <c r="C740" s="40">
        <v>7</v>
      </c>
      <c r="D740" s="40">
        <v>3</v>
      </c>
      <c r="E740" s="92">
        <v>49</v>
      </c>
      <c r="F740" s="39">
        <v>12</v>
      </c>
      <c r="G740" s="40">
        <v>7</v>
      </c>
      <c r="H740" s="40">
        <v>5</v>
      </c>
      <c r="I740" s="92">
        <v>84</v>
      </c>
      <c r="J740" s="39">
        <v>11</v>
      </c>
      <c r="K740" s="40">
        <v>6</v>
      </c>
      <c r="L740" s="40">
        <v>5</v>
      </c>
      <c r="M740" s="65"/>
      <c r="N740" s="65"/>
      <c r="O740" s="65"/>
      <c r="P740" s="65"/>
      <c r="Q740" s="65"/>
      <c r="R740" s="65"/>
      <c r="S740" s="65"/>
      <c r="T740" s="65"/>
      <c r="U740" s="65"/>
      <c r="V740" s="5"/>
      <c r="W740" s="7"/>
      <c r="X740" s="7"/>
      <c r="Y740" s="7"/>
      <c r="Z740" s="3"/>
      <c r="AA740" s="2"/>
      <c r="AB740" s="1"/>
      <c r="AC740" s="1"/>
      <c r="AD740" s="3"/>
      <c r="AE740" s="2"/>
      <c r="AF740" s="1"/>
      <c r="AG740" s="1"/>
    </row>
    <row r="741" spans="1:33" s="6" customFormat="1" ht="25.5" customHeight="1">
      <c r="A741" s="10" t="s">
        <v>22</v>
      </c>
      <c r="B741" s="44">
        <v>48</v>
      </c>
      <c r="C741" s="44">
        <v>27</v>
      </c>
      <c r="D741" s="44">
        <v>21</v>
      </c>
      <c r="E741" s="98" t="s">
        <v>23</v>
      </c>
      <c r="F741" s="44">
        <v>56</v>
      </c>
      <c r="G741" s="44">
        <v>27</v>
      </c>
      <c r="H741" s="44">
        <v>29</v>
      </c>
      <c r="I741" s="98" t="s">
        <v>24</v>
      </c>
      <c r="J741" s="44">
        <v>31</v>
      </c>
      <c r="K741" s="44">
        <v>10</v>
      </c>
      <c r="L741" s="44">
        <v>21</v>
      </c>
      <c r="M741" s="65"/>
      <c r="N741" s="65"/>
      <c r="O741" s="65"/>
      <c r="P741" s="65"/>
      <c r="Q741" s="65"/>
      <c r="R741" s="65"/>
      <c r="S741" s="65"/>
      <c r="T741" s="65"/>
      <c r="U741" s="65"/>
      <c r="V741" s="5"/>
      <c r="W741" s="7"/>
      <c r="X741" s="7"/>
      <c r="Y741" s="7"/>
      <c r="Z741" s="3"/>
      <c r="AA741" s="2"/>
      <c r="AB741" s="1"/>
      <c r="AC741" s="1"/>
      <c r="AD741" s="3"/>
      <c r="AE741" s="2"/>
      <c r="AF741" s="1"/>
      <c r="AG741" s="1"/>
    </row>
    <row r="742" spans="1:33" s="35" customFormat="1" ht="15.75" customHeight="1">
      <c r="A742" s="17">
        <v>15</v>
      </c>
      <c r="B742" s="36">
        <v>11</v>
      </c>
      <c r="C742" s="37">
        <v>6</v>
      </c>
      <c r="D742" s="37">
        <v>5</v>
      </c>
      <c r="E742" s="91">
        <v>50</v>
      </c>
      <c r="F742" s="36">
        <v>11</v>
      </c>
      <c r="G742" s="37">
        <v>6</v>
      </c>
      <c r="H742" s="37">
        <v>5</v>
      </c>
      <c r="I742" s="91">
        <v>85</v>
      </c>
      <c r="J742" s="36">
        <v>7</v>
      </c>
      <c r="K742" s="37">
        <v>3</v>
      </c>
      <c r="L742" s="37">
        <v>4</v>
      </c>
      <c r="M742" s="65"/>
      <c r="N742" s="65"/>
      <c r="O742" s="65"/>
      <c r="P742" s="65"/>
      <c r="Q742" s="65"/>
      <c r="R742" s="65"/>
      <c r="S742" s="65"/>
      <c r="T742" s="65"/>
      <c r="U742" s="65"/>
      <c r="V742" s="5"/>
      <c r="W742" s="7"/>
      <c r="X742" s="7"/>
      <c r="Y742" s="7"/>
      <c r="Z742" s="3"/>
      <c r="AA742" s="2"/>
      <c r="AB742" s="1"/>
      <c r="AC742" s="1"/>
      <c r="AD742" s="3"/>
      <c r="AE742" s="2"/>
      <c r="AF742" s="1"/>
      <c r="AG742" s="1"/>
    </row>
    <row r="743" spans="1:33" s="35" customFormat="1" ht="15.75" customHeight="1">
      <c r="A743" s="17">
        <v>16</v>
      </c>
      <c r="B743" s="36">
        <v>7</v>
      </c>
      <c r="C743" s="37">
        <v>4</v>
      </c>
      <c r="D743" s="37">
        <v>3</v>
      </c>
      <c r="E743" s="91">
        <v>51</v>
      </c>
      <c r="F743" s="36">
        <v>5</v>
      </c>
      <c r="G743" s="37">
        <v>2</v>
      </c>
      <c r="H743" s="37">
        <v>3</v>
      </c>
      <c r="I743" s="91">
        <v>86</v>
      </c>
      <c r="J743" s="36">
        <v>4</v>
      </c>
      <c r="K743" s="37">
        <v>1</v>
      </c>
      <c r="L743" s="37">
        <v>3</v>
      </c>
      <c r="M743" s="65"/>
      <c r="N743" s="65"/>
      <c r="O743" s="65"/>
      <c r="P743" s="65"/>
      <c r="Q743" s="65"/>
      <c r="R743" s="65"/>
      <c r="S743" s="65"/>
      <c r="T743" s="65"/>
      <c r="U743" s="65"/>
      <c r="V743" s="5"/>
      <c r="W743" s="7"/>
      <c r="X743" s="7"/>
      <c r="Y743" s="7"/>
      <c r="Z743" s="3"/>
      <c r="AA743" s="2"/>
      <c r="AB743" s="1"/>
      <c r="AC743" s="1"/>
      <c r="AD743" s="3"/>
      <c r="AE743" s="2"/>
      <c r="AF743" s="1"/>
      <c r="AG743" s="1"/>
    </row>
    <row r="744" spans="1:33" s="35" customFormat="1" ht="15.75" customHeight="1">
      <c r="A744" s="17">
        <v>17</v>
      </c>
      <c r="B744" s="36">
        <v>7</v>
      </c>
      <c r="C744" s="37">
        <v>3</v>
      </c>
      <c r="D744" s="37">
        <v>4</v>
      </c>
      <c r="E744" s="91">
        <v>52</v>
      </c>
      <c r="F744" s="36">
        <v>11</v>
      </c>
      <c r="G744" s="37">
        <v>6</v>
      </c>
      <c r="H744" s="37">
        <v>5</v>
      </c>
      <c r="I744" s="91">
        <v>87</v>
      </c>
      <c r="J744" s="36">
        <v>9</v>
      </c>
      <c r="K744" s="37">
        <v>3</v>
      </c>
      <c r="L744" s="37">
        <v>6</v>
      </c>
      <c r="M744" s="65"/>
      <c r="N744" s="65"/>
      <c r="O744" s="65"/>
      <c r="P744" s="65"/>
      <c r="Q744" s="65"/>
      <c r="R744" s="65"/>
      <c r="S744" s="65"/>
      <c r="T744" s="65"/>
      <c r="U744" s="65"/>
      <c r="V744" s="5"/>
      <c r="W744" s="7"/>
      <c r="X744" s="7"/>
      <c r="Y744" s="7"/>
      <c r="Z744" s="3"/>
      <c r="AA744" s="2"/>
      <c r="AB744" s="1"/>
      <c r="AC744" s="1"/>
      <c r="AD744" s="3"/>
      <c r="AE744" s="2"/>
      <c r="AF744" s="1"/>
      <c r="AG744" s="1"/>
    </row>
    <row r="745" spans="1:33" s="35" customFormat="1" ht="15.75" customHeight="1">
      <c r="A745" s="17">
        <v>18</v>
      </c>
      <c r="B745" s="36">
        <v>9</v>
      </c>
      <c r="C745" s="37">
        <v>4</v>
      </c>
      <c r="D745" s="37">
        <v>5</v>
      </c>
      <c r="E745" s="91">
        <v>53</v>
      </c>
      <c r="F745" s="36">
        <v>14</v>
      </c>
      <c r="G745" s="37">
        <v>7</v>
      </c>
      <c r="H745" s="37">
        <v>7</v>
      </c>
      <c r="I745" s="91">
        <v>88</v>
      </c>
      <c r="J745" s="36">
        <v>4</v>
      </c>
      <c r="K745" s="37">
        <v>1</v>
      </c>
      <c r="L745" s="37">
        <v>3</v>
      </c>
      <c r="M745" s="65"/>
      <c r="N745" s="65"/>
      <c r="O745" s="65"/>
      <c r="P745" s="65"/>
      <c r="Q745" s="65"/>
      <c r="R745" s="65"/>
      <c r="S745" s="65"/>
      <c r="T745" s="65"/>
      <c r="U745" s="65"/>
      <c r="V745" s="5"/>
      <c r="W745" s="7"/>
      <c r="X745" s="7"/>
      <c r="Y745" s="7"/>
      <c r="Z745" s="3"/>
      <c r="AA745" s="2"/>
      <c r="AB745" s="1"/>
      <c r="AC745" s="1"/>
      <c r="AD745" s="3"/>
      <c r="AE745" s="2"/>
      <c r="AF745" s="1"/>
      <c r="AG745" s="1"/>
    </row>
    <row r="746" spans="1:33" s="35" customFormat="1" ht="18" customHeight="1">
      <c r="A746" s="19">
        <v>19</v>
      </c>
      <c r="B746" s="39">
        <v>14</v>
      </c>
      <c r="C746" s="40">
        <v>10</v>
      </c>
      <c r="D746" s="40">
        <v>4</v>
      </c>
      <c r="E746" s="92">
        <v>54</v>
      </c>
      <c r="F746" s="39">
        <v>15</v>
      </c>
      <c r="G746" s="40">
        <v>6</v>
      </c>
      <c r="H746" s="40">
        <v>9</v>
      </c>
      <c r="I746" s="92">
        <v>89</v>
      </c>
      <c r="J746" s="39">
        <v>7</v>
      </c>
      <c r="K746" s="40">
        <v>2</v>
      </c>
      <c r="L746" s="40">
        <v>5</v>
      </c>
      <c r="M746" s="65"/>
      <c r="N746" s="65"/>
      <c r="O746" s="65"/>
      <c r="P746" s="65"/>
      <c r="Q746" s="65"/>
      <c r="R746" s="65"/>
      <c r="S746" s="65"/>
      <c r="T746" s="65"/>
      <c r="U746" s="65"/>
      <c r="V746" s="5"/>
      <c r="W746" s="7"/>
      <c r="X746" s="7"/>
      <c r="Y746" s="7"/>
      <c r="Z746" s="3"/>
      <c r="AA746" s="2"/>
      <c r="AB746" s="1"/>
      <c r="AC746" s="1"/>
      <c r="AD746" s="3"/>
      <c r="AE746" s="2"/>
      <c r="AF746" s="1"/>
      <c r="AG746" s="1"/>
    </row>
    <row r="747" spans="1:33" s="6" customFormat="1" ht="25.5" customHeight="1">
      <c r="A747" s="10" t="s">
        <v>25</v>
      </c>
      <c r="B747" s="44">
        <v>30</v>
      </c>
      <c r="C747" s="44">
        <v>22</v>
      </c>
      <c r="D747" s="44">
        <v>8</v>
      </c>
      <c r="E747" s="98" t="s">
        <v>26</v>
      </c>
      <c r="F747" s="44">
        <v>47</v>
      </c>
      <c r="G747" s="44">
        <v>22</v>
      </c>
      <c r="H747" s="44">
        <v>25</v>
      </c>
      <c r="I747" s="98" t="s">
        <v>27</v>
      </c>
      <c r="J747" s="44">
        <v>18</v>
      </c>
      <c r="K747" s="44">
        <v>8</v>
      </c>
      <c r="L747" s="44">
        <v>10</v>
      </c>
      <c r="M747" s="65"/>
      <c r="N747" s="65"/>
      <c r="O747" s="65"/>
      <c r="P747" s="65"/>
      <c r="Q747" s="65"/>
      <c r="R747" s="65"/>
      <c r="S747" s="65"/>
      <c r="T747" s="65"/>
      <c r="U747" s="65"/>
      <c r="V747" s="5"/>
      <c r="W747" s="7"/>
      <c r="X747" s="7"/>
      <c r="Y747" s="7"/>
      <c r="Z747" s="3"/>
      <c r="AA747" s="2"/>
      <c r="AB747" s="1"/>
      <c r="AC747" s="1"/>
      <c r="AD747" s="3"/>
      <c r="AE747" s="2"/>
      <c r="AF747" s="1"/>
      <c r="AG747" s="1"/>
    </row>
    <row r="748" spans="1:33" s="35" customFormat="1" ht="15.75" customHeight="1">
      <c r="A748" s="17">
        <v>20</v>
      </c>
      <c r="B748" s="36">
        <v>10</v>
      </c>
      <c r="C748" s="37">
        <v>8</v>
      </c>
      <c r="D748" s="37">
        <v>2</v>
      </c>
      <c r="E748" s="91">
        <v>55</v>
      </c>
      <c r="F748" s="36">
        <v>10</v>
      </c>
      <c r="G748" s="37">
        <v>5</v>
      </c>
      <c r="H748" s="37">
        <v>5</v>
      </c>
      <c r="I748" s="91">
        <v>90</v>
      </c>
      <c r="J748" s="36">
        <v>6</v>
      </c>
      <c r="K748" s="37">
        <v>3</v>
      </c>
      <c r="L748" s="37">
        <v>3</v>
      </c>
      <c r="M748" s="65"/>
      <c r="N748" s="65"/>
      <c r="O748" s="65"/>
      <c r="P748" s="65"/>
      <c r="Q748" s="65"/>
      <c r="R748" s="65"/>
      <c r="S748" s="65"/>
      <c r="T748" s="65"/>
      <c r="U748" s="65"/>
      <c r="V748" s="5"/>
      <c r="W748" s="7"/>
      <c r="X748" s="7"/>
      <c r="Y748" s="7"/>
      <c r="Z748" s="3"/>
      <c r="AA748" s="2"/>
      <c r="AB748" s="1"/>
      <c r="AC748" s="1"/>
      <c r="AD748" s="3"/>
      <c r="AE748" s="2"/>
      <c r="AF748" s="1"/>
      <c r="AG748" s="1"/>
    </row>
    <row r="749" spans="1:33" s="35" customFormat="1" ht="15.75" customHeight="1">
      <c r="A749" s="17">
        <v>21</v>
      </c>
      <c r="B749" s="36">
        <v>5</v>
      </c>
      <c r="C749" s="37">
        <v>3</v>
      </c>
      <c r="D749" s="37">
        <v>2</v>
      </c>
      <c r="E749" s="91">
        <v>56</v>
      </c>
      <c r="F749" s="36">
        <v>12</v>
      </c>
      <c r="G749" s="37">
        <v>7</v>
      </c>
      <c r="H749" s="37">
        <v>5</v>
      </c>
      <c r="I749" s="91">
        <v>91</v>
      </c>
      <c r="J749" s="36">
        <v>3</v>
      </c>
      <c r="K749" s="37">
        <v>2</v>
      </c>
      <c r="L749" s="37">
        <v>1</v>
      </c>
      <c r="M749" s="65"/>
      <c r="N749" s="65"/>
      <c r="O749" s="65"/>
      <c r="P749" s="65"/>
      <c r="Q749" s="65"/>
      <c r="R749" s="65"/>
      <c r="S749" s="65"/>
      <c r="T749" s="65"/>
      <c r="U749" s="65"/>
      <c r="V749" s="5"/>
      <c r="W749" s="7"/>
      <c r="X749" s="7"/>
      <c r="Y749" s="7"/>
      <c r="Z749" s="3"/>
      <c r="AA749" s="2"/>
      <c r="AB749" s="1"/>
      <c r="AC749" s="1"/>
      <c r="AD749" s="3"/>
      <c r="AE749" s="2"/>
      <c r="AF749" s="1"/>
      <c r="AG749" s="1"/>
    </row>
    <row r="750" spans="1:33" s="35" customFormat="1" ht="15.75" customHeight="1">
      <c r="A750" s="17">
        <v>22</v>
      </c>
      <c r="B750" s="36">
        <v>3</v>
      </c>
      <c r="C750" s="37">
        <v>1</v>
      </c>
      <c r="D750" s="37">
        <v>2</v>
      </c>
      <c r="E750" s="91">
        <v>57</v>
      </c>
      <c r="F750" s="36">
        <v>9</v>
      </c>
      <c r="G750" s="37">
        <v>5</v>
      </c>
      <c r="H750" s="37">
        <v>4</v>
      </c>
      <c r="I750" s="91">
        <v>92</v>
      </c>
      <c r="J750" s="36">
        <v>6</v>
      </c>
      <c r="K750" s="37">
        <v>1</v>
      </c>
      <c r="L750" s="37">
        <v>5</v>
      </c>
      <c r="M750" s="65"/>
      <c r="N750" s="65"/>
      <c r="O750" s="65"/>
      <c r="P750" s="65"/>
      <c r="Q750" s="65"/>
      <c r="R750" s="65"/>
      <c r="S750" s="65"/>
      <c r="T750" s="65"/>
      <c r="U750" s="65"/>
      <c r="V750" s="5"/>
      <c r="W750" s="7"/>
      <c r="X750" s="7"/>
      <c r="Y750" s="7"/>
      <c r="Z750" s="3"/>
      <c r="AA750" s="2"/>
      <c r="AB750" s="1"/>
      <c r="AC750" s="1"/>
      <c r="AD750" s="3"/>
      <c r="AE750" s="2"/>
      <c r="AF750" s="1"/>
      <c r="AG750" s="1"/>
    </row>
    <row r="751" spans="1:33" s="35" customFormat="1" ht="15.75" customHeight="1">
      <c r="A751" s="17">
        <v>23</v>
      </c>
      <c r="B751" s="36">
        <v>10</v>
      </c>
      <c r="C751" s="37">
        <v>8</v>
      </c>
      <c r="D751" s="37">
        <v>2</v>
      </c>
      <c r="E751" s="91">
        <v>58</v>
      </c>
      <c r="F751" s="36">
        <v>8</v>
      </c>
      <c r="G751" s="37">
        <v>3</v>
      </c>
      <c r="H751" s="37">
        <v>5</v>
      </c>
      <c r="I751" s="91">
        <v>93</v>
      </c>
      <c r="J751" s="36">
        <v>2</v>
      </c>
      <c r="K751" s="37">
        <v>1</v>
      </c>
      <c r="L751" s="37">
        <v>1</v>
      </c>
      <c r="M751" s="65"/>
      <c r="N751" s="65"/>
      <c r="O751" s="65"/>
      <c r="P751" s="65"/>
      <c r="Q751" s="65"/>
      <c r="R751" s="65"/>
      <c r="S751" s="65"/>
      <c r="T751" s="65"/>
      <c r="U751" s="65"/>
      <c r="V751" s="5"/>
      <c r="W751" s="7"/>
      <c r="X751" s="7"/>
      <c r="Y751" s="7"/>
      <c r="Z751" s="3"/>
      <c r="AA751" s="2"/>
      <c r="AB751" s="1"/>
      <c r="AC751" s="1"/>
      <c r="AD751" s="3"/>
      <c r="AE751" s="2"/>
      <c r="AF751" s="1"/>
      <c r="AG751" s="1"/>
    </row>
    <row r="752" spans="1:33" s="35" customFormat="1" ht="18" customHeight="1">
      <c r="A752" s="19">
        <v>24</v>
      </c>
      <c r="B752" s="39">
        <v>2</v>
      </c>
      <c r="C752" s="40">
        <v>2</v>
      </c>
      <c r="D752" s="40">
        <v>0</v>
      </c>
      <c r="E752" s="92">
        <v>59</v>
      </c>
      <c r="F752" s="39">
        <v>8</v>
      </c>
      <c r="G752" s="40">
        <v>2</v>
      </c>
      <c r="H752" s="40">
        <v>6</v>
      </c>
      <c r="I752" s="92">
        <v>94</v>
      </c>
      <c r="J752" s="39">
        <v>1</v>
      </c>
      <c r="K752" s="40">
        <v>1</v>
      </c>
      <c r="L752" s="40">
        <v>0</v>
      </c>
      <c r="M752" s="65"/>
      <c r="N752" s="65"/>
      <c r="O752" s="65"/>
      <c r="P752" s="65"/>
      <c r="Q752" s="65"/>
      <c r="R752" s="65"/>
      <c r="S752" s="65"/>
      <c r="T752" s="65"/>
      <c r="U752" s="65"/>
      <c r="V752" s="5"/>
      <c r="W752" s="7"/>
      <c r="X752" s="7"/>
      <c r="Y752" s="7"/>
      <c r="Z752" s="3"/>
      <c r="AA752" s="2"/>
      <c r="AB752" s="1"/>
      <c r="AC752" s="1"/>
      <c r="AD752" s="3"/>
      <c r="AE752" s="2"/>
      <c r="AF752" s="1"/>
      <c r="AG752" s="1"/>
    </row>
    <row r="753" spans="1:33" s="6" customFormat="1" ht="25.5" customHeight="1">
      <c r="A753" s="10" t="s">
        <v>28</v>
      </c>
      <c r="B753" s="44">
        <v>34</v>
      </c>
      <c r="C753" s="44">
        <v>21</v>
      </c>
      <c r="D753" s="44">
        <v>13</v>
      </c>
      <c r="E753" s="98" t="s">
        <v>29</v>
      </c>
      <c r="F753" s="44">
        <v>72</v>
      </c>
      <c r="G753" s="44">
        <v>39</v>
      </c>
      <c r="H753" s="44">
        <v>33</v>
      </c>
      <c r="I753" s="93" t="s">
        <v>30</v>
      </c>
      <c r="J753" s="44">
        <v>9</v>
      </c>
      <c r="K753" s="44">
        <v>1</v>
      </c>
      <c r="L753" s="44">
        <v>8</v>
      </c>
      <c r="M753" s="65"/>
      <c r="N753" s="65"/>
      <c r="O753" s="65"/>
      <c r="P753" s="65"/>
      <c r="Q753" s="65"/>
      <c r="R753" s="65"/>
      <c r="S753" s="65"/>
      <c r="T753" s="65"/>
      <c r="U753" s="65"/>
      <c r="V753" s="5"/>
      <c r="W753" s="7"/>
      <c r="X753" s="7"/>
      <c r="Y753" s="7"/>
      <c r="Z753" s="3"/>
      <c r="AA753" s="2"/>
      <c r="AB753" s="1"/>
      <c r="AC753" s="1"/>
      <c r="AD753" s="3"/>
      <c r="AE753" s="2"/>
      <c r="AF753" s="1"/>
      <c r="AG753" s="1"/>
    </row>
    <row r="754" spans="1:33" s="35" customFormat="1" ht="15.75" customHeight="1">
      <c r="A754" s="17">
        <v>25</v>
      </c>
      <c r="B754" s="36">
        <v>9</v>
      </c>
      <c r="C754" s="37">
        <v>4</v>
      </c>
      <c r="D754" s="37">
        <v>5</v>
      </c>
      <c r="E754" s="91">
        <v>60</v>
      </c>
      <c r="F754" s="36">
        <v>13</v>
      </c>
      <c r="G754" s="37">
        <v>4</v>
      </c>
      <c r="H754" s="37">
        <v>9</v>
      </c>
      <c r="I754" s="91">
        <v>95</v>
      </c>
      <c r="J754" s="36">
        <v>2</v>
      </c>
      <c r="K754" s="37">
        <v>0</v>
      </c>
      <c r="L754" s="37">
        <v>2</v>
      </c>
      <c r="M754" s="65"/>
      <c r="N754" s="65"/>
      <c r="O754" s="65"/>
      <c r="P754" s="65"/>
      <c r="Q754" s="65"/>
      <c r="R754" s="65"/>
      <c r="S754" s="65"/>
      <c r="T754" s="65"/>
      <c r="U754" s="65"/>
      <c r="V754" s="5"/>
      <c r="W754" s="7"/>
      <c r="X754" s="7"/>
      <c r="Y754" s="7"/>
      <c r="Z754" s="3"/>
      <c r="AA754" s="2"/>
      <c r="AB754" s="1"/>
      <c r="AC754" s="1"/>
      <c r="AD754" s="3"/>
      <c r="AE754" s="2"/>
      <c r="AF754" s="1"/>
      <c r="AG754" s="1"/>
    </row>
    <row r="755" spans="1:33" s="35" customFormat="1" ht="15.75" customHeight="1">
      <c r="A755" s="17">
        <v>26</v>
      </c>
      <c r="B755" s="36">
        <v>8</v>
      </c>
      <c r="C755" s="37">
        <v>8</v>
      </c>
      <c r="D755" s="37">
        <v>0</v>
      </c>
      <c r="E755" s="91">
        <v>61</v>
      </c>
      <c r="F755" s="36">
        <v>14</v>
      </c>
      <c r="G755" s="37">
        <v>8</v>
      </c>
      <c r="H755" s="37">
        <v>6</v>
      </c>
      <c r="I755" s="91">
        <v>96</v>
      </c>
      <c r="J755" s="36">
        <v>4</v>
      </c>
      <c r="K755" s="37">
        <v>0</v>
      </c>
      <c r="L755" s="37">
        <v>4</v>
      </c>
      <c r="M755" s="65"/>
      <c r="N755" s="65"/>
      <c r="O755" s="65"/>
      <c r="P755" s="65"/>
      <c r="Q755" s="65"/>
      <c r="R755" s="65"/>
      <c r="S755" s="65"/>
      <c r="T755" s="65"/>
      <c r="U755" s="65"/>
      <c r="V755" s="5"/>
      <c r="W755" s="7"/>
      <c r="X755" s="7"/>
      <c r="Y755" s="7"/>
      <c r="Z755" s="3"/>
      <c r="AA755" s="2"/>
      <c r="AB755" s="1"/>
      <c r="AC755" s="1"/>
      <c r="AD755" s="3"/>
      <c r="AE755" s="2"/>
      <c r="AF755" s="1"/>
      <c r="AG755" s="1"/>
    </row>
    <row r="756" spans="1:33" s="35" customFormat="1" ht="15.75" customHeight="1">
      <c r="A756" s="17">
        <v>27</v>
      </c>
      <c r="B756" s="36">
        <v>2</v>
      </c>
      <c r="C756" s="37">
        <v>0</v>
      </c>
      <c r="D756" s="37">
        <v>2</v>
      </c>
      <c r="E756" s="91">
        <v>62</v>
      </c>
      <c r="F756" s="36">
        <v>12</v>
      </c>
      <c r="G756" s="37">
        <v>6</v>
      </c>
      <c r="H756" s="37">
        <v>6</v>
      </c>
      <c r="I756" s="91">
        <v>97</v>
      </c>
      <c r="J756" s="36">
        <v>0</v>
      </c>
      <c r="K756" s="37">
        <v>0</v>
      </c>
      <c r="L756" s="37">
        <v>0</v>
      </c>
      <c r="M756" s="65"/>
      <c r="N756" s="65"/>
      <c r="O756" s="65"/>
      <c r="P756" s="65"/>
      <c r="Q756" s="65"/>
      <c r="R756" s="65"/>
      <c r="S756" s="65"/>
      <c r="T756" s="65"/>
      <c r="U756" s="65"/>
      <c r="V756" s="5"/>
      <c r="W756" s="7"/>
      <c r="X756" s="7"/>
      <c r="Y756" s="7"/>
      <c r="Z756" s="3"/>
      <c r="AA756" s="2"/>
      <c r="AB756" s="1"/>
      <c r="AC756" s="1"/>
      <c r="AD756" s="3"/>
      <c r="AE756" s="2"/>
      <c r="AF756" s="1"/>
      <c r="AG756" s="1"/>
    </row>
    <row r="757" spans="1:33" s="35" customFormat="1" ht="15.75" customHeight="1">
      <c r="A757" s="17">
        <v>28</v>
      </c>
      <c r="B757" s="36">
        <v>12</v>
      </c>
      <c r="C757" s="37">
        <v>8</v>
      </c>
      <c r="D757" s="37">
        <v>4</v>
      </c>
      <c r="E757" s="91">
        <v>63</v>
      </c>
      <c r="F757" s="36">
        <v>18</v>
      </c>
      <c r="G757" s="37">
        <v>9</v>
      </c>
      <c r="H757" s="37">
        <v>9</v>
      </c>
      <c r="I757" s="91">
        <v>98</v>
      </c>
      <c r="J757" s="36">
        <v>1</v>
      </c>
      <c r="K757" s="37">
        <v>0</v>
      </c>
      <c r="L757" s="37">
        <v>1</v>
      </c>
      <c r="M757" s="65"/>
      <c r="N757" s="65"/>
      <c r="O757" s="65"/>
      <c r="P757" s="65"/>
      <c r="Q757" s="65"/>
      <c r="R757" s="65"/>
      <c r="S757" s="65"/>
      <c r="T757" s="65"/>
      <c r="U757" s="65"/>
      <c r="V757" s="5"/>
      <c r="W757" s="7"/>
      <c r="X757" s="7"/>
      <c r="Y757" s="7"/>
      <c r="Z757" s="3"/>
      <c r="AA757" s="2"/>
      <c r="AB757" s="1"/>
      <c r="AC757" s="1"/>
      <c r="AD757" s="3"/>
      <c r="AE757" s="2"/>
      <c r="AF757" s="1"/>
      <c r="AG757" s="1"/>
    </row>
    <row r="758" spans="1:33" s="35" customFormat="1" ht="18" customHeight="1">
      <c r="A758" s="19">
        <v>29</v>
      </c>
      <c r="B758" s="39">
        <v>3</v>
      </c>
      <c r="C758" s="40">
        <v>1</v>
      </c>
      <c r="D758" s="40">
        <v>2</v>
      </c>
      <c r="E758" s="92">
        <v>64</v>
      </c>
      <c r="F758" s="39">
        <v>15</v>
      </c>
      <c r="G758" s="40">
        <v>12</v>
      </c>
      <c r="H758" s="40">
        <v>3</v>
      </c>
      <c r="I758" s="91">
        <v>99</v>
      </c>
      <c r="J758" s="36">
        <v>0</v>
      </c>
      <c r="K758" s="37">
        <v>0</v>
      </c>
      <c r="L758" s="37">
        <v>0</v>
      </c>
      <c r="M758" s="65"/>
      <c r="N758" s="65"/>
      <c r="O758" s="65"/>
      <c r="P758" s="65"/>
      <c r="Q758" s="65"/>
      <c r="R758" s="65"/>
      <c r="S758" s="65"/>
      <c r="T758" s="65"/>
      <c r="U758" s="65"/>
      <c r="V758" s="5"/>
      <c r="W758" s="7"/>
      <c r="X758" s="7"/>
      <c r="Y758" s="7"/>
      <c r="Z758" s="3"/>
      <c r="AA758" s="2"/>
      <c r="AB758" s="1"/>
      <c r="AC758" s="1"/>
      <c r="AD758" s="3"/>
      <c r="AE758" s="2"/>
      <c r="AF758" s="1"/>
      <c r="AG758" s="1"/>
    </row>
    <row r="759" spans="1:33" s="6" customFormat="1" ht="25.5" customHeight="1">
      <c r="A759" s="10" t="s">
        <v>31</v>
      </c>
      <c r="B759" s="44">
        <v>18</v>
      </c>
      <c r="C759" s="44">
        <v>9</v>
      </c>
      <c r="D759" s="44">
        <v>9</v>
      </c>
      <c r="E759" s="98" t="s">
        <v>32</v>
      </c>
      <c r="F759" s="44">
        <v>65</v>
      </c>
      <c r="G759" s="44">
        <v>37</v>
      </c>
      <c r="H759" s="44">
        <v>28</v>
      </c>
      <c r="I759" s="95">
        <v>100</v>
      </c>
      <c r="J759" s="47">
        <v>1</v>
      </c>
      <c r="K759" s="48">
        <v>1</v>
      </c>
      <c r="L759" s="48">
        <v>0</v>
      </c>
      <c r="M759" s="65"/>
      <c r="N759" s="65"/>
      <c r="O759" s="65"/>
      <c r="P759" s="65"/>
      <c r="Q759" s="65"/>
      <c r="R759" s="65"/>
      <c r="S759" s="65"/>
      <c r="T759" s="65"/>
      <c r="U759" s="65"/>
      <c r="V759" s="5"/>
      <c r="W759" s="7"/>
      <c r="X759" s="7"/>
      <c r="Y759" s="7"/>
      <c r="Z759" s="3"/>
      <c r="AA759" s="2"/>
      <c r="AB759" s="1"/>
      <c r="AC759" s="1"/>
      <c r="AD759" s="3"/>
      <c r="AE759" s="2"/>
      <c r="AF759" s="1"/>
      <c r="AG759" s="1"/>
    </row>
    <row r="760" spans="1:33" s="35" customFormat="1" ht="15.75" customHeight="1">
      <c r="A760" s="17">
        <v>30</v>
      </c>
      <c r="B760" s="36">
        <v>3</v>
      </c>
      <c r="C760" s="37">
        <v>2</v>
      </c>
      <c r="D760" s="37">
        <v>1</v>
      </c>
      <c r="E760" s="91">
        <v>65</v>
      </c>
      <c r="F760" s="36">
        <v>15</v>
      </c>
      <c r="G760" s="37">
        <v>9</v>
      </c>
      <c r="H760" s="37">
        <v>6</v>
      </c>
      <c r="I760" s="91">
        <v>101</v>
      </c>
      <c r="J760" s="36">
        <v>0</v>
      </c>
      <c r="K760" s="37">
        <v>0</v>
      </c>
      <c r="L760" s="37">
        <v>0</v>
      </c>
      <c r="M760" s="65"/>
      <c r="N760" s="65"/>
      <c r="O760" s="65"/>
      <c r="P760" s="65"/>
      <c r="Q760" s="65"/>
      <c r="R760" s="65"/>
      <c r="S760" s="65"/>
      <c r="T760" s="65"/>
      <c r="U760" s="65"/>
      <c r="V760" s="5"/>
      <c r="W760" s="7"/>
      <c r="X760" s="7"/>
      <c r="Y760" s="7"/>
      <c r="Z760" s="3"/>
      <c r="AA760" s="2"/>
      <c r="AB760" s="1"/>
      <c r="AC760" s="1"/>
      <c r="AD760" s="3"/>
      <c r="AE760" s="2"/>
      <c r="AF760" s="1"/>
      <c r="AG760" s="1"/>
    </row>
    <row r="761" spans="1:33" s="35" customFormat="1" ht="15.75" customHeight="1">
      <c r="A761" s="17">
        <v>31</v>
      </c>
      <c r="B761" s="36">
        <v>3</v>
      </c>
      <c r="C761" s="37">
        <v>0</v>
      </c>
      <c r="D761" s="37">
        <v>3</v>
      </c>
      <c r="E761" s="91">
        <v>66</v>
      </c>
      <c r="F761" s="36">
        <v>10</v>
      </c>
      <c r="G761" s="37">
        <v>6</v>
      </c>
      <c r="H761" s="37">
        <v>4</v>
      </c>
      <c r="I761" s="91">
        <v>102</v>
      </c>
      <c r="J761" s="36">
        <v>0</v>
      </c>
      <c r="K761" s="37">
        <v>0</v>
      </c>
      <c r="L761" s="37">
        <v>0</v>
      </c>
      <c r="M761" s="65"/>
      <c r="N761" s="65"/>
      <c r="O761" s="65"/>
      <c r="P761" s="65"/>
      <c r="Q761" s="65"/>
      <c r="R761" s="65"/>
      <c r="S761" s="65"/>
      <c r="T761" s="65"/>
      <c r="U761" s="65"/>
      <c r="V761" s="5"/>
      <c r="W761" s="7"/>
      <c r="X761" s="7"/>
      <c r="Y761" s="7"/>
      <c r="Z761" s="3"/>
      <c r="AA761" s="2"/>
      <c r="AB761" s="1"/>
      <c r="AC761" s="1"/>
      <c r="AD761" s="3"/>
      <c r="AE761" s="2"/>
      <c r="AF761" s="1"/>
      <c r="AG761" s="1"/>
    </row>
    <row r="762" spans="1:33" s="35" customFormat="1" ht="15.75" customHeight="1">
      <c r="A762" s="17">
        <v>32</v>
      </c>
      <c r="B762" s="36">
        <v>5</v>
      </c>
      <c r="C762" s="37">
        <v>3</v>
      </c>
      <c r="D762" s="37">
        <v>2</v>
      </c>
      <c r="E762" s="91">
        <v>67</v>
      </c>
      <c r="F762" s="36">
        <v>13</v>
      </c>
      <c r="G762" s="37">
        <v>7</v>
      </c>
      <c r="H762" s="37">
        <v>6</v>
      </c>
      <c r="I762" s="91">
        <v>103</v>
      </c>
      <c r="J762" s="36">
        <v>1</v>
      </c>
      <c r="K762" s="37">
        <v>0</v>
      </c>
      <c r="L762" s="37">
        <v>1</v>
      </c>
      <c r="M762" s="65"/>
      <c r="N762" s="65"/>
      <c r="O762" s="65"/>
      <c r="P762" s="65"/>
      <c r="Q762" s="65"/>
      <c r="R762" s="65"/>
      <c r="S762" s="65"/>
      <c r="T762" s="65"/>
      <c r="U762" s="65"/>
      <c r="V762" s="5"/>
      <c r="W762" s="7"/>
      <c r="X762" s="7"/>
      <c r="Y762" s="7"/>
      <c r="Z762" s="3"/>
      <c r="AA762" s="2"/>
      <c r="AB762" s="1"/>
      <c r="AC762" s="1"/>
      <c r="AD762" s="3"/>
      <c r="AE762" s="2"/>
      <c r="AF762" s="1"/>
      <c r="AG762" s="1"/>
    </row>
    <row r="763" spans="1:33" s="35" customFormat="1" ht="15.75" customHeight="1">
      <c r="A763" s="17">
        <v>33</v>
      </c>
      <c r="B763" s="36">
        <v>3</v>
      </c>
      <c r="C763" s="37">
        <v>2</v>
      </c>
      <c r="D763" s="37">
        <v>1</v>
      </c>
      <c r="E763" s="91">
        <v>68</v>
      </c>
      <c r="F763" s="36">
        <v>13</v>
      </c>
      <c r="G763" s="37">
        <v>5</v>
      </c>
      <c r="H763" s="37">
        <v>8</v>
      </c>
      <c r="I763" s="96" t="s">
        <v>33</v>
      </c>
      <c r="J763" s="39">
        <v>0</v>
      </c>
      <c r="K763" s="40">
        <v>0</v>
      </c>
      <c r="L763" s="40">
        <v>0</v>
      </c>
      <c r="M763" s="65"/>
      <c r="N763" s="65"/>
      <c r="O763" s="65"/>
      <c r="P763" s="65"/>
      <c r="Q763" s="65"/>
      <c r="R763" s="65"/>
      <c r="S763" s="65"/>
      <c r="T763" s="65"/>
      <c r="U763" s="65"/>
      <c r="V763" s="5"/>
      <c r="W763" s="7"/>
      <c r="X763" s="7"/>
      <c r="Y763" s="7"/>
      <c r="Z763" s="3"/>
      <c r="AA763" s="2"/>
      <c r="AB763" s="1"/>
      <c r="AC763" s="1"/>
      <c r="AD763" s="3"/>
      <c r="AE763" s="2"/>
      <c r="AF763" s="1"/>
      <c r="AG763" s="1"/>
    </row>
    <row r="764" spans="1:33" s="35" customFormat="1" ht="21" customHeight="1" thickBot="1">
      <c r="A764" s="32">
        <v>34</v>
      </c>
      <c r="B764" s="36">
        <v>4</v>
      </c>
      <c r="C764" s="37">
        <v>2</v>
      </c>
      <c r="D764" s="37">
        <v>2</v>
      </c>
      <c r="E764" s="91">
        <v>69</v>
      </c>
      <c r="F764" s="36">
        <v>14</v>
      </c>
      <c r="G764" s="37">
        <v>10</v>
      </c>
      <c r="H764" s="37">
        <v>4</v>
      </c>
      <c r="I764" s="107" t="s">
        <v>5</v>
      </c>
      <c r="J764" s="47">
        <v>782</v>
      </c>
      <c r="K764" s="47">
        <v>405</v>
      </c>
      <c r="L764" s="47">
        <v>377</v>
      </c>
      <c r="M764" s="65"/>
      <c r="N764" s="65"/>
      <c r="O764" s="65"/>
      <c r="P764" s="65"/>
      <c r="Q764" s="65"/>
      <c r="R764" s="65"/>
      <c r="S764" s="65"/>
      <c r="T764" s="65"/>
      <c r="U764" s="65"/>
      <c r="V764" s="5"/>
      <c r="W764" s="7"/>
      <c r="X764" s="7"/>
      <c r="Y764" s="7"/>
      <c r="Z764" s="3"/>
      <c r="AA764" s="2"/>
      <c r="AB764" s="1"/>
      <c r="AC764" s="1"/>
      <c r="AD764" s="3"/>
      <c r="AE764" s="2"/>
      <c r="AF764" s="1"/>
      <c r="AG764" s="1"/>
    </row>
    <row r="765" spans="1:33" s="58" customFormat="1" ht="24" customHeight="1" thickTop="1" thickBot="1">
      <c r="A765" s="53" t="s">
        <v>34</v>
      </c>
      <c r="B765" s="115">
        <v>67</v>
      </c>
      <c r="C765" s="116">
        <v>34</v>
      </c>
      <c r="D765" s="116">
        <v>33</v>
      </c>
      <c r="E765" s="117" t="s">
        <v>36</v>
      </c>
      <c r="F765" s="116">
        <v>437</v>
      </c>
      <c r="G765" s="116">
        <v>243</v>
      </c>
      <c r="H765" s="116">
        <v>194</v>
      </c>
      <c r="I765" s="118" t="s">
        <v>37</v>
      </c>
      <c r="J765" s="116">
        <v>278</v>
      </c>
      <c r="K765" s="116">
        <v>128</v>
      </c>
      <c r="L765" s="116">
        <v>150</v>
      </c>
      <c r="M765" s="65"/>
      <c r="N765" s="65"/>
      <c r="O765" s="65"/>
      <c r="P765" s="65"/>
      <c r="Q765" s="65"/>
      <c r="R765" s="65"/>
      <c r="S765" s="65"/>
      <c r="T765" s="65"/>
      <c r="U765" s="65"/>
      <c r="V765" s="5"/>
      <c r="W765" s="7"/>
      <c r="X765" s="7"/>
      <c r="Y765" s="7"/>
      <c r="Z765" s="3"/>
      <c r="AA765" s="2"/>
      <c r="AB765" s="1"/>
      <c r="AC765" s="1"/>
      <c r="AD765" s="3"/>
      <c r="AE765" s="2"/>
      <c r="AF765" s="1"/>
      <c r="AG765" s="1"/>
    </row>
    <row r="766" spans="1:33" s="31" customFormat="1" ht="24" customHeight="1" thickBot="1">
      <c r="A766" s="24"/>
      <c r="B766" s="25" t="s">
        <v>39</v>
      </c>
      <c r="C766" s="26"/>
      <c r="D766" s="27"/>
      <c r="E766" s="28"/>
      <c r="F766" s="29"/>
      <c r="G766" s="59" t="s">
        <v>165</v>
      </c>
      <c r="H766" s="29"/>
      <c r="I766" s="28"/>
      <c r="J766" s="29"/>
      <c r="K766" s="60" t="s">
        <v>103</v>
      </c>
      <c r="L766" s="30"/>
      <c r="M766" s="35"/>
      <c r="N766" s="65"/>
      <c r="O766" s="65"/>
      <c r="P766" s="65"/>
      <c r="Q766" s="65"/>
      <c r="R766" s="65"/>
      <c r="S766" s="65"/>
      <c r="T766" s="65"/>
      <c r="U766" s="65"/>
      <c r="V766" s="5"/>
      <c r="W766" s="7"/>
      <c r="X766" s="7"/>
      <c r="Y766" s="7"/>
      <c r="Z766" s="3"/>
      <c r="AA766" s="2"/>
      <c r="AB766" s="1"/>
      <c r="AC766" s="1"/>
      <c r="AD766" s="3"/>
      <c r="AE766" s="2"/>
      <c r="AF766" s="1"/>
      <c r="AG766" s="1"/>
    </row>
    <row r="767" spans="1:33" s="4" customFormat="1" ht="21" customHeight="1">
      <c r="A767" s="11" t="s">
        <v>1</v>
      </c>
      <c r="B767" s="8" t="s">
        <v>2</v>
      </c>
      <c r="C767" s="8" t="s">
        <v>3</v>
      </c>
      <c r="D767" s="9" t="s">
        <v>4</v>
      </c>
      <c r="E767" s="11" t="s">
        <v>1</v>
      </c>
      <c r="F767" s="8" t="s">
        <v>2</v>
      </c>
      <c r="G767" s="8" t="s">
        <v>3</v>
      </c>
      <c r="H767" s="9" t="s">
        <v>4</v>
      </c>
      <c r="I767" s="11" t="s">
        <v>1</v>
      </c>
      <c r="J767" s="8" t="s">
        <v>2</v>
      </c>
      <c r="K767" s="8" t="s">
        <v>3</v>
      </c>
      <c r="L767" s="16" t="s">
        <v>4</v>
      </c>
      <c r="M767" s="65"/>
      <c r="N767" s="65"/>
      <c r="O767" s="65"/>
      <c r="P767" s="65"/>
      <c r="Q767" s="65"/>
      <c r="R767" s="65"/>
      <c r="S767" s="65"/>
      <c r="T767" s="65"/>
      <c r="U767" s="65"/>
      <c r="V767" s="5"/>
      <c r="W767" s="7"/>
      <c r="X767" s="7"/>
      <c r="Y767" s="7"/>
      <c r="Z767" s="3"/>
      <c r="AA767" s="2"/>
      <c r="AB767" s="1"/>
      <c r="AC767" s="1"/>
      <c r="AD767" s="3"/>
      <c r="AE767" s="2"/>
      <c r="AF767" s="1"/>
      <c r="AG767" s="1"/>
    </row>
    <row r="768" spans="1:33" s="6" customFormat="1" ht="25.5" customHeight="1">
      <c r="A768" s="10" t="s">
        <v>6</v>
      </c>
      <c r="B768" s="44">
        <v>12</v>
      </c>
      <c r="C768" s="44">
        <v>6</v>
      </c>
      <c r="D768" s="44">
        <v>6</v>
      </c>
      <c r="E768" s="98" t="s">
        <v>7</v>
      </c>
      <c r="F768" s="44">
        <v>16</v>
      </c>
      <c r="G768" s="44">
        <v>8</v>
      </c>
      <c r="H768" s="44">
        <v>8</v>
      </c>
      <c r="I768" s="98" t="s">
        <v>8</v>
      </c>
      <c r="J768" s="44">
        <v>19</v>
      </c>
      <c r="K768" s="44">
        <v>10</v>
      </c>
      <c r="L768" s="44">
        <v>9</v>
      </c>
      <c r="M768" s="65"/>
      <c r="N768" s="65"/>
      <c r="O768" s="65"/>
      <c r="P768" s="65"/>
      <c r="Q768" s="65"/>
      <c r="R768" s="65"/>
      <c r="S768" s="65"/>
      <c r="T768" s="65"/>
      <c r="U768" s="65"/>
      <c r="V768" s="5"/>
      <c r="W768" s="7"/>
      <c r="X768" s="7"/>
      <c r="Y768" s="7"/>
      <c r="Z768" s="3"/>
      <c r="AA768" s="2"/>
      <c r="AB768" s="1"/>
      <c r="AC768" s="1"/>
      <c r="AD768" s="3"/>
      <c r="AE768" s="2"/>
      <c r="AF768" s="1"/>
      <c r="AG768" s="1"/>
    </row>
    <row r="769" spans="1:33" s="35" customFormat="1" ht="15.75" customHeight="1">
      <c r="A769" s="17">
        <v>0</v>
      </c>
      <c r="B769" s="36">
        <v>3</v>
      </c>
      <c r="C769" s="37">
        <v>0</v>
      </c>
      <c r="D769" s="37">
        <v>3</v>
      </c>
      <c r="E769" s="91">
        <v>35</v>
      </c>
      <c r="F769" s="36">
        <v>1</v>
      </c>
      <c r="G769" s="37">
        <v>1</v>
      </c>
      <c r="H769" s="37">
        <v>0</v>
      </c>
      <c r="I769" s="91">
        <v>70</v>
      </c>
      <c r="J769" s="36">
        <v>1</v>
      </c>
      <c r="K769" s="37">
        <v>1</v>
      </c>
      <c r="L769" s="37">
        <v>0</v>
      </c>
      <c r="M769" s="65"/>
      <c r="N769" s="65"/>
      <c r="O769" s="65"/>
      <c r="P769" s="65"/>
      <c r="Q769" s="65"/>
      <c r="R769" s="65"/>
      <c r="S769" s="65"/>
      <c r="T769" s="65"/>
      <c r="U769" s="65"/>
      <c r="V769" s="5"/>
      <c r="W769" s="7"/>
      <c r="X769" s="7"/>
      <c r="Y769" s="7"/>
      <c r="Z769" s="3"/>
      <c r="AA769" s="2"/>
      <c r="AB769" s="1"/>
      <c r="AC769" s="1"/>
      <c r="AD769" s="3"/>
      <c r="AE769" s="2"/>
      <c r="AF769" s="1"/>
      <c r="AG769" s="1"/>
    </row>
    <row r="770" spans="1:33" s="35" customFormat="1" ht="15.75" customHeight="1">
      <c r="A770" s="17">
        <v>1</v>
      </c>
      <c r="B770" s="36">
        <v>2</v>
      </c>
      <c r="C770" s="37">
        <v>0</v>
      </c>
      <c r="D770" s="37">
        <v>2</v>
      </c>
      <c r="E770" s="91">
        <v>36</v>
      </c>
      <c r="F770" s="36">
        <v>5</v>
      </c>
      <c r="G770" s="37">
        <v>1</v>
      </c>
      <c r="H770" s="37">
        <v>4</v>
      </c>
      <c r="I770" s="91">
        <v>71</v>
      </c>
      <c r="J770" s="36">
        <v>6</v>
      </c>
      <c r="K770" s="37">
        <v>2</v>
      </c>
      <c r="L770" s="37">
        <v>4</v>
      </c>
      <c r="M770" s="65"/>
      <c r="N770" s="65"/>
      <c r="O770" s="65"/>
      <c r="P770" s="65"/>
      <c r="Q770" s="65"/>
      <c r="R770" s="65"/>
      <c r="S770" s="65"/>
      <c r="T770" s="65"/>
      <c r="U770" s="65"/>
      <c r="V770" s="5"/>
      <c r="W770" s="7"/>
      <c r="X770" s="7"/>
      <c r="Y770" s="7"/>
      <c r="Z770" s="3"/>
      <c r="AA770" s="2"/>
      <c r="AB770" s="1"/>
      <c r="AC770" s="1"/>
      <c r="AD770" s="3"/>
      <c r="AE770" s="2"/>
      <c r="AF770" s="1"/>
      <c r="AG770" s="1"/>
    </row>
    <row r="771" spans="1:33" s="35" customFormat="1" ht="15.75" customHeight="1">
      <c r="A771" s="17">
        <v>2</v>
      </c>
      <c r="B771" s="36">
        <v>5</v>
      </c>
      <c r="C771" s="37">
        <v>5</v>
      </c>
      <c r="D771" s="37">
        <v>0</v>
      </c>
      <c r="E771" s="91">
        <v>37</v>
      </c>
      <c r="F771" s="36">
        <v>4</v>
      </c>
      <c r="G771" s="37">
        <v>2</v>
      </c>
      <c r="H771" s="37">
        <v>2</v>
      </c>
      <c r="I771" s="91">
        <v>72</v>
      </c>
      <c r="J771" s="36">
        <v>7</v>
      </c>
      <c r="K771" s="37">
        <v>4</v>
      </c>
      <c r="L771" s="37">
        <v>3</v>
      </c>
      <c r="M771" s="65"/>
      <c r="N771" s="65"/>
      <c r="O771" s="65"/>
      <c r="P771" s="65"/>
      <c r="Q771" s="65"/>
      <c r="R771" s="65"/>
      <c r="S771" s="65"/>
      <c r="T771" s="65"/>
      <c r="U771" s="65"/>
      <c r="V771" s="5"/>
      <c r="W771" s="7"/>
      <c r="X771" s="7"/>
      <c r="Y771" s="7"/>
      <c r="Z771" s="3"/>
      <c r="AA771" s="2"/>
      <c r="AB771" s="1"/>
      <c r="AC771" s="1"/>
      <c r="AD771" s="3"/>
      <c r="AE771" s="2"/>
      <c r="AF771" s="1"/>
      <c r="AG771" s="1"/>
    </row>
    <row r="772" spans="1:33" s="35" customFormat="1" ht="15.75" customHeight="1">
      <c r="A772" s="17">
        <v>3</v>
      </c>
      <c r="B772" s="36">
        <v>2</v>
      </c>
      <c r="C772" s="37">
        <v>1</v>
      </c>
      <c r="D772" s="37">
        <v>1</v>
      </c>
      <c r="E772" s="91">
        <v>38</v>
      </c>
      <c r="F772" s="36">
        <v>4</v>
      </c>
      <c r="G772" s="37">
        <v>3</v>
      </c>
      <c r="H772" s="37">
        <v>1</v>
      </c>
      <c r="I772" s="91">
        <v>73</v>
      </c>
      <c r="J772" s="36">
        <v>3</v>
      </c>
      <c r="K772" s="37">
        <v>2</v>
      </c>
      <c r="L772" s="37">
        <v>1</v>
      </c>
      <c r="M772" s="65"/>
      <c r="N772" s="65"/>
      <c r="O772" s="65"/>
      <c r="P772" s="65"/>
      <c r="Q772" s="65"/>
      <c r="R772" s="65"/>
      <c r="S772" s="65"/>
      <c r="T772" s="65"/>
      <c r="U772" s="65"/>
      <c r="V772" s="5"/>
      <c r="W772" s="7"/>
      <c r="X772" s="7"/>
      <c r="Y772" s="7"/>
      <c r="Z772" s="3"/>
      <c r="AA772" s="2"/>
      <c r="AB772" s="1"/>
      <c r="AC772" s="1"/>
      <c r="AD772" s="3"/>
      <c r="AE772" s="2"/>
      <c r="AF772" s="1"/>
      <c r="AG772" s="1"/>
    </row>
    <row r="773" spans="1:33" s="35" customFormat="1" ht="18" customHeight="1">
      <c r="A773" s="19">
        <v>4</v>
      </c>
      <c r="B773" s="105">
        <v>0</v>
      </c>
      <c r="C773" s="40">
        <v>0</v>
      </c>
      <c r="D773" s="40">
        <v>0</v>
      </c>
      <c r="E773" s="92">
        <v>39</v>
      </c>
      <c r="F773" s="39">
        <v>2</v>
      </c>
      <c r="G773" s="40">
        <v>1</v>
      </c>
      <c r="H773" s="40">
        <v>1</v>
      </c>
      <c r="I773" s="92">
        <v>74</v>
      </c>
      <c r="J773" s="39">
        <v>2</v>
      </c>
      <c r="K773" s="40">
        <v>1</v>
      </c>
      <c r="L773" s="40">
        <v>1</v>
      </c>
      <c r="M773" s="65"/>
      <c r="N773" s="65"/>
      <c r="O773" s="65"/>
      <c r="P773" s="65"/>
      <c r="Q773" s="65"/>
      <c r="R773" s="65"/>
      <c r="S773" s="65"/>
      <c r="T773" s="65"/>
      <c r="U773" s="65"/>
      <c r="V773" s="5"/>
      <c r="W773" s="7"/>
      <c r="X773" s="7"/>
      <c r="Y773" s="7"/>
      <c r="Z773" s="3"/>
      <c r="AA773" s="2"/>
      <c r="AB773" s="1"/>
      <c r="AC773" s="1"/>
      <c r="AD773" s="3"/>
      <c r="AE773" s="2"/>
      <c r="AF773" s="1"/>
      <c r="AG773" s="1"/>
    </row>
    <row r="774" spans="1:33" s="6" customFormat="1" ht="25.5" customHeight="1">
      <c r="A774" s="10" t="s">
        <v>10</v>
      </c>
      <c r="B774" s="44">
        <v>22</v>
      </c>
      <c r="C774" s="44">
        <v>10</v>
      </c>
      <c r="D774" s="44">
        <v>12</v>
      </c>
      <c r="E774" s="98" t="s">
        <v>11</v>
      </c>
      <c r="F774" s="44">
        <v>18</v>
      </c>
      <c r="G774" s="44">
        <v>9</v>
      </c>
      <c r="H774" s="44">
        <v>9</v>
      </c>
      <c r="I774" s="98" t="s">
        <v>12</v>
      </c>
      <c r="J774" s="44">
        <v>27</v>
      </c>
      <c r="K774" s="44">
        <v>11</v>
      </c>
      <c r="L774" s="44">
        <v>16</v>
      </c>
      <c r="M774" s="65"/>
      <c r="N774" s="65"/>
      <c r="O774" s="65"/>
      <c r="P774" s="65"/>
      <c r="Q774" s="65"/>
      <c r="R774" s="65"/>
      <c r="S774" s="65"/>
      <c r="T774" s="65"/>
      <c r="U774" s="65"/>
      <c r="V774" s="5"/>
      <c r="W774" s="7"/>
      <c r="X774" s="7"/>
      <c r="Y774" s="7"/>
      <c r="Z774" s="3"/>
      <c r="AA774" s="2"/>
      <c r="AB774" s="1"/>
      <c r="AC774" s="1"/>
      <c r="AD774" s="3"/>
      <c r="AE774" s="2"/>
      <c r="AF774" s="1"/>
      <c r="AG774" s="1"/>
    </row>
    <row r="775" spans="1:33" s="35" customFormat="1" ht="15.75" customHeight="1">
      <c r="A775" s="17">
        <v>5</v>
      </c>
      <c r="B775" s="36">
        <v>7</v>
      </c>
      <c r="C775" s="37">
        <v>3</v>
      </c>
      <c r="D775" s="37">
        <v>4</v>
      </c>
      <c r="E775" s="91">
        <v>40</v>
      </c>
      <c r="F775" s="36">
        <v>6</v>
      </c>
      <c r="G775" s="37">
        <v>3</v>
      </c>
      <c r="H775" s="37">
        <v>3</v>
      </c>
      <c r="I775" s="91">
        <v>75</v>
      </c>
      <c r="J775" s="36">
        <v>5</v>
      </c>
      <c r="K775" s="37">
        <v>4</v>
      </c>
      <c r="L775" s="37">
        <v>1</v>
      </c>
      <c r="M775" s="65"/>
      <c r="N775" s="65"/>
      <c r="O775" s="65"/>
      <c r="P775" s="65"/>
      <c r="Q775" s="65"/>
      <c r="R775" s="65"/>
      <c r="S775" s="65"/>
      <c r="T775" s="65"/>
      <c r="U775" s="65"/>
      <c r="V775" s="5"/>
      <c r="W775" s="7"/>
      <c r="X775" s="7"/>
      <c r="Y775" s="7"/>
      <c r="Z775" s="3"/>
      <c r="AA775" s="2"/>
      <c r="AB775" s="1"/>
      <c r="AC775" s="1"/>
      <c r="AD775" s="3"/>
      <c r="AE775" s="2"/>
      <c r="AF775" s="1"/>
      <c r="AG775" s="1"/>
    </row>
    <row r="776" spans="1:33" s="35" customFormat="1" ht="15.75" customHeight="1">
      <c r="A776" s="17">
        <v>6</v>
      </c>
      <c r="B776" s="36">
        <v>4</v>
      </c>
      <c r="C776" s="37">
        <v>2</v>
      </c>
      <c r="D776" s="37">
        <v>2</v>
      </c>
      <c r="E776" s="91">
        <v>41</v>
      </c>
      <c r="F776" s="36">
        <v>4</v>
      </c>
      <c r="G776" s="37">
        <v>2</v>
      </c>
      <c r="H776" s="37">
        <v>2</v>
      </c>
      <c r="I776" s="91">
        <v>76</v>
      </c>
      <c r="J776" s="36">
        <v>6</v>
      </c>
      <c r="K776" s="37">
        <v>3</v>
      </c>
      <c r="L776" s="37">
        <v>3</v>
      </c>
      <c r="M776" s="65"/>
      <c r="N776" s="65"/>
      <c r="O776" s="65"/>
      <c r="P776" s="65"/>
      <c r="Q776" s="65"/>
      <c r="R776" s="65"/>
      <c r="S776" s="65"/>
      <c r="T776" s="65"/>
      <c r="U776" s="65"/>
      <c r="V776" s="5"/>
      <c r="W776" s="7"/>
      <c r="X776" s="7"/>
      <c r="Y776" s="7"/>
      <c r="Z776" s="3"/>
      <c r="AA776" s="2"/>
      <c r="AB776" s="1"/>
      <c r="AC776" s="1"/>
      <c r="AD776" s="3"/>
      <c r="AE776" s="2"/>
      <c r="AF776" s="1"/>
      <c r="AG776" s="1"/>
    </row>
    <row r="777" spans="1:33" s="35" customFormat="1" ht="15.75" customHeight="1">
      <c r="A777" s="17">
        <v>7</v>
      </c>
      <c r="B777" s="36">
        <v>4</v>
      </c>
      <c r="C777" s="37">
        <v>1</v>
      </c>
      <c r="D777" s="37">
        <v>3</v>
      </c>
      <c r="E777" s="91">
        <v>42</v>
      </c>
      <c r="F777" s="36">
        <v>4</v>
      </c>
      <c r="G777" s="37">
        <v>2</v>
      </c>
      <c r="H777" s="37">
        <v>2</v>
      </c>
      <c r="I777" s="91">
        <v>77</v>
      </c>
      <c r="J777" s="36">
        <v>2</v>
      </c>
      <c r="K777" s="37">
        <v>2</v>
      </c>
      <c r="L777" s="37">
        <v>0</v>
      </c>
      <c r="M777" s="65"/>
      <c r="N777" s="65"/>
      <c r="O777" s="65"/>
      <c r="P777" s="65"/>
      <c r="Q777" s="65"/>
      <c r="R777" s="65"/>
      <c r="S777" s="65"/>
      <c r="T777" s="65"/>
      <c r="U777" s="65"/>
      <c r="V777" s="5"/>
      <c r="W777" s="7"/>
      <c r="X777" s="7"/>
      <c r="Y777" s="7"/>
      <c r="Z777" s="3"/>
      <c r="AA777" s="2"/>
      <c r="AB777" s="1"/>
      <c r="AC777" s="1"/>
      <c r="AD777" s="3"/>
      <c r="AE777" s="2"/>
      <c r="AF777" s="1"/>
      <c r="AG777" s="1"/>
    </row>
    <row r="778" spans="1:33" s="35" customFormat="1" ht="15.75" customHeight="1">
      <c r="A778" s="17">
        <v>8</v>
      </c>
      <c r="B778" s="36">
        <v>1</v>
      </c>
      <c r="C778" s="37">
        <v>1</v>
      </c>
      <c r="D778" s="37">
        <v>0</v>
      </c>
      <c r="E778" s="91">
        <v>43</v>
      </c>
      <c r="F778" s="36">
        <v>2</v>
      </c>
      <c r="G778" s="37">
        <v>1</v>
      </c>
      <c r="H778" s="37">
        <v>1</v>
      </c>
      <c r="I778" s="91">
        <v>78</v>
      </c>
      <c r="J778" s="36">
        <v>9</v>
      </c>
      <c r="K778" s="37">
        <v>1</v>
      </c>
      <c r="L778" s="37">
        <v>8</v>
      </c>
      <c r="M778" s="65"/>
      <c r="N778" s="65"/>
      <c r="O778" s="65"/>
      <c r="P778" s="65"/>
      <c r="Q778" s="65"/>
      <c r="R778" s="65"/>
      <c r="S778" s="65"/>
      <c r="T778" s="65"/>
      <c r="U778" s="65"/>
      <c r="V778" s="5"/>
      <c r="W778" s="7"/>
      <c r="X778" s="7"/>
      <c r="Y778" s="7"/>
      <c r="Z778" s="3"/>
      <c r="AA778" s="2"/>
      <c r="AB778" s="1"/>
      <c r="AC778" s="1"/>
      <c r="AD778" s="3"/>
      <c r="AE778" s="2"/>
      <c r="AF778" s="1"/>
      <c r="AG778" s="1"/>
    </row>
    <row r="779" spans="1:33" s="35" customFormat="1" ht="18" customHeight="1">
      <c r="A779" s="19">
        <v>9</v>
      </c>
      <c r="B779" s="39">
        <v>6</v>
      </c>
      <c r="C779" s="40">
        <v>3</v>
      </c>
      <c r="D779" s="40">
        <v>3</v>
      </c>
      <c r="E779" s="92">
        <v>44</v>
      </c>
      <c r="F779" s="39">
        <v>2</v>
      </c>
      <c r="G779" s="40">
        <v>1</v>
      </c>
      <c r="H779" s="40">
        <v>1</v>
      </c>
      <c r="I779" s="92">
        <v>79</v>
      </c>
      <c r="J779" s="39">
        <v>5</v>
      </c>
      <c r="K779" s="40">
        <v>1</v>
      </c>
      <c r="L779" s="40">
        <v>4</v>
      </c>
      <c r="M779" s="65"/>
      <c r="N779" s="65"/>
      <c r="O779" s="65"/>
      <c r="P779" s="65"/>
      <c r="Q779" s="65"/>
      <c r="R779" s="65"/>
      <c r="S779" s="65"/>
      <c r="T779" s="65"/>
      <c r="U779" s="65"/>
      <c r="V779" s="5"/>
      <c r="W779" s="7"/>
      <c r="X779" s="7"/>
      <c r="Y779" s="7"/>
      <c r="Z779" s="3"/>
      <c r="AA779" s="2"/>
      <c r="AB779" s="1"/>
      <c r="AC779" s="1"/>
      <c r="AD779" s="3"/>
      <c r="AE779" s="2"/>
      <c r="AF779" s="1"/>
      <c r="AG779" s="1"/>
    </row>
    <row r="780" spans="1:33" s="6" customFormat="1" ht="25.5" customHeight="1">
      <c r="A780" s="10" t="s">
        <v>19</v>
      </c>
      <c r="B780" s="44">
        <v>12</v>
      </c>
      <c r="C780" s="44">
        <v>6</v>
      </c>
      <c r="D780" s="44">
        <v>6</v>
      </c>
      <c r="E780" s="98" t="s">
        <v>20</v>
      </c>
      <c r="F780" s="44">
        <v>14</v>
      </c>
      <c r="G780" s="44">
        <v>6</v>
      </c>
      <c r="H780" s="44">
        <v>8</v>
      </c>
      <c r="I780" s="98" t="s">
        <v>21</v>
      </c>
      <c r="J780" s="44">
        <v>17</v>
      </c>
      <c r="K780" s="44">
        <v>9</v>
      </c>
      <c r="L780" s="44">
        <v>8</v>
      </c>
      <c r="M780" s="65"/>
      <c r="N780" s="65"/>
      <c r="O780" s="65"/>
      <c r="P780" s="65"/>
      <c r="Q780" s="65"/>
      <c r="R780" s="65"/>
      <c r="S780" s="65"/>
      <c r="T780" s="65"/>
      <c r="U780" s="65"/>
      <c r="V780" s="5"/>
      <c r="W780" s="7"/>
      <c r="X780" s="7"/>
      <c r="Y780" s="7"/>
      <c r="Z780" s="3"/>
      <c r="AA780" s="2"/>
      <c r="AB780" s="1"/>
      <c r="AC780" s="1"/>
      <c r="AD780" s="3"/>
      <c r="AE780" s="2"/>
      <c r="AF780" s="1"/>
      <c r="AG780" s="1"/>
    </row>
    <row r="781" spans="1:33" s="35" customFormat="1" ht="15.75" customHeight="1">
      <c r="A781" s="17">
        <v>10</v>
      </c>
      <c r="B781" s="36">
        <v>3</v>
      </c>
      <c r="C781" s="37">
        <v>0</v>
      </c>
      <c r="D781" s="37">
        <v>3</v>
      </c>
      <c r="E781" s="91">
        <v>45</v>
      </c>
      <c r="F781" s="36">
        <v>5</v>
      </c>
      <c r="G781" s="37">
        <v>3</v>
      </c>
      <c r="H781" s="37">
        <v>2</v>
      </c>
      <c r="I781" s="91">
        <v>80</v>
      </c>
      <c r="J781" s="36">
        <v>3</v>
      </c>
      <c r="K781" s="37">
        <v>2</v>
      </c>
      <c r="L781" s="37">
        <v>1</v>
      </c>
      <c r="M781" s="65"/>
      <c r="N781" s="65"/>
      <c r="O781" s="65"/>
      <c r="P781" s="65"/>
      <c r="Q781" s="65"/>
      <c r="R781" s="65"/>
      <c r="S781" s="65"/>
      <c r="T781" s="65"/>
      <c r="U781" s="65"/>
      <c r="V781" s="5"/>
      <c r="W781" s="7"/>
      <c r="X781" s="7"/>
      <c r="Y781" s="7"/>
      <c r="Z781" s="3"/>
      <c r="AA781" s="2"/>
      <c r="AB781" s="1"/>
      <c r="AC781" s="1"/>
      <c r="AD781" s="3"/>
      <c r="AE781" s="2"/>
      <c r="AF781" s="1"/>
      <c r="AG781" s="1"/>
    </row>
    <row r="782" spans="1:33" s="35" customFormat="1" ht="15.75" customHeight="1">
      <c r="A782" s="17">
        <v>11</v>
      </c>
      <c r="B782" s="36">
        <v>1</v>
      </c>
      <c r="C782" s="37">
        <v>1</v>
      </c>
      <c r="D782" s="37">
        <v>0</v>
      </c>
      <c r="E782" s="91">
        <v>46</v>
      </c>
      <c r="F782" s="36">
        <v>4</v>
      </c>
      <c r="G782" s="37">
        <v>2</v>
      </c>
      <c r="H782" s="37">
        <v>2</v>
      </c>
      <c r="I782" s="91">
        <v>81</v>
      </c>
      <c r="J782" s="36">
        <v>3</v>
      </c>
      <c r="K782" s="37">
        <v>1</v>
      </c>
      <c r="L782" s="37">
        <v>2</v>
      </c>
      <c r="M782" s="65"/>
      <c r="N782" s="65"/>
      <c r="O782" s="65"/>
      <c r="P782" s="65"/>
      <c r="Q782" s="65"/>
      <c r="R782" s="65"/>
      <c r="S782" s="65"/>
      <c r="T782" s="65"/>
      <c r="U782" s="65"/>
      <c r="V782" s="5"/>
      <c r="W782" s="7"/>
      <c r="X782" s="7"/>
      <c r="Y782" s="7"/>
      <c r="Z782" s="3"/>
      <c r="AA782" s="2"/>
      <c r="AB782" s="1"/>
      <c r="AC782" s="1"/>
      <c r="AD782" s="3"/>
      <c r="AE782" s="2"/>
      <c r="AF782" s="1"/>
      <c r="AG782" s="1"/>
    </row>
    <row r="783" spans="1:33" s="35" customFormat="1" ht="15.75" customHeight="1">
      <c r="A783" s="17">
        <v>12</v>
      </c>
      <c r="B783" s="36">
        <v>2</v>
      </c>
      <c r="C783" s="37">
        <v>2</v>
      </c>
      <c r="D783" s="37">
        <v>0</v>
      </c>
      <c r="E783" s="91">
        <v>47</v>
      </c>
      <c r="F783" s="36">
        <v>2</v>
      </c>
      <c r="G783" s="37">
        <v>1</v>
      </c>
      <c r="H783" s="37">
        <v>1</v>
      </c>
      <c r="I783" s="91">
        <v>82</v>
      </c>
      <c r="J783" s="36">
        <v>4</v>
      </c>
      <c r="K783" s="37">
        <v>2</v>
      </c>
      <c r="L783" s="37">
        <v>2</v>
      </c>
      <c r="M783" s="65"/>
      <c r="N783" s="65"/>
      <c r="O783" s="65"/>
      <c r="P783" s="65"/>
      <c r="Q783" s="65"/>
      <c r="R783" s="65"/>
      <c r="S783" s="65"/>
      <c r="T783" s="65"/>
      <c r="U783" s="65"/>
      <c r="V783" s="5"/>
      <c r="W783" s="7"/>
      <c r="X783" s="7"/>
      <c r="Y783" s="7"/>
      <c r="Z783" s="3"/>
      <c r="AA783" s="2"/>
      <c r="AB783" s="1"/>
      <c r="AC783" s="1"/>
      <c r="AD783" s="3"/>
      <c r="AE783" s="2"/>
      <c r="AF783" s="1"/>
      <c r="AG783" s="1"/>
    </row>
    <row r="784" spans="1:33" s="35" customFormat="1" ht="15.75" customHeight="1">
      <c r="A784" s="17">
        <v>13</v>
      </c>
      <c r="B784" s="36">
        <v>4</v>
      </c>
      <c r="C784" s="37">
        <v>2</v>
      </c>
      <c r="D784" s="37">
        <v>2</v>
      </c>
      <c r="E784" s="91">
        <v>48</v>
      </c>
      <c r="F784" s="36">
        <v>1</v>
      </c>
      <c r="G784" s="37">
        <v>0</v>
      </c>
      <c r="H784" s="37">
        <v>1</v>
      </c>
      <c r="I784" s="91">
        <v>83</v>
      </c>
      <c r="J784" s="36">
        <v>5</v>
      </c>
      <c r="K784" s="37">
        <v>3</v>
      </c>
      <c r="L784" s="37">
        <v>2</v>
      </c>
      <c r="M784" s="65"/>
      <c r="N784" s="65"/>
      <c r="O784" s="65"/>
      <c r="P784" s="65"/>
      <c r="Q784" s="65"/>
      <c r="R784" s="65"/>
      <c r="S784" s="65"/>
      <c r="T784" s="65"/>
      <c r="U784" s="65"/>
      <c r="V784" s="5"/>
      <c r="W784" s="7"/>
      <c r="X784" s="7"/>
      <c r="Y784" s="7"/>
      <c r="Z784" s="3"/>
      <c r="AA784" s="2"/>
      <c r="AB784" s="1"/>
      <c r="AC784" s="1"/>
      <c r="AD784" s="3"/>
      <c r="AE784" s="2"/>
      <c r="AF784" s="1"/>
      <c r="AG784" s="1"/>
    </row>
    <row r="785" spans="1:33" s="35" customFormat="1" ht="18" customHeight="1">
      <c r="A785" s="19">
        <v>14</v>
      </c>
      <c r="B785" s="39">
        <v>2</v>
      </c>
      <c r="C785" s="40">
        <v>1</v>
      </c>
      <c r="D785" s="40">
        <v>1</v>
      </c>
      <c r="E785" s="92">
        <v>49</v>
      </c>
      <c r="F785" s="39">
        <v>2</v>
      </c>
      <c r="G785" s="40">
        <v>0</v>
      </c>
      <c r="H785" s="40">
        <v>2</v>
      </c>
      <c r="I785" s="92">
        <v>84</v>
      </c>
      <c r="J785" s="39">
        <v>2</v>
      </c>
      <c r="K785" s="40">
        <v>1</v>
      </c>
      <c r="L785" s="40">
        <v>1</v>
      </c>
      <c r="M785" s="65"/>
      <c r="N785" s="65"/>
      <c r="O785" s="65"/>
      <c r="P785" s="65"/>
      <c r="Q785" s="65"/>
      <c r="R785" s="65"/>
      <c r="S785" s="65"/>
      <c r="T785" s="65"/>
      <c r="U785" s="65"/>
      <c r="V785" s="5"/>
      <c r="W785" s="7"/>
      <c r="X785" s="7"/>
      <c r="Y785" s="7"/>
      <c r="Z785" s="3"/>
      <c r="AA785" s="2"/>
      <c r="AB785" s="1"/>
      <c r="AC785" s="1"/>
      <c r="AD785" s="3"/>
      <c r="AE785" s="2"/>
      <c r="AF785" s="1"/>
      <c r="AG785" s="1"/>
    </row>
    <row r="786" spans="1:33" s="6" customFormat="1" ht="25.5" customHeight="1">
      <c r="A786" s="10" t="s">
        <v>22</v>
      </c>
      <c r="B786" s="44">
        <v>10</v>
      </c>
      <c r="C786" s="44">
        <v>6</v>
      </c>
      <c r="D786" s="44">
        <v>4</v>
      </c>
      <c r="E786" s="98" t="s">
        <v>23</v>
      </c>
      <c r="F786" s="44">
        <v>24</v>
      </c>
      <c r="G786" s="44">
        <v>16</v>
      </c>
      <c r="H786" s="44">
        <v>8</v>
      </c>
      <c r="I786" s="98" t="s">
        <v>24</v>
      </c>
      <c r="J786" s="44">
        <v>11</v>
      </c>
      <c r="K786" s="44">
        <v>3</v>
      </c>
      <c r="L786" s="44">
        <v>8</v>
      </c>
      <c r="M786" s="65"/>
      <c r="N786" s="65"/>
      <c r="O786" s="65"/>
      <c r="P786" s="65"/>
      <c r="Q786" s="65"/>
      <c r="R786" s="65"/>
      <c r="S786" s="65"/>
      <c r="T786" s="65"/>
      <c r="U786" s="65"/>
      <c r="V786" s="5"/>
      <c r="W786" s="7"/>
      <c r="X786" s="7"/>
      <c r="Y786" s="7"/>
      <c r="Z786" s="3"/>
      <c r="AA786" s="2"/>
      <c r="AB786" s="1"/>
      <c r="AC786" s="1"/>
      <c r="AD786" s="3"/>
      <c r="AE786" s="2"/>
      <c r="AF786" s="1"/>
      <c r="AG786" s="1"/>
    </row>
    <row r="787" spans="1:33" s="35" customFormat="1" ht="15.75" customHeight="1">
      <c r="A787" s="17">
        <v>15</v>
      </c>
      <c r="B787" s="36">
        <v>3</v>
      </c>
      <c r="C787" s="37">
        <v>2</v>
      </c>
      <c r="D787" s="37">
        <v>1</v>
      </c>
      <c r="E787" s="91">
        <v>50</v>
      </c>
      <c r="F787" s="36">
        <v>5</v>
      </c>
      <c r="G787" s="37">
        <v>3</v>
      </c>
      <c r="H787" s="37">
        <v>2</v>
      </c>
      <c r="I787" s="91">
        <v>85</v>
      </c>
      <c r="J787" s="36">
        <v>3</v>
      </c>
      <c r="K787" s="37">
        <v>1</v>
      </c>
      <c r="L787" s="37">
        <v>2</v>
      </c>
      <c r="M787" s="65"/>
      <c r="N787" s="65"/>
      <c r="O787" s="65"/>
      <c r="P787" s="65"/>
      <c r="Q787" s="65"/>
      <c r="R787" s="65"/>
      <c r="S787" s="65"/>
      <c r="T787" s="65"/>
      <c r="U787" s="65"/>
      <c r="V787" s="5"/>
      <c r="W787" s="7"/>
      <c r="X787" s="7"/>
      <c r="Y787" s="7"/>
      <c r="Z787" s="3"/>
      <c r="AA787" s="2"/>
      <c r="AB787" s="1"/>
      <c r="AC787" s="1"/>
      <c r="AD787" s="3"/>
      <c r="AE787" s="2"/>
      <c r="AF787" s="1"/>
      <c r="AG787" s="1"/>
    </row>
    <row r="788" spans="1:33" s="35" customFormat="1" ht="15.75" customHeight="1">
      <c r="A788" s="17">
        <v>16</v>
      </c>
      <c r="B788" s="36">
        <v>2</v>
      </c>
      <c r="C788" s="37">
        <v>1</v>
      </c>
      <c r="D788" s="37">
        <v>1</v>
      </c>
      <c r="E788" s="91">
        <v>51</v>
      </c>
      <c r="F788" s="36">
        <v>5</v>
      </c>
      <c r="G788" s="37">
        <v>4</v>
      </c>
      <c r="H788" s="37">
        <v>1</v>
      </c>
      <c r="I788" s="91">
        <v>86</v>
      </c>
      <c r="J788" s="36">
        <v>0</v>
      </c>
      <c r="K788" s="37">
        <v>0</v>
      </c>
      <c r="L788" s="37">
        <v>0</v>
      </c>
      <c r="M788" s="65"/>
      <c r="N788" s="65"/>
      <c r="O788" s="65"/>
      <c r="P788" s="65"/>
      <c r="Q788" s="65"/>
      <c r="R788" s="65"/>
      <c r="S788" s="65"/>
      <c r="T788" s="65"/>
      <c r="U788" s="65"/>
      <c r="V788" s="5"/>
      <c r="W788" s="7"/>
      <c r="X788" s="7"/>
      <c r="Y788" s="7"/>
      <c r="Z788" s="3"/>
      <c r="AA788" s="2"/>
      <c r="AB788" s="1"/>
      <c r="AC788" s="1"/>
      <c r="AD788" s="3"/>
      <c r="AE788" s="2"/>
      <c r="AF788" s="1"/>
      <c r="AG788" s="1"/>
    </row>
    <row r="789" spans="1:33" s="35" customFormat="1" ht="15.75" customHeight="1">
      <c r="A789" s="17">
        <v>17</v>
      </c>
      <c r="B789" s="36">
        <v>3</v>
      </c>
      <c r="C789" s="37">
        <v>1</v>
      </c>
      <c r="D789" s="37">
        <v>2</v>
      </c>
      <c r="E789" s="91">
        <v>52</v>
      </c>
      <c r="F789" s="36">
        <v>6</v>
      </c>
      <c r="G789" s="37">
        <v>3</v>
      </c>
      <c r="H789" s="37">
        <v>3</v>
      </c>
      <c r="I789" s="91">
        <v>87</v>
      </c>
      <c r="J789" s="36">
        <v>2</v>
      </c>
      <c r="K789" s="37">
        <v>1</v>
      </c>
      <c r="L789" s="37">
        <v>1</v>
      </c>
      <c r="M789" s="65"/>
      <c r="N789" s="65"/>
      <c r="O789" s="65"/>
      <c r="P789" s="65"/>
      <c r="Q789" s="65"/>
      <c r="R789" s="65"/>
      <c r="S789" s="65"/>
      <c r="T789" s="65"/>
      <c r="U789" s="65"/>
      <c r="V789" s="5"/>
      <c r="W789" s="7"/>
      <c r="X789" s="7"/>
      <c r="Y789" s="7"/>
      <c r="Z789" s="3"/>
      <c r="AA789" s="2"/>
      <c r="AB789" s="1"/>
      <c r="AC789" s="1"/>
      <c r="AD789" s="3"/>
      <c r="AE789" s="2"/>
      <c r="AF789" s="1"/>
      <c r="AG789" s="1"/>
    </row>
    <row r="790" spans="1:33" s="35" customFormat="1" ht="15.75" customHeight="1">
      <c r="A790" s="17">
        <v>18</v>
      </c>
      <c r="B790" s="36">
        <v>1</v>
      </c>
      <c r="C790" s="37">
        <v>1</v>
      </c>
      <c r="D790" s="37">
        <v>0</v>
      </c>
      <c r="E790" s="91">
        <v>53</v>
      </c>
      <c r="F790" s="36">
        <v>4</v>
      </c>
      <c r="G790" s="37">
        <v>2</v>
      </c>
      <c r="H790" s="37">
        <v>2</v>
      </c>
      <c r="I790" s="91">
        <v>88</v>
      </c>
      <c r="J790" s="36">
        <v>2</v>
      </c>
      <c r="K790" s="37">
        <v>0</v>
      </c>
      <c r="L790" s="37">
        <v>2</v>
      </c>
      <c r="M790" s="65"/>
      <c r="N790" s="65"/>
      <c r="O790" s="65"/>
      <c r="P790" s="65"/>
      <c r="Q790" s="65"/>
      <c r="R790" s="65"/>
      <c r="S790" s="65"/>
      <c r="T790" s="65"/>
      <c r="U790" s="65"/>
      <c r="V790" s="5"/>
      <c r="W790" s="7"/>
      <c r="X790" s="7"/>
      <c r="Y790" s="7"/>
      <c r="Z790" s="3"/>
      <c r="AA790" s="2"/>
      <c r="AB790" s="1"/>
      <c r="AC790" s="1"/>
      <c r="AD790" s="3"/>
      <c r="AE790" s="2"/>
      <c r="AF790" s="1"/>
      <c r="AG790" s="1"/>
    </row>
    <row r="791" spans="1:33" s="35" customFormat="1" ht="18" customHeight="1">
      <c r="A791" s="19">
        <v>19</v>
      </c>
      <c r="B791" s="39">
        <v>1</v>
      </c>
      <c r="C791" s="40">
        <v>1</v>
      </c>
      <c r="D791" s="40">
        <v>0</v>
      </c>
      <c r="E791" s="92">
        <v>54</v>
      </c>
      <c r="F791" s="39">
        <v>4</v>
      </c>
      <c r="G791" s="40">
        <v>4</v>
      </c>
      <c r="H791" s="40">
        <v>0</v>
      </c>
      <c r="I791" s="92">
        <v>89</v>
      </c>
      <c r="J791" s="39">
        <v>4</v>
      </c>
      <c r="K791" s="40">
        <v>1</v>
      </c>
      <c r="L791" s="40">
        <v>3</v>
      </c>
      <c r="M791" s="65"/>
      <c r="N791" s="65"/>
      <c r="O791" s="65"/>
      <c r="P791" s="65"/>
      <c r="Q791" s="65"/>
      <c r="R791" s="65"/>
      <c r="S791" s="65"/>
      <c r="T791" s="65"/>
      <c r="U791" s="65"/>
      <c r="V791" s="5"/>
      <c r="W791" s="7"/>
      <c r="X791" s="7"/>
      <c r="Y791" s="7"/>
      <c r="Z791" s="3"/>
      <c r="AA791" s="2"/>
      <c r="AB791" s="1"/>
      <c r="AC791" s="1"/>
      <c r="AD791" s="3"/>
      <c r="AE791" s="2"/>
      <c r="AF791" s="1"/>
      <c r="AG791" s="1"/>
    </row>
    <row r="792" spans="1:33" s="6" customFormat="1" ht="25.5" customHeight="1">
      <c r="A792" s="10" t="s">
        <v>25</v>
      </c>
      <c r="B792" s="44">
        <v>10</v>
      </c>
      <c r="C792" s="44">
        <v>6</v>
      </c>
      <c r="D792" s="44">
        <v>4</v>
      </c>
      <c r="E792" s="98" t="s">
        <v>26</v>
      </c>
      <c r="F792" s="44">
        <v>18</v>
      </c>
      <c r="G792" s="44">
        <v>8</v>
      </c>
      <c r="H792" s="44">
        <v>10</v>
      </c>
      <c r="I792" s="98" t="s">
        <v>27</v>
      </c>
      <c r="J792" s="44">
        <v>5</v>
      </c>
      <c r="K792" s="44">
        <v>3</v>
      </c>
      <c r="L792" s="44">
        <v>2</v>
      </c>
      <c r="M792" s="65"/>
      <c r="N792" s="65"/>
      <c r="O792" s="65"/>
      <c r="P792" s="65"/>
      <c r="Q792" s="65"/>
      <c r="R792" s="65"/>
      <c r="S792" s="65"/>
      <c r="T792" s="65"/>
      <c r="U792" s="65"/>
      <c r="V792" s="5"/>
      <c r="W792" s="7"/>
      <c r="X792" s="7"/>
      <c r="Y792" s="7"/>
      <c r="Z792" s="3"/>
      <c r="AA792" s="2"/>
      <c r="AB792" s="1"/>
      <c r="AC792" s="1"/>
      <c r="AD792" s="3"/>
      <c r="AE792" s="2"/>
      <c r="AF792" s="1"/>
      <c r="AG792" s="1"/>
    </row>
    <row r="793" spans="1:33" s="35" customFormat="1" ht="15.75" customHeight="1">
      <c r="A793" s="17">
        <v>20</v>
      </c>
      <c r="B793" s="36">
        <v>3</v>
      </c>
      <c r="C793" s="37">
        <v>3</v>
      </c>
      <c r="D793" s="37">
        <v>0</v>
      </c>
      <c r="E793" s="91">
        <v>55</v>
      </c>
      <c r="F793" s="36">
        <v>6</v>
      </c>
      <c r="G793" s="37">
        <v>3</v>
      </c>
      <c r="H793" s="37">
        <v>3</v>
      </c>
      <c r="I793" s="91">
        <v>90</v>
      </c>
      <c r="J793" s="36">
        <v>1</v>
      </c>
      <c r="K793" s="37">
        <v>0</v>
      </c>
      <c r="L793" s="37">
        <v>1</v>
      </c>
      <c r="M793" s="65"/>
      <c r="N793" s="65"/>
      <c r="O793" s="65"/>
      <c r="P793" s="65"/>
      <c r="Q793" s="65"/>
      <c r="R793" s="65"/>
      <c r="S793" s="65"/>
      <c r="T793" s="65"/>
      <c r="U793" s="65"/>
      <c r="V793" s="5"/>
      <c r="W793" s="7"/>
      <c r="X793" s="7"/>
      <c r="Y793" s="7"/>
      <c r="Z793" s="3"/>
      <c r="AA793" s="2"/>
      <c r="AB793" s="1"/>
      <c r="AC793" s="1"/>
      <c r="AD793" s="3"/>
      <c r="AE793" s="2"/>
      <c r="AF793" s="1"/>
      <c r="AG793" s="1"/>
    </row>
    <row r="794" spans="1:33" s="35" customFormat="1" ht="15.75" customHeight="1">
      <c r="A794" s="17">
        <v>21</v>
      </c>
      <c r="B794" s="36">
        <v>0</v>
      </c>
      <c r="C794" s="37">
        <v>0</v>
      </c>
      <c r="D794" s="37">
        <v>0</v>
      </c>
      <c r="E794" s="91">
        <v>56</v>
      </c>
      <c r="F794" s="36">
        <v>2</v>
      </c>
      <c r="G794" s="37">
        <v>0</v>
      </c>
      <c r="H794" s="37">
        <v>2</v>
      </c>
      <c r="I794" s="91">
        <v>91</v>
      </c>
      <c r="J794" s="36">
        <v>1</v>
      </c>
      <c r="K794" s="37">
        <v>1</v>
      </c>
      <c r="L794" s="37">
        <v>0</v>
      </c>
      <c r="M794" s="65"/>
      <c r="N794" s="65"/>
      <c r="O794" s="65"/>
      <c r="P794" s="65"/>
      <c r="Q794" s="65"/>
      <c r="R794" s="65"/>
      <c r="S794" s="65"/>
      <c r="T794" s="65"/>
      <c r="U794" s="65"/>
      <c r="V794" s="5"/>
      <c r="W794" s="7"/>
      <c r="X794" s="7"/>
      <c r="Y794" s="7"/>
      <c r="Z794" s="3"/>
      <c r="AA794" s="2"/>
      <c r="AB794" s="1"/>
      <c r="AC794" s="1"/>
      <c r="AD794" s="3"/>
      <c r="AE794" s="2"/>
      <c r="AF794" s="1"/>
      <c r="AG794" s="1"/>
    </row>
    <row r="795" spans="1:33" s="35" customFormat="1" ht="15.75" customHeight="1">
      <c r="A795" s="17">
        <v>22</v>
      </c>
      <c r="B795" s="36">
        <v>2</v>
      </c>
      <c r="C795" s="37">
        <v>1</v>
      </c>
      <c r="D795" s="37">
        <v>1</v>
      </c>
      <c r="E795" s="91">
        <v>57</v>
      </c>
      <c r="F795" s="36">
        <v>3</v>
      </c>
      <c r="G795" s="37">
        <v>1</v>
      </c>
      <c r="H795" s="37">
        <v>2</v>
      </c>
      <c r="I795" s="91">
        <v>92</v>
      </c>
      <c r="J795" s="36">
        <v>2</v>
      </c>
      <c r="K795" s="37">
        <v>2</v>
      </c>
      <c r="L795" s="37">
        <v>0</v>
      </c>
      <c r="M795" s="65"/>
      <c r="N795" s="65"/>
      <c r="O795" s="65"/>
      <c r="P795" s="65"/>
      <c r="Q795" s="65"/>
      <c r="R795" s="65"/>
      <c r="S795" s="65"/>
      <c r="T795" s="65"/>
      <c r="U795" s="65"/>
      <c r="V795" s="5"/>
      <c r="W795" s="7"/>
      <c r="X795" s="7"/>
      <c r="Y795" s="7"/>
      <c r="Z795" s="3"/>
      <c r="AA795" s="2"/>
      <c r="AB795" s="1"/>
      <c r="AC795" s="1"/>
      <c r="AD795" s="3"/>
      <c r="AE795" s="2"/>
      <c r="AF795" s="1"/>
      <c r="AG795" s="1"/>
    </row>
    <row r="796" spans="1:33" s="35" customFormat="1" ht="15.75" customHeight="1">
      <c r="A796" s="17">
        <v>23</v>
      </c>
      <c r="B796" s="36">
        <v>3</v>
      </c>
      <c r="C796" s="37">
        <v>2</v>
      </c>
      <c r="D796" s="37">
        <v>1</v>
      </c>
      <c r="E796" s="91">
        <v>58</v>
      </c>
      <c r="F796" s="36">
        <v>4</v>
      </c>
      <c r="G796" s="37">
        <v>1</v>
      </c>
      <c r="H796" s="37">
        <v>3</v>
      </c>
      <c r="I796" s="91">
        <v>93</v>
      </c>
      <c r="J796" s="36">
        <v>1</v>
      </c>
      <c r="K796" s="37">
        <v>0</v>
      </c>
      <c r="L796" s="37">
        <v>1</v>
      </c>
      <c r="M796" s="65"/>
      <c r="N796" s="65"/>
      <c r="O796" s="65"/>
      <c r="P796" s="65"/>
      <c r="Q796" s="65"/>
      <c r="R796" s="65"/>
      <c r="S796" s="65"/>
      <c r="T796" s="65"/>
      <c r="U796" s="65"/>
      <c r="V796" s="5"/>
      <c r="W796" s="7"/>
      <c r="X796" s="7"/>
      <c r="Y796" s="7"/>
      <c r="Z796" s="3"/>
      <c r="AA796" s="2"/>
      <c r="AB796" s="1"/>
      <c r="AC796" s="1"/>
      <c r="AD796" s="3"/>
      <c r="AE796" s="2"/>
      <c r="AF796" s="1"/>
      <c r="AG796" s="1"/>
    </row>
    <row r="797" spans="1:33" s="35" customFormat="1" ht="18" customHeight="1">
      <c r="A797" s="19">
        <v>24</v>
      </c>
      <c r="B797" s="39">
        <v>2</v>
      </c>
      <c r="C797" s="40">
        <v>0</v>
      </c>
      <c r="D797" s="40">
        <v>2</v>
      </c>
      <c r="E797" s="92">
        <v>59</v>
      </c>
      <c r="F797" s="39">
        <v>3</v>
      </c>
      <c r="G797" s="40">
        <v>3</v>
      </c>
      <c r="H797" s="40">
        <v>0</v>
      </c>
      <c r="I797" s="92">
        <v>94</v>
      </c>
      <c r="J797" s="39">
        <v>0</v>
      </c>
      <c r="K797" s="40">
        <v>0</v>
      </c>
      <c r="L797" s="40">
        <v>0</v>
      </c>
      <c r="M797" s="65"/>
      <c r="N797" s="65"/>
      <c r="O797" s="65"/>
      <c r="P797" s="65"/>
      <c r="Q797" s="65"/>
      <c r="R797" s="65"/>
      <c r="S797" s="65"/>
      <c r="T797" s="65"/>
      <c r="U797" s="65"/>
      <c r="V797" s="5"/>
      <c r="W797" s="7"/>
      <c r="X797" s="7"/>
      <c r="Y797" s="7"/>
      <c r="Z797" s="3"/>
      <c r="AA797" s="2"/>
      <c r="AB797" s="1"/>
      <c r="AC797" s="1"/>
      <c r="AD797" s="3"/>
      <c r="AE797" s="2"/>
      <c r="AF797" s="1"/>
      <c r="AG797" s="1"/>
    </row>
    <row r="798" spans="1:33" s="6" customFormat="1" ht="25.5" customHeight="1">
      <c r="A798" s="10" t="s">
        <v>28</v>
      </c>
      <c r="B798" s="44">
        <v>6</v>
      </c>
      <c r="C798" s="44">
        <v>2</v>
      </c>
      <c r="D798" s="44">
        <v>4</v>
      </c>
      <c r="E798" s="98" t="s">
        <v>29</v>
      </c>
      <c r="F798" s="44">
        <v>34</v>
      </c>
      <c r="G798" s="44">
        <v>13</v>
      </c>
      <c r="H798" s="44">
        <v>21</v>
      </c>
      <c r="I798" s="93" t="s">
        <v>30</v>
      </c>
      <c r="J798" s="44">
        <v>4</v>
      </c>
      <c r="K798" s="44">
        <v>1</v>
      </c>
      <c r="L798" s="44">
        <v>3</v>
      </c>
      <c r="M798" s="65"/>
      <c r="N798" s="65"/>
      <c r="O798" s="65"/>
      <c r="P798" s="65"/>
      <c r="Q798" s="65"/>
      <c r="R798" s="65"/>
      <c r="S798" s="65"/>
      <c r="T798" s="65"/>
      <c r="U798" s="65"/>
      <c r="V798" s="5"/>
      <c r="W798" s="7"/>
      <c r="X798" s="7"/>
      <c r="Y798" s="7"/>
      <c r="Z798" s="3"/>
      <c r="AA798" s="2"/>
      <c r="AB798" s="1"/>
      <c r="AC798" s="1"/>
      <c r="AD798" s="3"/>
      <c r="AE798" s="2"/>
      <c r="AF798" s="1"/>
      <c r="AG798" s="1"/>
    </row>
    <row r="799" spans="1:33" s="35" customFormat="1" ht="15.75" customHeight="1">
      <c r="A799" s="17">
        <v>25</v>
      </c>
      <c r="B799" s="36">
        <v>1</v>
      </c>
      <c r="C799" s="37">
        <v>0</v>
      </c>
      <c r="D799" s="37">
        <v>1</v>
      </c>
      <c r="E799" s="91">
        <v>60</v>
      </c>
      <c r="F799" s="36">
        <v>5</v>
      </c>
      <c r="G799" s="37">
        <v>1</v>
      </c>
      <c r="H799" s="37">
        <v>4</v>
      </c>
      <c r="I799" s="91">
        <v>95</v>
      </c>
      <c r="J799" s="36">
        <v>1</v>
      </c>
      <c r="K799" s="37">
        <v>0</v>
      </c>
      <c r="L799" s="37">
        <v>1</v>
      </c>
      <c r="M799" s="65"/>
      <c r="N799" s="65"/>
      <c r="O799" s="65"/>
      <c r="P799" s="65"/>
      <c r="Q799" s="65"/>
      <c r="R799" s="65"/>
      <c r="S799" s="65"/>
      <c r="T799" s="65"/>
      <c r="U799" s="65"/>
      <c r="V799" s="5"/>
      <c r="W799" s="7"/>
      <c r="X799" s="7"/>
      <c r="Y799" s="7"/>
      <c r="Z799" s="3"/>
      <c r="AA799" s="2"/>
      <c r="AB799" s="1"/>
      <c r="AC799" s="1"/>
      <c r="AD799" s="3"/>
      <c r="AE799" s="2"/>
      <c r="AF799" s="1"/>
      <c r="AG799" s="1"/>
    </row>
    <row r="800" spans="1:33" s="35" customFormat="1" ht="15.75" customHeight="1">
      <c r="A800" s="17">
        <v>26</v>
      </c>
      <c r="B800" s="36">
        <v>1</v>
      </c>
      <c r="C800" s="37">
        <v>1</v>
      </c>
      <c r="D800" s="37">
        <v>0</v>
      </c>
      <c r="E800" s="91">
        <v>61</v>
      </c>
      <c r="F800" s="36">
        <v>3</v>
      </c>
      <c r="G800" s="37">
        <v>1</v>
      </c>
      <c r="H800" s="37">
        <v>2</v>
      </c>
      <c r="I800" s="91">
        <v>96</v>
      </c>
      <c r="J800" s="36">
        <v>1</v>
      </c>
      <c r="K800" s="37">
        <v>0</v>
      </c>
      <c r="L800" s="37">
        <v>1</v>
      </c>
      <c r="M800" s="65"/>
      <c r="N800" s="65"/>
      <c r="O800" s="65"/>
      <c r="P800" s="65"/>
      <c r="Q800" s="65"/>
      <c r="R800" s="65"/>
      <c r="S800" s="65"/>
      <c r="T800" s="65"/>
      <c r="U800" s="65"/>
      <c r="V800" s="5"/>
      <c r="W800" s="7"/>
      <c r="X800" s="7"/>
      <c r="Y800" s="7"/>
      <c r="Z800" s="3"/>
      <c r="AA800" s="2"/>
      <c r="AB800" s="1"/>
      <c r="AC800" s="1"/>
      <c r="AD800" s="3"/>
      <c r="AE800" s="2"/>
      <c r="AF800" s="1"/>
      <c r="AG800" s="1"/>
    </row>
    <row r="801" spans="1:33" s="35" customFormat="1" ht="15.75" customHeight="1">
      <c r="A801" s="17">
        <v>27</v>
      </c>
      <c r="B801" s="36">
        <v>2</v>
      </c>
      <c r="C801" s="37">
        <v>0</v>
      </c>
      <c r="D801" s="37">
        <v>2</v>
      </c>
      <c r="E801" s="91">
        <v>62</v>
      </c>
      <c r="F801" s="36">
        <v>6</v>
      </c>
      <c r="G801" s="37">
        <v>2</v>
      </c>
      <c r="H801" s="37">
        <v>4</v>
      </c>
      <c r="I801" s="91">
        <v>97</v>
      </c>
      <c r="J801" s="36">
        <v>1</v>
      </c>
      <c r="K801" s="37">
        <v>0</v>
      </c>
      <c r="L801" s="37">
        <v>1</v>
      </c>
      <c r="M801" s="65"/>
      <c r="N801" s="65"/>
      <c r="O801" s="65"/>
      <c r="P801" s="65"/>
      <c r="Q801" s="65"/>
      <c r="R801" s="65"/>
      <c r="S801" s="65"/>
      <c r="T801" s="65"/>
      <c r="U801" s="65"/>
      <c r="V801" s="5"/>
      <c r="W801" s="7"/>
      <c r="X801" s="7"/>
      <c r="Y801" s="7"/>
      <c r="Z801" s="3"/>
      <c r="AA801" s="2"/>
      <c r="AB801" s="1"/>
      <c r="AC801" s="1"/>
      <c r="AD801" s="3"/>
      <c r="AE801" s="2"/>
      <c r="AF801" s="1"/>
      <c r="AG801" s="1"/>
    </row>
    <row r="802" spans="1:33" s="35" customFormat="1" ht="15.75" customHeight="1">
      <c r="A802" s="17">
        <v>28</v>
      </c>
      <c r="B802" s="36">
        <v>2</v>
      </c>
      <c r="C802" s="37">
        <v>1</v>
      </c>
      <c r="D802" s="37">
        <v>1</v>
      </c>
      <c r="E802" s="91">
        <v>63</v>
      </c>
      <c r="F802" s="36">
        <v>12</v>
      </c>
      <c r="G802" s="37">
        <v>6</v>
      </c>
      <c r="H802" s="37">
        <v>6</v>
      </c>
      <c r="I802" s="91">
        <v>98</v>
      </c>
      <c r="J802" s="36">
        <v>0</v>
      </c>
      <c r="K802" s="37">
        <v>0</v>
      </c>
      <c r="L802" s="37">
        <v>0</v>
      </c>
      <c r="M802" s="65"/>
      <c r="N802" s="65"/>
      <c r="O802" s="65"/>
      <c r="P802" s="65"/>
      <c r="Q802" s="65"/>
      <c r="R802" s="65"/>
      <c r="S802" s="65"/>
      <c r="T802" s="65"/>
      <c r="U802" s="65"/>
      <c r="V802" s="5"/>
      <c r="W802" s="7"/>
      <c r="X802" s="7"/>
      <c r="Y802" s="7"/>
      <c r="Z802" s="3"/>
      <c r="AA802" s="2"/>
      <c r="AB802" s="1"/>
      <c r="AC802" s="1"/>
      <c r="AD802" s="3"/>
      <c r="AE802" s="2"/>
      <c r="AF802" s="1"/>
      <c r="AG802" s="1"/>
    </row>
    <row r="803" spans="1:33" s="35" customFormat="1" ht="18" customHeight="1">
      <c r="A803" s="19">
        <v>29</v>
      </c>
      <c r="B803" s="39">
        <v>0</v>
      </c>
      <c r="C803" s="40">
        <v>0</v>
      </c>
      <c r="D803" s="40">
        <v>0</v>
      </c>
      <c r="E803" s="92">
        <v>64</v>
      </c>
      <c r="F803" s="39">
        <v>8</v>
      </c>
      <c r="G803" s="40">
        <v>3</v>
      </c>
      <c r="H803" s="40">
        <v>5</v>
      </c>
      <c r="I803" s="91">
        <v>99</v>
      </c>
      <c r="J803" s="36">
        <v>0</v>
      </c>
      <c r="K803" s="37">
        <v>0</v>
      </c>
      <c r="L803" s="37">
        <v>0</v>
      </c>
      <c r="M803" s="65"/>
      <c r="N803" s="65"/>
      <c r="O803" s="65"/>
      <c r="P803" s="65"/>
      <c r="Q803" s="65"/>
      <c r="R803" s="65"/>
      <c r="S803" s="65"/>
      <c r="T803" s="65"/>
      <c r="U803" s="65"/>
      <c r="V803" s="5"/>
      <c r="W803" s="7"/>
      <c r="X803" s="7"/>
      <c r="Y803" s="7"/>
      <c r="Z803" s="3"/>
      <c r="AA803" s="2"/>
      <c r="AB803" s="1"/>
      <c r="AC803" s="1"/>
      <c r="AD803" s="3"/>
      <c r="AE803" s="2"/>
      <c r="AF803" s="1"/>
      <c r="AG803" s="1"/>
    </row>
    <row r="804" spans="1:33" s="6" customFormat="1" ht="25.5" customHeight="1">
      <c r="A804" s="10" t="s">
        <v>31</v>
      </c>
      <c r="B804" s="44">
        <v>18</v>
      </c>
      <c r="C804" s="44">
        <v>7</v>
      </c>
      <c r="D804" s="44">
        <v>11</v>
      </c>
      <c r="E804" s="98" t="s">
        <v>32</v>
      </c>
      <c r="F804" s="44">
        <v>43</v>
      </c>
      <c r="G804" s="44">
        <v>23</v>
      </c>
      <c r="H804" s="44">
        <v>20</v>
      </c>
      <c r="I804" s="95">
        <v>100</v>
      </c>
      <c r="J804" s="47">
        <v>0</v>
      </c>
      <c r="K804" s="48">
        <v>0</v>
      </c>
      <c r="L804" s="48">
        <v>0</v>
      </c>
      <c r="M804" s="65"/>
      <c r="N804" s="65"/>
      <c r="O804" s="65"/>
      <c r="P804" s="65"/>
      <c r="Q804" s="65"/>
      <c r="R804" s="65"/>
      <c r="S804" s="65"/>
      <c r="T804" s="65"/>
      <c r="U804" s="65"/>
      <c r="V804" s="5"/>
      <c r="W804" s="7"/>
      <c r="X804" s="7"/>
      <c r="Y804" s="7"/>
      <c r="Z804" s="3"/>
      <c r="AA804" s="2"/>
      <c r="AB804" s="1"/>
      <c r="AC804" s="1"/>
      <c r="AD804" s="3"/>
      <c r="AE804" s="2"/>
      <c r="AF804" s="1"/>
      <c r="AG804" s="1"/>
    </row>
    <row r="805" spans="1:33" s="35" customFormat="1" ht="15.75" customHeight="1">
      <c r="A805" s="17">
        <v>30</v>
      </c>
      <c r="B805" s="36">
        <v>4</v>
      </c>
      <c r="C805" s="37">
        <v>2</v>
      </c>
      <c r="D805" s="37">
        <v>2</v>
      </c>
      <c r="E805" s="91">
        <v>65</v>
      </c>
      <c r="F805" s="36">
        <v>10</v>
      </c>
      <c r="G805" s="37">
        <v>3</v>
      </c>
      <c r="H805" s="37">
        <v>7</v>
      </c>
      <c r="I805" s="91">
        <v>101</v>
      </c>
      <c r="J805" s="36">
        <v>1</v>
      </c>
      <c r="K805" s="37">
        <v>1</v>
      </c>
      <c r="L805" s="37">
        <v>0</v>
      </c>
      <c r="M805" s="65"/>
      <c r="N805" s="65"/>
      <c r="O805" s="65"/>
      <c r="P805" s="65"/>
      <c r="Q805" s="65"/>
      <c r="R805" s="65"/>
      <c r="S805" s="65"/>
      <c r="T805" s="65"/>
      <c r="U805" s="65"/>
      <c r="V805" s="5"/>
      <c r="W805" s="7"/>
      <c r="X805" s="7"/>
      <c r="Y805" s="7"/>
      <c r="Z805" s="3"/>
      <c r="AA805" s="2"/>
      <c r="AB805" s="1"/>
      <c r="AC805" s="1"/>
      <c r="AD805" s="3"/>
      <c r="AE805" s="2"/>
      <c r="AF805" s="1"/>
      <c r="AG805" s="1"/>
    </row>
    <row r="806" spans="1:33" s="35" customFormat="1" ht="15.75" customHeight="1">
      <c r="A806" s="17">
        <v>31</v>
      </c>
      <c r="B806" s="36">
        <v>3</v>
      </c>
      <c r="C806" s="37">
        <v>1</v>
      </c>
      <c r="D806" s="37">
        <v>2</v>
      </c>
      <c r="E806" s="91">
        <v>66</v>
      </c>
      <c r="F806" s="36">
        <v>7</v>
      </c>
      <c r="G806" s="37">
        <v>3</v>
      </c>
      <c r="H806" s="37">
        <v>4</v>
      </c>
      <c r="I806" s="91">
        <v>102</v>
      </c>
      <c r="J806" s="36">
        <v>0</v>
      </c>
      <c r="K806" s="37">
        <v>0</v>
      </c>
      <c r="L806" s="37">
        <v>0</v>
      </c>
      <c r="M806" s="65"/>
      <c r="N806" s="65"/>
      <c r="O806" s="65"/>
      <c r="P806" s="65"/>
      <c r="Q806" s="65"/>
      <c r="R806" s="65"/>
      <c r="S806" s="65"/>
      <c r="T806" s="65"/>
      <c r="U806" s="65"/>
      <c r="V806" s="5"/>
      <c r="W806" s="7"/>
      <c r="X806" s="7"/>
      <c r="Y806" s="7"/>
      <c r="Z806" s="3"/>
      <c r="AA806" s="2"/>
      <c r="AB806" s="1"/>
      <c r="AC806" s="1"/>
      <c r="AD806" s="3"/>
      <c r="AE806" s="2"/>
      <c r="AF806" s="1"/>
      <c r="AG806" s="1"/>
    </row>
    <row r="807" spans="1:33" s="35" customFormat="1" ht="15.75" customHeight="1">
      <c r="A807" s="17">
        <v>32</v>
      </c>
      <c r="B807" s="36">
        <v>5</v>
      </c>
      <c r="C807" s="37">
        <v>3</v>
      </c>
      <c r="D807" s="37">
        <v>2</v>
      </c>
      <c r="E807" s="91">
        <v>67</v>
      </c>
      <c r="F807" s="36">
        <v>13</v>
      </c>
      <c r="G807" s="37">
        <v>8</v>
      </c>
      <c r="H807" s="37">
        <v>5</v>
      </c>
      <c r="I807" s="91">
        <v>103</v>
      </c>
      <c r="J807" s="36">
        <v>0</v>
      </c>
      <c r="K807" s="37">
        <v>0</v>
      </c>
      <c r="L807" s="37">
        <v>0</v>
      </c>
      <c r="M807" s="65"/>
      <c r="N807" s="65"/>
      <c r="O807" s="65"/>
      <c r="P807" s="65"/>
      <c r="Q807" s="65"/>
      <c r="R807" s="65"/>
      <c r="S807" s="65"/>
      <c r="T807" s="65"/>
      <c r="U807" s="65"/>
      <c r="V807" s="5"/>
      <c r="W807" s="7"/>
      <c r="X807" s="7"/>
      <c r="Y807" s="7"/>
      <c r="Z807" s="3"/>
      <c r="AA807" s="2"/>
      <c r="AB807" s="1"/>
      <c r="AC807" s="1"/>
      <c r="AD807" s="3"/>
      <c r="AE807" s="2"/>
      <c r="AF807" s="1"/>
      <c r="AG807" s="1"/>
    </row>
    <row r="808" spans="1:33" s="35" customFormat="1" ht="15.75" customHeight="1">
      <c r="A808" s="17">
        <v>33</v>
      </c>
      <c r="B808" s="36">
        <v>5</v>
      </c>
      <c r="C808" s="37">
        <v>1</v>
      </c>
      <c r="D808" s="37">
        <v>4</v>
      </c>
      <c r="E808" s="91">
        <v>68</v>
      </c>
      <c r="F808" s="36">
        <v>8</v>
      </c>
      <c r="G808" s="37">
        <v>6</v>
      </c>
      <c r="H808" s="37">
        <v>2</v>
      </c>
      <c r="I808" s="96" t="s">
        <v>33</v>
      </c>
      <c r="J808" s="39">
        <v>0</v>
      </c>
      <c r="K808" s="40">
        <v>0</v>
      </c>
      <c r="L808" s="40">
        <v>0</v>
      </c>
      <c r="M808" s="65"/>
      <c r="N808" s="65"/>
      <c r="O808" s="65"/>
      <c r="P808" s="65"/>
      <c r="Q808" s="65"/>
      <c r="R808" s="65"/>
      <c r="S808" s="65"/>
      <c r="T808" s="65"/>
      <c r="U808" s="65"/>
      <c r="V808" s="5"/>
      <c r="W808" s="7"/>
      <c r="X808" s="7"/>
      <c r="Y808" s="7"/>
      <c r="Z808" s="3"/>
      <c r="AA808" s="2"/>
      <c r="AB808" s="1"/>
      <c r="AC808" s="1"/>
      <c r="AD808" s="3"/>
      <c r="AE808" s="2"/>
      <c r="AF808" s="1"/>
      <c r="AG808" s="1"/>
    </row>
    <row r="809" spans="1:33" s="35" customFormat="1" ht="21" customHeight="1" thickBot="1">
      <c r="A809" s="32">
        <v>34</v>
      </c>
      <c r="B809" s="36">
        <v>1</v>
      </c>
      <c r="C809" s="37">
        <v>0</v>
      </c>
      <c r="D809" s="37">
        <v>1</v>
      </c>
      <c r="E809" s="91">
        <v>69</v>
      </c>
      <c r="F809" s="36">
        <v>5</v>
      </c>
      <c r="G809" s="37">
        <v>3</v>
      </c>
      <c r="H809" s="37">
        <v>2</v>
      </c>
      <c r="I809" s="107" t="s">
        <v>5</v>
      </c>
      <c r="J809" s="47">
        <v>340</v>
      </c>
      <c r="K809" s="47">
        <v>163</v>
      </c>
      <c r="L809" s="47">
        <v>177</v>
      </c>
      <c r="M809" s="65"/>
      <c r="N809" s="65"/>
      <c r="O809" s="65"/>
      <c r="P809" s="65"/>
      <c r="Q809" s="65"/>
      <c r="R809" s="65"/>
      <c r="S809" s="65"/>
      <c r="T809" s="65"/>
      <c r="U809" s="65"/>
      <c r="V809" s="5"/>
      <c r="W809" s="7"/>
      <c r="X809" s="7"/>
      <c r="Y809" s="7"/>
      <c r="Z809" s="3"/>
      <c r="AA809" s="2"/>
      <c r="AB809" s="1"/>
      <c r="AC809" s="1"/>
      <c r="AD809" s="3"/>
      <c r="AE809" s="2"/>
      <c r="AF809" s="1"/>
      <c r="AG809" s="1"/>
    </row>
    <row r="810" spans="1:33" s="58" customFormat="1" ht="24" customHeight="1" thickTop="1" thickBot="1">
      <c r="A810" s="53" t="s">
        <v>34</v>
      </c>
      <c r="B810" s="115">
        <v>46</v>
      </c>
      <c r="C810" s="116">
        <v>22</v>
      </c>
      <c r="D810" s="116">
        <v>24</v>
      </c>
      <c r="E810" s="117" t="s">
        <v>36</v>
      </c>
      <c r="F810" s="116">
        <v>168</v>
      </c>
      <c r="G810" s="116">
        <v>81</v>
      </c>
      <c r="H810" s="116">
        <v>87</v>
      </c>
      <c r="I810" s="118" t="s">
        <v>37</v>
      </c>
      <c r="J810" s="116">
        <v>126</v>
      </c>
      <c r="K810" s="116">
        <v>60</v>
      </c>
      <c r="L810" s="116">
        <v>66</v>
      </c>
      <c r="M810" s="65"/>
      <c r="N810" s="65"/>
      <c r="O810" s="65"/>
      <c r="P810" s="65"/>
      <c r="Q810" s="65"/>
      <c r="R810" s="65"/>
      <c r="S810" s="65"/>
      <c r="T810" s="65"/>
      <c r="U810" s="65"/>
      <c r="V810" s="5"/>
      <c r="W810" s="7"/>
      <c r="X810" s="7"/>
      <c r="Y810" s="7"/>
      <c r="Z810" s="3"/>
      <c r="AA810" s="2"/>
      <c r="AB810" s="1"/>
      <c r="AC810" s="1"/>
      <c r="AD810" s="3"/>
      <c r="AE810" s="2"/>
      <c r="AF810" s="1"/>
      <c r="AG810" s="1"/>
    </row>
    <row r="811" spans="1:33" s="31" customFormat="1" ht="24" customHeight="1" thickBot="1">
      <c r="A811" s="24"/>
      <c r="B811" s="25" t="s">
        <v>39</v>
      </c>
      <c r="C811" s="26"/>
      <c r="D811" s="27"/>
      <c r="E811" s="28"/>
      <c r="F811" s="29"/>
      <c r="G811" s="59" t="s">
        <v>165</v>
      </c>
      <c r="H811" s="29"/>
      <c r="I811" s="28"/>
      <c r="J811" s="29"/>
      <c r="K811" s="129" t="s">
        <v>104</v>
      </c>
      <c r="L811" s="30"/>
      <c r="M811" s="35"/>
      <c r="N811" s="65"/>
      <c r="O811" s="65"/>
      <c r="P811" s="65"/>
      <c r="Q811" s="65"/>
      <c r="R811" s="65"/>
      <c r="S811" s="65"/>
      <c r="T811" s="65"/>
      <c r="U811" s="65"/>
      <c r="V811" s="5"/>
      <c r="W811" s="7"/>
      <c r="X811" s="7"/>
      <c r="Y811" s="7"/>
      <c r="Z811" s="3"/>
      <c r="AA811" s="2"/>
      <c r="AB811" s="1"/>
      <c r="AC811" s="1"/>
      <c r="AD811" s="3"/>
      <c r="AE811" s="2"/>
      <c r="AF811" s="1"/>
      <c r="AG811" s="1"/>
    </row>
    <row r="812" spans="1:33" s="4" customFormat="1" ht="21" customHeight="1">
      <c r="A812" s="11" t="s">
        <v>1</v>
      </c>
      <c r="B812" s="8" t="s">
        <v>2</v>
      </c>
      <c r="C812" s="8" t="s">
        <v>3</v>
      </c>
      <c r="D812" s="9" t="s">
        <v>4</v>
      </c>
      <c r="E812" s="11" t="s">
        <v>1</v>
      </c>
      <c r="F812" s="8" t="s">
        <v>2</v>
      </c>
      <c r="G812" s="8" t="s">
        <v>3</v>
      </c>
      <c r="H812" s="9" t="s">
        <v>4</v>
      </c>
      <c r="I812" s="11" t="s">
        <v>1</v>
      </c>
      <c r="J812" s="8" t="s">
        <v>2</v>
      </c>
      <c r="K812" s="8" t="s">
        <v>3</v>
      </c>
      <c r="L812" s="16" t="s">
        <v>4</v>
      </c>
      <c r="M812" s="65"/>
      <c r="N812" s="65"/>
      <c r="O812" s="65"/>
      <c r="P812" s="65"/>
      <c r="Q812" s="65"/>
      <c r="R812" s="65"/>
      <c r="S812" s="65"/>
      <c r="T812" s="65"/>
      <c r="U812" s="65"/>
      <c r="V812" s="5"/>
      <c r="W812" s="7"/>
      <c r="X812" s="7"/>
      <c r="Y812" s="7"/>
      <c r="Z812" s="3"/>
      <c r="AA812" s="2"/>
      <c r="AB812" s="1"/>
      <c r="AC812" s="1"/>
      <c r="AD812" s="3"/>
      <c r="AE812" s="2"/>
      <c r="AF812" s="1"/>
      <c r="AG812" s="1"/>
    </row>
    <row r="813" spans="1:33" s="6" customFormat="1" ht="25.5" customHeight="1">
      <c r="A813" s="10" t="s">
        <v>6</v>
      </c>
      <c r="B813" s="44">
        <v>5</v>
      </c>
      <c r="C813" s="44">
        <v>2</v>
      </c>
      <c r="D813" s="44">
        <v>3</v>
      </c>
      <c r="E813" s="98" t="s">
        <v>7</v>
      </c>
      <c r="F813" s="44">
        <v>8</v>
      </c>
      <c r="G813" s="44">
        <v>5</v>
      </c>
      <c r="H813" s="44">
        <v>3</v>
      </c>
      <c r="I813" s="98" t="s">
        <v>8</v>
      </c>
      <c r="J813" s="44">
        <v>15</v>
      </c>
      <c r="K813" s="44">
        <v>5</v>
      </c>
      <c r="L813" s="44">
        <v>10</v>
      </c>
      <c r="M813" s="65"/>
      <c r="N813" s="65"/>
      <c r="O813" s="65"/>
      <c r="P813" s="65"/>
      <c r="Q813" s="65"/>
      <c r="R813" s="65"/>
      <c r="S813" s="65"/>
      <c r="T813" s="65"/>
      <c r="U813" s="65"/>
      <c r="V813" s="5"/>
      <c r="W813" s="7"/>
      <c r="X813" s="7"/>
      <c r="Y813" s="7"/>
      <c r="Z813" s="3"/>
      <c r="AA813" s="2"/>
      <c r="AB813" s="1"/>
      <c r="AC813" s="1"/>
      <c r="AD813" s="3"/>
      <c r="AE813" s="2"/>
      <c r="AF813" s="1"/>
      <c r="AG813" s="1"/>
    </row>
    <row r="814" spans="1:33" s="35" customFormat="1" ht="15.75" customHeight="1">
      <c r="A814" s="17">
        <v>0</v>
      </c>
      <c r="B814" s="36">
        <v>0</v>
      </c>
      <c r="C814" s="37">
        <v>0</v>
      </c>
      <c r="D814" s="37">
        <v>0</v>
      </c>
      <c r="E814" s="91">
        <v>35</v>
      </c>
      <c r="F814" s="36">
        <v>1</v>
      </c>
      <c r="G814" s="37">
        <v>1</v>
      </c>
      <c r="H814" s="37">
        <v>0</v>
      </c>
      <c r="I814" s="91">
        <v>70</v>
      </c>
      <c r="J814" s="36">
        <v>4</v>
      </c>
      <c r="K814" s="37">
        <v>1</v>
      </c>
      <c r="L814" s="37">
        <v>3</v>
      </c>
      <c r="M814" s="65"/>
      <c r="N814" s="65"/>
      <c r="O814" s="65"/>
      <c r="P814" s="65"/>
      <c r="Q814" s="65"/>
      <c r="R814" s="65"/>
      <c r="S814" s="65"/>
      <c r="T814" s="65"/>
      <c r="U814" s="65"/>
      <c r="V814" s="5"/>
      <c r="W814" s="7"/>
      <c r="X814" s="7"/>
      <c r="Y814" s="7"/>
      <c r="Z814" s="3"/>
      <c r="AA814" s="2"/>
      <c r="AB814" s="1"/>
      <c r="AC814" s="1"/>
      <c r="AD814" s="3"/>
      <c r="AE814" s="2"/>
      <c r="AF814" s="1"/>
      <c r="AG814" s="1"/>
    </row>
    <row r="815" spans="1:33" s="35" customFormat="1" ht="15.75" customHeight="1">
      <c r="A815" s="17">
        <v>1</v>
      </c>
      <c r="B815" s="36">
        <v>0</v>
      </c>
      <c r="C815" s="37">
        <v>0</v>
      </c>
      <c r="D815" s="37">
        <v>0</v>
      </c>
      <c r="E815" s="91">
        <v>36</v>
      </c>
      <c r="F815" s="36">
        <v>1</v>
      </c>
      <c r="G815" s="37">
        <v>0</v>
      </c>
      <c r="H815" s="37">
        <v>1</v>
      </c>
      <c r="I815" s="91">
        <v>71</v>
      </c>
      <c r="J815" s="36">
        <v>1</v>
      </c>
      <c r="K815" s="37">
        <v>0</v>
      </c>
      <c r="L815" s="37">
        <v>1</v>
      </c>
      <c r="M815" s="65"/>
      <c r="N815" s="65"/>
      <c r="O815" s="65"/>
      <c r="P815" s="65"/>
      <c r="Q815" s="65"/>
      <c r="R815" s="65"/>
      <c r="S815" s="65"/>
      <c r="T815" s="65"/>
      <c r="U815" s="65"/>
      <c r="V815" s="5"/>
      <c r="W815" s="7"/>
      <c r="X815" s="7"/>
      <c r="Y815" s="7"/>
      <c r="Z815" s="3"/>
      <c r="AA815" s="2"/>
      <c r="AB815" s="1"/>
      <c r="AC815" s="1"/>
      <c r="AD815" s="3"/>
      <c r="AE815" s="2"/>
      <c r="AF815" s="1"/>
      <c r="AG815" s="1"/>
    </row>
    <row r="816" spans="1:33" s="35" customFormat="1" ht="15.75" customHeight="1">
      <c r="A816" s="17">
        <v>2</v>
      </c>
      <c r="B816" s="36">
        <v>0</v>
      </c>
      <c r="C816" s="37">
        <v>0</v>
      </c>
      <c r="D816" s="37">
        <v>0</v>
      </c>
      <c r="E816" s="91">
        <v>37</v>
      </c>
      <c r="F816" s="36">
        <v>1</v>
      </c>
      <c r="G816" s="37">
        <v>1</v>
      </c>
      <c r="H816" s="37">
        <v>0</v>
      </c>
      <c r="I816" s="91">
        <v>72</v>
      </c>
      <c r="J816" s="36">
        <v>2</v>
      </c>
      <c r="K816" s="37">
        <v>1</v>
      </c>
      <c r="L816" s="37">
        <v>1</v>
      </c>
      <c r="M816" s="65"/>
      <c r="N816" s="65"/>
      <c r="O816" s="65"/>
      <c r="P816" s="65"/>
      <c r="Q816" s="65"/>
      <c r="R816" s="65"/>
      <c r="S816" s="65"/>
      <c r="T816" s="65"/>
      <c r="U816" s="65"/>
      <c r="V816" s="5"/>
      <c r="W816" s="7"/>
      <c r="X816" s="7"/>
      <c r="Y816" s="7"/>
      <c r="Z816" s="3"/>
      <c r="AA816" s="2"/>
      <c r="AB816" s="1"/>
      <c r="AC816" s="1"/>
      <c r="AD816" s="3"/>
      <c r="AE816" s="2"/>
      <c r="AF816" s="1"/>
      <c r="AG816" s="1"/>
    </row>
    <row r="817" spans="1:33" s="35" customFormat="1" ht="15.75" customHeight="1">
      <c r="A817" s="17">
        <v>3</v>
      </c>
      <c r="B817" s="36">
        <v>2</v>
      </c>
      <c r="C817" s="37">
        <v>1</v>
      </c>
      <c r="D817" s="37">
        <v>1</v>
      </c>
      <c r="E817" s="91">
        <v>38</v>
      </c>
      <c r="F817" s="36">
        <v>2</v>
      </c>
      <c r="G817" s="37">
        <v>1</v>
      </c>
      <c r="H817" s="37">
        <v>1</v>
      </c>
      <c r="I817" s="91">
        <v>73</v>
      </c>
      <c r="J817" s="36">
        <v>5</v>
      </c>
      <c r="K817" s="37">
        <v>1</v>
      </c>
      <c r="L817" s="37">
        <v>4</v>
      </c>
      <c r="M817" s="65"/>
      <c r="N817" s="65"/>
      <c r="O817" s="65"/>
      <c r="P817" s="65"/>
      <c r="Q817" s="65"/>
      <c r="R817" s="65"/>
      <c r="S817" s="65"/>
      <c r="T817" s="65"/>
      <c r="U817" s="65"/>
      <c r="V817" s="5"/>
      <c r="W817" s="7"/>
      <c r="X817" s="7"/>
      <c r="Y817" s="7"/>
      <c r="Z817" s="3"/>
      <c r="AA817" s="2"/>
      <c r="AB817" s="1"/>
      <c r="AC817" s="1"/>
      <c r="AD817" s="3"/>
      <c r="AE817" s="2"/>
      <c r="AF817" s="1"/>
      <c r="AG817" s="1"/>
    </row>
    <row r="818" spans="1:33" s="35" customFormat="1" ht="18" customHeight="1">
      <c r="A818" s="19">
        <v>4</v>
      </c>
      <c r="B818" s="105">
        <v>3</v>
      </c>
      <c r="C818" s="40">
        <v>1</v>
      </c>
      <c r="D818" s="40">
        <v>2</v>
      </c>
      <c r="E818" s="92">
        <v>39</v>
      </c>
      <c r="F818" s="39">
        <v>3</v>
      </c>
      <c r="G818" s="40">
        <v>2</v>
      </c>
      <c r="H818" s="40">
        <v>1</v>
      </c>
      <c r="I818" s="92">
        <v>74</v>
      </c>
      <c r="J818" s="39">
        <v>3</v>
      </c>
      <c r="K818" s="40">
        <v>2</v>
      </c>
      <c r="L818" s="40">
        <v>1</v>
      </c>
      <c r="M818" s="65"/>
      <c r="N818" s="65"/>
      <c r="O818" s="65"/>
      <c r="P818" s="65"/>
      <c r="Q818" s="65"/>
      <c r="R818" s="65"/>
      <c r="S818" s="65"/>
      <c r="T818" s="65"/>
      <c r="U818" s="65"/>
      <c r="V818" s="5"/>
      <c r="W818" s="7"/>
      <c r="X818" s="7"/>
      <c r="Y818" s="7"/>
      <c r="Z818" s="3"/>
      <c r="AA818" s="2"/>
      <c r="AB818" s="1"/>
      <c r="AC818" s="1"/>
      <c r="AD818" s="3"/>
      <c r="AE818" s="2"/>
      <c r="AF818" s="1"/>
      <c r="AG818" s="1"/>
    </row>
    <row r="819" spans="1:33" s="6" customFormat="1" ht="25.5" customHeight="1">
      <c r="A819" s="10" t="s">
        <v>10</v>
      </c>
      <c r="B819" s="44">
        <v>7</v>
      </c>
      <c r="C819" s="44">
        <v>5</v>
      </c>
      <c r="D819" s="44">
        <v>2</v>
      </c>
      <c r="E819" s="98" t="s">
        <v>11</v>
      </c>
      <c r="F819" s="44">
        <v>10</v>
      </c>
      <c r="G819" s="44">
        <v>5</v>
      </c>
      <c r="H819" s="44">
        <v>5</v>
      </c>
      <c r="I819" s="98" t="s">
        <v>12</v>
      </c>
      <c r="J819" s="44">
        <v>15</v>
      </c>
      <c r="K819" s="44">
        <v>8</v>
      </c>
      <c r="L819" s="44">
        <v>7</v>
      </c>
      <c r="M819" s="65"/>
      <c r="N819" s="65"/>
      <c r="O819" s="65"/>
      <c r="P819" s="65"/>
      <c r="Q819" s="65"/>
      <c r="R819" s="65"/>
      <c r="S819" s="65"/>
      <c r="T819" s="65"/>
      <c r="U819" s="65"/>
      <c r="V819" s="5"/>
      <c r="W819" s="7"/>
      <c r="X819" s="7"/>
      <c r="Y819" s="7"/>
      <c r="Z819" s="3"/>
      <c r="AA819" s="2"/>
      <c r="AB819" s="1"/>
      <c r="AC819" s="1"/>
      <c r="AD819" s="3"/>
      <c r="AE819" s="2"/>
      <c r="AF819" s="1"/>
      <c r="AG819" s="1"/>
    </row>
    <row r="820" spans="1:33" s="35" customFormat="1" ht="15.75" customHeight="1">
      <c r="A820" s="17">
        <v>5</v>
      </c>
      <c r="B820" s="36">
        <v>0</v>
      </c>
      <c r="C820" s="37">
        <v>0</v>
      </c>
      <c r="D820" s="37">
        <v>0</v>
      </c>
      <c r="E820" s="91">
        <v>40</v>
      </c>
      <c r="F820" s="36">
        <v>1</v>
      </c>
      <c r="G820" s="37">
        <v>0</v>
      </c>
      <c r="H820" s="37">
        <v>1</v>
      </c>
      <c r="I820" s="91">
        <v>75</v>
      </c>
      <c r="J820" s="36">
        <v>3</v>
      </c>
      <c r="K820" s="37">
        <v>2</v>
      </c>
      <c r="L820" s="37">
        <v>1</v>
      </c>
      <c r="M820" s="65"/>
      <c r="N820" s="65"/>
      <c r="O820" s="65"/>
      <c r="P820" s="65"/>
      <c r="Q820" s="65"/>
      <c r="R820" s="65"/>
      <c r="S820" s="65"/>
      <c r="T820" s="65"/>
      <c r="U820" s="65"/>
      <c r="V820" s="5"/>
      <c r="W820" s="7"/>
      <c r="X820" s="7"/>
      <c r="Y820" s="7"/>
      <c r="Z820" s="3"/>
      <c r="AA820" s="2"/>
      <c r="AB820" s="1"/>
      <c r="AC820" s="1"/>
      <c r="AD820" s="3"/>
      <c r="AE820" s="2"/>
      <c r="AF820" s="1"/>
      <c r="AG820" s="1"/>
    </row>
    <row r="821" spans="1:33" s="35" customFormat="1" ht="15.75" customHeight="1">
      <c r="A821" s="17">
        <v>6</v>
      </c>
      <c r="B821" s="36">
        <v>1</v>
      </c>
      <c r="C821" s="37">
        <v>1</v>
      </c>
      <c r="D821" s="37">
        <v>0</v>
      </c>
      <c r="E821" s="91">
        <v>41</v>
      </c>
      <c r="F821" s="36">
        <v>0</v>
      </c>
      <c r="G821" s="37">
        <v>0</v>
      </c>
      <c r="H821" s="37">
        <v>0</v>
      </c>
      <c r="I821" s="91">
        <v>76</v>
      </c>
      <c r="J821" s="36">
        <v>5</v>
      </c>
      <c r="K821" s="37">
        <v>3</v>
      </c>
      <c r="L821" s="37">
        <v>2</v>
      </c>
      <c r="M821" s="65"/>
      <c r="N821" s="65"/>
      <c r="O821" s="65"/>
      <c r="P821" s="65"/>
      <c r="Q821" s="65"/>
      <c r="R821" s="65"/>
      <c r="S821" s="65"/>
      <c r="T821" s="65"/>
      <c r="U821" s="65"/>
      <c r="V821" s="5"/>
      <c r="W821" s="7"/>
      <c r="X821" s="7"/>
      <c r="Y821" s="7"/>
      <c r="Z821" s="3"/>
      <c r="AA821" s="2"/>
      <c r="AB821" s="1"/>
      <c r="AC821" s="1"/>
      <c r="AD821" s="3"/>
      <c r="AE821" s="2"/>
      <c r="AF821" s="1"/>
      <c r="AG821" s="1"/>
    </row>
    <row r="822" spans="1:33" s="35" customFormat="1" ht="15.75" customHeight="1">
      <c r="A822" s="17">
        <v>7</v>
      </c>
      <c r="B822" s="36">
        <v>1</v>
      </c>
      <c r="C822" s="37">
        <v>1</v>
      </c>
      <c r="D822" s="37">
        <v>0</v>
      </c>
      <c r="E822" s="91">
        <v>42</v>
      </c>
      <c r="F822" s="36">
        <v>3</v>
      </c>
      <c r="G822" s="37">
        <v>1</v>
      </c>
      <c r="H822" s="37">
        <v>2</v>
      </c>
      <c r="I822" s="91">
        <v>77</v>
      </c>
      <c r="J822" s="36">
        <v>1</v>
      </c>
      <c r="K822" s="37">
        <v>0</v>
      </c>
      <c r="L822" s="37">
        <v>1</v>
      </c>
      <c r="M822" s="65"/>
      <c r="N822" s="65"/>
      <c r="O822" s="65"/>
      <c r="P822" s="65"/>
      <c r="Q822" s="65"/>
      <c r="R822" s="65"/>
      <c r="S822" s="65"/>
      <c r="T822" s="65"/>
      <c r="U822" s="65"/>
      <c r="V822" s="5"/>
      <c r="W822" s="7"/>
      <c r="X822" s="7"/>
      <c r="Y822" s="7"/>
      <c r="Z822" s="3"/>
      <c r="AA822" s="2"/>
      <c r="AB822" s="1"/>
      <c r="AC822" s="1"/>
      <c r="AD822" s="3"/>
      <c r="AE822" s="2"/>
      <c r="AF822" s="1"/>
      <c r="AG822" s="1"/>
    </row>
    <row r="823" spans="1:33" s="35" customFormat="1" ht="15.75" customHeight="1">
      <c r="A823" s="17">
        <v>8</v>
      </c>
      <c r="B823" s="36">
        <v>2</v>
      </c>
      <c r="C823" s="37">
        <v>2</v>
      </c>
      <c r="D823" s="37">
        <v>0</v>
      </c>
      <c r="E823" s="91">
        <v>43</v>
      </c>
      <c r="F823" s="36">
        <v>4</v>
      </c>
      <c r="G823" s="37">
        <v>3</v>
      </c>
      <c r="H823" s="37">
        <v>1</v>
      </c>
      <c r="I823" s="91">
        <v>78</v>
      </c>
      <c r="J823" s="36">
        <v>4</v>
      </c>
      <c r="K823" s="37">
        <v>2</v>
      </c>
      <c r="L823" s="37">
        <v>2</v>
      </c>
      <c r="M823" s="65"/>
      <c r="N823" s="65"/>
      <c r="O823" s="65"/>
      <c r="P823" s="65"/>
      <c r="Q823" s="65"/>
      <c r="R823" s="65"/>
      <c r="S823" s="65"/>
      <c r="T823" s="65"/>
      <c r="U823" s="65"/>
      <c r="V823" s="5"/>
      <c r="W823" s="7"/>
      <c r="X823" s="7"/>
      <c r="Y823" s="7"/>
      <c r="Z823" s="3"/>
      <c r="AA823" s="2"/>
      <c r="AB823" s="1"/>
      <c r="AC823" s="1"/>
      <c r="AD823" s="3"/>
      <c r="AE823" s="2"/>
      <c r="AF823" s="1"/>
      <c r="AG823" s="1"/>
    </row>
    <row r="824" spans="1:33" s="35" customFormat="1" ht="18" customHeight="1">
      <c r="A824" s="19">
        <v>9</v>
      </c>
      <c r="B824" s="39">
        <v>3</v>
      </c>
      <c r="C824" s="40">
        <v>1</v>
      </c>
      <c r="D824" s="40">
        <v>2</v>
      </c>
      <c r="E824" s="92">
        <v>44</v>
      </c>
      <c r="F824" s="39">
        <v>2</v>
      </c>
      <c r="G824" s="40">
        <v>1</v>
      </c>
      <c r="H824" s="40">
        <v>1</v>
      </c>
      <c r="I824" s="92">
        <v>79</v>
      </c>
      <c r="J824" s="39">
        <v>2</v>
      </c>
      <c r="K824" s="40">
        <v>1</v>
      </c>
      <c r="L824" s="40">
        <v>1</v>
      </c>
      <c r="M824" s="65"/>
      <c r="N824" s="65"/>
      <c r="O824" s="65"/>
      <c r="P824" s="65"/>
      <c r="Q824" s="65"/>
      <c r="R824" s="65"/>
      <c r="S824" s="65"/>
      <c r="T824" s="65"/>
      <c r="U824" s="65"/>
      <c r="V824" s="5"/>
      <c r="W824" s="7"/>
      <c r="X824" s="7"/>
      <c r="Y824" s="7"/>
      <c r="Z824" s="3"/>
      <c r="AA824" s="2"/>
      <c r="AB824" s="1"/>
      <c r="AC824" s="1"/>
      <c r="AD824" s="3"/>
      <c r="AE824" s="2"/>
      <c r="AF824" s="1"/>
      <c r="AG824" s="1"/>
    </row>
    <row r="825" spans="1:33" s="6" customFormat="1" ht="25.5" customHeight="1">
      <c r="A825" s="10" t="s">
        <v>19</v>
      </c>
      <c r="B825" s="44">
        <v>13</v>
      </c>
      <c r="C825" s="44">
        <v>6</v>
      </c>
      <c r="D825" s="44">
        <v>7</v>
      </c>
      <c r="E825" s="98" t="s">
        <v>20</v>
      </c>
      <c r="F825" s="44">
        <v>20</v>
      </c>
      <c r="G825" s="44">
        <v>7</v>
      </c>
      <c r="H825" s="44">
        <v>13</v>
      </c>
      <c r="I825" s="98" t="s">
        <v>21</v>
      </c>
      <c r="J825" s="44">
        <v>8</v>
      </c>
      <c r="K825" s="44">
        <v>2</v>
      </c>
      <c r="L825" s="44">
        <v>6</v>
      </c>
      <c r="M825" s="65"/>
      <c r="N825" s="65"/>
      <c r="O825" s="65"/>
      <c r="P825" s="65"/>
      <c r="Q825" s="65"/>
      <c r="R825" s="65"/>
      <c r="S825" s="65"/>
      <c r="T825" s="65"/>
      <c r="U825" s="65"/>
      <c r="V825" s="5"/>
      <c r="W825" s="7"/>
      <c r="X825" s="7"/>
      <c r="Y825" s="7"/>
      <c r="Z825" s="3"/>
      <c r="AA825" s="2"/>
      <c r="AB825" s="1"/>
      <c r="AC825" s="1"/>
      <c r="AD825" s="3"/>
      <c r="AE825" s="2"/>
      <c r="AF825" s="1"/>
      <c r="AG825" s="1"/>
    </row>
    <row r="826" spans="1:33" s="35" customFormat="1" ht="15.75" customHeight="1">
      <c r="A826" s="17">
        <v>10</v>
      </c>
      <c r="B826" s="36">
        <v>3</v>
      </c>
      <c r="C826" s="37">
        <v>2</v>
      </c>
      <c r="D826" s="37">
        <v>1</v>
      </c>
      <c r="E826" s="91">
        <v>45</v>
      </c>
      <c r="F826" s="36">
        <v>3</v>
      </c>
      <c r="G826" s="37">
        <v>0</v>
      </c>
      <c r="H826" s="37">
        <v>3</v>
      </c>
      <c r="I826" s="91">
        <v>80</v>
      </c>
      <c r="J826" s="36">
        <v>1</v>
      </c>
      <c r="K826" s="37">
        <v>0</v>
      </c>
      <c r="L826" s="37">
        <v>1</v>
      </c>
      <c r="M826" s="65"/>
      <c r="N826" s="65"/>
      <c r="O826" s="65"/>
      <c r="P826" s="65"/>
      <c r="Q826" s="65"/>
      <c r="R826" s="65"/>
      <c r="S826" s="65"/>
      <c r="T826" s="65"/>
      <c r="U826" s="65"/>
      <c r="V826" s="5"/>
      <c r="W826" s="7"/>
      <c r="X826" s="7"/>
      <c r="Y826" s="7"/>
      <c r="Z826" s="3"/>
      <c r="AA826" s="2"/>
      <c r="AB826" s="1"/>
      <c r="AC826" s="1"/>
      <c r="AD826" s="3"/>
      <c r="AE826" s="2"/>
      <c r="AF826" s="1"/>
      <c r="AG826" s="1"/>
    </row>
    <row r="827" spans="1:33" s="35" customFormat="1" ht="15.75" customHeight="1">
      <c r="A827" s="17">
        <v>11</v>
      </c>
      <c r="B827" s="36">
        <v>1</v>
      </c>
      <c r="C827" s="37">
        <v>1</v>
      </c>
      <c r="D827" s="37">
        <v>0</v>
      </c>
      <c r="E827" s="91">
        <v>46</v>
      </c>
      <c r="F827" s="36">
        <v>4</v>
      </c>
      <c r="G827" s="37">
        <v>1</v>
      </c>
      <c r="H827" s="37">
        <v>3</v>
      </c>
      <c r="I827" s="91">
        <v>81</v>
      </c>
      <c r="J827" s="36">
        <v>3</v>
      </c>
      <c r="K827" s="37">
        <v>0</v>
      </c>
      <c r="L827" s="37">
        <v>3</v>
      </c>
      <c r="M827" s="65"/>
      <c r="N827" s="65"/>
      <c r="O827" s="65"/>
      <c r="P827" s="65"/>
      <c r="Q827" s="65"/>
      <c r="R827" s="65"/>
      <c r="S827" s="65"/>
      <c r="T827" s="65"/>
      <c r="U827" s="65"/>
      <c r="V827" s="5"/>
      <c r="W827" s="7"/>
      <c r="X827" s="7"/>
      <c r="Y827" s="7"/>
      <c r="Z827" s="3"/>
      <c r="AA827" s="2"/>
      <c r="AB827" s="1"/>
      <c r="AC827" s="1"/>
      <c r="AD827" s="3"/>
      <c r="AE827" s="2"/>
      <c r="AF827" s="1"/>
      <c r="AG827" s="1"/>
    </row>
    <row r="828" spans="1:33" s="35" customFormat="1" ht="15.75" customHeight="1">
      <c r="A828" s="17">
        <v>12</v>
      </c>
      <c r="B828" s="36">
        <v>1</v>
      </c>
      <c r="C828" s="37">
        <v>1</v>
      </c>
      <c r="D828" s="37">
        <v>0</v>
      </c>
      <c r="E828" s="91">
        <v>47</v>
      </c>
      <c r="F828" s="36">
        <v>5</v>
      </c>
      <c r="G828" s="37">
        <v>3</v>
      </c>
      <c r="H828" s="37">
        <v>2</v>
      </c>
      <c r="I828" s="91">
        <v>82</v>
      </c>
      <c r="J828" s="36">
        <v>2</v>
      </c>
      <c r="K828" s="37">
        <v>1</v>
      </c>
      <c r="L828" s="37">
        <v>1</v>
      </c>
      <c r="M828" s="65"/>
      <c r="N828" s="65"/>
      <c r="O828" s="65"/>
      <c r="P828" s="65"/>
      <c r="Q828" s="65"/>
      <c r="R828" s="65"/>
      <c r="S828" s="65"/>
      <c r="T828" s="65"/>
      <c r="U828" s="65"/>
      <c r="V828" s="5"/>
      <c r="W828" s="7"/>
      <c r="X828" s="7"/>
      <c r="Y828" s="7"/>
      <c r="Z828" s="3"/>
      <c r="AA828" s="2"/>
      <c r="AB828" s="1"/>
      <c r="AC828" s="1"/>
      <c r="AD828" s="3"/>
      <c r="AE828" s="2"/>
      <c r="AF828" s="1"/>
      <c r="AG828" s="1"/>
    </row>
    <row r="829" spans="1:33" s="35" customFormat="1" ht="15.75" customHeight="1">
      <c r="A829" s="17">
        <v>13</v>
      </c>
      <c r="B829" s="36">
        <v>4</v>
      </c>
      <c r="C829" s="37">
        <v>2</v>
      </c>
      <c r="D829" s="37">
        <v>2</v>
      </c>
      <c r="E829" s="91">
        <v>48</v>
      </c>
      <c r="F829" s="36">
        <v>6</v>
      </c>
      <c r="G829" s="37">
        <v>3</v>
      </c>
      <c r="H829" s="37">
        <v>3</v>
      </c>
      <c r="I829" s="91">
        <v>83</v>
      </c>
      <c r="J829" s="36">
        <v>0</v>
      </c>
      <c r="K829" s="37">
        <v>0</v>
      </c>
      <c r="L829" s="37">
        <v>0</v>
      </c>
      <c r="M829" s="65"/>
      <c r="N829" s="65"/>
      <c r="O829" s="65"/>
      <c r="P829" s="65"/>
      <c r="Q829" s="65"/>
      <c r="R829" s="65"/>
      <c r="S829" s="65"/>
      <c r="T829" s="65"/>
      <c r="U829" s="65"/>
      <c r="V829" s="5"/>
      <c r="W829" s="7"/>
      <c r="X829" s="7"/>
      <c r="Y829" s="7"/>
      <c r="Z829" s="3"/>
      <c r="AA829" s="2"/>
      <c r="AB829" s="1"/>
      <c r="AC829" s="1"/>
      <c r="AD829" s="3"/>
      <c r="AE829" s="2"/>
      <c r="AF829" s="1"/>
      <c r="AG829" s="1"/>
    </row>
    <row r="830" spans="1:33" s="35" customFormat="1" ht="18" customHeight="1">
      <c r="A830" s="19">
        <v>14</v>
      </c>
      <c r="B830" s="39">
        <v>4</v>
      </c>
      <c r="C830" s="40">
        <v>0</v>
      </c>
      <c r="D830" s="40">
        <v>4</v>
      </c>
      <c r="E830" s="92">
        <v>49</v>
      </c>
      <c r="F830" s="39">
        <v>2</v>
      </c>
      <c r="G830" s="40">
        <v>0</v>
      </c>
      <c r="H830" s="40">
        <v>2</v>
      </c>
      <c r="I830" s="92">
        <v>84</v>
      </c>
      <c r="J830" s="39">
        <v>2</v>
      </c>
      <c r="K830" s="40">
        <v>1</v>
      </c>
      <c r="L830" s="40">
        <v>1</v>
      </c>
      <c r="M830" s="65"/>
      <c r="N830" s="65"/>
      <c r="O830" s="65"/>
      <c r="P830" s="65"/>
      <c r="Q830" s="65"/>
      <c r="R830" s="65"/>
      <c r="S830" s="65"/>
      <c r="T830" s="65"/>
      <c r="U830" s="65"/>
      <c r="V830" s="5"/>
      <c r="W830" s="7"/>
      <c r="X830" s="7"/>
      <c r="Y830" s="7"/>
      <c r="Z830" s="3"/>
      <c r="AA830" s="2"/>
      <c r="AB830" s="1"/>
      <c r="AC830" s="1"/>
      <c r="AD830" s="3"/>
      <c r="AE830" s="2"/>
      <c r="AF830" s="1"/>
      <c r="AG830" s="1"/>
    </row>
    <row r="831" spans="1:33" s="6" customFormat="1" ht="25.5" customHeight="1">
      <c r="A831" s="10" t="s">
        <v>22</v>
      </c>
      <c r="B831" s="44">
        <v>15</v>
      </c>
      <c r="C831" s="44">
        <v>8</v>
      </c>
      <c r="D831" s="44">
        <v>7</v>
      </c>
      <c r="E831" s="98" t="s">
        <v>23</v>
      </c>
      <c r="F831" s="44">
        <v>15</v>
      </c>
      <c r="G831" s="44">
        <v>7</v>
      </c>
      <c r="H831" s="44">
        <v>8</v>
      </c>
      <c r="I831" s="98" t="s">
        <v>24</v>
      </c>
      <c r="J831" s="44">
        <v>4</v>
      </c>
      <c r="K831" s="44">
        <v>0</v>
      </c>
      <c r="L831" s="44">
        <v>4</v>
      </c>
      <c r="M831" s="65"/>
      <c r="N831" s="65"/>
      <c r="O831" s="65"/>
      <c r="P831" s="65"/>
      <c r="Q831" s="65"/>
      <c r="R831" s="65"/>
      <c r="S831" s="65"/>
      <c r="T831" s="65"/>
      <c r="U831" s="65"/>
      <c r="V831" s="5"/>
      <c r="W831" s="7"/>
      <c r="X831" s="7"/>
      <c r="Y831" s="7"/>
      <c r="Z831" s="3"/>
      <c r="AA831" s="2"/>
      <c r="AB831" s="1"/>
      <c r="AC831" s="1"/>
      <c r="AD831" s="3"/>
      <c r="AE831" s="2"/>
      <c r="AF831" s="1"/>
      <c r="AG831" s="1"/>
    </row>
    <row r="832" spans="1:33" s="35" customFormat="1" ht="15.75" customHeight="1">
      <c r="A832" s="17">
        <v>15</v>
      </c>
      <c r="B832" s="36">
        <v>3</v>
      </c>
      <c r="C832" s="37">
        <v>1</v>
      </c>
      <c r="D832" s="37">
        <v>2</v>
      </c>
      <c r="E832" s="91">
        <v>50</v>
      </c>
      <c r="F832" s="36">
        <v>1</v>
      </c>
      <c r="G832" s="37">
        <v>0</v>
      </c>
      <c r="H832" s="37">
        <v>1</v>
      </c>
      <c r="I832" s="91">
        <v>85</v>
      </c>
      <c r="J832" s="36">
        <v>0</v>
      </c>
      <c r="K832" s="37">
        <v>0</v>
      </c>
      <c r="L832" s="37">
        <v>0</v>
      </c>
      <c r="M832" s="65"/>
      <c r="N832" s="65"/>
      <c r="O832" s="65"/>
      <c r="P832" s="65"/>
      <c r="Q832" s="65"/>
      <c r="R832" s="65"/>
      <c r="S832" s="65"/>
      <c r="T832" s="65"/>
      <c r="U832" s="65"/>
      <c r="V832" s="5"/>
      <c r="W832" s="7"/>
      <c r="X832" s="7"/>
      <c r="Y832" s="7"/>
      <c r="Z832" s="3"/>
      <c r="AA832" s="2"/>
      <c r="AB832" s="1"/>
      <c r="AC832" s="1"/>
      <c r="AD832" s="3"/>
      <c r="AE832" s="2"/>
      <c r="AF832" s="1"/>
      <c r="AG832" s="1"/>
    </row>
    <row r="833" spans="1:33" s="35" customFormat="1" ht="15.75" customHeight="1">
      <c r="A833" s="17">
        <v>16</v>
      </c>
      <c r="B833" s="36">
        <v>3</v>
      </c>
      <c r="C833" s="37">
        <v>2</v>
      </c>
      <c r="D833" s="37">
        <v>1</v>
      </c>
      <c r="E833" s="91">
        <v>51</v>
      </c>
      <c r="F833" s="36">
        <v>4</v>
      </c>
      <c r="G833" s="37">
        <v>2</v>
      </c>
      <c r="H833" s="37">
        <v>2</v>
      </c>
      <c r="I833" s="91">
        <v>86</v>
      </c>
      <c r="J833" s="36">
        <v>0</v>
      </c>
      <c r="K833" s="37">
        <v>0</v>
      </c>
      <c r="L833" s="37">
        <v>0</v>
      </c>
      <c r="M833" s="65"/>
      <c r="N833" s="65"/>
      <c r="O833" s="65"/>
      <c r="P833" s="65"/>
      <c r="Q833" s="65"/>
      <c r="R833" s="65"/>
      <c r="S833" s="65"/>
      <c r="T833" s="65"/>
      <c r="U833" s="65"/>
      <c r="V833" s="5"/>
      <c r="W833" s="7"/>
      <c r="X833" s="7"/>
      <c r="Y833" s="7"/>
      <c r="Z833" s="3"/>
      <c r="AA833" s="2"/>
      <c r="AB833" s="1"/>
      <c r="AC833" s="1"/>
      <c r="AD833" s="3"/>
      <c r="AE833" s="2"/>
      <c r="AF833" s="1"/>
      <c r="AG833" s="1"/>
    </row>
    <row r="834" spans="1:33" s="35" customFormat="1" ht="15.75" customHeight="1">
      <c r="A834" s="17">
        <v>17</v>
      </c>
      <c r="B834" s="36">
        <v>3</v>
      </c>
      <c r="C834" s="37">
        <v>2</v>
      </c>
      <c r="D834" s="37">
        <v>1</v>
      </c>
      <c r="E834" s="91">
        <v>52</v>
      </c>
      <c r="F834" s="36">
        <v>4</v>
      </c>
      <c r="G834" s="37">
        <v>1</v>
      </c>
      <c r="H834" s="37">
        <v>3</v>
      </c>
      <c r="I834" s="91">
        <v>87</v>
      </c>
      <c r="J834" s="36">
        <v>0</v>
      </c>
      <c r="K834" s="37">
        <v>0</v>
      </c>
      <c r="L834" s="37">
        <v>0</v>
      </c>
      <c r="M834" s="65"/>
      <c r="N834" s="65"/>
      <c r="O834" s="65"/>
      <c r="P834" s="65"/>
      <c r="Q834" s="65"/>
      <c r="R834" s="65"/>
      <c r="S834" s="65"/>
      <c r="T834" s="65"/>
      <c r="U834" s="65"/>
      <c r="V834" s="5"/>
      <c r="W834" s="7"/>
      <c r="X834" s="7"/>
      <c r="Y834" s="7"/>
      <c r="Z834" s="3"/>
      <c r="AA834" s="2"/>
      <c r="AB834" s="1"/>
      <c r="AC834" s="1"/>
      <c r="AD834" s="3"/>
      <c r="AE834" s="2"/>
      <c r="AF834" s="1"/>
      <c r="AG834" s="1"/>
    </row>
    <row r="835" spans="1:33" s="35" customFormat="1" ht="15.75" customHeight="1">
      <c r="A835" s="17">
        <v>18</v>
      </c>
      <c r="B835" s="36">
        <v>3</v>
      </c>
      <c r="C835" s="37">
        <v>1</v>
      </c>
      <c r="D835" s="37">
        <v>2</v>
      </c>
      <c r="E835" s="91">
        <v>53</v>
      </c>
      <c r="F835" s="36">
        <v>1</v>
      </c>
      <c r="G835" s="37">
        <v>1</v>
      </c>
      <c r="H835" s="37">
        <v>0</v>
      </c>
      <c r="I835" s="91">
        <v>88</v>
      </c>
      <c r="J835" s="36">
        <v>2</v>
      </c>
      <c r="K835" s="37">
        <v>0</v>
      </c>
      <c r="L835" s="37">
        <v>2</v>
      </c>
      <c r="M835" s="65"/>
      <c r="N835" s="65"/>
      <c r="O835" s="65"/>
      <c r="P835" s="65"/>
      <c r="Q835" s="65"/>
      <c r="R835" s="65"/>
      <c r="S835" s="65"/>
      <c r="T835" s="65"/>
      <c r="U835" s="65"/>
      <c r="V835" s="5"/>
      <c r="W835" s="7"/>
      <c r="X835" s="7"/>
      <c r="Y835" s="7"/>
      <c r="Z835" s="3"/>
      <c r="AA835" s="2"/>
      <c r="AB835" s="1"/>
      <c r="AC835" s="1"/>
      <c r="AD835" s="3"/>
      <c r="AE835" s="2"/>
      <c r="AF835" s="1"/>
      <c r="AG835" s="1"/>
    </row>
    <row r="836" spans="1:33" s="35" customFormat="1" ht="18" customHeight="1">
      <c r="A836" s="19">
        <v>19</v>
      </c>
      <c r="B836" s="39">
        <v>3</v>
      </c>
      <c r="C836" s="40">
        <v>2</v>
      </c>
      <c r="D836" s="40">
        <v>1</v>
      </c>
      <c r="E836" s="92">
        <v>54</v>
      </c>
      <c r="F836" s="39">
        <v>5</v>
      </c>
      <c r="G836" s="40">
        <v>3</v>
      </c>
      <c r="H836" s="40">
        <v>2</v>
      </c>
      <c r="I836" s="92">
        <v>89</v>
      </c>
      <c r="J836" s="39">
        <v>2</v>
      </c>
      <c r="K836" s="40">
        <v>0</v>
      </c>
      <c r="L836" s="40">
        <v>2</v>
      </c>
      <c r="M836" s="65"/>
      <c r="N836" s="65"/>
      <c r="O836" s="65"/>
      <c r="P836" s="65"/>
      <c r="Q836" s="65"/>
      <c r="R836" s="65"/>
      <c r="S836" s="65"/>
      <c r="T836" s="65"/>
      <c r="U836" s="65"/>
      <c r="V836" s="5"/>
      <c r="W836" s="7"/>
      <c r="X836" s="7"/>
      <c r="Y836" s="7"/>
      <c r="Z836" s="3"/>
      <c r="AA836" s="2"/>
      <c r="AB836" s="1"/>
      <c r="AC836" s="1"/>
      <c r="AD836" s="3"/>
      <c r="AE836" s="2"/>
      <c r="AF836" s="1"/>
      <c r="AG836" s="1"/>
    </row>
    <row r="837" spans="1:33" s="6" customFormat="1" ht="25.5" customHeight="1">
      <c r="A837" s="10" t="s">
        <v>25</v>
      </c>
      <c r="B837" s="44">
        <v>4</v>
      </c>
      <c r="C837" s="44">
        <v>2</v>
      </c>
      <c r="D837" s="44">
        <v>2</v>
      </c>
      <c r="E837" s="98" t="s">
        <v>26</v>
      </c>
      <c r="F837" s="44">
        <v>23</v>
      </c>
      <c r="G837" s="44">
        <v>13</v>
      </c>
      <c r="H837" s="44">
        <v>10</v>
      </c>
      <c r="I837" s="98" t="s">
        <v>27</v>
      </c>
      <c r="J837" s="44">
        <v>5</v>
      </c>
      <c r="K837" s="44">
        <v>4</v>
      </c>
      <c r="L837" s="44">
        <v>1</v>
      </c>
      <c r="M837" s="65"/>
      <c r="N837" s="65"/>
      <c r="O837" s="65"/>
      <c r="P837" s="65"/>
      <c r="Q837" s="65"/>
      <c r="R837" s="65"/>
      <c r="S837" s="65"/>
      <c r="T837" s="65"/>
      <c r="U837" s="65"/>
      <c r="V837" s="5"/>
      <c r="W837" s="7"/>
      <c r="X837" s="7"/>
      <c r="Y837" s="7"/>
      <c r="Z837" s="3"/>
      <c r="AA837" s="2"/>
      <c r="AB837" s="1"/>
      <c r="AC837" s="1"/>
      <c r="AD837" s="3"/>
      <c r="AE837" s="2"/>
      <c r="AF837" s="1"/>
      <c r="AG837" s="1"/>
    </row>
    <row r="838" spans="1:33" s="35" customFormat="1" ht="15.75" customHeight="1">
      <c r="A838" s="17">
        <v>20</v>
      </c>
      <c r="B838" s="36">
        <v>1</v>
      </c>
      <c r="C838" s="37">
        <v>0</v>
      </c>
      <c r="D838" s="37">
        <v>1</v>
      </c>
      <c r="E838" s="91">
        <v>55</v>
      </c>
      <c r="F838" s="36">
        <v>6</v>
      </c>
      <c r="G838" s="37">
        <v>3</v>
      </c>
      <c r="H838" s="37">
        <v>3</v>
      </c>
      <c r="I838" s="91">
        <v>90</v>
      </c>
      <c r="J838" s="36">
        <v>2</v>
      </c>
      <c r="K838" s="37">
        <v>1</v>
      </c>
      <c r="L838" s="37">
        <v>1</v>
      </c>
      <c r="M838" s="65"/>
      <c r="N838" s="65"/>
      <c r="O838" s="65"/>
      <c r="P838" s="65"/>
      <c r="Q838" s="65"/>
      <c r="R838" s="65"/>
      <c r="S838" s="65"/>
      <c r="T838" s="65"/>
      <c r="U838" s="65"/>
      <c r="V838" s="5"/>
      <c r="W838" s="7"/>
      <c r="X838" s="7"/>
      <c r="Y838" s="7"/>
      <c r="Z838" s="3"/>
      <c r="AA838" s="2"/>
      <c r="AB838" s="1"/>
      <c r="AC838" s="1"/>
      <c r="AD838" s="3"/>
      <c r="AE838" s="2"/>
      <c r="AF838" s="1"/>
      <c r="AG838" s="1"/>
    </row>
    <row r="839" spans="1:33" s="35" customFormat="1" ht="15.75" customHeight="1">
      <c r="A839" s="17">
        <v>21</v>
      </c>
      <c r="B839" s="36">
        <v>2</v>
      </c>
      <c r="C839" s="37">
        <v>1</v>
      </c>
      <c r="D839" s="37">
        <v>1</v>
      </c>
      <c r="E839" s="91">
        <v>56</v>
      </c>
      <c r="F839" s="36">
        <v>6</v>
      </c>
      <c r="G839" s="37">
        <v>2</v>
      </c>
      <c r="H839" s="37">
        <v>4</v>
      </c>
      <c r="I839" s="91">
        <v>91</v>
      </c>
      <c r="J839" s="36">
        <v>1</v>
      </c>
      <c r="K839" s="37">
        <v>1</v>
      </c>
      <c r="L839" s="37">
        <v>0</v>
      </c>
      <c r="M839" s="65"/>
      <c r="N839" s="65"/>
      <c r="O839" s="65"/>
      <c r="P839" s="65"/>
      <c r="Q839" s="65"/>
      <c r="R839" s="65"/>
      <c r="S839" s="65"/>
      <c r="T839" s="65"/>
      <c r="U839" s="65"/>
      <c r="V839" s="5"/>
      <c r="W839" s="7"/>
      <c r="X839" s="7"/>
      <c r="Y839" s="7"/>
      <c r="Z839" s="3"/>
      <c r="AA839" s="2"/>
      <c r="AB839" s="1"/>
      <c r="AC839" s="1"/>
      <c r="AD839" s="3"/>
      <c r="AE839" s="2"/>
      <c r="AF839" s="1"/>
      <c r="AG839" s="1"/>
    </row>
    <row r="840" spans="1:33" s="35" customFormat="1" ht="15.75" customHeight="1">
      <c r="A840" s="17">
        <v>22</v>
      </c>
      <c r="B840" s="36">
        <v>0</v>
      </c>
      <c r="C840" s="37">
        <v>0</v>
      </c>
      <c r="D840" s="37">
        <v>0</v>
      </c>
      <c r="E840" s="91">
        <v>57</v>
      </c>
      <c r="F840" s="36">
        <v>5</v>
      </c>
      <c r="G840" s="37">
        <v>4</v>
      </c>
      <c r="H840" s="37">
        <v>1</v>
      </c>
      <c r="I840" s="91">
        <v>92</v>
      </c>
      <c r="J840" s="36">
        <v>0</v>
      </c>
      <c r="K840" s="37">
        <v>0</v>
      </c>
      <c r="L840" s="37">
        <v>0</v>
      </c>
      <c r="M840" s="65"/>
      <c r="N840" s="65"/>
      <c r="O840" s="65"/>
      <c r="P840" s="65"/>
      <c r="Q840" s="65"/>
      <c r="R840" s="65"/>
      <c r="S840" s="65"/>
      <c r="T840" s="65"/>
      <c r="U840" s="65"/>
      <c r="V840" s="5"/>
      <c r="W840" s="7"/>
      <c r="X840" s="7"/>
      <c r="Y840" s="7"/>
      <c r="Z840" s="3"/>
      <c r="AA840" s="2"/>
      <c r="AB840" s="1"/>
      <c r="AC840" s="1"/>
      <c r="AD840" s="3"/>
      <c r="AE840" s="2"/>
      <c r="AF840" s="1"/>
      <c r="AG840" s="1"/>
    </row>
    <row r="841" spans="1:33" s="35" customFormat="1" ht="15.75" customHeight="1">
      <c r="A841" s="17">
        <v>23</v>
      </c>
      <c r="B841" s="36">
        <v>0</v>
      </c>
      <c r="C841" s="37">
        <v>0</v>
      </c>
      <c r="D841" s="37">
        <v>0</v>
      </c>
      <c r="E841" s="91">
        <v>58</v>
      </c>
      <c r="F841" s="36">
        <v>4</v>
      </c>
      <c r="G841" s="37">
        <v>3</v>
      </c>
      <c r="H841" s="37">
        <v>1</v>
      </c>
      <c r="I841" s="91">
        <v>93</v>
      </c>
      <c r="J841" s="36">
        <v>2</v>
      </c>
      <c r="K841" s="37">
        <v>2</v>
      </c>
      <c r="L841" s="37">
        <v>0</v>
      </c>
      <c r="M841" s="65"/>
      <c r="N841" s="65"/>
      <c r="O841" s="65"/>
      <c r="P841" s="65"/>
      <c r="Q841" s="65"/>
      <c r="R841" s="65"/>
      <c r="S841" s="65"/>
      <c r="T841" s="65"/>
      <c r="U841" s="65"/>
      <c r="V841" s="5"/>
      <c r="W841" s="7"/>
      <c r="X841" s="7"/>
      <c r="Y841" s="7"/>
      <c r="Z841" s="3"/>
      <c r="AA841" s="2"/>
      <c r="AB841" s="1"/>
      <c r="AC841" s="1"/>
      <c r="AD841" s="3"/>
      <c r="AE841" s="2"/>
      <c r="AF841" s="1"/>
      <c r="AG841" s="1"/>
    </row>
    <row r="842" spans="1:33" s="35" customFormat="1" ht="18" customHeight="1">
      <c r="A842" s="19">
        <v>24</v>
      </c>
      <c r="B842" s="39">
        <v>1</v>
      </c>
      <c r="C842" s="40">
        <v>1</v>
      </c>
      <c r="D842" s="40">
        <v>0</v>
      </c>
      <c r="E842" s="92">
        <v>59</v>
      </c>
      <c r="F842" s="39">
        <v>2</v>
      </c>
      <c r="G842" s="40">
        <v>1</v>
      </c>
      <c r="H842" s="40">
        <v>1</v>
      </c>
      <c r="I842" s="92">
        <v>94</v>
      </c>
      <c r="J842" s="39">
        <v>0</v>
      </c>
      <c r="K842" s="40">
        <v>0</v>
      </c>
      <c r="L842" s="40">
        <v>0</v>
      </c>
      <c r="M842" s="65"/>
      <c r="N842" s="65"/>
      <c r="O842" s="65"/>
      <c r="P842" s="65"/>
      <c r="Q842" s="65"/>
      <c r="R842" s="65"/>
      <c r="S842" s="65"/>
      <c r="T842" s="65"/>
      <c r="U842" s="65"/>
      <c r="V842" s="5"/>
      <c r="W842" s="7"/>
      <c r="X842" s="7"/>
      <c r="Y842" s="7"/>
      <c r="Z842" s="3"/>
      <c r="AA842" s="2"/>
      <c r="AB842" s="1"/>
      <c r="AC842" s="1"/>
      <c r="AD842" s="3"/>
      <c r="AE842" s="2"/>
      <c r="AF842" s="1"/>
      <c r="AG842" s="1"/>
    </row>
    <row r="843" spans="1:33" s="6" customFormat="1" ht="25.5" customHeight="1">
      <c r="A843" s="10" t="s">
        <v>28</v>
      </c>
      <c r="B843" s="44">
        <v>4</v>
      </c>
      <c r="C843" s="44">
        <v>2</v>
      </c>
      <c r="D843" s="44">
        <v>2</v>
      </c>
      <c r="E843" s="98" t="s">
        <v>29</v>
      </c>
      <c r="F843" s="44">
        <v>9</v>
      </c>
      <c r="G843" s="44">
        <v>5</v>
      </c>
      <c r="H843" s="44">
        <v>4</v>
      </c>
      <c r="I843" s="93" t="s">
        <v>30</v>
      </c>
      <c r="J843" s="44">
        <v>2</v>
      </c>
      <c r="K843" s="44">
        <v>0</v>
      </c>
      <c r="L843" s="44">
        <v>2</v>
      </c>
      <c r="M843" s="65"/>
      <c r="N843" s="65"/>
      <c r="O843" s="65"/>
      <c r="P843" s="65"/>
      <c r="Q843" s="65"/>
      <c r="R843" s="65"/>
      <c r="S843" s="65"/>
      <c r="T843" s="65"/>
      <c r="U843" s="65"/>
      <c r="V843" s="5"/>
      <c r="W843" s="7"/>
      <c r="X843" s="7"/>
      <c r="Y843" s="7"/>
      <c r="Z843" s="3"/>
      <c r="AA843" s="2"/>
      <c r="AB843" s="1"/>
      <c r="AC843" s="1"/>
      <c r="AD843" s="3"/>
      <c r="AE843" s="2"/>
      <c r="AF843" s="1"/>
      <c r="AG843" s="1"/>
    </row>
    <row r="844" spans="1:33" s="35" customFormat="1" ht="15.75" customHeight="1">
      <c r="A844" s="17">
        <v>25</v>
      </c>
      <c r="B844" s="36">
        <v>1</v>
      </c>
      <c r="C844" s="37">
        <v>1</v>
      </c>
      <c r="D844" s="37">
        <v>0</v>
      </c>
      <c r="E844" s="91">
        <v>60</v>
      </c>
      <c r="F844" s="36">
        <v>2</v>
      </c>
      <c r="G844" s="37">
        <v>1</v>
      </c>
      <c r="H844" s="37">
        <v>1</v>
      </c>
      <c r="I844" s="91">
        <v>95</v>
      </c>
      <c r="J844" s="36">
        <v>0</v>
      </c>
      <c r="K844" s="37">
        <v>0</v>
      </c>
      <c r="L844" s="37">
        <v>0</v>
      </c>
      <c r="M844" s="65"/>
      <c r="N844" s="65"/>
      <c r="O844" s="65"/>
      <c r="P844" s="65"/>
      <c r="Q844" s="65"/>
      <c r="R844" s="65"/>
      <c r="S844" s="65"/>
      <c r="T844" s="65"/>
      <c r="U844" s="65"/>
      <c r="V844" s="5"/>
      <c r="W844" s="7"/>
      <c r="X844" s="7"/>
      <c r="Y844" s="7"/>
      <c r="Z844" s="3"/>
      <c r="AA844" s="2"/>
      <c r="AB844" s="1"/>
      <c r="AC844" s="1"/>
      <c r="AD844" s="3"/>
      <c r="AE844" s="2"/>
      <c r="AF844" s="1"/>
      <c r="AG844" s="1"/>
    </row>
    <row r="845" spans="1:33" s="35" customFormat="1" ht="15.75" customHeight="1">
      <c r="A845" s="17">
        <v>26</v>
      </c>
      <c r="B845" s="36">
        <v>1</v>
      </c>
      <c r="C845" s="37">
        <v>0</v>
      </c>
      <c r="D845" s="37">
        <v>1</v>
      </c>
      <c r="E845" s="91">
        <v>61</v>
      </c>
      <c r="F845" s="36">
        <v>0</v>
      </c>
      <c r="G845" s="37">
        <v>0</v>
      </c>
      <c r="H845" s="37">
        <v>0</v>
      </c>
      <c r="I845" s="91">
        <v>96</v>
      </c>
      <c r="J845" s="36">
        <v>0</v>
      </c>
      <c r="K845" s="37">
        <v>0</v>
      </c>
      <c r="L845" s="37">
        <v>0</v>
      </c>
      <c r="M845" s="65"/>
      <c r="N845" s="65"/>
      <c r="O845" s="65"/>
      <c r="P845" s="65"/>
      <c r="Q845" s="65"/>
      <c r="R845" s="65"/>
      <c r="S845" s="65"/>
      <c r="T845" s="65"/>
      <c r="U845" s="65"/>
      <c r="V845" s="5"/>
      <c r="W845" s="7"/>
      <c r="X845" s="7"/>
      <c r="Y845" s="7"/>
      <c r="Z845" s="3"/>
      <c r="AA845" s="2"/>
      <c r="AB845" s="1"/>
      <c r="AC845" s="1"/>
      <c r="AD845" s="3"/>
      <c r="AE845" s="2"/>
      <c r="AF845" s="1"/>
      <c r="AG845" s="1"/>
    </row>
    <row r="846" spans="1:33" s="35" customFormat="1" ht="15.75" customHeight="1">
      <c r="A846" s="17">
        <v>27</v>
      </c>
      <c r="B846" s="36">
        <v>0</v>
      </c>
      <c r="C846" s="37">
        <v>0</v>
      </c>
      <c r="D846" s="37">
        <v>0</v>
      </c>
      <c r="E846" s="91">
        <v>62</v>
      </c>
      <c r="F846" s="36">
        <v>2</v>
      </c>
      <c r="G846" s="37">
        <v>1</v>
      </c>
      <c r="H846" s="37">
        <v>1</v>
      </c>
      <c r="I846" s="91">
        <v>97</v>
      </c>
      <c r="J846" s="36">
        <v>1</v>
      </c>
      <c r="K846" s="37">
        <v>0</v>
      </c>
      <c r="L846" s="37">
        <v>1</v>
      </c>
      <c r="M846" s="65"/>
      <c r="N846" s="65"/>
      <c r="O846" s="65"/>
      <c r="P846" s="65"/>
      <c r="Q846" s="65"/>
      <c r="R846" s="65"/>
      <c r="S846" s="65"/>
      <c r="T846" s="65"/>
      <c r="U846" s="65"/>
      <c r="V846" s="5"/>
      <c r="W846" s="7"/>
      <c r="X846" s="7"/>
      <c r="Y846" s="7"/>
      <c r="Z846" s="3"/>
      <c r="AA846" s="2"/>
      <c r="AB846" s="1"/>
      <c r="AC846" s="1"/>
      <c r="AD846" s="3"/>
      <c r="AE846" s="2"/>
      <c r="AF846" s="1"/>
      <c r="AG846" s="1"/>
    </row>
    <row r="847" spans="1:33" s="35" customFormat="1" ht="15.75" customHeight="1">
      <c r="A847" s="17">
        <v>28</v>
      </c>
      <c r="B847" s="36">
        <v>0</v>
      </c>
      <c r="C847" s="37">
        <v>0</v>
      </c>
      <c r="D847" s="37">
        <v>0</v>
      </c>
      <c r="E847" s="91">
        <v>63</v>
      </c>
      <c r="F847" s="36">
        <v>5</v>
      </c>
      <c r="G847" s="37">
        <v>3</v>
      </c>
      <c r="H847" s="37">
        <v>2</v>
      </c>
      <c r="I847" s="91">
        <v>98</v>
      </c>
      <c r="J847" s="36">
        <v>0</v>
      </c>
      <c r="K847" s="37">
        <v>0</v>
      </c>
      <c r="L847" s="37">
        <v>0</v>
      </c>
      <c r="M847" s="65"/>
      <c r="N847" s="65"/>
      <c r="O847" s="65"/>
      <c r="P847" s="65"/>
      <c r="Q847" s="65"/>
      <c r="R847" s="65"/>
      <c r="S847" s="65"/>
      <c r="T847" s="65"/>
      <c r="U847" s="65"/>
      <c r="V847" s="5"/>
      <c r="W847" s="7"/>
      <c r="X847" s="7"/>
      <c r="Y847" s="7"/>
      <c r="Z847" s="3"/>
      <c r="AA847" s="2"/>
      <c r="AB847" s="1"/>
      <c r="AC847" s="1"/>
      <c r="AD847" s="3"/>
      <c r="AE847" s="2"/>
      <c r="AF847" s="1"/>
      <c r="AG847" s="1"/>
    </row>
    <row r="848" spans="1:33" s="35" customFormat="1" ht="18" customHeight="1">
      <c r="A848" s="19">
        <v>29</v>
      </c>
      <c r="B848" s="39">
        <v>2</v>
      </c>
      <c r="C848" s="40">
        <v>1</v>
      </c>
      <c r="D848" s="40">
        <v>1</v>
      </c>
      <c r="E848" s="92">
        <v>64</v>
      </c>
      <c r="F848" s="39">
        <v>0</v>
      </c>
      <c r="G848" s="40">
        <v>0</v>
      </c>
      <c r="H848" s="40">
        <v>0</v>
      </c>
      <c r="I848" s="91">
        <v>99</v>
      </c>
      <c r="J848" s="36">
        <v>0</v>
      </c>
      <c r="K848" s="37">
        <v>0</v>
      </c>
      <c r="L848" s="37">
        <v>0</v>
      </c>
      <c r="M848" s="65"/>
      <c r="N848" s="65"/>
      <c r="O848" s="65"/>
      <c r="P848" s="65"/>
      <c r="Q848" s="65"/>
      <c r="R848" s="65"/>
      <c r="S848" s="65"/>
      <c r="T848" s="65"/>
      <c r="U848" s="65"/>
      <c r="V848" s="5"/>
      <c r="W848" s="7"/>
      <c r="X848" s="7"/>
      <c r="Y848" s="7"/>
      <c r="Z848" s="3"/>
      <c r="AA848" s="2"/>
      <c r="AB848" s="1"/>
      <c r="AC848" s="1"/>
      <c r="AD848" s="3"/>
      <c r="AE848" s="2"/>
      <c r="AF848" s="1"/>
      <c r="AG848" s="1"/>
    </row>
    <row r="849" spans="1:33" s="6" customFormat="1" ht="25.5" customHeight="1">
      <c r="A849" s="10" t="s">
        <v>31</v>
      </c>
      <c r="B849" s="44">
        <v>8</v>
      </c>
      <c r="C849" s="44">
        <v>2</v>
      </c>
      <c r="D849" s="44">
        <v>6</v>
      </c>
      <c r="E849" s="98" t="s">
        <v>32</v>
      </c>
      <c r="F849" s="44">
        <v>11</v>
      </c>
      <c r="G849" s="44">
        <v>2</v>
      </c>
      <c r="H849" s="44">
        <v>9</v>
      </c>
      <c r="I849" s="95">
        <v>100</v>
      </c>
      <c r="J849" s="47">
        <v>1</v>
      </c>
      <c r="K849" s="48">
        <v>0</v>
      </c>
      <c r="L849" s="48">
        <v>1</v>
      </c>
      <c r="M849" s="65"/>
      <c r="N849" s="65"/>
      <c r="O849" s="65"/>
      <c r="P849" s="65"/>
      <c r="Q849" s="65"/>
      <c r="R849" s="65"/>
      <c r="S849" s="65"/>
      <c r="T849" s="65"/>
      <c r="U849" s="65"/>
      <c r="V849" s="5"/>
      <c r="W849" s="7"/>
      <c r="X849" s="7"/>
      <c r="Y849" s="7"/>
      <c r="Z849" s="3"/>
      <c r="AA849" s="2"/>
      <c r="AB849" s="1"/>
      <c r="AC849" s="1"/>
      <c r="AD849" s="3"/>
      <c r="AE849" s="2"/>
      <c r="AF849" s="1"/>
      <c r="AG849" s="1"/>
    </row>
    <row r="850" spans="1:33" s="35" customFormat="1" ht="15.75" customHeight="1">
      <c r="A850" s="17">
        <v>30</v>
      </c>
      <c r="B850" s="36">
        <v>3</v>
      </c>
      <c r="C850" s="37">
        <v>0</v>
      </c>
      <c r="D850" s="37">
        <v>3</v>
      </c>
      <c r="E850" s="91">
        <v>65</v>
      </c>
      <c r="F850" s="36">
        <v>2</v>
      </c>
      <c r="G850" s="37">
        <v>0</v>
      </c>
      <c r="H850" s="37">
        <v>2</v>
      </c>
      <c r="I850" s="91">
        <v>101</v>
      </c>
      <c r="J850" s="36">
        <v>0</v>
      </c>
      <c r="K850" s="37">
        <v>0</v>
      </c>
      <c r="L850" s="37">
        <v>0</v>
      </c>
      <c r="M850" s="65"/>
      <c r="N850" s="65"/>
      <c r="O850" s="65"/>
      <c r="P850" s="65"/>
      <c r="Q850" s="65"/>
      <c r="R850" s="65"/>
      <c r="S850" s="65"/>
      <c r="T850" s="65"/>
      <c r="U850" s="65"/>
      <c r="V850" s="5"/>
      <c r="W850" s="7"/>
      <c r="X850" s="7"/>
      <c r="Y850" s="7"/>
      <c r="Z850" s="3"/>
      <c r="AA850" s="2"/>
      <c r="AB850" s="1"/>
      <c r="AC850" s="1"/>
      <c r="AD850" s="3"/>
      <c r="AE850" s="2"/>
      <c r="AF850" s="1"/>
      <c r="AG850" s="1"/>
    </row>
    <row r="851" spans="1:33" s="35" customFormat="1" ht="15.75" customHeight="1">
      <c r="A851" s="17">
        <v>31</v>
      </c>
      <c r="B851" s="36">
        <v>1</v>
      </c>
      <c r="C851" s="37">
        <v>0</v>
      </c>
      <c r="D851" s="37">
        <v>1</v>
      </c>
      <c r="E851" s="91">
        <v>66</v>
      </c>
      <c r="F851" s="36">
        <v>2</v>
      </c>
      <c r="G851" s="37">
        <v>1</v>
      </c>
      <c r="H851" s="37">
        <v>1</v>
      </c>
      <c r="I851" s="91">
        <v>102</v>
      </c>
      <c r="J851" s="36">
        <v>0</v>
      </c>
      <c r="K851" s="37">
        <v>0</v>
      </c>
      <c r="L851" s="37">
        <v>0</v>
      </c>
      <c r="M851" s="65"/>
      <c r="N851" s="65"/>
      <c r="O851" s="65"/>
      <c r="P851" s="65"/>
      <c r="Q851" s="65"/>
      <c r="R851" s="65"/>
      <c r="S851" s="65"/>
      <c r="T851" s="65"/>
      <c r="U851" s="65"/>
      <c r="V851" s="5"/>
      <c r="W851" s="7"/>
      <c r="X851" s="7"/>
      <c r="Y851" s="7"/>
      <c r="Z851" s="3"/>
      <c r="AA851" s="2"/>
      <c r="AB851" s="1"/>
      <c r="AC851" s="1"/>
      <c r="AD851" s="3"/>
      <c r="AE851" s="2"/>
      <c r="AF851" s="1"/>
      <c r="AG851" s="1"/>
    </row>
    <row r="852" spans="1:33" s="35" customFormat="1" ht="15.75" customHeight="1">
      <c r="A852" s="17">
        <v>32</v>
      </c>
      <c r="B852" s="36">
        <v>2</v>
      </c>
      <c r="C852" s="37">
        <v>1</v>
      </c>
      <c r="D852" s="37">
        <v>1</v>
      </c>
      <c r="E852" s="91">
        <v>67</v>
      </c>
      <c r="F852" s="36">
        <v>2</v>
      </c>
      <c r="G852" s="37">
        <v>1</v>
      </c>
      <c r="H852" s="37">
        <v>1</v>
      </c>
      <c r="I852" s="91">
        <v>103</v>
      </c>
      <c r="J852" s="36">
        <v>0</v>
      </c>
      <c r="K852" s="37">
        <v>0</v>
      </c>
      <c r="L852" s="37">
        <v>0</v>
      </c>
      <c r="M852" s="65"/>
      <c r="N852" s="65"/>
      <c r="O852" s="65"/>
      <c r="P852" s="65"/>
      <c r="Q852" s="65"/>
      <c r="R852" s="65"/>
      <c r="S852" s="65"/>
      <c r="T852" s="65"/>
      <c r="U852" s="65"/>
      <c r="V852" s="5"/>
      <c r="W852" s="7"/>
      <c r="X852" s="7"/>
      <c r="Y852" s="7"/>
      <c r="Z852" s="3"/>
      <c r="AA852" s="2"/>
      <c r="AB852" s="1"/>
      <c r="AC852" s="1"/>
      <c r="AD852" s="3"/>
      <c r="AE852" s="2"/>
      <c r="AF852" s="1"/>
      <c r="AG852" s="1"/>
    </row>
    <row r="853" spans="1:33" s="35" customFormat="1" ht="15.75" customHeight="1">
      <c r="A853" s="17">
        <v>33</v>
      </c>
      <c r="B853" s="36">
        <v>1</v>
      </c>
      <c r="C853" s="37">
        <v>0</v>
      </c>
      <c r="D853" s="37">
        <v>1</v>
      </c>
      <c r="E853" s="91">
        <v>68</v>
      </c>
      <c r="F853" s="36">
        <v>3</v>
      </c>
      <c r="G853" s="37">
        <v>0</v>
      </c>
      <c r="H853" s="37">
        <v>3</v>
      </c>
      <c r="I853" s="96" t="s">
        <v>33</v>
      </c>
      <c r="J853" s="39">
        <v>0</v>
      </c>
      <c r="K853" s="40">
        <v>0</v>
      </c>
      <c r="L853" s="40">
        <v>0</v>
      </c>
      <c r="M853" s="65"/>
      <c r="N853" s="65"/>
      <c r="O853" s="65"/>
      <c r="P853" s="65"/>
      <c r="Q853" s="65"/>
      <c r="R853" s="65"/>
      <c r="S853" s="65"/>
      <c r="T853" s="65"/>
      <c r="U853" s="65"/>
      <c r="V853" s="5"/>
      <c r="W853" s="7"/>
      <c r="X853" s="7"/>
      <c r="Y853" s="7"/>
      <c r="Z853" s="3"/>
      <c r="AA853" s="2"/>
      <c r="AB853" s="1"/>
      <c r="AC853" s="1"/>
      <c r="AD853" s="3"/>
      <c r="AE853" s="2"/>
      <c r="AF853" s="1"/>
      <c r="AG853" s="1"/>
    </row>
    <row r="854" spans="1:33" s="35" customFormat="1" ht="21" customHeight="1" thickBot="1">
      <c r="A854" s="32">
        <v>34</v>
      </c>
      <c r="B854" s="36">
        <v>1</v>
      </c>
      <c r="C854" s="37">
        <v>1</v>
      </c>
      <c r="D854" s="37">
        <v>0</v>
      </c>
      <c r="E854" s="91">
        <v>69</v>
      </c>
      <c r="F854" s="36">
        <v>2</v>
      </c>
      <c r="G854" s="37">
        <v>0</v>
      </c>
      <c r="H854" s="37">
        <v>2</v>
      </c>
      <c r="I854" s="107" t="s">
        <v>5</v>
      </c>
      <c r="J854" s="47">
        <v>201</v>
      </c>
      <c r="K854" s="47">
        <v>90</v>
      </c>
      <c r="L854" s="47">
        <v>111</v>
      </c>
      <c r="M854" s="65"/>
      <c r="N854" s="65"/>
      <c r="O854" s="65"/>
      <c r="P854" s="65"/>
      <c r="Q854" s="65"/>
      <c r="R854" s="65"/>
      <c r="S854" s="65"/>
      <c r="T854" s="65"/>
      <c r="U854" s="65"/>
      <c r="V854" s="5"/>
      <c r="W854" s="7"/>
      <c r="X854" s="7"/>
      <c r="Y854" s="7"/>
      <c r="Z854" s="3"/>
      <c r="AA854" s="2"/>
      <c r="AB854" s="1"/>
      <c r="AC854" s="1"/>
      <c r="AD854" s="3"/>
      <c r="AE854" s="2"/>
      <c r="AF854" s="1"/>
      <c r="AG854" s="1"/>
    </row>
    <row r="855" spans="1:33" s="58" customFormat="1" ht="24" customHeight="1" thickTop="1" thickBot="1">
      <c r="A855" s="53" t="s">
        <v>34</v>
      </c>
      <c r="B855" s="115">
        <v>25</v>
      </c>
      <c r="C855" s="116">
        <v>13</v>
      </c>
      <c r="D855" s="116">
        <v>12</v>
      </c>
      <c r="E855" s="117" t="s">
        <v>36</v>
      </c>
      <c r="F855" s="116">
        <v>116</v>
      </c>
      <c r="G855" s="116">
        <v>56</v>
      </c>
      <c r="H855" s="116">
        <v>60</v>
      </c>
      <c r="I855" s="118" t="s">
        <v>37</v>
      </c>
      <c r="J855" s="116">
        <v>60</v>
      </c>
      <c r="K855" s="116">
        <v>21</v>
      </c>
      <c r="L855" s="116">
        <v>39</v>
      </c>
      <c r="M855" s="65"/>
      <c r="N855" s="65"/>
      <c r="O855" s="65"/>
      <c r="P855" s="65"/>
      <c r="Q855" s="65"/>
      <c r="R855" s="65"/>
      <c r="S855" s="65"/>
      <c r="T855" s="65"/>
      <c r="U855" s="65"/>
      <c r="V855" s="5"/>
      <c r="W855" s="7"/>
      <c r="X855" s="7"/>
      <c r="Y855" s="7"/>
      <c r="Z855" s="3"/>
      <c r="AA855" s="2"/>
      <c r="AB855" s="1"/>
      <c r="AC855" s="1"/>
      <c r="AD855" s="3"/>
      <c r="AE855" s="2"/>
      <c r="AF855" s="1"/>
      <c r="AG855" s="1"/>
    </row>
    <row r="856" spans="1:33" s="31" customFormat="1" ht="24" customHeight="1" thickBot="1">
      <c r="A856" s="24"/>
      <c r="B856" s="25" t="s">
        <v>39</v>
      </c>
      <c r="C856" s="26"/>
      <c r="D856" s="27"/>
      <c r="E856" s="28"/>
      <c r="F856" s="29"/>
      <c r="G856" s="59" t="s">
        <v>165</v>
      </c>
      <c r="H856" s="29"/>
      <c r="I856" s="28"/>
      <c r="J856" s="29"/>
      <c r="K856" s="129" t="s">
        <v>161</v>
      </c>
      <c r="L856" s="30"/>
      <c r="M856" s="35"/>
      <c r="N856" s="65"/>
      <c r="O856" s="65"/>
      <c r="P856" s="65"/>
      <c r="Q856" s="65"/>
      <c r="R856" s="65"/>
      <c r="S856" s="65"/>
      <c r="T856" s="65"/>
      <c r="U856" s="65"/>
      <c r="V856" s="5"/>
      <c r="W856" s="7"/>
      <c r="X856" s="7"/>
      <c r="Y856" s="7"/>
      <c r="Z856" s="3"/>
      <c r="AA856" s="2"/>
      <c r="AB856" s="1"/>
      <c r="AC856" s="1"/>
      <c r="AD856" s="3"/>
      <c r="AE856" s="2"/>
      <c r="AF856" s="1"/>
      <c r="AG856" s="1"/>
    </row>
    <row r="857" spans="1:33" s="4" customFormat="1" ht="21" customHeight="1">
      <c r="A857" s="11" t="s">
        <v>1</v>
      </c>
      <c r="B857" s="8" t="s">
        <v>2</v>
      </c>
      <c r="C857" s="8" t="s">
        <v>3</v>
      </c>
      <c r="D857" s="9" t="s">
        <v>4</v>
      </c>
      <c r="E857" s="11" t="s">
        <v>1</v>
      </c>
      <c r="F857" s="8" t="s">
        <v>2</v>
      </c>
      <c r="G857" s="8" t="s">
        <v>3</v>
      </c>
      <c r="H857" s="9" t="s">
        <v>4</v>
      </c>
      <c r="I857" s="11" t="s">
        <v>1</v>
      </c>
      <c r="J857" s="8" t="s">
        <v>2</v>
      </c>
      <c r="K857" s="8" t="s">
        <v>3</v>
      </c>
      <c r="L857" s="16" t="s">
        <v>4</v>
      </c>
      <c r="M857" s="65"/>
      <c r="N857" s="65"/>
      <c r="O857" s="65"/>
      <c r="P857" s="65"/>
      <c r="Q857" s="65"/>
      <c r="R857" s="65"/>
      <c r="S857" s="65"/>
      <c r="T857" s="65"/>
      <c r="U857" s="65"/>
      <c r="V857" s="5"/>
      <c r="W857" s="7"/>
      <c r="X857" s="7"/>
      <c r="Y857" s="7"/>
      <c r="Z857" s="3"/>
      <c r="AA857" s="2"/>
      <c r="AB857" s="1"/>
      <c r="AC857" s="1"/>
      <c r="AD857" s="3"/>
      <c r="AE857" s="2"/>
      <c r="AF857" s="1"/>
      <c r="AG857" s="1"/>
    </row>
    <row r="858" spans="1:33" s="6" customFormat="1" ht="25.5" customHeight="1">
      <c r="A858" s="10" t="s">
        <v>6</v>
      </c>
      <c r="B858" s="44">
        <v>49</v>
      </c>
      <c r="C858" s="44">
        <v>30</v>
      </c>
      <c r="D858" s="44">
        <v>19</v>
      </c>
      <c r="E858" s="98" t="s">
        <v>7</v>
      </c>
      <c r="F858" s="44">
        <v>93</v>
      </c>
      <c r="G858" s="44">
        <v>50</v>
      </c>
      <c r="H858" s="44">
        <v>43</v>
      </c>
      <c r="I858" s="98" t="s">
        <v>8</v>
      </c>
      <c r="J858" s="44">
        <v>152</v>
      </c>
      <c r="K858" s="44">
        <v>63</v>
      </c>
      <c r="L858" s="44">
        <v>89</v>
      </c>
      <c r="M858" s="65"/>
      <c r="N858" s="65"/>
      <c r="O858" s="65"/>
      <c r="P858" s="65"/>
      <c r="Q858" s="65"/>
      <c r="R858" s="65"/>
      <c r="S858" s="65"/>
      <c r="T858" s="65"/>
      <c r="U858" s="65"/>
      <c r="V858" s="5"/>
      <c r="W858" s="7"/>
      <c r="X858" s="7"/>
      <c r="Y858" s="7"/>
      <c r="Z858" s="3"/>
      <c r="AA858" s="2"/>
      <c r="AB858" s="1"/>
      <c r="AC858" s="1"/>
      <c r="AD858" s="3"/>
      <c r="AE858" s="2"/>
      <c r="AF858" s="1"/>
      <c r="AG858" s="1"/>
    </row>
    <row r="859" spans="1:33" s="35" customFormat="1" ht="15.75" customHeight="1">
      <c r="A859" s="17">
        <v>0</v>
      </c>
      <c r="B859" s="36">
        <v>12</v>
      </c>
      <c r="C859" s="37">
        <v>6</v>
      </c>
      <c r="D859" s="37">
        <v>6</v>
      </c>
      <c r="E859" s="91">
        <v>35</v>
      </c>
      <c r="F859" s="36">
        <v>18</v>
      </c>
      <c r="G859" s="37">
        <v>9</v>
      </c>
      <c r="H859" s="37">
        <v>9</v>
      </c>
      <c r="I859" s="91">
        <v>70</v>
      </c>
      <c r="J859" s="36">
        <v>18</v>
      </c>
      <c r="K859" s="37">
        <v>5</v>
      </c>
      <c r="L859" s="37">
        <v>13</v>
      </c>
      <c r="M859" s="65"/>
      <c r="N859" s="65"/>
      <c r="O859" s="65"/>
      <c r="P859" s="65"/>
      <c r="Q859" s="65"/>
      <c r="R859" s="65"/>
      <c r="S859" s="65"/>
      <c r="T859" s="65"/>
      <c r="U859" s="65"/>
      <c r="V859" s="5"/>
      <c r="W859" s="7"/>
      <c r="X859" s="7"/>
      <c r="Y859" s="7"/>
      <c r="Z859" s="3"/>
      <c r="AA859" s="2"/>
      <c r="AB859" s="1"/>
      <c r="AC859" s="1"/>
      <c r="AD859" s="3"/>
      <c r="AE859" s="2"/>
      <c r="AF859" s="1"/>
      <c r="AG859" s="1"/>
    </row>
    <row r="860" spans="1:33" s="35" customFormat="1" ht="15.75" customHeight="1">
      <c r="A860" s="17">
        <v>1</v>
      </c>
      <c r="B860" s="36">
        <v>12</v>
      </c>
      <c r="C860" s="37">
        <v>9</v>
      </c>
      <c r="D860" s="37">
        <v>3</v>
      </c>
      <c r="E860" s="91">
        <v>36</v>
      </c>
      <c r="F860" s="36">
        <v>21</v>
      </c>
      <c r="G860" s="37">
        <v>12</v>
      </c>
      <c r="H860" s="37">
        <v>9</v>
      </c>
      <c r="I860" s="91">
        <v>71</v>
      </c>
      <c r="J860" s="36">
        <v>28</v>
      </c>
      <c r="K860" s="37">
        <v>9</v>
      </c>
      <c r="L860" s="37">
        <v>19</v>
      </c>
      <c r="M860" s="65"/>
      <c r="N860" s="65"/>
      <c r="O860" s="65"/>
      <c r="P860" s="65"/>
      <c r="Q860" s="65"/>
      <c r="R860" s="65"/>
      <c r="S860" s="65"/>
      <c r="T860" s="65"/>
      <c r="U860" s="65"/>
      <c r="V860" s="5"/>
      <c r="W860" s="7"/>
      <c r="X860" s="7"/>
      <c r="Y860" s="7"/>
      <c r="Z860" s="3"/>
      <c r="AA860" s="2"/>
      <c r="AB860" s="1"/>
      <c r="AC860" s="1"/>
      <c r="AD860" s="3"/>
      <c r="AE860" s="2"/>
      <c r="AF860" s="1"/>
      <c r="AG860" s="1"/>
    </row>
    <row r="861" spans="1:33" s="35" customFormat="1" ht="15.75" customHeight="1">
      <c r="A861" s="17">
        <v>2</v>
      </c>
      <c r="B861" s="36">
        <v>6</v>
      </c>
      <c r="C861" s="37">
        <v>4</v>
      </c>
      <c r="D861" s="37">
        <v>2</v>
      </c>
      <c r="E861" s="91">
        <v>37</v>
      </c>
      <c r="F861" s="36">
        <v>22</v>
      </c>
      <c r="G861" s="37">
        <v>16</v>
      </c>
      <c r="H861" s="37">
        <v>6</v>
      </c>
      <c r="I861" s="91">
        <v>72</v>
      </c>
      <c r="J861" s="36">
        <v>37</v>
      </c>
      <c r="K861" s="37">
        <v>16</v>
      </c>
      <c r="L861" s="37">
        <v>21</v>
      </c>
      <c r="M861" s="65"/>
      <c r="N861" s="65"/>
      <c r="O861" s="65"/>
      <c r="P861" s="65"/>
      <c r="Q861" s="65"/>
      <c r="R861" s="65"/>
      <c r="S861" s="65"/>
      <c r="T861" s="65"/>
      <c r="U861" s="65"/>
      <c r="V861" s="5"/>
      <c r="W861" s="7"/>
      <c r="X861" s="7"/>
      <c r="Y861" s="7"/>
      <c r="Z861" s="3"/>
      <c r="AA861" s="2"/>
      <c r="AB861" s="1"/>
      <c r="AC861" s="1"/>
      <c r="AD861" s="3"/>
      <c r="AE861" s="2"/>
      <c r="AF861" s="1"/>
      <c r="AG861" s="1"/>
    </row>
    <row r="862" spans="1:33" s="35" customFormat="1" ht="15.75" customHeight="1">
      <c r="A862" s="17">
        <v>3</v>
      </c>
      <c r="B862" s="36">
        <v>11</v>
      </c>
      <c r="C862" s="37">
        <v>8</v>
      </c>
      <c r="D862" s="37">
        <v>3</v>
      </c>
      <c r="E862" s="91">
        <v>38</v>
      </c>
      <c r="F862" s="36">
        <v>19</v>
      </c>
      <c r="G862" s="37">
        <v>7</v>
      </c>
      <c r="H862" s="37">
        <v>12</v>
      </c>
      <c r="I862" s="91">
        <v>73</v>
      </c>
      <c r="J862" s="36">
        <v>33</v>
      </c>
      <c r="K862" s="37">
        <v>14</v>
      </c>
      <c r="L862" s="37">
        <v>19</v>
      </c>
      <c r="M862" s="65"/>
      <c r="N862" s="65"/>
      <c r="O862" s="65"/>
      <c r="P862" s="65"/>
      <c r="Q862" s="65"/>
      <c r="R862" s="65"/>
      <c r="S862" s="65"/>
      <c r="T862" s="65"/>
      <c r="U862" s="65"/>
      <c r="V862" s="5"/>
      <c r="W862" s="7"/>
      <c r="X862" s="7"/>
      <c r="Y862" s="7"/>
      <c r="Z862" s="3"/>
      <c r="AA862" s="2"/>
      <c r="AB862" s="1"/>
      <c r="AC862" s="1"/>
      <c r="AD862" s="3"/>
      <c r="AE862" s="2"/>
      <c r="AF862" s="1"/>
      <c r="AG862" s="1"/>
    </row>
    <row r="863" spans="1:33" s="35" customFormat="1" ht="18" customHeight="1">
      <c r="A863" s="19">
        <v>4</v>
      </c>
      <c r="B863" s="105">
        <v>8</v>
      </c>
      <c r="C863" s="40">
        <v>3</v>
      </c>
      <c r="D863" s="40">
        <v>5</v>
      </c>
      <c r="E863" s="92">
        <v>39</v>
      </c>
      <c r="F863" s="39">
        <v>13</v>
      </c>
      <c r="G863" s="40">
        <v>6</v>
      </c>
      <c r="H863" s="40">
        <v>7</v>
      </c>
      <c r="I863" s="92">
        <v>74</v>
      </c>
      <c r="J863" s="39">
        <v>36</v>
      </c>
      <c r="K863" s="40">
        <v>19</v>
      </c>
      <c r="L863" s="40">
        <v>17</v>
      </c>
      <c r="M863" s="65"/>
      <c r="N863" s="65"/>
      <c r="O863" s="65"/>
      <c r="P863" s="65"/>
      <c r="Q863" s="65"/>
      <c r="R863" s="65"/>
      <c r="S863" s="65"/>
      <c r="T863" s="65"/>
      <c r="U863" s="65"/>
      <c r="V863" s="5"/>
      <c r="W863" s="7"/>
      <c r="X863" s="7"/>
      <c r="Y863" s="7"/>
      <c r="Z863" s="3"/>
      <c r="AA863" s="2"/>
      <c r="AB863" s="1"/>
      <c r="AC863" s="1"/>
      <c r="AD863" s="3"/>
      <c r="AE863" s="2"/>
      <c r="AF863" s="1"/>
      <c r="AG863" s="1"/>
    </row>
    <row r="864" spans="1:33" s="6" customFormat="1" ht="25.5" customHeight="1">
      <c r="A864" s="10" t="s">
        <v>10</v>
      </c>
      <c r="B864" s="44">
        <v>72</v>
      </c>
      <c r="C864" s="44">
        <v>38</v>
      </c>
      <c r="D864" s="44">
        <v>34</v>
      </c>
      <c r="E864" s="98" t="s">
        <v>11</v>
      </c>
      <c r="F864" s="44">
        <v>92</v>
      </c>
      <c r="G864" s="44">
        <v>53</v>
      </c>
      <c r="H864" s="44">
        <v>39</v>
      </c>
      <c r="I864" s="98" t="s">
        <v>12</v>
      </c>
      <c r="J864" s="44">
        <v>184</v>
      </c>
      <c r="K864" s="44">
        <v>93</v>
      </c>
      <c r="L864" s="44">
        <v>91</v>
      </c>
      <c r="M864" s="65"/>
      <c r="N864" s="65"/>
      <c r="O864" s="65"/>
      <c r="P864" s="65"/>
      <c r="Q864" s="65"/>
      <c r="R864" s="65"/>
      <c r="S864" s="65"/>
      <c r="T864" s="65"/>
      <c r="U864" s="65"/>
      <c r="V864" s="5"/>
      <c r="W864" s="7"/>
      <c r="X864" s="7"/>
      <c r="Y864" s="7"/>
      <c r="Z864" s="3"/>
      <c r="AA864" s="2"/>
      <c r="AB864" s="1"/>
      <c r="AC864" s="1"/>
      <c r="AD864" s="3"/>
      <c r="AE864" s="2"/>
      <c r="AF864" s="1"/>
      <c r="AG864" s="1"/>
    </row>
    <row r="865" spans="1:33" s="35" customFormat="1" ht="15.75" customHeight="1">
      <c r="A865" s="17">
        <v>5</v>
      </c>
      <c r="B865" s="36">
        <v>13</v>
      </c>
      <c r="C865" s="37">
        <v>10</v>
      </c>
      <c r="D865" s="37">
        <v>3</v>
      </c>
      <c r="E865" s="91">
        <v>40</v>
      </c>
      <c r="F865" s="36">
        <v>24</v>
      </c>
      <c r="G865" s="37">
        <v>13</v>
      </c>
      <c r="H865" s="37">
        <v>11</v>
      </c>
      <c r="I865" s="91">
        <v>75</v>
      </c>
      <c r="J865" s="36">
        <v>39</v>
      </c>
      <c r="K865" s="37">
        <v>19</v>
      </c>
      <c r="L865" s="37">
        <v>20</v>
      </c>
      <c r="M865" s="65"/>
      <c r="N865" s="65"/>
      <c r="O865" s="65"/>
      <c r="P865" s="65"/>
      <c r="Q865" s="65"/>
      <c r="R865" s="65"/>
      <c r="S865" s="65"/>
      <c r="T865" s="65"/>
      <c r="U865" s="65"/>
      <c r="V865" s="5"/>
      <c r="W865" s="7"/>
      <c r="X865" s="7"/>
      <c r="Y865" s="7"/>
      <c r="Z865" s="3"/>
      <c r="AA865" s="2"/>
      <c r="AB865" s="1"/>
      <c r="AC865" s="1"/>
      <c r="AD865" s="3"/>
      <c r="AE865" s="2"/>
      <c r="AF865" s="1"/>
      <c r="AG865" s="1"/>
    </row>
    <row r="866" spans="1:33" s="35" customFormat="1" ht="15.75" customHeight="1">
      <c r="A866" s="17">
        <v>6</v>
      </c>
      <c r="B866" s="36">
        <v>15</v>
      </c>
      <c r="C866" s="37">
        <v>8</v>
      </c>
      <c r="D866" s="37">
        <v>7</v>
      </c>
      <c r="E866" s="91">
        <v>41</v>
      </c>
      <c r="F866" s="36">
        <v>15</v>
      </c>
      <c r="G866" s="37">
        <v>10</v>
      </c>
      <c r="H866" s="37">
        <v>5</v>
      </c>
      <c r="I866" s="91">
        <v>76</v>
      </c>
      <c r="J866" s="36">
        <v>43</v>
      </c>
      <c r="K866" s="37">
        <v>22</v>
      </c>
      <c r="L866" s="37">
        <v>21</v>
      </c>
      <c r="M866" s="65"/>
      <c r="N866" s="65"/>
      <c r="O866" s="65"/>
      <c r="P866" s="65"/>
      <c r="Q866" s="65"/>
      <c r="R866" s="65"/>
      <c r="S866" s="65"/>
      <c r="T866" s="65"/>
      <c r="U866" s="65"/>
      <c r="V866" s="5"/>
      <c r="W866" s="7"/>
      <c r="X866" s="7"/>
      <c r="Y866" s="7"/>
      <c r="Z866" s="3"/>
      <c r="AA866" s="2"/>
      <c r="AB866" s="1"/>
      <c r="AC866" s="1"/>
      <c r="AD866" s="3"/>
      <c r="AE866" s="2"/>
      <c r="AF866" s="1"/>
      <c r="AG866" s="1"/>
    </row>
    <row r="867" spans="1:33" s="35" customFormat="1" ht="15.75" customHeight="1">
      <c r="A867" s="17">
        <v>7</v>
      </c>
      <c r="B867" s="36">
        <v>17</v>
      </c>
      <c r="C867" s="37">
        <v>8</v>
      </c>
      <c r="D867" s="37">
        <v>9</v>
      </c>
      <c r="E867" s="91">
        <v>42</v>
      </c>
      <c r="F867" s="36">
        <v>21</v>
      </c>
      <c r="G867" s="37">
        <v>13</v>
      </c>
      <c r="H867" s="37">
        <v>8</v>
      </c>
      <c r="I867" s="91">
        <v>77</v>
      </c>
      <c r="J867" s="36">
        <v>35</v>
      </c>
      <c r="K867" s="37">
        <v>19</v>
      </c>
      <c r="L867" s="37">
        <v>16</v>
      </c>
      <c r="M867" s="65"/>
      <c r="N867" s="65"/>
      <c r="O867" s="65"/>
      <c r="P867" s="65"/>
      <c r="Q867" s="65"/>
      <c r="R867" s="65"/>
      <c r="S867" s="65"/>
      <c r="T867" s="65"/>
      <c r="U867" s="65"/>
      <c r="V867" s="5"/>
      <c r="W867" s="7"/>
      <c r="X867" s="7"/>
      <c r="Y867" s="7"/>
      <c r="Z867" s="3"/>
      <c r="AA867" s="2"/>
      <c r="AB867" s="1"/>
      <c r="AC867" s="1"/>
      <c r="AD867" s="3"/>
      <c r="AE867" s="2"/>
      <c r="AF867" s="1"/>
      <c r="AG867" s="1"/>
    </row>
    <row r="868" spans="1:33" s="35" customFormat="1" ht="15.75" customHeight="1">
      <c r="A868" s="17">
        <v>8</v>
      </c>
      <c r="B868" s="36">
        <v>15</v>
      </c>
      <c r="C868" s="37">
        <v>5</v>
      </c>
      <c r="D868" s="37">
        <v>10</v>
      </c>
      <c r="E868" s="91">
        <v>43</v>
      </c>
      <c r="F868" s="36">
        <v>16</v>
      </c>
      <c r="G868" s="37">
        <v>8</v>
      </c>
      <c r="H868" s="37">
        <v>8</v>
      </c>
      <c r="I868" s="91">
        <v>78</v>
      </c>
      <c r="J868" s="36">
        <v>33</v>
      </c>
      <c r="K868" s="37">
        <v>16</v>
      </c>
      <c r="L868" s="37">
        <v>17</v>
      </c>
      <c r="M868" s="65"/>
      <c r="N868" s="65"/>
      <c r="O868" s="65"/>
      <c r="P868" s="65"/>
      <c r="Q868" s="65"/>
      <c r="R868" s="65"/>
      <c r="S868" s="65"/>
      <c r="T868" s="65"/>
      <c r="U868" s="65"/>
      <c r="V868" s="5"/>
      <c r="W868" s="7"/>
      <c r="X868" s="7"/>
      <c r="Y868" s="7"/>
      <c r="Z868" s="3"/>
      <c r="AA868" s="2"/>
      <c r="AB868" s="1"/>
      <c r="AC868" s="1"/>
      <c r="AD868" s="3"/>
      <c r="AE868" s="2"/>
      <c r="AF868" s="1"/>
      <c r="AG868" s="1"/>
    </row>
    <row r="869" spans="1:33" s="35" customFormat="1" ht="18" customHeight="1">
      <c r="A869" s="19">
        <v>9</v>
      </c>
      <c r="B869" s="39">
        <v>12</v>
      </c>
      <c r="C869" s="40">
        <v>7</v>
      </c>
      <c r="D869" s="40">
        <v>5</v>
      </c>
      <c r="E869" s="92">
        <v>44</v>
      </c>
      <c r="F869" s="39">
        <v>16</v>
      </c>
      <c r="G869" s="40">
        <v>9</v>
      </c>
      <c r="H869" s="40">
        <v>7</v>
      </c>
      <c r="I869" s="92">
        <v>79</v>
      </c>
      <c r="J869" s="39">
        <v>34</v>
      </c>
      <c r="K869" s="40">
        <v>17</v>
      </c>
      <c r="L869" s="40">
        <v>17</v>
      </c>
      <c r="M869" s="65"/>
      <c r="N869" s="65"/>
      <c r="O869" s="65"/>
      <c r="P869" s="65"/>
      <c r="Q869" s="65"/>
      <c r="R869" s="65"/>
      <c r="S869" s="65"/>
      <c r="T869" s="65"/>
      <c r="U869" s="65"/>
      <c r="V869" s="5"/>
      <c r="W869" s="7"/>
      <c r="X869" s="7"/>
      <c r="Y869" s="7"/>
      <c r="Z869" s="3"/>
      <c r="AA869" s="2"/>
      <c r="AB869" s="1"/>
      <c r="AC869" s="1"/>
      <c r="AD869" s="3"/>
      <c r="AE869" s="2"/>
      <c r="AF869" s="1"/>
      <c r="AG869" s="1"/>
    </row>
    <row r="870" spans="1:33" s="6" customFormat="1" ht="25.5" customHeight="1">
      <c r="A870" s="10" t="s">
        <v>19</v>
      </c>
      <c r="B870" s="44">
        <v>61</v>
      </c>
      <c r="C870" s="44">
        <v>34</v>
      </c>
      <c r="D870" s="44">
        <v>27</v>
      </c>
      <c r="E870" s="98" t="s">
        <v>20</v>
      </c>
      <c r="F870" s="44">
        <v>120</v>
      </c>
      <c r="G870" s="44">
        <v>62</v>
      </c>
      <c r="H870" s="44">
        <v>58</v>
      </c>
      <c r="I870" s="98" t="s">
        <v>21</v>
      </c>
      <c r="J870" s="44">
        <v>154</v>
      </c>
      <c r="K870" s="44">
        <v>58</v>
      </c>
      <c r="L870" s="44">
        <v>96</v>
      </c>
      <c r="M870" s="65"/>
      <c r="N870" s="65"/>
      <c r="O870" s="65"/>
      <c r="P870" s="65"/>
      <c r="Q870" s="65"/>
      <c r="R870" s="65"/>
      <c r="S870" s="65"/>
      <c r="T870" s="65"/>
      <c r="U870" s="65"/>
      <c r="V870" s="5"/>
      <c r="W870" s="7"/>
      <c r="X870" s="7"/>
      <c r="Y870" s="7"/>
      <c r="Z870" s="3"/>
      <c r="AA870" s="2"/>
      <c r="AB870" s="1"/>
      <c r="AC870" s="1"/>
      <c r="AD870" s="3"/>
      <c r="AE870" s="2"/>
      <c r="AF870" s="1"/>
      <c r="AG870" s="1"/>
    </row>
    <row r="871" spans="1:33" s="35" customFormat="1" ht="15.75" customHeight="1">
      <c r="A871" s="17">
        <v>10</v>
      </c>
      <c r="B871" s="36">
        <v>15</v>
      </c>
      <c r="C871" s="37">
        <v>10</v>
      </c>
      <c r="D871" s="37">
        <v>5</v>
      </c>
      <c r="E871" s="91">
        <v>45</v>
      </c>
      <c r="F871" s="36">
        <v>25</v>
      </c>
      <c r="G871" s="37">
        <v>15</v>
      </c>
      <c r="H871" s="37">
        <v>10</v>
      </c>
      <c r="I871" s="91">
        <v>80</v>
      </c>
      <c r="J871" s="36">
        <v>29</v>
      </c>
      <c r="K871" s="37">
        <v>12</v>
      </c>
      <c r="L871" s="37">
        <v>17</v>
      </c>
      <c r="M871" s="65"/>
      <c r="N871" s="65"/>
      <c r="O871" s="65"/>
      <c r="P871" s="65"/>
      <c r="Q871" s="65"/>
      <c r="R871" s="65"/>
      <c r="S871" s="65"/>
      <c r="T871" s="65"/>
      <c r="U871" s="65"/>
      <c r="V871" s="5"/>
      <c r="W871" s="7"/>
      <c r="X871" s="7"/>
      <c r="Y871" s="7"/>
      <c r="Z871" s="3"/>
      <c r="AA871" s="2"/>
      <c r="AB871" s="1"/>
      <c r="AC871" s="1"/>
      <c r="AD871" s="3"/>
      <c r="AE871" s="2"/>
      <c r="AF871" s="1"/>
      <c r="AG871" s="1"/>
    </row>
    <row r="872" spans="1:33" s="35" customFormat="1" ht="15.75" customHeight="1">
      <c r="A872" s="17">
        <v>11</v>
      </c>
      <c r="B872" s="36">
        <v>9</v>
      </c>
      <c r="C872" s="37">
        <v>3</v>
      </c>
      <c r="D872" s="37">
        <v>6</v>
      </c>
      <c r="E872" s="91">
        <v>46</v>
      </c>
      <c r="F872" s="36">
        <v>18</v>
      </c>
      <c r="G872" s="37">
        <v>8</v>
      </c>
      <c r="H872" s="37">
        <v>10</v>
      </c>
      <c r="I872" s="91">
        <v>81</v>
      </c>
      <c r="J872" s="36">
        <v>32</v>
      </c>
      <c r="K872" s="37">
        <v>13</v>
      </c>
      <c r="L872" s="37">
        <v>19</v>
      </c>
      <c r="M872" s="65"/>
      <c r="N872" s="65"/>
      <c r="O872" s="65"/>
      <c r="P872" s="65"/>
      <c r="Q872" s="65"/>
      <c r="R872" s="65"/>
      <c r="S872" s="65"/>
      <c r="T872" s="65"/>
      <c r="U872" s="65"/>
      <c r="V872" s="5"/>
      <c r="W872" s="7"/>
      <c r="X872" s="7"/>
      <c r="Y872" s="7"/>
      <c r="Z872" s="3"/>
      <c r="AA872" s="2"/>
      <c r="AB872" s="1"/>
      <c r="AC872" s="1"/>
      <c r="AD872" s="3"/>
      <c r="AE872" s="2"/>
      <c r="AF872" s="1"/>
      <c r="AG872" s="1"/>
    </row>
    <row r="873" spans="1:33" s="35" customFormat="1" ht="15.75" customHeight="1">
      <c r="A873" s="17">
        <v>12</v>
      </c>
      <c r="B873" s="36">
        <v>14</v>
      </c>
      <c r="C873" s="37">
        <v>7</v>
      </c>
      <c r="D873" s="37">
        <v>7</v>
      </c>
      <c r="E873" s="91">
        <v>47</v>
      </c>
      <c r="F873" s="36">
        <v>21</v>
      </c>
      <c r="G873" s="37">
        <v>7</v>
      </c>
      <c r="H873" s="37">
        <v>14</v>
      </c>
      <c r="I873" s="91">
        <v>82</v>
      </c>
      <c r="J873" s="36">
        <v>25</v>
      </c>
      <c r="K873" s="37">
        <v>9</v>
      </c>
      <c r="L873" s="37">
        <v>16</v>
      </c>
      <c r="M873" s="65"/>
      <c r="N873" s="65"/>
      <c r="O873" s="65"/>
      <c r="P873" s="65"/>
      <c r="Q873" s="65"/>
      <c r="R873" s="65"/>
      <c r="S873" s="65"/>
      <c r="T873" s="65"/>
      <c r="U873" s="65"/>
      <c r="V873" s="5"/>
      <c r="W873" s="7"/>
      <c r="X873" s="7"/>
      <c r="Y873" s="7"/>
      <c r="Z873" s="3"/>
      <c r="AA873" s="2"/>
      <c r="AB873" s="1"/>
      <c r="AC873" s="1"/>
      <c r="AD873" s="3"/>
      <c r="AE873" s="2"/>
      <c r="AF873" s="1"/>
      <c r="AG873" s="1"/>
    </row>
    <row r="874" spans="1:33" s="35" customFormat="1" ht="15.75" customHeight="1">
      <c r="A874" s="17">
        <v>13</v>
      </c>
      <c r="B874" s="36">
        <v>6</v>
      </c>
      <c r="C874" s="37">
        <v>5</v>
      </c>
      <c r="D874" s="37">
        <v>1</v>
      </c>
      <c r="E874" s="91">
        <v>48</v>
      </c>
      <c r="F874" s="36">
        <v>32</v>
      </c>
      <c r="G874" s="37">
        <v>17</v>
      </c>
      <c r="H874" s="37">
        <v>15</v>
      </c>
      <c r="I874" s="91">
        <v>83</v>
      </c>
      <c r="J874" s="36">
        <v>38</v>
      </c>
      <c r="K874" s="37">
        <v>14</v>
      </c>
      <c r="L874" s="37">
        <v>24</v>
      </c>
      <c r="M874" s="65"/>
      <c r="N874" s="65"/>
      <c r="O874" s="65"/>
      <c r="P874" s="65"/>
      <c r="Q874" s="65"/>
      <c r="R874" s="65"/>
      <c r="S874" s="65"/>
      <c r="T874" s="65"/>
      <c r="U874" s="65"/>
      <c r="V874" s="5"/>
      <c r="W874" s="7"/>
      <c r="X874" s="7"/>
      <c r="Y874" s="7"/>
      <c r="Z874" s="3"/>
      <c r="AA874" s="2"/>
      <c r="AB874" s="1"/>
      <c r="AC874" s="1"/>
      <c r="AD874" s="3"/>
      <c r="AE874" s="2"/>
      <c r="AF874" s="1"/>
      <c r="AG874" s="1"/>
    </row>
    <row r="875" spans="1:33" s="35" customFormat="1" ht="18" customHeight="1">
      <c r="A875" s="19">
        <v>14</v>
      </c>
      <c r="B875" s="39">
        <v>17</v>
      </c>
      <c r="C875" s="40">
        <v>9</v>
      </c>
      <c r="D875" s="40">
        <v>8</v>
      </c>
      <c r="E875" s="92">
        <v>49</v>
      </c>
      <c r="F875" s="39">
        <v>24</v>
      </c>
      <c r="G875" s="40">
        <v>15</v>
      </c>
      <c r="H875" s="40">
        <v>9</v>
      </c>
      <c r="I875" s="92">
        <v>84</v>
      </c>
      <c r="J875" s="39">
        <v>30</v>
      </c>
      <c r="K875" s="40">
        <v>10</v>
      </c>
      <c r="L875" s="40">
        <v>20</v>
      </c>
      <c r="M875" s="65"/>
      <c r="N875" s="65"/>
      <c r="O875" s="65"/>
      <c r="P875" s="65"/>
      <c r="Q875" s="65"/>
      <c r="R875" s="65"/>
      <c r="S875" s="65"/>
      <c r="T875" s="65"/>
      <c r="U875" s="65"/>
      <c r="V875" s="5"/>
      <c r="W875" s="7"/>
      <c r="X875" s="7"/>
      <c r="Y875" s="7"/>
      <c r="Z875" s="3"/>
      <c r="AA875" s="2"/>
      <c r="AB875" s="1"/>
      <c r="AC875" s="1"/>
      <c r="AD875" s="3"/>
      <c r="AE875" s="2"/>
      <c r="AF875" s="1"/>
      <c r="AG875" s="1"/>
    </row>
    <row r="876" spans="1:33" s="6" customFormat="1" ht="25.5" customHeight="1">
      <c r="A876" s="10" t="s">
        <v>22</v>
      </c>
      <c r="B876" s="44">
        <v>79</v>
      </c>
      <c r="C876" s="44">
        <v>39</v>
      </c>
      <c r="D876" s="44">
        <v>40</v>
      </c>
      <c r="E876" s="98" t="s">
        <v>23</v>
      </c>
      <c r="F876" s="44">
        <v>134</v>
      </c>
      <c r="G876" s="44">
        <v>73</v>
      </c>
      <c r="H876" s="44">
        <v>61</v>
      </c>
      <c r="I876" s="98" t="s">
        <v>24</v>
      </c>
      <c r="J876" s="44">
        <v>109</v>
      </c>
      <c r="K876" s="44">
        <v>47</v>
      </c>
      <c r="L876" s="44">
        <v>62</v>
      </c>
      <c r="M876" s="65"/>
      <c r="N876" s="65"/>
      <c r="O876" s="65"/>
      <c r="P876" s="65"/>
      <c r="Q876" s="65"/>
      <c r="R876" s="65"/>
      <c r="S876" s="65"/>
      <c r="T876" s="65"/>
      <c r="U876" s="65"/>
      <c r="V876" s="5"/>
      <c r="W876" s="7"/>
      <c r="X876" s="7"/>
      <c r="Y876" s="7"/>
      <c r="Z876" s="3"/>
      <c r="AA876" s="2"/>
      <c r="AB876" s="1"/>
      <c r="AC876" s="1"/>
      <c r="AD876" s="3"/>
      <c r="AE876" s="2"/>
      <c r="AF876" s="1"/>
      <c r="AG876" s="1"/>
    </row>
    <row r="877" spans="1:33" s="35" customFormat="1" ht="15.75" customHeight="1">
      <c r="A877" s="17">
        <v>15</v>
      </c>
      <c r="B877" s="36">
        <v>10</v>
      </c>
      <c r="C877" s="37">
        <v>5</v>
      </c>
      <c r="D877" s="37">
        <v>5</v>
      </c>
      <c r="E877" s="91">
        <v>50</v>
      </c>
      <c r="F877" s="36">
        <v>29</v>
      </c>
      <c r="G877" s="37">
        <v>16</v>
      </c>
      <c r="H877" s="37">
        <v>13</v>
      </c>
      <c r="I877" s="91">
        <v>85</v>
      </c>
      <c r="J877" s="36">
        <v>17</v>
      </c>
      <c r="K877" s="37">
        <v>11</v>
      </c>
      <c r="L877" s="37">
        <v>6</v>
      </c>
      <c r="M877" s="65"/>
      <c r="N877" s="65"/>
      <c r="O877" s="65"/>
      <c r="P877" s="65"/>
      <c r="Q877" s="65"/>
      <c r="R877" s="65"/>
      <c r="S877" s="65"/>
      <c r="T877" s="65"/>
      <c r="U877" s="65"/>
      <c r="V877" s="5"/>
      <c r="W877" s="7"/>
      <c r="X877" s="7"/>
      <c r="Y877" s="7"/>
      <c r="Z877" s="3"/>
      <c r="AA877" s="2"/>
      <c r="AB877" s="1"/>
      <c r="AC877" s="1"/>
      <c r="AD877" s="3"/>
      <c r="AE877" s="2"/>
      <c r="AF877" s="1"/>
      <c r="AG877" s="1"/>
    </row>
    <row r="878" spans="1:33" s="35" customFormat="1" ht="15.75" customHeight="1">
      <c r="A878" s="17">
        <v>16</v>
      </c>
      <c r="B878" s="36">
        <v>19</v>
      </c>
      <c r="C878" s="37">
        <v>8</v>
      </c>
      <c r="D878" s="37">
        <v>11</v>
      </c>
      <c r="E878" s="91">
        <v>51</v>
      </c>
      <c r="F878" s="36">
        <v>26</v>
      </c>
      <c r="G878" s="37">
        <v>14</v>
      </c>
      <c r="H878" s="37">
        <v>12</v>
      </c>
      <c r="I878" s="91">
        <v>86</v>
      </c>
      <c r="J878" s="36">
        <v>28</v>
      </c>
      <c r="K878" s="37">
        <v>13</v>
      </c>
      <c r="L878" s="37">
        <v>15</v>
      </c>
      <c r="M878" s="65"/>
      <c r="N878" s="65"/>
      <c r="O878" s="65"/>
      <c r="P878" s="65"/>
      <c r="Q878" s="65"/>
      <c r="R878" s="65"/>
      <c r="S878" s="65"/>
      <c r="T878" s="65"/>
      <c r="U878" s="65"/>
      <c r="V878" s="5"/>
      <c r="W878" s="7"/>
      <c r="X878" s="7"/>
      <c r="Y878" s="7"/>
      <c r="Z878" s="3"/>
      <c r="AA878" s="2"/>
      <c r="AB878" s="1"/>
      <c r="AC878" s="1"/>
      <c r="AD878" s="3"/>
      <c r="AE878" s="2"/>
      <c r="AF878" s="1"/>
      <c r="AG878" s="1"/>
    </row>
    <row r="879" spans="1:33" s="35" customFormat="1" ht="15.75" customHeight="1">
      <c r="A879" s="17">
        <v>17</v>
      </c>
      <c r="B879" s="36">
        <v>17</v>
      </c>
      <c r="C879" s="37">
        <v>8</v>
      </c>
      <c r="D879" s="37">
        <v>9</v>
      </c>
      <c r="E879" s="91">
        <v>52</v>
      </c>
      <c r="F879" s="36">
        <v>25</v>
      </c>
      <c r="G879" s="37">
        <v>14</v>
      </c>
      <c r="H879" s="37">
        <v>11</v>
      </c>
      <c r="I879" s="91">
        <v>87</v>
      </c>
      <c r="J879" s="36">
        <v>26</v>
      </c>
      <c r="K879" s="37">
        <v>13</v>
      </c>
      <c r="L879" s="37">
        <v>13</v>
      </c>
      <c r="M879" s="65"/>
      <c r="N879" s="65"/>
      <c r="O879" s="65"/>
      <c r="P879" s="65"/>
      <c r="Q879" s="65"/>
      <c r="R879" s="65"/>
      <c r="S879" s="65"/>
      <c r="T879" s="65"/>
      <c r="U879" s="65"/>
      <c r="V879" s="5"/>
      <c r="W879" s="7"/>
      <c r="X879" s="7"/>
      <c r="Y879" s="7"/>
      <c r="Z879" s="3"/>
      <c r="AA879" s="2"/>
      <c r="AB879" s="1"/>
      <c r="AC879" s="1"/>
      <c r="AD879" s="3"/>
      <c r="AE879" s="2"/>
      <c r="AF879" s="1"/>
      <c r="AG879" s="1"/>
    </row>
    <row r="880" spans="1:33" s="35" customFormat="1" ht="15.75" customHeight="1">
      <c r="A880" s="17">
        <v>18</v>
      </c>
      <c r="B880" s="36">
        <v>19</v>
      </c>
      <c r="C880" s="37">
        <v>13</v>
      </c>
      <c r="D880" s="37">
        <v>6</v>
      </c>
      <c r="E880" s="91">
        <v>53</v>
      </c>
      <c r="F880" s="36">
        <v>31</v>
      </c>
      <c r="G880" s="37">
        <v>16</v>
      </c>
      <c r="H880" s="37">
        <v>15</v>
      </c>
      <c r="I880" s="91">
        <v>88</v>
      </c>
      <c r="J880" s="36">
        <v>20</v>
      </c>
      <c r="K880" s="37">
        <v>6</v>
      </c>
      <c r="L880" s="37">
        <v>14</v>
      </c>
      <c r="M880" s="65"/>
      <c r="N880" s="65"/>
      <c r="O880" s="65"/>
      <c r="P880" s="65"/>
      <c r="Q880" s="65"/>
      <c r="R880" s="65"/>
      <c r="S880" s="65"/>
      <c r="T880" s="65"/>
      <c r="U880" s="65"/>
      <c r="V880" s="5"/>
      <c r="W880" s="7"/>
      <c r="X880" s="7"/>
      <c r="Y880" s="7"/>
      <c r="Z880" s="3"/>
      <c r="AA880" s="2"/>
      <c r="AB880" s="1"/>
      <c r="AC880" s="1"/>
      <c r="AD880" s="3"/>
      <c r="AE880" s="2"/>
      <c r="AF880" s="1"/>
      <c r="AG880" s="1"/>
    </row>
    <row r="881" spans="1:33" s="35" customFormat="1" ht="18" customHeight="1">
      <c r="A881" s="19">
        <v>19</v>
      </c>
      <c r="B881" s="39">
        <v>14</v>
      </c>
      <c r="C881" s="40">
        <v>5</v>
      </c>
      <c r="D881" s="40">
        <v>9</v>
      </c>
      <c r="E881" s="92">
        <v>54</v>
      </c>
      <c r="F881" s="39">
        <v>23</v>
      </c>
      <c r="G881" s="40">
        <v>13</v>
      </c>
      <c r="H881" s="40">
        <v>10</v>
      </c>
      <c r="I881" s="92">
        <v>89</v>
      </c>
      <c r="J881" s="39">
        <v>18</v>
      </c>
      <c r="K881" s="40">
        <v>4</v>
      </c>
      <c r="L881" s="40">
        <v>14</v>
      </c>
      <c r="M881" s="65"/>
      <c r="N881" s="65"/>
      <c r="O881" s="65"/>
      <c r="P881" s="65"/>
      <c r="Q881" s="65"/>
      <c r="R881" s="65"/>
      <c r="S881" s="65"/>
      <c r="T881" s="65"/>
      <c r="U881" s="65"/>
      <c r="V881" s="5"/>
      <c r="W881" s="7"/>
      <c r="X881" s="7"/>
      <c r="Y881" s="7"/>
      <c r="Z881" s="3"/>
      <c r="AA881" s="2"/>
      <c r="AB881" s="1"/>
      <c r="AC881" s="1"/>
      <c r="AD881" s="3"/>
      <c r="AE881" s="2"/>
      <c r="AF881" s="1"/>
      <c r="AG881" s="1"/>
    </row>
    <row r="882" spans="1:33" s="6" customFormat="1" ht="25.5" customHeight="1">
      <c r="A882" s="10" t="s">
        <v>25</v>
      </c>
      <c r="B882" s="44">
        <v>109</v>
      </c>
      <c r="C882" s="44">
        <v>51</v>
      </c>
      <c r="D882" s="44">
        <v>58</v>
      </c>
      <c r="E882" s="98" t="s">
        <v>26</v>
      </c>
      <c r="F882" s="44">
        <v>159</v>
      </c>
      <c r="G882" s="44">
        <v>87</v>
      </c>
      <c r="H882" s="44">
        <v>72</v>
      </c>
      <c r="I882" s="98" t="s">
        <v>27</v>
      </c>
      <c r="J882" s="44">
        <v>66</v>
      </c>
      <c r="K882" s="44">
        <v>13</v>
      </c>
      <c r="L882" s="44">
        <v>53</v>
      </c>
      <c r="M882" s="65"/>
      <c r="N882" s="65"/>
      <c r="O882" s="65"/>
      <c r="P882" s="65"/>
      <c r="Q882" s="65"/>
      <c r="R882" s="65"/>
      <c r="S882" s="65"/>
      <c r="T882" s="65"/>
      <c r="U882" s="65"/>
      <c r="V882" s="5"/>
      <c r="W882" s="7"/>
      <c r="X882" s="7"/>
      <c r="Y882" s="7"/>
      <c r="Z882" s="3"/>
      <c r="AA882" s="2"/>
      <c r="AB882" s="1"/>
      <c r="AC882" s="1"/>
      <c r="AD882" s="3"/>
      <c r="AE882" s="2"/>
      <c r="AF882" s="1"/>
      <c r="AG882" s="1"/>
    </row>
    <row r="883" spans="1:33" s="35" customFormat="1" ht="15.75" customHeight="1">
      <c r="A883" s="17">
        <v>20</v>
      </c>
      <c r="B883" s="36">
        <v>23</v>
      </c>
      <c r="C883" s="37">
        <v>8</v>
      </c>
      <c r="D883" s="37">
        <v>15</v>
      </c>
      <c r="E883" s="91">
        <v>55</v>
      </c>
      <c r="F883" s="36">
        <v>35</v>
      </c>
      <c r="G883" s="37">
        <v>23</v>
      </c>
      <c r="H883" s="37">
        <v>12</v>
      </c>
      <c r="I883" s="91">
        <v>90</v>
      </c>
      <c r="J883" s="36">
        <v>14</v>
      </c>
      <c r="K883" s="37">
        <v>3</v>
      </c>
      <c r="L883" s="37">
        <v>11</v>
      </c>
      <c r="M883" s="65"/>
      <c r="N883" s="65"/>
      <c r="O883" s="65"/>
      <c r="P883" s="65"/>
      <c r="Q883" s="65"/>
      <c r="R883" s="65"/>
      <c r="S883" s="65"/>
      <c r="T883" s="65"/>
      <c r="U883" s="65"/>
      <c r="V883" s="5"/>
      <c r="W883" s="7"/>
      <c r="X883" s="7"/>
      <c r="Y883" s="7"/>
      <c r="Z883" s="3"/>
      <c r="AA883" s="2"/>
      <c r="AB883" s="1"/>
      <c r="AC883" s="1"/>
      <c r="AD883" s="3"/>
      <c r="AE883" s="2"/>
      <c r="AF883" s="1"/>
      <c r="AG883" s="1"/>
    </row>
    <row r="884" spans="1:33" s="35" customFormat="1" ht="15.75" customHeight="1">
      <c r="A884" s="17">
        <v>21</v>
      </c>
      <c r="B884" s="36">
        <v>27</v>
      </c>
      <c r="C884" s="37">
        <v>14</v>
      </c>
      <c r="D884" s="37">
        <v>13</v>
      </c>
      <c r="E884" s="91">
        <v>56</v>
      </c>
      <c r="F884" s="36">
        <v>35</v>
      </c>
      <c r="G884" s="37">
        <v>19</v>
      </c>
      <c r="H884" s="37">
        <v>16</v>
      </c>
      <c r="I884" s="91">
        <v>91</v>
      </c>
      <c r="J884" s="36">
        <v>20</v>
      </c>
      <c r="K884" s="37">
        <v>5</v>
      </c>
      <c r="L884" s="37">
        <v>15</v>
      </c>
      <c r="M884" s="65"/>
      <c r="N884" s="65"/>
      <c r="O884" s="65"/>
      <c r="P884" s="65"/>
      <c r="Q884" s="65"/>
      <c r="R884" s="65"/>
      <c r="S884" s="65"/>
      <c r="T884" s="65"/>
      <c r="U884" s="65"/>
      <c r="V884" s="5"/>
      <c r="W884" s="7"/>
      <c r="X884" s="7"/>
      <c r="Y884" s="7"/>
      <c r="Z884" s="3"/>
      <c r="AA884" s="2"/>
      <c r="AB884" s="1"/>
      <c r="AC884" s="1"/>
      <c r="AD884" s="3"/>
      <c r="AE884" s="2"/>
      <c r="AF884" s="1"/>
      <c r="AG884" s="1"/>
    </row>
    <row r="885" spans="1:33" s="35" customFormat="1" ht="15.75" customHeight="1">
      <c r="A885" s="17">
        <v>22</v>
      </c>
      <c r="B885" s="36">
        <v>17</v>
      </c>
      <c r="C885" s="37">
        <v>9</v>
      </c>
      <c r="D885" s="37">
        <v>8</v>
      </c>
      <c r="E885" s="91">
        <v>57</v>
      </c>
      <c r="F885" s="36">
        <v>42</v>
      </c>
      <c r="G885" s="37">
        <v>16</v>
      </c>
      <c r="H885" s="37">
        <v>26</v>
      </c>
      <c r="I885" s="91">
        <v>92</v>
      </c>
      <c r="J885" s="36">
        <v>10</v>
      </c>
      <c r="K885" s="37">
        <v>1</v>
      </c>
      <c r="L885" s="37">
        <v>9</v>
      </c>
      <c r="M885" s="65"/>
      <c r="N885" s="65"/>
      <c r="O885" s="65"/>
      <c r="P885" s="65"/>
      <c r="Q885" s="65"/>
      <c r="R885" s="65"/>
      <c r="S885" s="65"/>
      <c r="T885" s="65"/>
      <c r="U885" s="65"/>
      <c r="V885" s="5"/>
      <c r="W885" s="7"/>
      <c r="X885" s="7"/>
      <c r="Y885" s="7"/>
      <c r="Z885" s="3"/>
      <c r="AA885" s="2"/>
      <c r="AB885" s="1"/>
      <c r="AC885" s="1"/>
      <c r="AD885" s="3"/>
      <c r="AE885" s="2"/>
      <c r="AF885" s="1"/>
      <c r="AG885" s="1"/>
    </row>
    <row r="886" spans="1:33" s="35" customFormat="1" ht="15.75" customHeight="1">
      <c r="A886" s="17">
        <v>23</v>
      </c>
      <c r="B886" s="36">
        <v>24</v>
      </c>
      <c r="C886" s="37">
        <v>10</v>
      </c>
      <c r="D886" s="37">
        <v>14</v>
      </c>
      <c r="E886" s="91">
        <v>58</v>
      </c>
      <c r="F886" s="36">
        <v>26</v>
      </c>
      <c r="G886" s="37">
        <v>15</v>
      </c>
      <c r="H886" s="37">
        <v>11</v>
      </c>
      <c r="I886" s="91">
        <v>93</v>
      </c>
      <c r="J886" s="36">
        <v>14</v>
      </c>
      <c r="K886" s="37">
        <v>1</v>
      </c>
      <c r="L886" s="37">
        <v>13</v>
      </c>
      <c r="M886" s="65"/>
      <c r="N886" s="65"/>
      <c r="O886" s="65"/>
      <c r="P886" s="65"/>
      <c r="Q886" s="65"/>
      <c r="R886" s="65"/>
      <c r="S886" s="65"/>
      <c r="T886" s="65"/>
      <c r="U886" s="65"/>
      <c r="V886" s="5"/>
      <c r="W886" s="7"/>
      <c r="X886" s="7"/>
      <c r="Y886" s="7"/>
      <c r="Z886" s="3"/>
      <c r="AA886" s="2"/>
      <c r="AB886" s="1"/>
      <c r="AC886" s="1"/>
      <c r="AD886" s="3"/>
      <c r="AE886" s="2"/>
      <c r="AF886" s="1"/>
      <c r="AG886" s="1"/>
    </row>
    <row r="887" spans="1:33" s="35" customFormat="1" ht="18" customHeight="1">
      <c r="A887" s="19">
        <v>24</v>
      </c>
      <c r="B887" s="39">
        <v>18</v>
      </c>
      <c r="C887" s="40">
        <v>10</v>
      </c>
      <c r="D887" s="40">
        <v>8</v>
      </c>
      <c r="E887" s="92">
        <v>59</v>
      </c>
      <c r="F887" s="39">
        <v>21</v>
      </c>
      <c r="G887" s="40">
        <v>14</v>
      </c>
      <c r="H887" s="40">
        <v>7</v>
      </c>
      <c r="I887" s="92">
        <v>94</v>
      </c>
      <c r="J887" s="39">
        <v>8</v>
      </c>
      <c r="K887" s="40">
        <v>3</v>
      </c>
      <c r="L887" s="40">
        <v>5</v>
      </c>
      <c r="M887" s="65"/>
      <c r="N887" s="65"/>
      <c r="O887" s="65"/>
      <c r="P887" s="65"/>
      <c r="Q887" s="65"/>
      <c r="R887" s="65"/>
      <c r="S887" s="65"/>
      <c r="T887" s="65"/>
      <c r="U887" s="65"/>
      <c r="V887" s="5"/>
      <c r="W887" s="7"/>
      <c r="X887" s="7"/>
      <c r="Y887" s="7"/>
      <c r="Z887" s="3"/>
      <c r="AA887" s="2"/>
      <c r="AB887" s="1"/>
      <c r="AC887" s="1"/>
      <c r="AD887" s="3"/>
      <c r="AE887" s="2"/>
      <c r="AF887" s="1"/>
      <c r="AG887" s="1"/>
    </row>
    <row r="888" spans="1:33" s="6" customFormat="1" ht="25.5" customHeight="1">
      <c r="A888" s="10" t="s">
        <v>28</v>
      </c>
      <c r="B888" s="44">
        <v>106</v>
      </c>
      <c r="C888" s="44">
        <v>52</v>
      </c>
      <c r="D888" s="44">
        <v>54</v>
      </c>
      <c r="E888" s="98" t="s">
        <v>29</v>
      </c>
      <c r="F888" s="44">
        <v>135</v>
      </c>
      <c r="G888" s="44">
        <v>60</v>
      </c>
      <c r="H888" s="44">
        <v>75</v>
      </c>
      <c r="I888" s="93" t="s">
        <v>30</v>
      </c>
      <c r="J888" s="44">
        <v>28</v>
      </c>
      <c r="K888" s="44">
        <v>6</v>
      </c>
      <c r="L888" s="44">
        <v>22</v>
      </c>
      <c r="M888" s="65"/>
      <c r="N888" s="65"/>
      <c r="O888" s="65"/>
      <c r="P888" s="65"/>
      <c r="Q888" s="65"/>
      <c r="R888" s="65"/>
      <c r="S888" s="65"/>
      <c r="T888" s="65"/>
      <c r="U888" s="65"/>
      <c r="V888" s="5"/>
      <c r="W888" s="7"/>
      <c r="X888" s="7"/>
      <c r="Y888" s="7"/>
      <c r="Z888" s="3"/>
      <c r="AA888" s="2"/>
      <c r="AB888" s="1"/>
      <c r="AC888" s="1"/>
      <c r="AD888" s="3"/>
      <c r="AE888" s="2"/>
      <c r="AF888" s="1"/>
      <c r="AG888" s="1"/>
    </row>
    <row r="889" spans="1:33" s="35" customFormat="1" ht="15.75" customHeight="1">
      <c r="A889" s="17">
        <v>25</v>
      </c>
      <c r="B889" s="36">
        <v>23</v>
      </c>
      <c r="C889" s="37">
        <v>8</v>
      </c>
      <c r="D889" s="37">
        <v>15</v>
      </c>
      <c r="E889" s="91">
        <v>60</v>
      </c>
      <c r="F889" s="36">
        <v>26</v>
      </c>
      <c r="G889" s="37">
        <v>11</v>
      </c>
      <c r="H889" s="37">
        <v>15</v>
      </c>
      <c r="I889" s="91">
        <v>95</v>
      </c>
      <c r="J889" s="36">
        <v>9</v>
      </c>
      <c r="K889" s="37">
        <v>3</v>
      </c>
      <c r="L889" s="37">
        <v>6</v>
      </c>
      <c r="M889" s="65"/>
      <c r="N889" s="65"/>
      <c r="O889" s="65"/>
      <c r="P889" s="65"/>
      <c r="Q889" s="65"/>
      <c r="R889" s="65"/>
      <c r="S889" s="65"/>
      <c r="T889" s="65"/>
      <c r="U889" s="65"/>
      <c r="V889" s="5"/>
      <c r="W889" s="7"/>
      <c r="X889" s="7"/>
      <c r="Y889" s="7"/>
      <c r="Z889" s="3"/>
      <c r="AA889" s="2"/>
      <c r="AB889" s="1"/>
      <c r="AC889" s="1"/>
      <c r="AD889" s="3"/>
      <c r="AE889" s="2"/>
      <c r="AF889" s="1"/>
      <c r="AG889" s="1"/>
    </row>
    <row r="890" spans="1:33" s="35" customFormat="1" ht="15.75" customHeight="1">
      <c r="A890" s="17">
        <v>26</v>
      </c>
      <c r="B890" s="36">
        <v>18</v>
      </c>
      <c r="C890" s="37">
        <v>8</v>
      </c>
      <c r="D890" s="37">
        <v>10</v>
      </c>
      <c r="E890" s="91">
        <v>61</v>
      </c>
      <c r="F890" s="36">
        <v>29</v>
      </c>
      <c r="G890" s="37">
        <v>10</v>
      </c>
      <c r="H890" s="37">
        <v>19</v>
      </c>
      <c r="I890" s="91">
        <v>96</v>
      </c>
      <c r="J890" s="36">
        <v>7</v>
      </c>
      <c r="K890" s="37">
        <v>2</v>
      </c>
      <c r="L890" s="37">
        <v>5</v>
      </c>
      <c r="M890" s="65"/>
      <c r="N890" s="65"/>
      <c r="O890" s="65"/>
      <c r="P890" s="65"/>
      <c r="Q890" s="65"/>
      <c r="R890" s="65"/>
      <c r="S890" s="65"/>
      <c r="T890" s="65"/>
      <c r="U890" s="65"/>
      <c r="V890" s="5"/>
      <c r="W890" s="7"/>
      <c r="X890" s="7"/>
      <c r="Y890" s="7"/>
      <c r="Z890" s="3"/>
      <c r="AA890" s="2"/>
      <c r="AB890" s="1"/>
      <c r="AC890" s="1"/>
      <c r="AD890" s="3"/>
      <c r="AE890" s="2"/>
      <c r="AF890" s="1"/>
      <c r="AG890" s="1"/>
    </row>
    <row r="891" spans="1:33" s="35" customFormat="1" ht="15.75" customHeight="1">
      <c r="A891" s="17">
        <v>27</v>
      </c>
      <c r="B891" s="36">
        <v>24</v>
      </c>
      <c r="C891" s="37">
        <v>15</v>
      </c>
      <c r="D891" s="37">
        <v>9</v>
      </c>
      <c r="E891" s="91">
        <v>62</v>
      </c>
      <c r="F891" s="36">
        <v>33</v>
      </c>
      <c r="G891" s="37">
        <v>14</v>
      </c>
      <c r="H891" s="37">
        <v>19</v>
      </c>
      <c r="I891" s="91">
        <v>97</v>
      </c>
      <c r="J891" s="36">
        <v>5</v>
      </c>
      <c r="K891" s="37">
        <v>1</v>
      </c>
      <c r="L891" s="37">
        <v>4</v>
      </c>
      <c r="M891" s="65"/>
      <c r="N891" s="65"/>
      <c r="O891" s="65"/>
      <c r="P891" s="65"/>
      <c r="Q891" s="65"/>
      <c r="R891" s="65"/>
      <c r="S891" s="65"/>
      <c r="T891" s="65"/>
      <c r="U891" s="65"/>
      <c r="V891" s="5"/>
      <c r="W891" s="7"/>
      <c r="X891" s="7"/>
      <c r="Y891" s="7"/>
      <c r="Z891" s="3"/>
      <c r="AA891" s="2"/>
      <c r="AB891" s="1"/>
      <c r="AC891" s="1"/>
      <c r="AD891" s="3"/>
      <c r="AE891" s="2"/>
      <c r="AF891" s="1"/>
      <c r="AG891" s="1"/>
    </row>
    <row r="892" spans="1:33" s="35" customFormat="1" ht="15.75" customHeight="1">
      <c r="A892" s="17">
        <v>28</v>
      </c>
      <c r="B892" s="36">
        <v>21</v>
      </c>
      <c r="C892" s="37">
        <v>11</v>
      </c>
      <c r="D892" s="37">
        <v>10</v>
      </c>
      <c r="E892" s="91">
        <v>63</v>
      </c>
      <c r="F892" s="36">
        <v>27</v>
      </c>
      <c r="G892" s="37">
        <v>11</v>
      </c>
      <c r="H892" s="37">
        <v>16</v>
      </c>
      <c r="I892" s="91">
        <v>98</v>
      </c>
      <c r="J892" s="36">
        <v>2</v>
      </c>
      <c r="K892" s="37">
        <v>0</v>
      </c>
      <c r="L892" s="37">
        <v>2</v>
      </c>
      <c r="M892" s="65"/>
      <c r="N892" s="65"/>
      <c r="O892" s="65"/>
      <c r="P892" s="65"/>
      <c r="Q892" s="65"/>
      <c r="R892" s="65"/>
      <c r="S892" s="65"/>
      <c r="T892" s="65"/>
      <c r="U892" s="65"/>
      <c r="V892" s="5"/>
      <c r="W892" s="7"/>
      <c r="X892" s="7"/>
      <c r="Y892" s="7"/>
      <c r="Z892" s="3"/>
      <c r="AA892" s="2"/>
      <c r="AB892" s="1"/>
      <c r="AC892" s="1"/>
      <c r="AD892" s="3"/>
      <c r="AE892" s="2"/>
      <c r="AF892" s="1"/>
      <c r="AG892" s="1"/>
    </row>
    <row r="893" spans="1:33" s="35" customFormat="1" ht="18" customHeight="1">
      <c r="A893" s="19">
        <v>29</v>
      </c>
      <c r="B893" s="39">
        <v>20</v>
      </c>
      <c r="C893" s="40">
        <v>10</v>
      </c>
      <c r="D893" s="40">
        <v>10</v>
      </c>
      <c r="E893" s="92">
        <v>64</v>
      </c>
      <c r="F893" s="39">
        <v>20</v>
      </c>
      <c r="G893" s="40">
        <v>14</v>
      </c>
      <c r="H893" s="40">
        <v>6</v>
      </c>
      <c r="I893" s="91">
        <v>99</v>
      </c>
      <c r="J893" s="36">
        <v>1</v>
      </c>
      <c r="K893" s="37">
        <v>0</v>
      </c>
      <c r="L893" s="37">
        <v>1</v>
      </c>
      <c r="M893" s="65"/>
      <c r="N893" s="65"/>
      <c r="O893" s="65"/>
      <c r="P893" s="65"/>
      <c r="Q893" s="65"/>
      <c r="R893" s="65"/>
      <c r="S893" s="65"/>
      <c r="T893" s="65"/>
      <c r="U893" s="65"/>
      <c r="V893" s="5"/>
      <c r="W893" s="7"/>
      <c r="X893" s="7"/>
      <c r="Y893" s="7"/>
      <c r="Z893" s="3"/>
      <c r="AA893" s="2"/>
      <c r="AB893" s="1"/>
      <c r="AC893" s="1"/>
      <c r="AD893" s="3"/>
      <c r="AE893" s="2"/>
      <c r="AF893" s="1"/>
      <c r="AG893" s="1"/>
    </row>
    <row r="894" spans="1:33" s="6" customFormat="1" ht="25.5" customHeight="1">
      <c r="A894" s="10" t="s">
        <v>31</v>
      </c>
      <c r="B894" s="44">
        <v>77</v>
      </c>
      <c r="C894" s="44">
        <v>47</v>
      </c>
      <c r="D894" s="44">
        <v>30</v>
      </c>
      <c r="E894" s="98" t="s">
        <v>32</v>
      </c>
      <c r="F894" s="44">
        <v>170</v>
      </c>
      <c r="G894" s="44">
        <v>84</v>
      </c>
      <c r="H894" s="44">
        <v>86</v>
      </c>
      <c r="I894" s="95">
        <v>100</v>
      </c>
      <c r="J894" s="47">
        <v>2</v>
      </c>
      <c r="K894" s="48">
        <v>0</v>
      </c>
      <c r="L894" s="48">
        <v>2</v>
      </c>
      <c r="M894" s="65"/>
      <c r="N894" s="65"/>
      <c r="O894" s="65"/>
      <c r="P894" s="65"/>
      <c r="Q894" s="65"/>
      <c r="R894" s="65"/>
      <c r="S894" s="65"/>
      <c r="T894" s="65"/>
      <c r="U894" s="65"/>
      <c r="V894" s="5"/>
      <c r="W894" s="7"/>
      <c r="X894" s="7"/>
      <c r="Y894" s="7"/>
      <c r="Z894" s="3"/>
      <c r="AA894" s="2"/>
      <c r="AB894" s="1"/>
      <c r="AC894" s="1"/>
      <c r="AD894" s="3"/>
      <c r="AE894" s="2"/>
      <c r="AF894" s="1"/>
      <c r="AG894" s="1"/>
    </row>
    <row r="895" spans="1:33" s="35" customFormat="1" ht="15.75" customHeight="1">
      <c r="A895" s="17">
        <v>30</v>
      </c>
      <c r="B895" s="36">
        <v>20</v>
      </c>
      <c r="C895" s="37">
        <v>10</v>
      </c>
      <c r="D895" s="37">
        <v>10</v>
      </c>
      <c r="E895" s="91">
        <v>65</v>
      </c>
      <c r="F895" s="36">
        <v>37</v>
      </c>
      <c r="G895" s="37">
        <v>19</v>
      </c>
      <c r="H895" s="37">
        <v>18</v>
      </c>
      <c r="I895" s="91">
        <v>101</v>
      </c>
      <c r="J895" s="36">
        <v>2</v>
      </c>
      <c r="K895" s="37">
        <v>0</v>
      </c>
      <c r="L895" s="37">
        <v>2</v>
      </c>
      <c r="M895" s="65"/>
      <c r="N895" s="65"/>
      <c r="O895" s="65"/>
      <c r="P895" s="65"/>
      <c r="Q895" s="65"/>
      <c r="R895" s="65"/>
      <c r="S895" s="65"/>
      <c r="T895" s="65"/>
      <c r="U895" s="65"/>
      <c r="V895" s="5"/>
      <c r="W895" s="7"/>
      <c r="X895" s="7"/>
      <c r="Y895" s="7"/>
      <c r="Z895" s="3"/>
      <c r="AA895" s="2"/>
      <c r="AB895" s="1"/>
      <c r="AC895" s="1"/>
      <c r="AD895" s="3"/>
      <c r="AE895" s="2"/>
      <c r="AF895" s="1"/>
      <c r="AG895" s="1"/>
    </row>
    <row r="896" spans="1:33" s="35" customFormat="1" ht="15.75" customHeight="1">
      <c r="A896" s="17">
        <v>31</v>
      </c>
      <c r="B896" s="36">
        <v>19</v>
      </c>
      <c r="C896" s="37">
        <v>12</v>
      </c>
      <c r="D896" s="37">
        <v>7</v>
      </c>
      <c r="E896" s="91">
        <v>66</v>
      </c>
      <c r="F896" s="36">
        <v>38</v>
      </c>
      <c r="G896" s="37">
        <v>21</v>
      </c>
      <c r="H896" s="37">
        <v>17</v>
      </c>
      <c r="I896" s="91">
        <v>102</v>
      </c>
      <c r="J896" s="36">
        <v>0</v>
      </c>
      <c r="K896" s="37">
        <v>0</v>
      </c>
      <c r="L896" s="37">
        <v>0</v>
      </c>
      <c r="M896" s="65"/>
      <c r="N896" s="65"/>
      <c r="O896" s="65"/>
      <c r="P896" s="65"/>
      <c r="Q896" s="65"/>
      <c r="R896" s="65"/>
      <c r="S896" s="65"/>
      <c r="T896" s="65"/>
      <c r="U896" s="65"/>
      <c r="V896" s="5"/>
      <c r="W896" s="7"/>
      <c r="X896" s="7"/>
      <c r="Y896" s="7"/>
      <c r="Z896" s="3"/>
      <c r="AA896" s="2"/>
      <c r="AB896" s="1"/>
      <c r="AC896" s="1"/>
      <c r="AD896" s="3"/>
      <c r="AE896" s="2"/>
      <c r="AF896" s="1"/>
      <c r="AG896" s="1"/>
    </row>
    <row r="897" spans="1:33" s="35" customFormat="1" ht="15.75" customHeight="1">
      <c r="A897" s="17">
        <v>32</v>
      </c>
      <c r="B897" s="36">
        <v>13</v>
      </c>
      <c r="C897" s="37">
        <v>9</v>
      </c>
      <c r="D897" s="37">
        <v>4</v>
      </c>
      <c r="E897" s="91">
        <v>67</v>
      </c>
      <c r="F897" s="36">
        <v>31</v>
      </c>
      <c r="G897" s="37">
        <v>16</v>
      </c>
      <c r="H897" s="37">
        <v>15</v>
      </c>
      <c r="I897" s="91">
        <v>103</v>
      </c>
      <c r="J897" s="36">
        <v>0</v>
      </c>
      <c r="K897" s="37">
        <v>0</v>
      </c>
      <c r="L897" s="37">
        <v>0</v>
      </c>
      <c r="M897" s="65"/>
      <c r="N897" s="65"/>
      <c r="O897" s="65"/>
      <c r="P897" s="65"/>
      <c r="Q897" s="65"/>
      <c r="R897" s="65"/>
      <c r="S897" s="65"/>
      <c r="T897" s="65"/>
      <c r="U897" s="65"/>
      <c r="V897" s="5"/>
      <c r="W897" s="7"/>
      <c r="X897" s="7"/>
      <c r="Y897" s="7"/>
      <c r="Z897" s="3"/>
      <c r="AA897" s="2"/>
      <c r="AB897" s="1"/>
      <c r="AC897" s="1"/>
      <c r="AD897" s="3"/>
      <c r="AE897" s="2"/>
      <c r="AF897" s="1"/>
      <c r="AG897" s="1"/>
    </row>
    <row r="898" spans="1:33" s="35" customFormat="1" ht="15.75" customHeight="1">
      <c r="A898" s="17">
        <v>33</v>
      </c>
      <c r="B898" s="36">
        <v>13</v>
      </c>
      <c r="C898" s="37">
        <v>10</v>
      </c>
      <c r="D898" s="37">
        <v>3</v>
      </c>
      <c r="E898" s="91">
        <v>68</v>
      </c>
      <c r="F898" s="36">
        <v>32</v>
      </c>
      <c r="G898" s="37">
        <v>17</v>
      </c>
      <c r="H898" s="37">
        <v>15</v>
      </c>
      <c r="I898" s="96" t="s">
        <v>33</v>
      </c>
      <c r="J898" s="39">
        <v>0</v>
      </c>
      <c r="K898" s="40">
        <v>0</v>
      </c>
      <c r="L898" s="40">
        <v>0</v>
      </c>
      <c r="M898" s="65"/>
      <c r="N898" s="65"/>
      <c r="O898" s="65"/>
      <c r="P898" s="65"/>
      <c r="Q898" s="65"/>
      <c r="R898" s="65"/>
      <c r="S898" s="65"/>
      <c r="T898" s="65"/>
      <c r="U898" s="65"/>
      <c r="V898" s="5"/>
      <c r="W898" s="7"/>
      <c r="X898" s="7"/>
      <c r="Y898" s="7"/>
      <c r="Z898" s="3"/>
      <c r="AA898" s="2"/>
      <c r="AB898" s="1"/>
      <c r="AC898" s="1"/>
      <c r="AD898" s="3"/>
      <c r="AE898" s="2"/>
      <c r="AF898" s="1"/>
      <c r="AG898" s="1"/>
    </row>
    <row r="899" spans="1:33" s="35" customFormat="1" ht="21" customHeight="1" thickBot="1">
      <c r="A899" s="32">
        <v>34</v>
      </c>
      <c r="B899" s="36">
        <v>12</v>
      </c>
      <c r="C899" s="37">
        <v>6</v>
      </c>
      <c r="D899" s="37">
        <v>6</v>
      </c>
      <c r="E899" s="91">
        <v>69</v>
      </c>
      <c r="F899" s="36">
        <v>32</v>
      </c>
      <c r="G899" s="37">
        <v>11</v>
      </c>
      <c r="H899" s="37">
        <v>21</v>
      </c>
      <c r="I899" s="107" t="s">
        <v>5</v>
      </c>
      <c r="J899" s="47">
        <v>2149</v>
      </c>
      <c r="K899" s="47">
        <v>1040</v>
      </c>
      <c r="L899" s="47">
        <v>1109</v>
      </c>
      <c r="M899" s="65"/>
      <c r="N899" s="65"/>
      <c r="O899" s="65"/>
      <c r="P899" s="65"/>
      <c r="Q899" s="65"/>
      <c r="R899" s="65"/>
      <c r="S899" s="65"/>
      <c r="T899" s="65"/>
      <c r="U899" s="65"/>
      <c r="V899" s="5"/>
      <c r="W899" s="7"/>
      <c r="X899" s="7"/>
      <c r="Y899" s="7"/>
      <c r="Z899" s="3"/>
      <c r="AA899" s="2"/>
      <c r="AB899" s="1"/>
      <c r="AC899" s="1"/>
      <c r="AD899" s="3"/>
      <c r="AE899" s="2"/>
      <c r="AF899" s="1"/>
      <c r="AG899" s="1"/>
    </row>
    <row r="900" spans="1:33" s="58" customFormat="1" ht="24" customHeight="1" thickTop="1" thickBot="1">
      <c r="A900" s="53" t="s">
        <v>34</v>
      </c>
      <c r="B900" s="115">
        <v>182</v>
      </c>
      <c r="C900" s="116">
        <v>102</v>
      </c>
      <c r="D900" s="116">
        <v>80</v>
      </c>
      <c r="E900" s="117" t="s">
        <v>36</v>
      </c>
      <c r="F900" s="116">
        <v>1104</v>
      </c>
      <c r="G900" s="116">
        <v>574</v>
      </c>
      <c r="H900" s="116">
        <v>530</v>
      </c>
      <c r="I900" s="118" t="s">
        <v>37</v>
      </c>
      <c r="J900" s="116">
        <v>863</v>
      </c>
      <c r="K900" s="116">
        <v>364</v>
      </c>
      <c r="L900" s="116">
        <v>499</v>
      </c>
      <c r="M900" s="65"/>
      <c r="N900" s="65"/>
      <c r="O900" s="65"/>
      <c r="P900" s="65"/>
      <c r="Q900" s="65"/>
      <c r="R900" s="65"/>
      <c r="S900" s="65"/>
      <c r="T900" s="65"/>
      <c r="U900" s="65"/>
      <c r="V900" s="5"/>
      <c r="W900" s="7"/>
      <c r="X900" s="7"/>
      <c r="Y900" s="7"/>
      <c r="Z900" s="3"/>
      <c r="AA900" s="2"/>
      <c r="AB900" s="1"/>
      <c r="AC900" s="1"/>
      <c r="AD900" s="3"/>
      <c r="AE900" s="2"/>
      <c r="AF900" s="1"/>
      <c r="AG900" s="1"/>
    </row>
  </sheetData>
  <mergeCells count="1">
    <mergeCell ref="K1:L1"/>
  </mergeCells>
  <phoneticPr fontId="13"/>
  <pageMargins left="0.70866141732283472" right="0.39370078740157483" top="0.78740157480314965" bottom="0.78740157480314965" header="0.39370078740157483" footer="0.59055118110236227"/>
  <pageSetup paperSize="9" firstPageNumber="55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5">
    <tabColor theme="9" tint="0.79998168889431442"/>
  </sheetPr>
  <dimension ref="A1:T1340"/>
  <sheetViews>
    <sheetView zoomScale="70" zoomScaleNormal="70" workbookViewId="0">
      <selection activeCell="C2" sqref="C2"/>
    </sheetView>
  </sheetViews>
  <sheetFormatPr defaultRowHeight="11.25"/>
  <cols>
    <col min="1" max="1" width="5.19921875" style="184" customWidth="1"/>
    <col min="2" max="4" width="6.3984375" style="185" customWidth="1"/>
    <col min="5" max="5" width="5.19921875" style="184" customWidth="1"/>
    <col min="6" max="6" width="6.3984375" style="186" customWidth="1"/>
    <col min="7" max="8" width="6.3984375" style="187" customWidth="1"/>
    <col min="9" max="9" width="5.19921875" style="184" customWidth="1"/>
    <col min="10" max="10" width="6.3984375" style="186" customWidth="1"/>
    <col min="11" max="12" width="6.3984375" style="187" customWidth="1"/>
    <col min="13" max="245" width="8.796875" style="187"/>
    <col min="246" max="246" width="5.19921875" style="187" customWidth="1"/>
    <col min="247" max="249" width="6.3984375" style="187" customWidth="1"/>
    <col min="250" max="250" width="5.19921875" style="187" customWidth="1"/>
    <col min="251" max="253" width="6.3984375" style="187" customWidth="1"/>
    <col min="254" max="254" width="5.19921875" style="187" customWidth="1"/>
    <col min="255" max="257" width="6.3984375" style="187" customWidth="1"/>
    <col min="258" max="258" width="8.796875" style="187"/>
    <col min="259" max="259" width="7.69921875" style="187" customWidth="1"/>
    <col min="260" max="260" width="3.69921875" style="187" customWidth="1"/>
    <col min="261" max="261" width="7.69921875" style="187" customWidth="1"/>
    <col min="262" max="262" width="3.69921875" style="187" customWidth="1"/>
    <col min="263" max="263" width="7.69921875" style="187" customWidth="1"/>
    <col min="264" max="264" width="3.69921875" style="187" customWidth="1"/>
    <col min="265" max="501" width="8.796875" style="187"/>
    <col min="502" max="502" width="5.19921875" style="187" customWidth="1"/>
    <col min="503" max="505" width="6.3984375" style="187" customWidth="1"/>
    <col min="506" max="506" width="5.19921875" style="187" customWidth="1"/>
    <col min="507" max="509" width="6.3984375" style="187" customWidth="1"/>
    <col min="510" max="510" width="5.19921875" style="187" customWidth="1"/>
    <col min="511" max="513" width="6.3984375" style="187" customWidth="1"/>
    <col min="514" max="514" width="8.796875" style="187"/>
    <col min="515" max="515" width="7.69921875" style="187" customWidth="1"/>
    <col min="516" max="516" width="3.69921875" style="187" customWidth="1"/>
    <col min="517" max="517" width="7.69921875" style="187" customWidth="1"/>
    <col min="518" max="518" width="3.69921875" style="187" customWidth="1"/>
    <col min="519" max="519" width="7.69921875" style="187" customWidth="1"/>
    <col min="520" max="520" width="3.69921875" style="187" customWidth="1"/>
    <col min="521" max="757" width="8.796875" style="187"/>
    <col min="758" max="758" width="5.19921875" style="187" customWidth="1"/>
    <col min="759" max="761" width="6.3984375" style="187" customWidth="1"/>
    <col min="762" max="762" width="5.19921875" style="187" customWidth="1"/>
    <col min="763" max="765" width="6.3984375" style="187" customWidth="1"/>
    <col min="766" max="766" width="5.19921875" style="187" customWidth="1"/>
    <col min="767" max="769" width="6.3984375" style="187" customWidth="1"/>
    <col min="770" max="770" width="8.796875" style="187"/>
    <col min="771" max="771" width="7.69921875" style="187" customWidth="1"/>
    <col min="772" max="772" width="3.69921875" style="187" customWidth="1"/>
    <col min="773" max="773" width="7.69921875" style="187" customWidth="1"/>
    <col min="774" max="774" width="3.69921875" style="187" customWidth="1"/>
    <col min="775" max="775" width="7.69921875" style="187" customWidth="1"/>
    <col min="776" max="776" width="3.69921875" style="187" customWidth="1"/>
    <col min="777" max="1013" width="8.796875" style="187"/>
    <col min="1014" max="1014" width="5.19921875" style="187" customWidth="1"/>
    <col min="1015" max="1017" width="6.3984375" style="187" customWidth="1"/>
    <col min="1018" max="1018" width="5.19921875" style="187" customWidth="1"/>
    <col min="1019" max="1021" width="6.3984375" style="187" customWidth="1"/>
    <col min="1022" max="1022" width="5.19921875" style="187" customWidth="1"/>
    <col min="1023" max="1025" width="6.3984375" style="187" customWidth="1"/>
    <col min="1026" max="1026" width="8.796875" style="187"/>
    <col min="1027" max="1027" width="7.69921875" style="187" customWidth="1"/>
    <col min="1028" max="1028" width="3.69921875" style="187" customWidth="1"/>
    <col min="1029" max="1029" width="7.69921875" style="187" customWidth="1"/>
    <col min="1030" max="1030" width="3.69921875" style="187" customWidth="1"/>
    <col min="1031" max="1031" width="7.69921875" style="187" customWidth="1"/>
    <col min="1032" max="1032" width="3.69921875" style="187" customWidth="1"/>
    <col min="1033" max="1269" width="8.796875" style="187"/>
    <col min="1270" max="1270" width="5.19921875" style="187" customWidth="1"/>
    <col min="1271" max="1273" width="6.3984375" style="187" customWidth="1"/>
    <col min="1274" max="1274" width="5.19921875" style="187" customWidth="1"/>
    <col min="1275" max="1277" width="6.3984375" style="187" customWidth="1"/>
    <col min="1278" max="1278" width="5.19921875" style="187" customWidth="1"/>
    <col min="1279" max="1281" width="6.3984375" style="187" customWidth="1"/>
    <col min="1282" max="1282" width="8.796875" style="187"/>
    <col min="1283" max="1283" width="7.69921875" style="187" customWidth="1"/>
    <col min="1284" max="1284" width="3.69921875" style="187" customWidth="1"/>
    <col min="1285" max="1285" width="7.69921875" style="187" customWidth="1"/>
    <col min="1286" max="1286" width="3.69921875" style="187" customWidth="1"/>
    <col min="1287" max="1287" width="7.69921875" style="187" customWidth="1"/>
    <col min="1288" max="1288" width="3.69921875" style="187" customWidth="1"/>
    <col min="1289" max="1525" width="8.796875" style="187"/>
    <col min="1526" max="1526" width="5.19921875" style="187" customWidth="1"/>
    <col min="1527" max="1529" width="6.3984375" style="187" customWidth="1"/>
    <col min="1530" max="1530" width="5.19921875" style="187" customWidth="1"/>
    <col min="1531" max="1533" width="6.3984375" style="187" customWidth="1"/>
    <col min="1534" max="1534" width="5.19921875" style="187" customWidth="1"/>
    <col min="1535" max="1537" width="6.3984375" style="187" customWidth="1"/>
    <col min="1538" max="1538" width="8.796875" style="187"/>
    <col min="1539" max="1539" width="7.69921875" style="187" customWidth="1"/>
    <col min="1540" max="1540" width="3.69921875" style="187" customWidth="1"/>
    <col min="1541" max="1541" width="7.69921875" style="187" customWidth="1"/>
    <col min="1542" max="1542" width="3.69921875" style="187" customWidth="1"/>
    <col min="1543" max="1543" width="7.69921875" style="187" customWidth="1"/>
    <col min="1544" max="1544" width="3.69921875" style="187" customWidth="1"/>
    <col min="1545" max="1781" width="8.796875" style="187"/>
    <col min="1782" max="1782" width="5.19921875" style="187" customWidth="1"/>
    <col min="1783" max="1785" width="6.3984375" style="187" customWidth="1"/>
    <col min="1786" max="1786" width="5.19921875" style="187" customWidth="1"/>
    <col min="1787" max="1789" width="6.3984375" style="187" customWidth="1"/>
    <col min="1790" max="1790" width="5.19921875" style="187" customWidth="1"/>
    <col min="1791" max="1793" width="6.3984375" style="187" customWidth="1"/>
    <col min="1794" max="1794" width="8.796875" style="187"/>
    <col min="1795" max="1795" width="7.69921875" style="187" customWidth="1"/>
    <col min="1796" max="1796" width="3.69921875" style="187" customWidth="1"/>
    <col min="1797" max="1797" width="7.69921875" style="187" customWidth="1"/>
    <col min="1798" max="1798" width="3.69921875" style="187" customWidth="1"/>
    <col min="1799" max="1799" width="7.69921875" style="187" customWidth="1"/>
    <col min="1800" max="1800" width="3.69921875" style="187" customWidth="1"/>
    <col min="1801" max="2037" width="8.796875" style="187"/>
    <col min="2038" max="2038" width="5.19921875" style="187" customWidth="1"/>
    <col min="2039" max="2041" width="6.3984375" style="187" customWidth="1"/>
    <col min="2042" max="2042" width="5.19921875" style="187" customWidth="1"/>
    <col min="2043" max="2045" width="6.3984375" style="187" customWidth="1"/>
    <col min="2046" max="2046" width="5.19921875" style="187" customWidth="1"/>
    <col min="2047" max="2049" width="6.3984375" style="187" customWidth="1"/>
    <col min="2050" max="2050" width="8.796875" style="187"/>
    <col min="2051" max="2051" width="7.69921875" style="187" customWidth="1"/>
    <col min="2052" max="2052" width="3.69921875" style="187" customWidth="1"/>
    <col min="2053" max="2053" width="7.69921875" style="187" customWidth="1"/>
    <col min="2054" max="2054" width="3.69921875" style="187" customWidth="1"/>
    <col min="2055" max="2055" width="7.69921875" style="187" customWidth="1"/>
    <col min="2056" max="2056" width="3.69921875" style="187" customWidth="1"/>
    <col min="2057" max="2293" width="8.796875" style="187"/>
    <col min="2294" max="2294" width="5.19921875" style="187" customWidth="1"/>
    <col min="2295" max="2297" width="6.3984375" style="187" customWidth="1"/>
    <col min="2298" max="2298" width="5.19921875" style="187" customWidth="1"/>
    <col min="2299" max="2301" width="6.3984375" style="187" customWidth="1"/>
    <col min="2302" max="2302" width="5.19921875" style="187" customWidth="1"/>
    <col min="2303" max="2305" width="6.3984375" style="187" customWidth="1"/>
    <col min="2306" max="2306" width="8.796875" style="187"/>
    <col min="2307" max="2307" width="7.69921875" style="187" customWidth="1"/>
    <col min="2308" max="2308" width="3.69921875" style="187" customWidth="1"/>
    <col min="2309" max="2309" width="7.69921875" style="187" customWidth="1"/>
    <col min="2310" max="2310" width="3.69921875" style="187" customWidth="1"/>
    <col min="2311" max="2311" width="7.69921875" style="187" customWidth="1"/>
    <col min="2312" max="2312" width="3.69921875" style="187" customWidth="1"/>
    <col min="2313" max="2549" width="8.796875" style="187"/>
    <col min="2550" max="2550" width="5.19921875" style="187" customWidth="1"/>
    <col min="2551" max="2553" width="6.3984375" style="187" customWidth="1"/>
    <col min="2554" max="2554" width="5.19921875" style="187" customWidth="1"/>
    <col min="2555" max="2557" width="6.3984375" style="187" customWidth="1"/>
    <col min="2558" max="2558" width="5.19921875" style="187" customWidth="1"/>
    <col min="2559" max="2561" width="6.3984375" style="187" customWidth="1"/>
    <col min="2562" max="2562" width="8.796875" style="187"/>
    <col min="2563" max="2563" width="7.69921875" style="187" customWidth="1"/>
    <col min="2564" max="2564" width="3.69921875" style="187" customWidth="1"/>
    <col min="2565" max="2565" width="7.69921875" style="187" customWidth="1"/>
    <col min="2566" max="2566" width="3.69921875" style="187" customWidth="1"/>
    <col min="2567" max="2567" width="7.69921875" style="187" customWidth="1"/>
    <col min="2568" max="2568" width="3.69921875" style="187" customWidth="1"/>
    <col min="2569" max="2805" width="8.796875" style="187"/>
    <col min="2806" max="2806" width="5.19921875" style="187" customWidth="1"/>
    <col min="2807" max="2809" width="6.3984375" style="187" customWidth="1"/>
    <col min="2810" max="2810" width="5.19921875" style="187" customWidth="1"/>
    <col min="2811" max="2813" width="6.3984375" style="187" customWidth="1"/>
    <col min="2814" max="2814" width="5.19921875" style="187" customWidth="1"/>
    <col min="2815" max="2817" width="6.3984375" style="187" customWidth="1"/>
    <col min="2818" max="2818" width="8.796875" style="187"/>
    <col min="2819" max="2819" width="7.69921875" style="187" customWidth="1"/>
    <col min="2820" max="2820" width="3.69921875" style="187" customWidth="1"/>
    <col min="2821" max="2821" width="7.69921875" style="187" customWidth="1"/>
    <col min="2822" max="2822" width="3.69921875" style="187" customWidth="1"/>
    <col min="2823" max="2823" width="7.69921875" style="187" customWidth="1"/>
    <col min="2824" max="2824" width="3.69921875" style="187" customWidth="1"/>
    <col min="2825" max="3061" width="8.796875" style="187"/>
    <col min="3062" max="3062" width="5.19921875" style="187" customWidth="1"/>
    <col min="3063" max="3065" width="6.3984375" style="187" customWidth="1"/>
    <col min="3066" max="3066" width="5.19921875" style="187" customWidth="1"/>
    <col min="3067" max="3069" width="6.3984375" style="187" customWidth="1"/>
    <col min="3070" max="3070" width="5.19921875" style="187" customWidth="1"/>
    <col min="3071" max="3073" width="6.3984375" style="187" customWidth="1"/>
    <col min="3074" max="3074" width="8.796875" style="187"/>
    <col min="3075" max="3075" width="7.69921875" style="187" customWidth="1"/>
    <col min="3076" max="3076" width="3.69921875" style="187" customWidth="1"/>
    <col min="3077" max="3077" width="7.69921875" style="187" customWidth="1"/>
    <col min="3078" max="3078" width="3.69921875" style="187" customWidth="1"/>
    <col min="3079" max="3079" width="7.69921875" style="187" customWidth="1"/>
    <col min="3080" max="3080" width="3.69921875" style="187" customWidth="1"/>
    <col min="3081" max="3317" width="8.796875" style="187"/>
    <col min="3318" max="3318" width="5.19921875" style="187" customWidth="1"/>
    <col min="3319" max="3321" width="6.3984375" style="187" customWidth="1"/>
    <col min="3322" max="3322" width="5.19921875" style="187" customWidth="1"/>
    <col min="3323" max="3325" width="6.3984375" style="187" customWidth="1"/>
    <col min="3326" max="3326" width="5.19921875" style="187" customWidth="1"/>
    <col min="3327" max="3329" width="6.3984375" style="187" customWidth="1"/>
    <col min="3330" max="3330" width="8.796875" style="187"/>
    <col min="3331" max="3331" width="7.69921875" style="187" customWidth="1"/>
    <col min="3332" max="3332" width="3.69921875" style="187" customWidth="1"/>
    <col min="3333" max="3333" width="7.69921875" style="187" customWidth="1"/>
    <col min="3334" max="3334" width="3.69921875" style="187" customWidth="1"/>
    <col min="3335" max="3335" width="7.69921875" style="187" customWidth="1"/>
    <col min="3336" max="3336" width="3.69921875" style="187" customWidth="1"/>
    <col min="3337" max="3573" width="8.796875" style="187"/>
    <col min="3574" max="3574" width="5.19921875" style="187" customWidth="1"/>
    <col min="3575" max="3577" width="6.3984375" style="187" customWidth="1"/>
    <col min="3578" max="3578" width="5.19921875" style="187" customWidth="1"/>
    <col min="3579" max="3581" width="6.3984375" style="187" customWidth="1"/>
    <col min="3582" max="3582" width="5.19921875" style="187" customWidth="1"/>
    <col min="3583" max="3585" width="6.3984375" style="187" customWidth="1"/>
    <col min="3586" max="3586" width="8.796875" style="187"/>
    <col min="3587" max="3587" width="7.69921875" style="187" customWidth="1"/>
    <col min="3588" max="3588" width="3.69921875" style="187" customWidth="1"/>
    <col min="3589" max="3589" width="7.69921875" style="187" customWidth="1"/>
    <col min="3590" max="3590" width="3.69921875" style="187" customWidth="1"/>
    <col min="3591" max="3591" width="7.69921875" style="187" customWidth="1"/>
    <col min="3592" max="3592" width="3.69921875" style="187" customWidth="1"/>
    <col min="3593" max="3829" width="8.796875" style="187"/>
    <col min="3830" max="3830" width="5.19921875" style="187" customWidth="1"/>
    <col min="3831" max="3833" width="6.3984375" style="187" customWidth="1"/>
    <col min="3834" max="3834" width="5.19921875" style="187" customWidth="1"/>
    <col min="3835" max="3837" width="6.3984375" style="187" customWidth="1"/>
    <col min="3838" max="3838" width="5.19921875" style="187" customWidth="1"/>
    <col min="3839" max="3841" width="6.3984375" style="187" customWidth="1"/>
    <col min="3842" max="3842" width="8.796875" style="187"/>
    <col min="3843" max="3843" width="7.69921875" style="187" customWidth="1"/>
    <col min="3844" max="3844" width="3.69921875" style="187" customWidth="1"/>
    <col min="3845" max="3845" width="7.69921875" style="187" customWidth="1"/>
    <col min="3846" max="3846" width="3.69921875" style="187" customWidth="1"/>
    <col min="3847" max="3847" width="7.69921875" style="187" customWidth="1"/>
    <col min="3848" max="3848" width="3.69921875" style="187" customWidth="1"/>
    <col min="3849" max="4085" width="8.796875" style="187"/>
    <col min="4086" max="4086" width="5.19921875" style="187" customWidth="1"/>
    <col min="4087" max="4089" width="6.3984375" style="187" customWidth="1"/>
    <col min="4090" max="4090" width="5.19921875" style="187" customWidth="1"/>
    <col min="4091" max="4093" width="6.3984375" style="187" customWidth="1"/>
    <col min="4094" max="4094" width="5.19921875" style="187" customWidth="1"/>
    <col min="4095" max="4097" width="6.3984375" style="187" customWidth="1"/>
    <col min="4098" max="4098" width="8.796875" style="187"/>
    <col min="4099" max="4099" width="7.69921875" style="187" customWidth="1"/>
    <col min="4100" max="4100" width="3.69921875" style="187" customWidth="1"/>
    <col min="4101" max="4101" width="7.69921875" style="187" customWidth="1"/>
    <col min="4102" max="4102" width="3.69921875" style="187" customWidth="1"/>
    <col min="4103" max="4103" width="7.69921875" style="187" customWidth="1"/>
    <col min="4104" max="4104" width="3.69921875" style="187" customWidth="1"/>
    <col min="4105" max="4341" width="8.796875" style="187"/>
    <col min="4342" max="4342" width="5.19921875" style="187" customWidth="1"/>
    <col min="4343" max="4345" width="6.3984375" style="187" customWidth="1"/>
    <col min="4346" max="4346" width="5.19921875" style="187" customWidth="1"/>
    <col min="4347" max="4349" width="6.3984375" style="187" customWidth="1"/>
    <col min="4350" max="4350" width="5.19921875" style="187" customWidth="1"/>
    <col min="4351" max="4353" width="6.3984375" style="187" customWidth="1"/>
    <col min="4354" max="4354" width="8.796875" style="187"/>
    <col min="4355" max="4355" width="7.69921875" style="187" customWidth="1"/>
    <col min="4356" max="4356" width="3.69921875" style="187" customWidth="1"/>
    <col min="4357" max="4357" width="7.69921875" style="187" customWidth="1"/>
    <col min="4358" max="4358" width="3.69921875" style="187" customWidth="1"/>
    <col min="4359" max="4359" width="7.69921875" style="187" customWidth="1"/>
    <col min="4360" max="4360" width="3.69921875" style="187" customWidth="1"/>
    <col min="4361" max="4597" width="8.796875" style="187"/>
    <col min="4598" max="4598" width="5.19921875" style="187" customWidth="1"/>
    <col min="4599" max="4601" width="6.3984375" style="187" customWidth="1"/>
    <col min="4602" max="4602" width="5.19921875" style="187" customWidth="1"/>
    <col min="4603" max="4605" width="6.3984375" style="187" customWidth="1"/>
    <col min="4606" max="4606" width="5.19921875" style="187" customWidth="1"/>
    <col min="4607" max="4609" width="6.3984375" style="187" customWidth="1"/>
    <col min="4610" max="4610" width="8.796875" style="187"/>
    <col min="4611" max="4611" width="7.69921875" style="187" customWidth="1"/>
    <col min="4612" max="4612" width="3.69921875" style="187" customWidth="1"/>
    <col min="4613" max="4613" width="7.69921875" style="187" customWidth="1"/>
    <col min="4614" max="4614" width="3.69921875" style="187" customWidth="1"/>
    <col min="4615" max="4615" width="7.69921875" style="187" customWidth="1"/>
    <col min="4616" max="4616" width="3.69921875" style="187" customWidth="1"/>
    <col min="4617" max="4853" width="8.796875" style="187"/>
    <col min="4854" max="4854" width="5.19921875" style="187" customWidth="1"/>
    <col min="4855" max="4857" width="6.3984375" style="187" customWidth="1"/>
    <col min="4858" max="4858" width="5.19921875" style="187" customWidth="1"/>
    <col min="4859" max="4861" width="6.3984375" style="187" customWidth="1"/>
    <col min="4862" max="4862" width="5.19921875" style="187" customWidth="1"/>
    <col min="4863" max="4865" width="6.3984375" style="187" customWidth="1"/>
    <col min="4866" max="4866" width="8.796875" style="187"/>
    <col min="4867" max="4867" width="7.69921875" style="187" customWidth="1"/>
    <col min="4868" max="4868" width="3.69921875" style="187" customWidth="1"/>
    <col min="4869" max="4869" width="7.69921875" style="187" customWidth="1"/>
    <col min="4870" max="4870" width="3.69921875" style="187" customWidth="1"/>
    <col min="4871" max="4871" width="7.69921875" style="187" customWidth="1"/>
    <col min="4872" max="4872" width="3.69921875" style="187" customWidth="1"/>
    <col min="4873" max="5109" width="8.796875" style="187"/>
    <col min="5110" max="5110" width="5.19921875" style="187" customWidth="1"/>
    <col min="5111" max="5113" width="6.3984375" style="187" customWidth="1"/>
    <col min="5114" max="5114" width="5.19921875" style="187" customWidth="1"/>
    <col min="5115" max="5117" width="6.3984375" style="187" customWidth="1"/>
    <col min="5118" max="5118" width="5.19921875" style="187" customWidth="1"/>
    <col min="5119" max="5121" width="6.3984375" style="187" customWidth="1"/>
    <col min="5122" max="5122" width="8.796875" style="187"/>
    <col min="5123" max="5123" width="7.69921875" style="187" customWidth="1"/>
    <col min="5124" max="5124" width="3.69921875" style="187" customWidth="1"/>
    <col min="5125" max="5125" width="7.69921875" style="187" customWidth="1"/>
    <col min="5126" max="5126" width="3.69921875" style="187" customWidth="1"/>
    <col min="5127" max="5127" width="7.69921875" style="187" customWidth="1"/>
    <col min="5128" max="5128" width="3.69921875" style="187" customWidth="1"/>
    <col min="5129" max="5365" width="8.796875" style="187"/>
    <col min="5366" max="5366" width="5.19921875" style="187" customWidth="1"/>
    <col min="5367" max="5369" width="6.3984375" style="187" customWidth="1"/>
    <col min="5370" max="5370" width="5.19921875" style="187" customWidth="1"/>
    <col min="5371" max="5373" width="6.3984375" style="187" customWidth="1"/>
    <col min="5374" max="5374" width="5.19921875" style="187" customWidth="1"/>
    <col min="5375" max="5377" width="6.3984375" style="187" customWidth="1"/>
    <col min="5378" max="5378" width="8.796875" style="187"/>
    <col min="5379" max="5379" width="7.69921875" style="187" customWidth="1"/>
    <col min="5380" max="5380" width="3.69921875" style="187" customWidth="1"/>
    <col min="5381" max="5381" width="7.69921875" style="187" customWidth="1"/>
    <col min="5382" max="5382" width="3.69921875" style="187" customWidth="1"/>
    <col min="5383" max="5383" width="7.69921875" style="187" customWidth="1"/>
    <col min="5384" max="5384" width="3.69921875" style="187" customWidth="1"/>
    <col min="5385" max="5621" width="8.796875" style="187"/>
    <col min="5622" max="5622" width="5.19921875" style="187" customWidth="1"/>
    <col min="5623" max="5625" width="6.3984375" style="187" customWidth="1"/>
    <col min="5626" max="5626" width="5.19921875" style="187" customWidth="1"/>
    <col min="5627" max="5629" width="6.3984375" style="187" customWidth="1"/>
    <col min="5630" max="5630" width="5.19921875" style="187" customWidth="1"/>
    <col min="5631" max="5633" width="6.3984375" style="187" customWidth="1"/>
    <col min="5634" max="5634" width="8.796875" style="187"/>
    <col min="5635" max="5635" width="7.69921875" style="187" customWidth="1"/>
    <col min="5636" max="5636" width="3.69921875" style="187" customWidth="1"/>
    <col min="5637" max="5637" width="7.69921875" style="187" customWidth="1"/>
    <col min="5638" max="5638" width="3.69921875" style="187" customWidth="1"/>
    <col min="5639" max="5639" width="7.69921875" style="187" customWidth="1"/>
    <col min="5640" max="5640" width="3.69921875" style="187" customWidth="1"/>
    <col min="5641" max="5877" width="8.796875" style="187"/>
    <col min="5878" max="5878" width="5.19921875" style="187" customWidth="1"/>
    <col min="5879" max="5881" width="6.3984375" style="187" customWidth="1"/>
    <col min="5882" max="5882" width="5.19921875" style="187" customWidth="1"/>
    <col min="5883" max="5885" width="6.3984375" style="187" customWidth="1"/>
    <col min="5886" max="5886" width="5.19921875" style="187" customWidth="1"/>
    <col min="5887" max="5889" width="6.3984375" style="187" customWidth="1"/>
    <col min="5890" max="5890" width="8.796875" style="187"/>
    <col min="5891" max="5891" width="7.69921875" style="187" customWidth="1"/>
    <col min="5892" max="5892" width="3.69921875" style="187" customWidth="1"/>
    <col min="5893" max="5893" width="7.69921875" style="187" customWidth="1"/>
    <col min="5894" max="5894" width="3.69921875" style="187" customWidth="1"/>
    <col min="5895" max="5895" width="7.69921875" style="187" customWidth="1"/>
    <col min="5896" max="5896" width="3.69921875" style="187" customWidth="1"/>
    <col min="5897" max="6133" width="8.796875" style="187"/>
    <col min="6134" max="6134" width="5.19921875" style="187" customWidth="1"/>
    <col min="6135" max="6137" width="6.3984375" style="187" customWidth="1"/>
    <col min="6138" max="6138" width="5.19921875" style="187" customWidth="1"/>
    <col min="6139" max="6141" width="6.3984375" style="187" customWidth="1"/>
    <col min="6142" max="6142" width="5.19921875" style="187" customWidth="1"/>
    <col min="6143" max="6145" width="6.3984375" style="187" customWidth="1"/>
    <col min="6146" max="6146" width="8.796875" style="187"/>
    <col min="6147" max="6147" width="7.69921875" style="187" customWidth="1"/>
    <col min="6148" max="6148" width="3.69921875" style="187" customWidth="1"/>
    <col min="6149" max="6149" width="7.69921875" style="187" customWidth="1"/>
    <col min="6150" max="6150" width="3.69921875" style="187" customWidth="1"/>
    <col min="6151" max="6151" width="7.69921875" style="187" customWidth="1"/>
    <col min="6152" max="6152" width="3.69921875" style="187" customWidth="1"/>
    <col min="6153" max="6389" width="8.796875" style="187"/>
    <col min="6390" max="6390" width="5.19921875" style="187" customWidth="1"/>
    <col min="6391" max="6393" width="6.3984375" style="187" customWidth="1"/>
    <col min="6394" max="6394" width="5.19921875" style="187" customWidth="1"/>
    <col min="6395" max="6397" width="6.3984375" style="187" customWidth="1"/>
    <col min="6398" max="6398" width="5.19921875" style="187" customWidth="1"/>
    <col min="6399" max="6401" width="6.3984375" style="187" customWidth="1"/>
    <col min="6402" max="6402" width="8.796875" style="187"/>
    <col min="6403" max="6403" width="7.69921875" style="187" customWidth="1"/>
    <col min="6404" max="6404" width="3.69921875" style="187" customWidth="1"/>
    <col min="6405" max="6405" width="7.69921875" style="187" customWidth="1"/>
    <col min="6406" max="6406" width="3.69921875" style="187" customWidth="1"/>
    <col min="6407" max="6407" width="7.69921875" style="187" customWidth="1"/>
    <col min="6408" max="6408" width="3.69921875" style="187" customWidth="1"/>
    <col min="6409" max="6645" width="8.796875" style="187"/>
    <col min="6646" max="6646" width="5.19921875" style="187" customWidth="1"/>
    <col min="6647" max="6649" width="6.3984375" style="187" customWidth="1"/>
    <col min="6650" max="6650" width="5.19921875" style="187" customWidth="1"/>
    <col min="6651" max="6653" width="6.3984375" style="187" customWidth="1"/>
    <col min="6654" max="6654" width="5.19921875" style="187" customWidth="1"/>
    <col min="6655" max="6657" width="6.3984375" style="187" customWidth="1"/>
    <col min="6658" max="6658" width="8.796875" style="187"/>
    <col min="6659" max="6659" width="7.69921875" style="187" customWidth="1"/>
    <col min="6660" max="6660" width="3.69921875" style="187" customWidth="1"/>
    <col min="6661" max="6661" width="7.69921875" style="187" customWidth="1"/>
    <col min="6662" max="6662" width="3.69921875" style="187" customWidth="1"/>
    <col min="6663" max="6663" width="7.69921875" style="187" customWidth="1"/>
    <col min="6664" max="6664" width="3.69921875" style="187" customWidth="1"/>
    <col min="6665" max="6901" width="8.796875" style="187"/>
    <col min="6902" max="6902" width="5.19921875" style="187" customWidth="1"/>
    <col min="6903" max="6905" width="6.3984375" style="187" customWidth="1"/>
    <col min="6906" max="6906" width="5.19921875" style="187" customWidth="1"/>
    <col min="6907" max="6909" width="6.3984375" style="187" customWidth="1"/>
    <col min="6910" max="6910" width="5.19921875" style="187" customWidth="1"/>
    <col min="6911" max="6913" width="6.3984375" style="187" customWidth="1"/>
    <col min="6914" max="6914" width="8.796875" style="187"/>
    <col min="6915" max="6915" width="7.69921875" style="187" customWidth="1"/>
    <col min="6916" max="6916" width="3.69921875" style="187" customWidth="1"/>
    <col min="6917" max="6917" width="7.69921875" style="187" customWidth="1"/>
    <col min="6918" max="6918" width="3.69921875" style="187" customWidth="1"/>
    <col min="6919" max="6919" width="7.69921875" style="187" customWidth="1"/>
    <col min="6920" max="6920" width="3.69921875" style="187" customWidth="1"/>
    <col min="6921" max="7157" width="8.796875" style="187"/>
    <col min="7158" max="7158" width="5.19921875" style="187" customWidth="1"/>
    <col min="7159" max="7161" width="6.3984375" style="187" customWidth="1"/>
    <col min="7162" max="7162" width="5.19921875" style="187" customWidth="1"/>
    <col min="7163" max="7165" width="6.3984375" style="187" customWidth="1"/>
    <col min="7166" max="7166" width="5.19921875" style="187" customWidth="1"/>
    <col min="7167" max="7169" width="6.3984375" style="187" customWidth="1"/>
    <col min="7170" max="7170" width="8.796875" style="187"/>
    <col min="7171" max="7171" width="7.69921875" style="187" customWidth="1"/>
    <col min="7172" max="7172" width="3.69921875" style="187" customWidth="1"/>
    <col min="7173" max="7173" width="7.69921875" style="187" customWidth="1"/>
    <col min="7174" max="7174" width="3.69921875" style="187" customWidth="1"/>
    <col min="7175" max="7175" width="7.69921875" style="187" customWidth="1"/>
    <col min="7176" max="7176" width="3.69921875" style="187" customWidth="1"/>
    <col min="7177" max="7413" width="8.796875" style="187"/>
    <col min="7414" max="7414" width="5.19921875" style="187" customWidth="1"/>
    <col min="7415" max="7417" width="6.3984375" style="187" customWidth="1"/>
    <col min="7418" max="7418" width="5.19921875" style="187" customWidth="1"/>
    <col min="7419" max="7421" width="6.3984375" style="187" customWidth="1"/>
    <col min="7422" max="7422" width="5.19921875" style="187" customWidth="1"/>
    <col min="7423" max="7425" width="6.3984375" style="187" customWidth="1"/>
    <col min="7426" max="7426" width="8.796875" style="187"/>
    <col min="7427" max="7427" width="7.69921875" style="187" customWidth="1"/>
    <col min="7428" max="7428" width="3.69921875" style="187" customWidth="1"/>
    <col min="7429" max="7429" width="7.69921875" style="187" customWidth="1"/>
    <col min="7430" max="7430" width="3.69921875" style="187" customWidth="1"/>
    <col min="7431" max="7431" width="7.69921875" style="187" customWidth="1"/>
    <col min="7432" max="7432" width="3.69921875" style="187" customWidth="1"/>
    <col min="7433" max="7669" width="8.796875" style="187"/>
    <col min="7670" max="7670" width="5.19921875" style="187" customWidth="1"/>
    <col min="7671" max="7673" width="6.3984375" style="187" customWidth="1"/>
    <col min="7674" max="7674" width="5.19921875" style="187" customWidth="1"/>
    <col min="7675" max="7677" width="6.3984375" style="187" customWidth="1"/>
    <col min="7678" max="7678" width="5.19921875" style="187" customWidth="1"/>
    <col min="7679" max="7681" width="6.3984375" style="187" customWidth="1"/>
    <col min="7682" max="7682" width="8.796875" style="187"/>
    <col min="7683" max="7683" width="7.69921875" style="187" customWidth="1"/>
    <col min="7684" max="7684" width="3.69921875" style="187" customWidth="1"/>
    <col min="7685" max="7685" width="7.69921875" style="187" customWidth="1"/>
    <col min="7686" max="7686" width="3.69921875" style="187" customWidth="1"/>
    <col min="7687" max="7687" width="7.69921875" style="187" customWidth="1"/>
    <col min="7688" max="7688" width="3.69921875" style="187" customWidth="1"/>
    <col min="7689" max="7925" width="8.796875" style="187"/>
    <col min="7926" max="7926" width="5.19921875" style="187" customWidth="1"/>
    <col min="7927" max="7929" width="6.3984375" style="187" customWidth="1"/>
    <col min="7930" max="7930" width="5.19921875" style="187" customWidth="1"/>
    <col min="7931" max="7933" width="6.3984375" style="187" customWidth="1"/>
    <col min="7934" max="7934" width="5.19921875" style="187" customWidth="1"/>
    <col min="7935" max="7937" width="6.3984375" style="187" customWidth="1"/>
    <col min="7938" max="7938" width="8.796875" style="187"/>
    <col min="7939" max="7939" width="7.69921875" style="187" customWidth="1"/>
    <col min="7940" max="7940" width="3.69921875" style="187" customWidth="1"/>
    <col min="7941" max="7941" width="7.69921875" style="187" customWidth="1"/>
    <col min="7942" max="7942" width="3.69921875" style="187" customWidth="1"/>
    <col min="7943" max="7943" width="7.69921875" style="187" customWidth="1"/>
    <col min="7944" max="7944" width="3.69921875" style="187" customWidth="1"/>
    <col min="7945" max="8181" width="8.796875" style="187"/>
    <col min="8182" max="8182" width="5.19921875" style="187" customWidth="1"/>
    <col min="8183" max="8185" width="6.3984375" style="187" customWidth="1"/>
    <col min="8186" max="8186" width="5.19921875" style="187" customWidth="1"/>
    <col min="8187" max="8189" width="6.3984375" style="187" customWidth="1"/>
    <col min="8190" max="8190" width="5.19921875" style="187" customWidth="1"/>
    <col min="8191" max="8193" width="6.3984375" style="187" customWidth="1"/>
    <col min="8194" max="8194" width="8.796875" style="187"/>
    <col min="8195" max="8195" width="7.69921875" style="187" customWidth="1"/>
    <col min="8196" max="8196" width="3.69921875" style="187" customWidth="1"/>
    <col min="8197" max="8197" width="7.69921875" style="187" customWidth="1"/>
    <col min="8198" max="8198" width="3.69921875" style="187" customWidth="1"/>
    <col min="8199" max="8199" width="7.69921875" style="187" customWidth="1"/>
    <col min="8200" max="8200" width="3.69921875" style="187" customWidth="1"/>
    <col min="8201" max="8437" width="8.796875" style="187"/>
    <col min="8438" max="8438" width="5.19921875" style="187" customWidth="1"/>
    <col min="8439" max="8441" width="6.3984375" style="187" customWidth="1"/>
    <col min="8442" max="8442" width="5.19921875" style="187" customWidth="1"/>
    <col min="8443" max="8445" width="6.3984375" style="187" customWidth="1"/>
    <col min="8446" max="8446" width="5.19921875" style="187" customWidth="1"/>
    <col min="8447" max="8449" width="6.3984375" style="187" customWidth="1"/>
    <col min="8450" max="8450" width="8.796875" style="187"/>
    <col min="8451" max="8451" width="7.69921875" style="187" customWidth="1"/>
    <col min="8452" max="8452" width="3.69921875" style="187" customWidth="1"/>
    <col min="8453" max="8453" width="7.69921875" style="187" customWidth="1"/>
    <col min="8454" max="8454" width="3.69921875" style="187" customWidth="1"/>
    <col min="8455" max="8455" width="7.69921875" style="187" customWidth="1"/>
    <col min="8456" max="8456" width="3.69921875" style="187" customWidth="1"/>
    <col min="8457" max="8693" width="8.796875" style="187"/>
    <col min="8694" max="8694" width="5.19921875" style="187" customWidth="1"/>
    <col min="8695" max="8697" width="6.3984375" style="187" customWidth="1"/>
    <col min="8698" max="8698" width="5.19921875" style="187" customWidth="1"/>
    <col min="8699" max="8701" width="6.3984375" style="187" customWidth="1"/>
    <col min="8702" max="8702" width="5.19921875" style="187" customWidth="1"/>
    <col min="8703" max="8705" width="6.3984375" style="187" customWidth="1"/>
    <col min="8706" max="8706" width="8.796875" style="187"/>
    <col min="8707" max="8707" width="7.69921875" style="187" customWidth="1"/>
    <col min="8708" max="8708" width="3.69921875" style="187" customWidth="1"/>
    <col min="8709" max="8709" width="7.69921875" style="187" customWidth="1"/>
    <col min="8710" max="8710" width="3.69921875" style="187" customWidth="1"/>
    <col min="8711" max="8711" width="7.69921875" style="187" customWidth="1"/>
    <col min="8712" max="8712" width="3.69921875" style="187" customWidth="1"/>
    <col min="8713" max="8949" width="8.796875" style="187"/>
    <col min="8950" max="8950" width="5.19921875" style="187" customWidth="1"/>
    <col min="8951" max="8953" width="6.3984375" style="187" customWidth="1"/>
    <col min="8954" max="8954" width="5.19921875" style="187" customWidth="1"/>
    <col min="8955" max="8957" width="6.3984375" style="187" customWidth="1"/>
    <col min="8958" max="8958" width="5.19921875" style="187" customWidth="1"/>
    <col min="8959" max="8961" width="6.3984375" style="187" customWidth="1"/>
    <col min="8962" max="8962" width="8.796875" style="187"/>
    <col min="8963" max="8963" width="7.69921875" style="187" customWidth="1"/>
    <col min="8964" max="8964" width="3.69921875" style="187" customWidth="1"/>
    <col min="8965" max="8965" width="7.69921875" style="187" customWidth="1"/>
    <col min="8966" max="8966" width="3.69921875" style="187" customWidth="1"/>
    <col min="8967" max="8967" width="7.69921875" style="187" customWidth="1"/>
    <col min="8968" max="8968" width="3.69921875" style="187" customWidth="1"/>
    <col min="8969" max="9205" width="8.796875" style="187"/>
    <col min="9206" max="9206" width="5.19921875" style="187" customWidth="1"/>
    <col min="9207" max="9209" width="6.3984375" style="187" customWidth="1"/>
    <col min="9210" max="9210" width="5.19921875" style="187" customWidth="1"/>
    <col min="9211" max="9213" width="6.3984375" style="187" customWidth="1"/>
    <col min="9214" max="9214" width="5.19921875" style="187" customWidth="1"/>
    <col min="9215" max="9217" width="6.3984375" style="187" customWidth="1"/>
    <col min="9218" max="9218" width="8.796875" style="187"/>
    <col min="9219" max="9219" width="7.69921875" style="187" customWidth="1"/>
    <col min="9220" max="9220" width="3.69921875" style="187" customWidth="1"/>
    <col min="9221" max="9221" width="7.69921875" style="187" customWidth="1"/>
    <col min="9222" max="9222" width="3.69921875" style="187" customWidth="1"/>
    <col min="9223" max="9223" width="7.69921875" style="187" customWidth="1"/>
    <col min="9224" max="9224" width="3.69921875" style="187" customWidth="1"/>
    <col min="9225" max="9461" width="8.796875" style="187"/>
    <col min="9462" max="9462" width="5.19921875" style="187" customWidth="1"/>
    <col min="9463" max="9465" width="6.3984375" style="187" customWidth="1"/>
    <col min="9466" max="9466" width="5.19921875" style="187" customWidth="1"/>
    <col min="9467" max="9469" width="6.3984375" style="187" customWidth="1"/>
    <col min="9470" max="9470" width="5.19921875" style="187" customWidth="1"/>
    <col min="9471" max="9473" width="6.3984375" style="187" customWidth="1"/>
    <col min="9474" max="9474" width="8.796875" style="187"/>
    <col min="9475" max="9475" width="7.69921875" style="187" customWidth="1"/>
    <col min="9476" max="9476" width="3.69921875" style="187" customWidth="1"/>
    <col min="9477" max="9477" width="7.69921875" style="187" customWidth="1"/>
    <col min="9478" max="9478" width="3.69921875" style="187" customWidth="1"/>
    <col min="9479" max="9479" width="7.69921875" style="187" customWidth="1"/>
    <col min="9480" max="9480" width="3.69921875" style="187" customWidth="1"/>
    <col min="9481" max="9717" width="8.796875" style="187"/>
    <col min="9718" max="9718" width="5.19921875" style="187" customWidth="1"/>
    <col min="9719" max="9721" width="6.3984375" style="187" customWidth="1"/>
    <col min="9722" max="9722" width="5.19921875" style="187" customWidth="1"/>
    <col min="9723" max="9725" width="6.3984375" style="187" customWidth="1"/>
    <col min="9726" max="9726" width="5.19921875" style="187" customWidth="1"/>
    <col min="9727" max="9729" width="6.3984375" style="187" customWidth="1"/>
    <col min="9730" max="9730" width="8.796875" style="187"/>
    <col min="9731" max="9731" width="7.69921875" style="187" customWidth="1"/>
    <col min="9732" max="9732" width="3.69921875" style="187" customWidth="1"/>
    <col min="9733" max="9733" width="7.69921875" style="187" customWidth="1"/>
    <col min="9734" max="9734" width="3.69921875" style="187" customWidth="1"/>
    <col min="9735" max="9735" width="7.69921875" style="187" customWidth="1"/>
    <col min="9736" max="9736" width="3.69921875" style="187" customWidth="1"/>
    <col min="9737" max="9973" width="8.796875" style="187"/>
    <col min="9974" max="9974" width="5.19921875" style="187" customWidth="1"/>
    <col min="9975" max="9977" width="6.3984375" style="187" customWidth="1"/>
    <col min="9978" max="9978" width="5.19921875" style="187" customWidth="1"/>
    <col min="9979" max="9981" width="6.3984375" style="187" customWidth="1"/>
    <col min="9982" max="9982" width="5.19921875" style="187" customWidth="1"/>
    <col min="9983" max="9985" width="6.3984375" style="187" customWidth="1"/>
    <col min="9986" max="9986" width="8.796875" style="187"/>
    <col min="9987" max="9987" width="7.69921875" style="187" customWidth="1"/>
    <col min="9988" max="9988" width="3.69921875" style="187" customWidth="1"/>
    <col min="9989" max="9989" width="7.69921875" style="187" customWidth="1"/>
    <col min="9990" max="9990" width="3.69921875" style="187" customWidth="1"/>
    <col min="9991" max="9991" width="7.69921875" style="187" customWidth="1"/>
    <col min="9992" max="9992" width="3.69921875" style="187" customWidth="1"/>
    <col min="9993" max="10229" width="8.796875" style="187"/>
    <col min="10230" max="10230" width="5.19921875" style="187" customWidth="1"/>
    <col min="10231" max="10233" width="6.3984375" style="187" customWidth="1"/>
    <col min="10234" max="10234" width="5.19921875" style="187" customWidth="1"/>
    <col min="10235" max="10237" width="6.3984375" style="187" customWidth="1"/>
    <col min="10238" max="10238" width="5.19921875" style="187" customWidth="1"/>
    <col min="10239" max="10241" width="6.3984375" style="187" customWidth="1"/>
    <col min="10242" max="10242" width="8.796875" style="187"/>
    <col min="10243" max="10243" width="7.69921875" style="187" customWidth="1"/>
    <col min="10244" max="10244" width="3.69921875" style="187" customWidth="1"/>
    <col min="10245" max="10245" width="7.69921875" style="187" customWidth="1"/>
    <col min="10246" max="10246" width="3.69921875" style="187" customWidth="1"/>
    <col min="10247" max="10247" width="7.69921875" style="187" customWidth="1"/>
    <col min="10248" max="10248" width="3.69921875" style="187" customWidth="1"/>
    <col min="10249" max="10485" width="8.796875" style="187"/>
    <col min="10486" max="10486" width="5.19921875" style="187" customWidth="1"/>
    <col min="10487" max="10489" width="6.3984375" style="187" customWidth="1"/>
    <col min="10490" max="10490" width="5.19921875" style="187" customWidth="1"/>
    <col min="10491" max="10493" width="6.3984375" style="187" customWidth="1"/>
    <col min="10494" max="10494" width="5.19921875" style="187" customWidth="1"/>
    <col min="10495" max="10497" width="6.3984375" style="187" customWidth="1"/>
    <col min="10498" max="10498" width="8.796875" style="187"/>
    <col min="10499" max="10499" width="7.69921875" style="187" customWidth="1"/>
    <col min="10500" max="10500" width="3.69921875" style="187" customWidth="1"/>
    <col min="10501" max="10501" width="7.69921875" style="187" customWidth="1"/>
    <col min="10502" max="10502" width="3.69921875" style="187" customWidth="1"/>
    <col min="10503" max="10503" width="7.69921875" style="187" customWidth="1"/>
    <col min="10504" max="10504" width="3.69921875" style="187" customWidth="1"/>
    <col min="10505" max="10741" width="8.796875" style="187"/>
    <col min="10742" max="10742" width="5.19921875" style="187" customWidth="1"/>
    <col min="10743" max="10745" width="6.3984375" style="187" customWidth="1"/>
    <col min="10746" max="10746" width="5.19921875" style="187" customWidth="1"/>
    <col min="10747" max="10749" width="6.3984375" style="187" customWidth="1"/>
    <col min="10750" max="10750" width="5.19921875" style="187" customWidth="1"/>
    <col min="10751" max="10753" width="6.3984375" style="187" customWidth="1"/>
    <col min="10754" max="10754" width="8.796875" style="187"/>
    <col min="10755" max="10755" width="7.69921875" style="187" customWidth="1"/>
    <col min="10756" max="10756" width="3.69921875" style="187" customWidth="1"/>
    <col min="10757" max="10757" width="7.69921875" style="187" customWidth="1"/>
    <col min="10758" max="10758" width="3.69921875" style="187" customWidth="1"/>
    <col min="10759" max="10759" width="7.69921875" style="187" customWidth="1"/>
    <col min="10760" max="10760" width="3.69921875" style="187" customWidth="1"/>
    <col min="10761" max="10997" width="8.796875" style="187"/>
    <col min="10998" max="10998" width="5.19921875" style="187" customWidth="1"/>
    <col min="10999" max="11001" width="6.3984375" style="187" customWidth="1"/>
    <col min="11002" max="11002" width="5.19921875" style="187" customWidth="1"/>
    <col min="11003" max="11005" width="6.3984375" style="187" customWidth="1"/>
    <col min="11006" max="11006" width="5.19921875" style="187" customWidth="1"/>
    <col min="11007" max="11009" width="6.3984375" style="187" customWidth="1"/>
    <col min="11010" max="11010" width="8.796875" style="187"/>
    <col min="11011" max="11011" width="7.69921875" style="187" customWidth="1"/>
    <col min="11012" max="11012" width="3.69921875" style="187" customWidth="1"/>
    <col min="11013" max="11013" width="7.69921875" style="187" customWidth="1"/>
    <col min="11014" max="11014" width="3.69921875" style="187" customWidth="1"/>
    <col min="11015" max="11015" width="7.69921875" style="187" customWidth="1"/>
    <col min="11016" max="11016" width="3.69921875" style="187" customWidth="1"/>
    <col min="11017" max="11253" width="8.796875" style="187"/>
    <col min="11254" max="11254" width="5.19921875" style="187" customWidth="1"/>
    <col min="11255" max="11257" width="6.3984375" style="187" customWidth="1"/>
    <col min="11258" max="11258" width="5.19921875" style="187" customWidth="1"/>
    <col min="11259" max="11261" width="6.3984375" style="187" customWidth="1"/>
    <col min="11262" max="11262" width="5.19921875" style="187" customWidth="1"/>
    <col min="11263" max="11265" width="6.3984375" style="187" customWidth="1"/>
    <col min="11266" max="11266" width="8.796875" style="187"/>
    <col min="11267" max="11267" width="7.69921875" style="187" customWidth="1"/>
    <col min="11268" max="11268" width="3.69921875" style="187" customWidth="1"/>
    <col min="11269" max="11269" width="7.69921875" style="187" customWidth="1"/>
    <col min="11270" max="11270" width="3.69921875" style="187" customWidth="1"/>
    <col min="11271" max="11271" width="7.69921875" style="187" customWidth="1"/>
    <col min="11272" max="11272" width="3.69921875" style="187" customWidth="1"/>
    <col min="11273" max="11509" width="8.796875" style="187"/>
    <col min="11510" max="11510" width="5.19921875" style="187" customWidth="1"/>
    <col min="11511" max="11513" width="6.3984375" style="187" customWidth="1"/>
    <col min="11514" max="11514" width="5.19921875" style="187" customWidth="1"/>
    <col min="11515" max="11517" width="6.3984375" style="187" customWidth="1"/>
    <col min="11518" max="11518" width="5.19921875" style="187" customWidth="1"/>
    <col min="11519" max="11521" width="6.3984375" style="187" customWidth="1"/>
    <col min="11522" max="11522" width="8.796875" style="187"/>
    <col min="11523" max="11523" width="7.69921875" style="187" customWidth="1"/>
    <col min="11524" max="11524" width="3.69921875" style="187" customWidth="1"/>
    <col min="11525" max="11525" width="7.69921875" style="187" customWidth="1"/>
    <col min="11526" max="11526" width="3.69921875" style="187" customWidth="1"/>
    <col min="11527" max="11527" width="7.69921875" style="187" customWidth="1"/>
    <col min="11528" max="11528" width="3.69921875" style="187" customWidth="1"/>
    <col min="11529" max="11765" width="8.796875" style="187"/>
    <col min="11766" max="11766" width="5.19921875" style="187" customWidth="1"/>
    <col min="11767" max="11769" width="6.3984375" style="187" customWidth="1"/>
    <col min="11770" max="11770" width="5.19921875" style="187" customWidth="1"/>
    <col min="11771" max="11773" width="6.3984375" style="187" customWidth="1"/>
    <col min="11774" max="11774" width="5.19921875" style="187" customWidth="1"/>
    <col min="11775" max="11777" width="6.3984375" style="187" customWidth="1"/>
    <col min="11778" max="11778" width="8.796875" style="187"/>
    <col min="11779" max="11779" width="7.69921875" style="187" customWidth="1"/>
    <col min="11780" max="11780" width="3.69921875" style="187" customWidth="1"/>
    <col min="11781" max="11781" width="7.69921875" style="187" customWidth="1"/>
    <col min="11782" max="11782" width="3.69921875" style="187" customWidth="1"/>
    <col min="11783" max="11783" width="7.69921875" style="187" customWidth="1"/>
    <col min="11784" max="11784" width="3.69921875" style="187" customWidth="1"/>
    <col min="11785" max="12021" width="8.796875" style="187"/>
    <col min="12022" max="12022" width="5.19921875" style="187" customWidth="1"/>
    <col min="12023" max="12025" width="6.3984375" style="187" customWidth="1"/>
    <col min="12026" max="12026" width="5.19921875" style="187" customWidth="1"/>
    <col min="12027" max="12029" width="6.3984375" style="187" customWidth="1"/>
    <col min="12030" max="12030" width="5.19921875" style="187" customWidth="1"/>
    <col min="12031" max="12033" width="6.3984375" style="187" customWidth="1"/>
    <col min="12034" max="12034" width="8.796875" style="187"/>
    <col min="12035" max="12035" width="7.69921875" style="187" customWidth="1"/>
    <col min="12036" max="12036" width="3.69921875" style="187" customWidth="1"/>
    <col min="12037" max="12037" width="7.69921875" style="187" customWidth="1"/>
    <col min="12038" max="12038" width="3.69921875" style="187" customWidth="1"/>
    <col min="12039" max="12039" width="7.69921875" style="187" customWidth="1"/>
    <col min="12040" max="12040" width="3.69921875" style="187" customWidth="1"/>
    <col min="12041" max="12277" width="8.796875" style="187"/>
    <col min="12278" max="12278" width="5.19921875" style="187" customWidth="1"/>
    <col min="12279" max="12281" width="6.3984375" style="187" customWidth="1"/>
    <col min="12282" max="12282" width="5.19921875" style="187" customWidth="1"/>
    <col min="12283" max="12285" width="6.3984375" style="187" customWidth="1"/>
    <col min="12286" max="12286" width="5.19921875" style="187" customWidth="1"/>
    <col min="12287" max="12289" width="6.3984375" style="187" customWidth="1"/>
    <col min="12290" max="12290" width="8.796875" style="187"/>
    <col min="12291" max="12291" width="7.69921875" style="187" customWidth="1"/>
    <col min="12292" max="12292" width="3.69921875" style="187" customWidth="1"/>
    <col min="12293" max="12293" width="7.69921875" style="187" customWidth="1"/>
    <col min="12294" max="12294" width="3.69921875" style="187" customWidth="1"/>
    <col min="12295" max="12295" width="7.69921875" style="187" customWidth="1"/>
    <col min="12296" max="12296" width="3.69921875" style="187" customWidth="1"/>
    <col min="12297" max="12533" width="8.796875" style="187"/>
    <col min="12534" max="12534" width="5.19921875" style="187" customWidth="1"/>
    <col min="12535" max="12537" width="6.3984375" style="187" customWidth="1"/>
    <col min="12538" max="12538" width="5.19921875" style="187" customWidth="1"/>
    <col min="12539" max="12541" width="6.3984375" style="187" customWidth="1"/>
    <col min="12542" max="12542" width="5.19921875" style="187" customWidth="1"/>
    <col min="12543" max="12545" width="6.3984375" style="187" customWidth="1"/>
    <col min="12546" max="12546" width="8.796875" style="187"/>
    <col min="12547" max="12547" width="7.69921875" style="187" customWidth="1"/>
    <col min="12548" max="12548" width="3.69921875" style="187" customWidth="1"/>
    <col min="12549" max="12549" width="7.69921875" style="187" customWidth="1"/>
    <col min="12550" max="12550" width="3.69921875" style="187" customWidth="1"/>
    <col min="12551" max="12551" width="7.69921875" style="187" customWidth="1"/>
    <col min="12552" max="12552" width="3.69921875" style="187" customWidth="1"/>
    <col min="12553" max="12789" width="8.796875" style="187"/>
    <col min="12790" max="12790" width="5.19921875" style="187" customWidth="1"/>
    <col min="12791" max="12793" width="6.3984375" style="187" customWidth="1"/>
    <col min="12794" max="12794" width="5.19921875" style="187" customWidth="1"/>
    <col min="12795" max="12797" width="6.3984375" style="187" customWidth="1"/>
    <col min="12798" max="12798" width="5.19921875" style="187" customWidth="1"/>
    <col min="12799" max="12801" width="6.3984375" style="187" customWidth="1"/>
    <col min="12802" max="12802" width="8.796875" style="187"/>
    <col min="12803" max="12803" width="7.69921875" style="187" customWidth="1"/>
    <col min="12804" max="12804" width="3.69921875" style="187" customWidth="1"/>
    <col min="12805" max="12805" width="7.69921875" style="187" customWidth="1"/>
    <col min="12806" max="12806" width="3.69921875" style="187" customWidth="1"/>
    <col min="12807" max="12807" width="7.69921875" style="187" customWidth="1"/>
    <col min="12808" max="12808" width="3.69921875" style="187" customWidth="1"/>
    <col min="12809" max="13045" width="8.796875" style="187"/>
    <col min="13046" max="13046" width="5.19921875" style="187" customWidth="1"/>
    <col min="13047" max="13049" width="6.3984375" style="187" customWidth="1"/>
    <col min="13050" max="13050" width="5.19921875" style="187" customWidth="1"/>
    <col min="13051" max="13053" width="6.3984375" style="187" customWidth="1"/>
    <col min="13054" max="13054" width="5.19921875" style="187" customWidth="1"/>
    <col min="13055" max="13057" width="6.3984375" style="187" customWidth="1"/>
    <col min="13058" max="13058" width="8.796875" style="187"/>
    <col min="13059" max="13059" width="7.69921875" style="187" customWidth="1"/>
    <col min="13060" max="13060" width="3.69921875" style="187" customWidth="1"/>
    <col min="13061" max="13061" width="7.69921875" style="187" customWidth="1"/>
    <col min="13062" max="13062" width="3.69921875" style="187" customWidth="1"/>
    <col min="13063" max="13063" width="7.69921875" style="187" customWidth="1"/>
    <col min="13064" max="13064" width="3.69921875" style="187" customWidth="1"/>
    <col min="13065" max="13301" width="8.796875" style="187"/>
    <col min="13302" max="13302" width="5.19921875" style="187" customWidth="1"/>
    <col min="13303" max="13305" width="6.3984375" style="187" customWidth="1"/>
    <col min="13306" max="13306" width="5.19921875" style="187" customWidth="1"/>
    <col min="13307" max="13309" width="6.3984375" style="187" customWidth="1"/>
    <col min="13310" max="13310" width="5.19921875" style="187" customWidth="1"/>
    <col min="13311" max="13313" width="6.3984375" style="187" customWidth="1"/>
    <col min="13314" max="13314" width="8.796875" style="187"/>
    <col min="13315" max="13315" width="7.69921875" style="187" customWidth="1"/>
    <col min="13316" max="13316" width="3.69921875" style="187" customWidth="1"/>
    <col min="13317" max="13317" width="7.69921875" style="187" customWidth="1"/>
    <col min="13318" max="13318" width="3.69921875" style="187" customWidth="1"/>
    <col min="13319" max="13319" width="7.69921875" style="187" customWidth="1"/>
    <col min="13320" max="13320" width="3.69921875" style="187" customWidth="1"/>
    <col min="13321" max="13557" width="8.796875" style="187"/>
    <col min="13558" max="13558" width="5.19921875" style="187" customWidth="1"/>
    <col min="13559" max="13561" width="6.3984375" style="187" customWidth="1"/>
    <col min="13562" max="13562" width="5.19921875" style="187" customWidth="1"/>
    <col min="13563" max="13565" width="6.3984375" style="187" customWidth="1"/>
    <col min="13566" max="13566" width="5.19921875" style="187" customWidth="1"/>
    <col min="13567" max="13569" width="6.3984375" style="187" customWidth="1"/>
    <col min="13570" max="13570" width="8.796875" style="187"/>
    <col min="13571" max="13571" width="7.69921875" style="187" customWidth="1"/>
    <col min="13572" max="13572" width="3.69921875" style="187" customWidth="1"/>
    <col min="13573" max="13573" width="7.69921875" style="187" customWidth="1"/>
    <col min="13574" max="13574" width="3.69921875" style="187" customWidth="1"/>
    <col min="13575" max="13575" width="7.69921875" style="187" customWidth="1"/>
    <col min="13576" max="13576" width="3.69921875" style="187" customWidth="1"/>
    <col min="13577" max="13813" width="8.796875" style="187"/>
    <col min="13814" max="13814" width="5.19921875" style="187" customWidth="1"/>
    <col min="13815" max="13817" width="6.3984375" style="187" customWidth="1"/>
    <col min="13818" max="13818" width="5.19921875" style="187" customWidth="1"/>
    <col min="13819" max="13821" width="6.3984375" style="187" customWidth="1"/>
    <col min="13822" max="13822" width="5.19921875" style="187" customWidth="1"/>
    <col min="13823" max="13825" width="6.3984375" style="187" customWidth="1"/>
    <col min="13826" max="13826" width="8.796875" style="187"/>
    <col min="13827" max="13827" width="7.69921875" style="187" customWidth="1"/>
    <col min="13828" max="13828" width="3.69921875" style="187" customWidth="1"/>
    <col min="13829" max="13829" width="7.69921875" style="187" customWidth="1"/>
    <col min="13830" max="13830" width="3.69921875" style="187" customWidth="1"/>
    <col min="13831" max="13831" width="7.69921875" style="187" customWidth="1"/>
    <col min="13832" max="13832" width="3.69921875" style="187" customWidth="1"/>
    <col min="13833" max="14069" width="8.796875" style="187"/>
    <col min="14070" max="14070" width="5.19921875" style="187" customWidth="1"/>
    <col min="14071" max="14073" width="6.3984375" style="187" customWidth="1"/>
    <col min="14074" max="14074" width="5.19921875" style="187" customWidth="1"/>
    <col min="14075" max="14077" width="6.3984375" style="187" customWidth="1"/>
    <col min="14078" max="14078" width="5.19921875" style="187" customWidth="1"/>
    <col min="14079" max="14081" width="6.3984375" style="187" customWidth="1"/>
    <col min="14082" max="14082" width="8.796875" style="187"/>
    <col min="14083" max="14083" width="7.69921875" style="187" customWidth="1"/>
    <col min="14084" max="14084" width="3.69921875" style="187" customWidth="1"/>
    <col min="14085" max="14085" width="7.69921875" style="187" customWidth="1"/>
    <col min="14086" max="14086" width="3.69921875" style="187" customWidth="1"/>
    <col min="14087" max="14087" width="7.69921875" style="187" customWidth="1"/>
    <col min="14088" max="14088" width="3.69921875" style="187" customWidth="1"/>
    <col min="14089" max="14325" width="8.796875" style="187"/>
    <col min="14326" max="14326" width="5.19921875" style="187" customWidth="1"/>
    <col min="14327" max="14329" width="6.3984375" style="187" customWidth="1"/>
    <col min="14330" max="14330" width="5.19921875" style="187" customWidth="1"/>
    <col min="14331" max="14333" width="6.3984375" style="187" customWidth="1"/>
    <col min="14334" max="14334" width="5.19921875" style="187" customWidth="1"/>
    <col min="14335" max="14337" width="6.3984375" style="187" customWidth="1"/>
    <col min="14338" max="14338" width="8.796875" style="187"/>
    <col min="14339" max="14339" width="7.69921875" style="187" customWidth="1"/>
    <col min="14340" max="14340" width="3.69921875" style="187" customWidth="1"/>
    <col min="14341" max="14341" width="7.69921875" style="187" customWidth="1"/>
    <col min="14342" max="14342" width="3.69921875" style="187" customWidth="1"/>
    <col min="14343" max="14343" width="7.69921875" style="187" customWidth="1"/>
    <col min="14344" max="14344" width="3.69921875" style="187" customWidth="1"/>
    <col min="14345" max="14581" width="8.796875" style="187"/>
    <col min="14582" max="14582" width="5.19921875" style="187" customWidth="1"/>
    <col min="14583" max="14585" width="6.3984375" style="187" customWidth="1"/>
    <col min="14586" max="14586" width="5.19921875" style="187" customWidth="1"/>
    <col min="14587" max="14589" width="6.3984375" style="187" customWidth="1"/>
    <col min="14590" max="14590" width="5.19921875" style="187" customWidth="1"/>
    <col min="14591" max="14593" width="6.3984375" style="187" customWidth="1"/>
    <col min="14594" max="14594" width="8.796875" style="187"/>
    <col min="14595" max="14595" width="7.69921875" style="187" customWidth="1"/>
    <col min="14596" max="14596" width="3.69921875" style="187" customWidth="1"/>
    <col min="14597" max="14597" width="7.69921875" style="187" customWidth="1"/>
    <col min="14598" max="14598" width="3.69921875" style="187" customWidth="1"/>
    <col min="14599" max="14599" width="7.69921875" style="187" customWidth="1"/>
    <col min="14600" max="14600" width="3.69921875" style="187" customWidth="1"/>
    <col min="14601" max="14837" width="8.796875" style="187"/>
    <col min="14838" max="14838" width="5.19921875" style="187" customWidth="1"/>
    <col min="14839" max="14841" width="6.3984375" style="187" customWidth="1"/>
    <col min="14842" max="14842" width="5.19921875" style="187" customWidth="1"/>
    <col min="14843" max="14845" width="6.3984375" style="187" customWidth="1"/>
    <col min="14846" max="14846" width="5.19921875" style="187" customWidth="1"/>
    <col min="14847" max="14849" width="6.3984375" style="187" customWidth="1"/>
    <col min="14850" max="14850" width="8.796875" style="187"/>
    <col min="14851" max="14851" width="7.69921875" style="187" customWidth="1"/>
    <col min="14852" max="14852" width="3.69921875" style="187" customWidth="1"/>
    <col min="14853" max="14853" width="7.69921875" style="187" customWidth="1"/>
    <col min="14854" max="14854" width="3.69921875" style="187" customWidth="1"/>
    <col min="14855" max="14855" width="7.69921875" style="187" customWidth="1"/>
    <col min="14856" max="14856" width="3.69921875" style="187" customWidth="1"/>
    <col min="14857" max="15093" width="8.796875" style="187"/>
    <col min="15094" max="15094" width="5.19921875" style="187" customWidth="1"/>
    <col min="15095" max="15097" width="6.3984375" style="187" customWidth="1"/>
    <col min="15098" max="15098" width="5.19921875" style="187" customWidth="1"/>
    <col min="15099" max="15101" width="6.3984375" style="187" customWidth="1"/>
    <col min="15102" max="15102" width="5.19921875" style="187" customWidth="1"/>
    <col min="15103" max="15105" width="6.3984375" style="187" customWidth="1"/>
    <col min="15106" max="15106" width="8.796875" style="187"/>
    <col min="15107" max="15107" width="7.69921875" style="187" customWidth="1"/>
    <col min="15108" max="15108" width="3.69921875" style="187" customWidth="1"/>
    <col min="15109" max="15109" width="7.69921875" style="187" customWidth="1"/>
    <col min="15110" max="15110" width="3.69921875" style="187" customWidth="1"/>
    <col min="15111" max="15111" width="7.69921875" style="187" customWidth="1"/>
    <col min="15112" max="15112" width="3.69921875" style="187" customWidth="1"/>
    <col min="15113" max="15349" width="8.796875" style="187"/>
    <col min="15350" max="15350" width="5.19921875" style="187" customWidth="1"/>
    <col min="15351" max="15353" width="6.3984375" style="187" customWidth="1"/>
    <col min="15354" max="15354" width="5.19921875" style="187" customWidth="1"/>
    <col min="15355" max="15357" width="6.3984375" style="187" customWidth="1"/>
    <col min="15358" max="15358" width="5.19921875" style="187" customWidth="1"/>
    <col min="15359" max="15361" width="6.3984375" style="187" customWidth="1"/>
    <col min="15362" max="15362" width="8.796875" style="187"/>
    <col min="15363" max="15363" width="7.69921875" style="187" customWidth="1"/>
    <col min="15364" max="15364" width="3.69921875" style="187" customWidth="1"/>
    <col min="15365" max="15365" width="7.69921875" style="187" customWidth="1"/>
    <col min="15366" max="15366" width="3.69921875" style="187" customWidth="1"/>
    <col min="15367" max="15367" width="7.69921875" style="187" customWidth="1"/>
    <col min="15368" max="15368" width="3.69921875" style="187" customWidth="1"/>
    <col min="15369" max="15605" width="8.796875" style="187"/>
    <col min="15606" max="15606" width="5.19921875" style="187" customWidth="1"/>
    <col min="15607" max="15609" width="6.3984375" style="187" customWidth="1"/>
    <col min="15610" max="15610" width="5.19921875" style="187" customWidth="1"/>
    <col min="15611" max="15613" width="6.3984375" style="187" customWidth="1"/>
    <col min="15614" max="15614" width="5.19921875" style="187" customWidth="1"/>
    <col min="15615" max="15617" width="6.3984375" style="187" customWidth="1"/>
    <col min="15618" max="15618" width="8.796875" style="187"/>
    <col min="15619" max="15619" width="7.69921875" style="187" customWidth="1"/>
    <col min="15620" max="15620" width="3.69921875" style="187" customWidth="1"/>
    <col min="15621" max="15621" width="7.69921875" style="187" customWidth="1"/>
    <col min="15622" max="15622" width="3.69921875" style="187" customWidth="1"/>
    <col min="15623" max="15623" width="7.69921875" style="187" customWidth="1"/>
    <col min="15624" max="15624" width="3.69921875" style="187" customWidth="1"/>
    <col min="15625" max="15861" width="8.796875" style="187"/>
    <col min="15862" max="15862" width="5.19921875" style="187" customWidth="1"/>
    <col min="15863" max="15865" width="6.3984375" style="187" customWidth="1"/>
    <col min="15866" max="15866" width="5.19921875" style="187" customWidth="1"/>
    <col min="15867" max="15869" width="6.3984375" style="187" customWidth="1"/>
    <col min="15870" max="15870" width="5.19921875" style="187" customWidth="1"/>
    <col min="15871" max="15873" width="6.3984375" style="187" customWidth="1"/>
    <col min="15874" max="15874" width="8.796875" style="187"/>
    <col min="15875" max="15875" width="7.69921875" style="187" customWidth="1"/>
    <col min="15876" max="15876" width="3.69921875" style="187" customWidth="1"/>
    <col min="15877" max="15877" width="7.69921875" style="187" customWidth="1"/>
    <col min="15878" max="15878" width="3.69921875" style="187" customWidth="1"/>
    <col min="15879" max="15879" width="7.69921875" style="187" customWidth="1"/>
    <col min="15880" max="15880" width="3.69921875" style="187" customWidth="1"/>
    <col min="15881" max="16117" width="8.796875" style="187"/>
    <col min="16118" max="16118" width="5.19921875" style="187" customWidth="1"/>
    <col min="16119" max="16121" width="6.3984375" style="187" customWidth="1"/>
    <col min="16122" max="16122" width="5.19921875" style="187" customWidth="1"/>
    <col min="16123" max="16125" width="6.3984375" style="187" customWidth="1"/>
    <col min="16126" max="16126" width="5.19921875" style="187" customWidth="1"/>
    <col min="16127" max="16129" width="6.3984375" style="187" customWidth="1"/>
    <col min="16130" max="16130" width="8.796875" style="187"/>
    <col min="16131" max="16131" width="7.69921875" style="187" customWidth="1"/>
    <col min="16132" max="16132" width="3.69921875" style="187" customWidth="1"/>
    <col min="16133" max="16133" width="7.69921875" style="187" customWidth="1"/>
    <col min="16134" max="16134" width="3.69921875" style="187" customWidth="1"/>
    <col min="16135" max="16135" width="7.69921875" style="187" customWidth="1"/>
    <col min="16136" max="16136" width="3.69921875" style="187" customWidth="1"/>
    <col min="16137" max="16384" width="8.796875" style="187"/>
  </cols>
  <sheetData>
    <row r="1" spans="1:12" s="113" customFormat="1" ht="24" customHeight="1" thickBot="1">
      <c r="A1" s="142"/>
      <c r="B1" s="143" t="s">
        <v>39</v>
      </c>
      <c r="C1" s="144"/>
      <c r="D1" s="145"/>
      <c r="E1" s="146"/>
      <c r="F1" s="142"/>
      <c r="G1" s="22" t="s">
        <v>165</v>
      </c>
      <c r="H1" s="142"/>
      <c r="I1" s="146"/>
      <c r="J1" s="142"/>
      <c r="K1" s="148" t="s">
        <v>105</v>
      </c>
      <c r="L1" s="149"/>
    </row>
    <row r="2" spans="1:12" s="154" customFormat="1" ht="21" customHeight="1">
      <c r="A2" s="150" t="s">
        <v>1</v>
      </c>
      <c r="B2" s="151" t="s">
        <v>2</v>
      </c>
      <c r="C2" s="151" t="s">
        <v>3</v>
      </c>
      <c r="D2" s="152" t="s">
        <v>4</v>
      </c>
      <c r="E2" s="150" t="s">
        <v>1</v>
      </c>
      <c r="F2" s="151" t="s">
        <v>2</v>
      </c>
      <c r="G2" s="151" t="s">
        <v>3</v>
      </c>
      <c r="H2" s="152" t="s">
        <v>4</v>
      </c>
      <c r="I2" s="150" t="s">
        <v>1</v>
      </c>
      <c r="J2" s="151" t="s">
        <v>2</v>
      </c>
      <c r="K2" s="151" t="s">
        <v>3</v>
      </c>
      <c r="L2" s="153" t="s">
        <v>4</v>
      </c>
    </row>
    <row r="3" spans="1:12" s="114" customFormat="1" ht="25.5" customHeight="1">
      <c r="A3" s="155" t="s">
        <v>6</v>
      </c>
      <c r="B3" s="132">
        <v>811</v>
      </c>
      <c r="C3" s="132">
        <v>417</v>
      </c>
      <c r="D3" s="156">
        <v>394</v>
      </c>
      <c r="E3" s="155" t="s">
        <v>7</v>
      </c>
      <c r="F3" s="132">
        <v>1393</v>
      </c>
      <c r="G3" s="132">
        <v>721</v>
      </c>
      <c r="H3" s="156">
        <v>672</v>
      </c>
      <c r="I3" s="155" t="s">
        <v>8</v>
      </c>
      <c r="J3" s="132">
        <v>1345</v>
      </c>
      <c r="K3" s="132">
        <v>625</v>
      </c>
      <c r="L3" s="132">
        <v>720</v>
      </c>
    </row>
    <row r="4" spans="1:12" s="113" customFormat="1" ht="15.75" customHeight="1">
      <c r="A4" s="17">
        <v>0</v>
      </c>
      <c r="B4" s="157">
        <v>150</v>
      </c>
      <c r="C4" s="157">
        <v>73</v>
      </c>
      <c r="D4" s="158">
        <v>77</v>
      </c>
      <c r="E4" s="158">
        <v>35</v>
      </c>
      <c r="F4" s="157">
        <v>228</v>
      </c>
      <c r="G4" s="157">
        <v>129</v>
      </c>
      <c r="H4" s="158">
        <v>99</v>
      </c>
      <c r="I4" s="158">
        <v>70</v>
      </c>
      <c r="J4" s="157">
        <v>263</v>
      </c>
      <c r="K4" s="157">
        <v>113</v>
      </c>
      <c r="L4" s="157">
        <v>150</v>
      </c>
    </row>
    <row r="5" spans="1:12" s="113" customFormat="1" ht="15.75" customHeight="1">
      <c r="A5" s="133">
        <v>1</v>
      </c>
      <c r="B5" s="157">
        <v>150</v>
      </c>
      <c r="C5" s="157">
        <v>76</v>
      </c>
      <c r="D5" s="158">
        <v>74</v>
      </c>
      <c r="E5" s="158">
        <v>36</v>
      </c>
      <c r="F5" s="157">
        <v>263</v>
      </c>
      <c r="G5" s="157">
        <v>140</v>
      </c>
      <c r="H5" s="158">
        <v>123</v>
      </c>
      <c r="I5" s="158">
        <v>71</v>
      </c>
      <c r="J5" s="157">
        <v>262</v>
      </c>
      <c r="K5" s="157">
        <v>118</v>
      </c>
      <c r="L5" s="157">
        <v>144</v>
      </c>
    </row>
    <row r="6" spans="1:12" s="113" customFormat="1" ht="15.75" customHeight="1">
      <c r="A6" s="133">
        <v>2</v>
      </c>
      <c r="B6" s="157">
        <v>152</v>
      </c>
      <c r="C6" s="157">
        <v>94</v>
      </c>
      <c r="D6" s="158">
        <v>58</v>
      </c>
      <c r="E6" s="158">
        <v>37</v>
      </c>
      <c r="F6" s="157">
        <v>288</v>
      </c>
      <c r="G6" s="157">
        <v>152</v>
      </c>
      <c r="H6" s="158">
        <v>136</v>
      </c>
      <c r="I6" s="158">
        <v>72</v>
      </c>
      <c r="J6" s="157">
        <v>261</v>
      </c>
      <c r="K6" s="157">
        <v>136</v>
      </c>
      <c r="L6" s="157">
        <v>125</v>
      </c>
    </row>
    <row r="7" spans="1:12" s="113" customFormat="1" ht="15.75" customHeight="1">
      <c r="A7" s="133">
        <v>3</v>
      </c>
      <c r="B7" s="157">
        <v>180</v>
      </c>
      <c r="C7" s="157">
        <v>90</v>
      </c>
      <c r="D7" s="158">
        <v>90</v>
      </c>
      <c r="E7" s="158">
        <v>38</v>
      </c>
      <c r="F7" s="157">
        <v>291</v>
      </c>
      <c r="G7" s="157">
        <v>139</v>
      </c>
      <c r="H7" s="158">
        <v>152</v>
      </c>
      <c r="I7" s="158">
        <v>73</v>
      </c>
      <c r="J7" s="157">
        <v>287</v>
      </c>
      <c r="K7" s="157">
        <v>131</v>
      </c>
      <c r="L7" s="157">
        <v>156</v>
      </c>
    </row>
    <row r="8" spans="1:12" s="113" customFormat="1" ht="18" customHeight="1">
      <c r="A8" s="135">
        <v>4</v>
      </c>
      <c r="B8" s="159">
        <v>179</v>
      </c>
      <c r="C8" s="159">
        <v>84</v>
      </c>
      <c r="D8" s="160">
        <v>95</v>
      </c>
      <c r="E8" s="160">
        <v>39</v>
      </c>
      <c r="F8" s="159">
        <v>323</v>
      </c>
      <c r="G8" s="159">
        <v>161</v>
      </c>
      <c r="H8" s="160">
        <v>162</v>
      </c>
      <c r="I8" s="160">
        <v>74</v>
      </c>
      <c r="J8" s="159">
        <v>272</v>
      </c>
      <c r="K8" s="159">
        <v>127</v>
      </c>
      <c r="L8" s="159">
        <v>145</v>
      </c>
    </row>
    <row r="9" spans="1:12" s="114" customFormat="1" ht="25.5" customHeight="1">
      <c r="A9" s="130" t="s">
        <v>10</v>
      </c>
      <c r="B9" s="44">
        <v>1260</v>
      </c>
      <c r="C9" s="44">
        <v>632</v>
      </c>
      <c r="D9" s="102">
        <v>628</v>
      </c>
      <c r="E9" s="130" t="s">
        <v>11</v>
      </c>
      <c r="F9" s="44">
        <v>1917</v>
      </c>
      <c r="G9" s="44">
        <v>946</v>
      </c>
      <c r="H9" s="102">
        <v>971</v>
      </c>
      <c r="I9" s="130" t="s">
        <v>12</v>
      </c>
      <c r="J9" s="44">
        <v>1340</v>
      </c>
      <c r="K9" s="44">
        <v>621</v>
      </c>
      <c r="L9" s="44">
        <v>719</v>
      </c>
    </row>
    <row r="10" spans="1:12" s="113" customFormat="1" ht="15.75" customHeight="1">
      <c r="A10" s="133">
        <v>5</v>
      </c>
      <c r="B10" s="157">
        <v>217</v>
      </c>
      <c r="C10" s="157">
        <v>101</v>
      </c>
      <c r="D10" s="158">
        <v>116</v>
      </c>
      <c r="E10" s="158">
        <v>40</v>
      </c>
      <c r="F10" s="157">
        <v>344</v>
      </c>
      <c r="G10" s="157">
        <v>170</v>
      </c>
      <c r="H10" s="158">
        <v>174</v>
      </c>
      <c r="I10" s="158">
        <v>75</v>
      </c>
      <c r="J10" s="157">
        <v>314</v>
      </c>
      <c r="K10" s="157">
        <v>148</v>
      </c>
      <c r="L10" s="157">
        <v>166</v>
      </c>
    </row>
    <row r="11" spans="1:12" s="113" customFormat="1" ht="15.75" customHeight="1">
      <c r="A11" s="133">
        <v>6</v>
      </c>
      <c r="B11" s="157">
        <v>201</v>
      </c>
      <c r="C11" s="157">
        <v>109</v>
      </c>
      <c r="D11" s="158">
        <v>92</v>
      </c>
      <c r="E11" s="158">
        <v>41</v>
      </c>
      <c r="F11" s="157">
        <v>382</v>
      </c>
      <c r="G11" s="157">
        <v>188</v>
      </c>
      <c r="H11" s="158">
        <v>194</v>
      </c>
      <c r="I11" s="158">
        <v>76</v>
      </c>
      <c r="J11" s="157">
        <v>312</v>
      </c>
      <c r="K11" s="157">
        <v>146</v>
      </c>
      <c r="L11" s="157">
        <v>166</v>
      </c>
    </row>
    <row r="12" spans="1:12" s="113" customFormat="1" ht="15.75" customHeight="1">
      <c r="A12" s="133">
        <v>7</v>
      </c>
      <c r="B12" s="157">
        <v>265</v>
      </c>
      <c r="C12" s="157">
        <v>135</v>
      </c>
      <c r="D12" s="158">
        <v>130</v>
      </c>
      <c r="E12" s="158">
        <v>42</v>
      </c>
      <c r="F12" s="157">
        <v>385</v>
      </c>
      <c r="G12" s="157">
        <v>188</v>
      </c>
      <c r="H12" s="158">
        <v>197</v>
      </c>
      <c r="I12" s="158">
        <v>77</v>
      </c>
      <c r="J12" s="157">
        <v>299</v>
      </c>
      <c r="K12" s="157">
        <v>129</v>
      </c>
      <c r="L12" s="157">
        <v>170</v>
      </c>
    </row>
    <row r="13" spans="1:12" s="113" customFormat="1" ht="15.75" customHeight="1">
      <c r="A13" s="133">
        <v>8</v>
      </c>
      <c r="B13" s="157">
        <v>251</v>
      </c>
      <c r="C13" s="157">
        <v>113</v>
      </c>
      <c r="D13" s="158">
        <v>138</v>
      </c>
      <c r="E13" s="158">
        <v>43</v>
      </c>
      <c r="F13" s="157">
        <v>406</v>
      </c>
      <c r="G13" s="157">
        <v>204</v>
      </c>
      <c r="H13" s="158">
        <v>202</v>
      </c>
      <c r="I13" s="158">
        <v>78</v>
      </c>
      <c r="J13" s="157">
        <v>257</v>
      </c>
      <c r="K13" s="157">
        <v>121</v>
      </c>
      <c r="L13" s="157">
        <v>136</v>
      </c>
    </row>
    <row r="14" spans="1:12" s="113" customFormat="1" ht="18" customHeight="1">
      <c r="A14" s="135">
        <v>9</v>
      </c>
      <c r="B14" s="159">
        <v>326</v>
      </c>
      <c r="C14" s="159">
        <v>174</v>
      </c>
      <c r="D14" s="160">
        <v>152</v>
      </c>
      <c r="E14" s="160">
        <v>44</v>
      </c>
      <c r="F14" s="159">
        <v>400</v>
      </c>
      <c r="G14" s="159">
        <v>196</v>
      </c>
      <c r="H14" s="160">
        <v>204</v>
      </c>
      <c r="I14" s="160">
        <v>79</v>
      </c>
      <c r="J14" s="159">
        <v>158</v>
      </c>
      <c r="K14" s="159">
        <v>77</v>
      </c>
      <c r="L14" s="159">
        <v>81</v>
      </c>
    </row>
    <row r="15" spans="1:12" s="114" customFormat="1" ht="25.5" customHeight="1">
      <c r="A15" s="130" t="s">
        <v>19</v>
      </c>
      <c r="B15" s="44">
        <v>1752</v>
      </c>
      <c r="C15" s="44">
        <v>932</v>
      </c>
      <c r="D15" s="102">
        <v>820</v>
      </c>
      <c r="E15" s="130" t="s">
        <v>20</v>
      </c>
      <c r="F15" s="44">
        <v>2144</v>
      </c>
      <c r="G15" s="44">
        <v>1066</v>
      </c>
      <c r="H15" s="102">
        <v>1078</v>
      </c>
      <c r="I15" s="130" t="s">
        <v>21</v>
      </c>
      <c r="J15" s="44">
        <v>960</v>
      </c>
      <c r="K15" s="44">
        <v>440</v>
      </c>
      <c r="L15" s="44">
        <v>520</v>
      </c>
    </row>
    <row r="16" spans="1:12" s="113" customFormat="1" ht="15.75" customHeight="1">
      <c r="A16" s="133">
        <v>10</v>
      </c>
      <c r="B16" s="157">
        <v>310</v>
      </c>
      <c r="C16" s="157">
        <v>175</v>
      </c>
      <c r="D16" s="158">
        <v>135</v>
      </c>
      <c r="E16" s="158">
        <v>45</v>
      </c>
      <c r="F16" s="157">
        <v>382</v>
      </c>
      <c r="G16" s="157">
        <v>182</v>
      </c>
      <c r="H16" s="158">
        <v>200</v>
      </c>
      <c r="I16" s="158">
        <v>80</v>
      </c>
      <c r="J16" s="157">
        <v>180</v>
      </c>
      <c r="K16" s="157">
        <v>86</v>
      </c>
      <c r="L16" s="157">
        <v>94</v>
      </c>
    </row>
    <row r="17" spans="1:12" s="113" customFormat="1" ht="15.75" customHeight="1">
      <c r="A17" s="133">
        <v>11</v>
      </c>
      <c r="B17" s="157">
        <v>332</v>
      </c>
      <c r="C17" s="157">
        <v>177</v>
      </c>
      <c r="D17" s="158">
        <v>155</v>
      </c>
      <c r="E17" s="158">
        <v>46</v>
      </c>
      <c r="F17" s="157">
        <v>418</v>
      </c>
      <c r="G17" s="157">
        <v>219</v>
      </c>
      <c r="H17" s="158">
        <v>199</v>
      </c>
      <c r="I17" s="158">
        <v>81</v>
      </c>
      <c r="J17" s="157">
        <v>205</v>
      </c>
      <c r="K17" s="157">
        <v>89</v>
      </c>
      <c r="L17" s="157">
        <v>116</v>
      </c>
    </row>
    <row r="18" spans="1:12" s="113" customFormat="1" ht="15.75" customHeight="1">
      <c r="A18" s="133">
        <v>12</v>
      </c>
      <c r="B18" s="157">
        <v>376</v>
      </c>
      <c r="C18" s="157">
        <v>209</v>
      </c>
      <c r="D18" s="158">
        <v>167</v>
      </c>
      <c r="E18" s="158">
        <v>47</v>
      </c>
      <c r="F18" s="157">
        <v>453</v>
      </c>
      <c r="G18" s="157">
        <v>231</v>
      </c>
      <c r="H18" s="158">
        <v>222</v>
      </c>
      <c r="I18" s="158">
        <v>82</v>
      </c>
      <c r="J18" s="157">
        <v>189</v>
      </c>
      <c r="K18" s="157">
        <v>91</v>
      </c>
      <c r="L18" s="157">
        <v>98</v>
      </c>
    </row>
    <row r="19" spans="1:12" s="113" customFormat="1" ht="15.75" customHeight="1">
      <c r="A19" s="133">
        <v>13</v>
      </c>
      <c r="B19" s="157">
        <v>366</v>
      </c>
      <c r="C19" s="157">
        <v>183</v>
      </c>
      <c r="D19" s="158">
        <v>183</v>
      </c>
      <c r="E19" s="158">
        <v>48</v>
      </c>
      <c r="F19" s="157">
        <v>429</v>
      </c>
      <c r="G19" s="157">
        <v>198</v>
      </c>
      <c r="H19" s="158">
        <v>231</v>
      </c>
      <c r="I19" s="158">
        <v>83</v>
      </c>
      <c r="J19" s="157">
        <v>196</v>
      </c>
      <c r="K19" s="157">
        <v>87</v>
      </c>
      <c r="L19" s="157">
        <v>109</v>
      </c>
    </row>
    <row r="20" spans="1:12" s="113" customFormat="1" ht="18" customHeight="1">
      <c r="A20" s="135">
        <v>14</v>
      </c>
      <c r="B20" s="159">
        <v>368</v>
      </c>
      <c r="C20" s="159">
        <v>188</v>
      </c>
      <c r="D20" s="160">
        <v>180</v>
      </c>
      <c r="E20" s="160">
        <v>49</v>
      </c>
      <c r="F20" s="159">
        <v>462</v>
      </c>
      <c r="G20" s="159">
        <v>236</v>
      </c>
      <c r="H20" s="160">
        <v>226</v>
      </c>
      <c r="I20" s="160">
        <v>84</v>
      </c>
      <c r="J20" s="159">
        <v>190</v>
      </c>
      <c r="K20" s="159">
        <v>87</v>
      </c>
      <c r="L20" s="159">
        <v>103</v>
      </c>
    </row>
    <row r="21" spans="1:12" s="114" customFormat="1" ht="25.5" customHeight="1">
      <c r="A21" s="130" t="s">
        <v>22</v>
      </c>
      <c r="B21" s="44">
        <v>1672</v>
      </c>
      <c r="C21" s="44">
        <v>883</v>
      </c>
      <c r="D21" s="102">
        <v>789</v>
      </c>
      <c r="E21" s="130" t="s">
        <v>23</v>
      </c>
      <c r="F21" s="44">
        <v>2146</v>
      </c>
      <c r="G21" s="44">
        <v>1128</v>
      </c>
      <c r="H21" s="102">
        <v>1018</v>
      </c>
      <c r="I21" s="130" t="s">
        <v>24</v>
      </c>
      <c r="J21" s="44">
        <v>633</v>
      </c>
      <c r="K21" s="44">
        <v>266</v>
      </c>
      <c r="L21" s="44">
        <v>367</v>
      </c>
    </row>
    <row r="22" spans="1:12" s="113" customFormat="1" ht="15.75" customHeight="1">
      <c r="A22" s="133">
        <v>15</v>
      </c>
      <c r="B22" s="157">
        <v>346</v>
      </c>
      <c r="C22" s="157">
        <v>188</v>
      </c>
      <c r="D22" s="158">
        <v>158</v>
      </c>
      <c r="E22" s="158">
        <v>50</v>
      </c>
      <c r="F22" s="157">
        <v>447</v>
      </c>
      <c r="G22" s="157">
        <v>239</v>
      </c>
      <c r="H22" s="158">
        <v>208</v>
      </c>
      <c r="I22" s="158">
        <v>85</v>
      </c>
      <c r="J22" s="157">
        <v>162</v>
      </c>
      <c r="K22" s="157">
        <v>67</v>
      </c>
      <c r="L22" s="157">
        <v>95</v>
      </c>
    </row>
    <row r="23" spans="1:12" s="113" customFormat="1" ht="15.75" customHeight="1">
      <c r="A23" s="133">
        <v>16</v>
      </c>
      <c r="B23" s="157">
        <v>373</v>
      </c>
      <c r="C23" s="157">
        <v>208</v>
      </c>
      <c r="D23" s="158">
        <v>165</v>
      </c>
      <c r="E23" s="158">
        <v>51</v>
      </c>
      <c r="F23" s="157">
        <v>471</v>
      </c>
      <c r="G23" s="157">
        <v>251</v>
      </c>
      <c r="H23" s="158">
        <v>220</v>
      </c>
      <c r="I23" s="158">
        <v>86</v>
      </c>
      <c r="J23" s="157">
        <v>122</v>
      </c>
      <c r="K23" s="157">
        <v>51</v>
      </c>
      <c r="L23" s="157">
        <v>71</v>
      </c>
    </row>
    <row r="24" spans="1:12" s="113" customFormat="1" ht="15.75" customHeight="1">
      <c r="A24" s="133">
        <v>17</v>
      </c>
      <c r="B24" s="157">
        <v>342</v>
      </c>
      <c r="C24" s="157">
        <v>183</v>
      </c>
      <c r="D24" s="158">
        <v>159</v>
      </c>
      <c r="E24" s="158">
        <v>52</v>
      </c>
      <c r="F24" s="157">
        <v>437</v>
      </c>
      <c r="G24" s="157">
        <v>226</v>
      </c>
      <c r="H24" s="158">
        <v>211</v>
      </c>
      <c r="I24" s="158">
        <v>87</v>
      </c>
      <c r="J24" s="157">
        <v>129</v>
      </c>
      <c r="K24" s="157">
        <v>62</v>
      </c>
      <c r="L24" s="157">
        <v>67</v>
      </c>
    </row>
    <row r="25" spans="1:12" s="113" customFormat="1" ht="15.75" customHeight="1">
      <c r="A25" s="133">
        <v>18</v>
      </c>
      <c r="B25" s="157">
        <v>311</v>
      </c>
      <c r="C25" s="157">
        <v>154</v>
      </c>
      <c r="D25" s="158">
        <v>157</v>
      </c>
      <c r="E25" s="158">
        <v>53</v>
      </c>
      <c r="F25" s="157">
        <v>405</v>
      </c>
      <c r="G25" s="157">
        <v>218</v>
      </c>
      <c r="H25" s="158">
        <v>187</v>
      </c>
      <c r="I25" s="158">
        <v>88</v>
      </c>
      <c r="J25" s="157">
        <v>120</v>
      </c>
      <c r="K25" s="157">
        <v>51</v>
      </c>
      <c r="L25" s="157">
        <v>69</v>
      </c>
    </row>
    <row r="26" spans="1:12" s="113" customFormat="1" ht="18" customHeight="1">
      <c r="A26" s="135">
        <v>19</v>
      </c>
      <c r="B26" s="159">
        <v>300</v>
      </c>
      <c r="C26" s="159">
        <v>150</v>
      </c>
      <c r="D26" s="160">
        <v>150</v>
      </c>
      <c r="E26" s="160">
        <v>54</v>
      </c>
      <c r="F26" s="159">
        <v>386</v>
      </c>
      <c r="G26" s="159">
        <v>194</v>
      </c>
      <c r="H26" s="160">
        <v>192</v>
      </c>
      <c r="I26" s="160">
        <v>89</v>
      </c>
      <c r="J26" s="159">
        <v>100</v>
      </c>
      <c r="K26" s="159">
        <v>35</v>
      </c>
      <c r="L26" s="159">
        <v>65</v>
      </c>
    </row>
    <row r="27" spans="1:12" s="114" customFormat="1" ht="25.5" customHeight="1">
      <c r="A27" s="130" t="s">
        <v>25</v>
      </c>
      <c r="B27" s="44">
        <v>1145</v>
      </c>
      <c r="C27" s="44">
        <v>587</v>
      </c>
      <c r="D27" s="102">
        <v>558</v>
      </c>
      <c r="E27" s="130" t="s">
        <v>26</v>
      </c>
      <c r="F27" s="44">
        <v>1430</v>
      </c>
      <c r="G27" s="44">
        <v>740</v>
      </c>
      <c r="H27" s="102">
        <v>690</v>
      </c>
      <c r="I27" s="130" t="s">
        <v>27</v>
      </c>
      <c r="J27" s="44">
        <v>332</v>
      </c>
      <c r="K27" s="44">
        <v>113</v>
      </c>
      <c r="L27" s="44">
        <v>219</v>
      </c>
    </row>
    <row r="28" spans="1:12" s="113" customFormat="1" ht="15.75" customHeight="1">
      <c r="A28" s="133">
        <v>20</v>
      </c>
      <c r="B28" s="157">
        <v>266</v>
      </c>
      <c r="C28" s="157">
        <v>128</v>
      </c>
      <c r="D28" s="158">
        <v>138</v>
      </c>
      <c r="E28" s="158">
        <v>55</v>
      </c>
      <c r="F28" s="157">
        <v>372</v>
      </c>
      <c r="G28" s="157">
        <v>194</v>
      </c>
      <c r="H28" s="158">
        <v>178</v>
      </c>
      <c r="I28" s="158">
        <v>90</v>
      </c>
      <c r="J28" s="157">
        <v>108</v>
      </c>
      <c r="K28" s="157">
        <v>36</v>
      </c>
      <c r="L28" s="157">
        <v>72</v>
      </c>
    </row>
    <row r="29" spans="1:12" s="113" customFormat="1" ht="15.75" customHeight="1">
      <c r="A29" s="133">
        <v>21</v>
      </c>
      <c r="B29" s="157">
        <v>262</v>
      </c>
      <c r="C29" s="157">
        <v>144</v>
      </c>
      <c r="D29" s="158">
        <v>118</v>
      </c>
      <c r="E29" s="158">
        <v>56</v>
      </c>
      <c r="F29" s="157">
        <v>303</v>
      </c>
      <c r="G29" s="157">
        <v>150</v>
      </c>
      <c r="H29" s="158">
        <v>153</v>
      </c>
      <c r="I29" s="158">
        <v>91</v>
      </c>
      <c r="J29" s="157">
        <v>61</v>
      </c>
      <c r="K29" s="157">
        <v>23</v>
      </c>
      <c r="L29" s="157">
        <v>38</v>
      </c>
    </row>
    <row r="30" spans="1:12" s="113" customFormat="1" ht="15.75" customHeight="1">
      <c r="A30" s="133">
        <v>22</v>
      </c>
      <c r="B30" s="157">
        <v>221</v>
      </c>
      <c r="C30" s="157">
        <v>117</v>
      </c>
      <c r="D30" s="158">
        <v>104</v>
      </c>
      <c r="E30" s="158">
        <v>57</v>
      </c>
      <c r="F30" s="157">
        <v>290</v>
      </c>
      <c r="G30" s="157">
        <v>142</v>
      </c>
      <c r="H30" s="158">
        <v>148</v>
      </c>
      <c r="I30" s="158">
        <v>92</v>
      </c>
      <c r="J30" s="157">
        <v>62</v>
      </c>
      <c r="K30" s="157">
        <v>19</v>
      </c>
      <c r="L30" s="157">
        <v>43</v>
      </c>
    </row>
    <row r="31" spans="1:12" s="113" customFormat="1" ht="15.75" customHeight="1">
      <c r="A31" s="133">
        <v>23</v>
      </c>
      <c r="B31" s="157">
        <v>225</v>
      </c>
      <c r="C31" s="157">
        <v>120</v>
      </c>
      <c r="D31" s="158">
        <v>105</v>
      </c>
      <c r="E31" s="158">
        <v>58</v>
      </c>
      <c r="F31" s="157">
        <v>283</v>
      </c>
      <c r="G31" s="157">
        <v>153</v>
      </c>
      <c r="H31" s="158">
        <v>130</v>
      </c>
      <c r="I31" s="158">
        <v>93</v>
      </c>
      <c r="J31" s="157">
        <v>57</v>
      </c>
      <c r="K31" s="157">
        <v>22</v>
      </c>
      <c r="L31" s="157">
        <v>35</v>
      </c>
    </row>
    <row r="32" spans="1:12" s="113" customFormat="1" ht="18" customHeight="1">
      <c r="A32" s="135">
        <v>24</v>
      </c>
      <c r="B32" s="159">
        <v>171</v>
      </c>
      <c r="C32" s="159">
        <v>78</v>
      </c>
      <c r="D32" s="160">
        <v>93</v>
      </c>
      <c r="E32" s="160">
        <v>59</v>
      </c>
      <c r="F32" s="159">
        <v>182</v>
      </c>
      <c r="G32" s="159">
        <v>101</v>
      </c>
      <c r="H32" s="160">
        <v>81</v>
      </c>
      <c r="I32" s="160">
        <v>94</v>
      </c>
      <c r="J32" s="159">
        <v>44</v>
      </c>
      <c r="K32" s="159">
        <v>13</v>
      </c>
      <c r="L32" s="159">
        <v>31</v>
      </c>
    </row>
    <row r="33" spans="1:12" s="114" customFormat="1" ht="25.5" customHeight="1">
      <c r="A33" s="130" t="s">
        <v>28</v>
      </c>
      <c r="B33" s="44">
        <v>941</v>
      </c>
      <c r="C33" s="44">
        <v>498</v>
      </c>
      <c r="D33" s="102">
        <v>443</v>
      </c>
      <c r="E33" s="130" t="s">
        <v>29</v>
      </c>
      <c r="F33" s="44">
        <v>1227</v>
      </c>
      <c r="G33" s="44">
        <v>625</v>
      </c>
      <c r="H33" s="102">
        <v>602</v>
      </c>
      <c r="I33" s="161" t="s">
        <v>30</v>
      </c>
      <c r="J33" s="44">
        <v>120</v>
      </c>
      <c r="K33" s="44">
        <v>32</v>
      </c>
      <c r="L33" s="44">
        <v>88</v>
      </c>
    </row>
    <row r="34" spans="1:12" s="113" customFormat="1" ht="15.75" customHeight="1">
      <c r="A34" s="133">
        <v>25</v>
      </c>
      <c r="B34" s="157">
        <v>175</v>
      </c>
      <c r="C34" s="157">
        <v>91</v>
      </c>
      <c r="D34" s="158">
        <v>84</v>
      </c>
      <c r="E34" s="158">
        <v>60</v>
      </c>
      <c r="F34" s="157">
        <v>292</v>
      </c>
      <c r="G34" s="157">
        <v>159</v>
      </c>
      <c r="H34" s="158">
        <v>133</v>
      </c>
      <c r="I34" s="162">
        <v>95</v>
      </c>
      <c r="J34" s="163">
        <v>32</v>
      </c>
      <c r="K34" s="163">
        <v>8</v>
      </c>
      <c r="L34" s="163">
        <v>24</v>
      </c>
    </row>
    <row r="35" spans="1:12" s="113" customFormat="1" ht="15.75" customHeight="1">
      <c r="A35" s="133">
        <v>26</v>
      </c>
      <c r="B35" s="157">
        <v>192</v>
      </c>
      <c r="C35" s="157">
        <v>102</v>
      </c>
      <c r="D35" s="158">
        <v>90</v>
      </c>
      <c r="E35" s="158">
        <v>61</v>
      </c>
      <c r="F35" s="157">
        <v>276</v>
      </c>
      <c r="G35" s="157">
        <v>137</v>
      </c>
      <c r="H35" s="158">
        <v>139</v>
      </c>
      <c r="I35" s="162">
        <v>96</v>
      </c>
      <c r="J35" s="163">
        <v>27</v>
      </c>
      <c r="K35" s="163">
        <v>6</v>
      </c>
      <c r="L35" s="163">
        <v>21</v>
      </c>
    </row>
    <row r="36" spans="1:12" s="113" customFormat="1" ht="15.75" customHeight="1">
      <c r="A36" s="133">
        <v>27</v>
      </c>
      <c r="B36" s="157">
        <v>166</v>
      </c>
      <c r="C36" s="157">
        <v>93</v>
      </c>
      <c r="D36" s="158">
        <v>73</v>
      </c>
      <c r="E36" s="158">
        <v>62</v>
      </c>
      <c r="F36" s="157">
        <v>216</v>
      </c>
      <c r="G36" s="157">
        <v>109</v>
      </c>
      <c r="H36" s="158">
        <v>107</v>
      </c>
      <c r="I36" s="162">
        <v>97</v>
      </c>
      <c r="J36" s="163">
        <v>21</v>
      </c>
      <c r="K36" s="163">
        <v>7</v>
      </c>
      <c r="L36" s="163">
        <v>14</v>
      </c>
    </row>
    <row r="37" spans="1:12" s="113" customFormat="1" ht="15.75" customHeight="1">
      <c r="A37" s="133">
        <v>28</v>
      </c>
      <c r="B37" s="157">
        <v>192</v>
      </c>
      <c r="C37" s="157">
        <v>107</v>
      </c>
      <c r="D37" s="158">
        <v>85</v>
      </c>
      <c r="E37" s="158">
        <v>63</v>
      </c>
      <c r="F37" s="157">
        <v>211</v>
      </c>
      <c r="G37" s="157">
        <v>114</v>
      </c>
      <c r="H37" s="158">
        <v>97</v>
      </c>
      <c r="I37" s="162">
        <v>98</v>
      </c>
      <c r="J37" s="163">
        <v>15</v>
      </c>
      <c r="K37" s="163">
        <v>4</v>
      </c>
      <c r="L37" s="163">
        <v>11</v>
      </c>
    </row>
    <row r="38" spans="1:12" s="113" customFormat="1" ht="18" customHeight="1">
      <c r="A38" s="135">
        <v>29</v>
      </c>
      <c r="B38" s="159">
        <v>216</v>
      </c>
      <c r="C38" s="159">
        <v>105</v>
      </c>
      <c r="D38" s="160">
        <v>111</v>
      </c>
      <c r="E38" s="160">
        <v>64</v>
      </c>
      <c r="F38" s="159">
        <v>232</v>
      </c>
      <c r="G38" s="159">
        <v>106</v>
      </c>
      <c r="H38" s="160">
        <v>126</v>
      </c>
      <c r="I38" s="164">
        <v>99</v>
      </c>
      <c r="J38" s="163">
        <v>15</v>
      </c>
      <c r="K38" s="163">
        <v>5</v>
      </c>
      <c r="L38" s="163">
        <v>10</v>
      </c>
    </row>
    <row r="39" spans="1:12" s="114" customFormat="1" ht="25.5" customHeight="1">
      <c r="A39" s="130" t="s">
        <v>31</v>
      </c>
      <c r="B39" s="44">
        <v>1062</v>
      </c>
      <c r="C39" s="44">
        <v>519</v>
      </c>
      <c r="D39" s="102">
        <v>543</v>
      </c>
      <c r="E39" s="130" t="s">
        <v>32</v>
      </c>
      <c r="F39" s="44">
        <v>1210</v>
      </c>
      <c r="G39" s="44">
        <v>581</v>
      </c>
      <c r="H39" s="102">
        <v>629</v>
      </c>
      <c r="I39" s="165">
        <v>100</v>
      </c>
      <c r="J39" s="166">
        <v>3</v>
      </c>
      <c r="K39" s="166">
        <v>1</v>
      </c>
      <c r="L39" s="166">
        <v>2</v>
      </c>
    </row>
    <row r="40" spans="1:12" s="113" customFormat="1" ht="15.75" customHeight="1">
      <c r="A40" s="133">
        <v>30</v>
      </c>
      <c r="B40" s="157">
        <v>202</v>
      </c>
      <c r="C40" s="157">
        <v>98</v>
      </c>
      <c r="D40" s="158">
        <v>104</v>
      </c>
      <c r="E40" s="158">
        <v>65</v>
      </c>
      <c r="F40" s="157">
        <v>214</v>
      </c>
      <c r="G40" s="157">
        <v>109</v>
      </c>
      <c r="H40" s="158">
        <v>105</v>
      </c>
      <c r="I40" s="158">
        <v>101</v>
      </c>
      <c r="J40" s="157">
        <v>1</v>
      </c>
      <c r="K40" s="157">
        <v>0</v>
      </c>
      <c r="L40" s="157">
        <v>1</v>
      </c>
    </row>
    <row r="41" spans="1:12" s="113" customFormat="1" ht="15.75" customHeight="1">
      <c r="A41" s="133">
        <v>31</v>
      </c>
      <c r="B41" s="157">
        <v>204</v>
      </c>
      <c r="C41" s="157">
        <v>98</v>
      </c>
      <c r="D41" s="158">
        <v>106</v>
      </c>
      <c r="E41" s="158">
        <v>66</v>
      </c>
      <c r="F41" s="157">
        <v>245</v>
      </c>
      <c r="G41" s="157">
        <v>107</v>
      </c>
      <c r="H41" s="158">
        <v>138</v>
      </c>
      <c r="I41" s="158">
        <v>102</v>
      </c>
      <c r="J41" s="157">
        <v>2</v>
      </c>
      <c r="K41" s="157">
        <v>1</v>
      </c>
      <c r="L41" s="157">
        <v>1</v>
      </c>
    </row>
    <row r="42" spans="1:12" s="113" customFormat="1" ht="15.75" customHeight="1">
      <c r="A42" s="133">
        <v>32</v>
      </c>
      <c r="B42" s="157">
        <v>198</v>
      </c>
      <c r="C42" s="157">
        <v>93</v>
      </c>
      <c r="D42" s="158">
        <v>105</v>
      </c>
      <c r="E42" s="158">
        <v>67</v>
      </c>
      <c r="F42" s="157">
        <v>257</v>
      </c>
      <c r="G42" s="157">
        <v>128</v>
      </c>
      <c r="H42" s="158">
        <v>129</v>
      </c>
      <c r="I42" s="158">
        <v>103</v>
      </c>
      <c r="J42" s="157">
        <v>3</v>
      </c>
      <c r="K42" s="157">
        <v>0</v>
      </c>
      <c r="L42" s="157">
        <v>3</v>
      </c>
    </row>
    <row r="43" spans="1:12" s="113" customFormat="1" ht="15.75" customHeight="1">
      <c r="A43" s="133">
        <v>33</v>
      </c>
      <c r="B43" s="157">
        <v>238</v>
      </c>
      <c r="C43" s="157">
        <v>125</v>
      </c>
      <c r="D43" s="158">
        <v>113</v>
      </c>
      <c r="E43" s="158">
        <v>68</v>
      </c>
      <c r="F43" s="157">
        <v>241</v>
      </c>
      <c r="G43" s="157">
        <v>121</v>
      </c>
      <c r="H43" s="158">
        <v>120</v>
      </c>
      <c r="I43" s="167" t="s">
        <v>33</v>
      </c>
      <c r="J43" s="157">
        <v>1</v>
      </c>
      <c r="K43" s="157">
        <v>0</v>
      </c>
      <c r="L43" s="157">
        <v>1</v>
      </c>
    </row>
    <row r="44" spans="1:12" s="113" customFormat="1" ht="21" customHeight="1" thickBot="1">
      <c r="A44" s="140">
        <v>34</v>
      </c>
      <c r="B44" s="168">
        <v>220</v>
      </c>
      <c r="C44" s="168">
        <v>105</v>
      </c>
      <c r="D44" s="169">
        <v>115</v>
      </c>
      <c r="E44" s="169">
        <v>69</v>
      </c>
      <c r="F44" s="168">
        <v>253</v>
      </c>
      <c r="G44" s="168">
        <v>116</v>
      </c>
      <c r="H44" s="169">
        <v>137</v>
      </c>
      <c r="I44" s="170" t="s">
        <v>5</v>
      </c>
      <c r="J44" s="171">
        <v>24840</v>
      </c>
      <c r="K44" s="172">
        <v>12372</v>
      </c>
      <c r="L44" s="172">
        <v>12468</v>
      </c>
    </row>
    <row r="45" spans="1:12" s="177" customFormat="1" ht="24" customHeight="1" thickTop="1" thickBot="1">
      <c r="A45" s="173" t="s">
        <v>34</v>
      </c>
      <c r="B45" s="174">
        <v>3823</v>
      </c>
      <c r="C45" s="121">
        <v>1981</v>
      </c>
      <c r="D45" s="122">
        <v>1842</v>
      </c>
      <c r="E45" s="175" t="s">
        <v>36</v>
      </c>
      <c r="F45" s="121">
        <v>15077</v>
      </c>
      <c r="G45" s="121">
        <v>7713</v>
      </c>
      <c r="H45" s="122">
        <v>7364</v>
      </c>
      <c r="I45" s="176" t="s">
        <v>37</v>
      </c>
      <c r="J45" s="121">
        <v>5940</v>
      </c>
      <c r="K45" s="121">
        <v>2678</v>
      </c>
      <c r="L45" s="121">
        <v>3262</v>
      </c>
    </row>
    <row r="46" spans="1:12" s="113" customFormat="1" ht="24" customHeight="1" thickBot="1">
      <c r="A46" s="142"/>
      <c r="B46" s="143" t="s">
        <v>39</v>
      </c>
      <c r="C46" s="144"/>
      <c r="D46" s="145"/>
      <c r="E46" s="146"/>
      <c r="F46" s="142"/>
      <c r="G46" s="147" t="s">
        <v>165</v>
      </c>
      <c r="H46" s="142"/>
      <c r="I46" s="146"/>
      <c r="J46" s="142"/>
      <c r="K46" s="148" t="s">
        <v>106</v>
      </c>
      <c r="L46" s="149"/>
    </row>
    <row r="47" spans="1:12" s="154" customFormat="1" ht="21" customHeight="1">
      <c r="A47" s="150" t="s">
        <v>1</v>
      </c>
      <c r="B47" s="151" t="s">
        <v>2</v>
      </c>
      <c r="C47" s="151" t="s">
        <v>3</v>
      </c>
      <c r="D47" s="152" t="s">
        <v>4</v>
      </c>
      <c r="E47" s="150" t="s">
        <v>1</v>
      </c>
      <c r="F47" s="151" t="s">
        <v>2</v>
      </c>
      <c r="G47" s="151" t="s">
        <v>3</v>
      </c>
      <c r="H47" s="152" t="s">
        <v>4</v>
      </c>
      <c r="I47" s="150" t="s">
        <v>1</v>
      </c>
      <c r="J47" s="151" t="s">
        <v>2</v>
      </c>
      <c r="K47" s="151" t="s">
        <v>3</v>
      </c>
      <c r="L47" s="153" t="s">
        <v>4</v>
      </c>
    </row>
    <row r="48" spans="1:12" s="114" customFormat="1" ht="25.5" customHeight="1">
      <c r="A48" s="130" t="s">
        <v>6</v>
      </c>
      <c r="B48" s="44">
        <v>362</v>
      </c>
      <c r="C48" s="44">
        <v>183</v>
      </c>
      <c r="D48" s="44">
        <v>179</v>
      </c>
      <c r="E48" s="131" t="s">
        <v>7</v>
      </c>
      <c r="F48" s="44">
        <v>541</v>
      </c>
      <c r="G48" s="44">
        <v>272</v>
      </c>
      <c r="H48" s="44">
        <v>269</v>
      </c>
      <c r="I48" s="131" t="s">
        <v>8</v>
      </c>
      <c r="J48" s="44">
        <v>475</v>
      </c>
      <c r="K48" s="44">
        <v>223</v>
      </c>
      <c r="L48" s="44">
        <v>252</v>
      </c>
    </row>
    <row r="49" spans="1:12" s="113" customFormat="1" ht="15.75" customHeight="1">
      <c r="A49" s="17">
        <v>0</v>
      </c>
      <c r="B49" s="36">
        <v>66</v>
      </c>
      <c r="C49" s="37">
        <v>33</v>
      </c>
      <c r="D49" s="37">
        <v>33</v>
      </c>
      <c r="E49" s="134">
        <v>35</v>
      </c>
      <c r="F49" s="36">
        <v>92</v>
      </c>
      <c r="G49" s="37">
        <v>51</v>
      </c>
      <c r="H49" s="37">
        <v>41</v>
      </c>
      <c r="I49" s="134">
        <v>70</v>
      </c>
      <c r="J49" s="36">
        <v>92</v>
      </c>
      <c r="K49" s="37">
        <v>37</v>
      </c>
      <c r="L49" s="37">
        <v>55</v>
      </c>
    </row>
    <row r="50" spans="1:12" s="113" customFormat="1" ht="15.75" customHeight="1">
      <c r="A50" s="133">
        <v>1</v>
      </c>
      <c r="B50" s="36">
        <v>63</v>
      </c>
      <c r="C50" s="37">
        <v>26</v>
      </c>
      <c r="D50" s="37">
        <v>37</v>
      </c>
      <c r="E50" s="134">
        <v>36</v>
      </c>
      <c r="F50" s="36">
        <v>111</v>
      </c>
      <c r="G50" s="37">
        <v>55</v>
      </c>
      <c r="H50" s="37">
        <v>56</v>
      </c>
      <c r="I50" s="134">
        <v>71</v>
      </c>
      <c r="J50" s="36">
        <v>94</v>
      </c>
      <c r="K50" s="37">
        <v>46</v>
      </c>
      <c r="L50" s="37">
        <v>48</v>
      </c>
    </row>
    <row r="51" spans="1:12" s="113" customFormat="1" ht="15.75" customHeight="1">
      <c r="A51" s="133">
        <v>2</v>
      </c>
      <c r="B51" s="36">
        <v>64</v>
      </c>
      <c r="C51" s="37">
        <v>43</v>
      </c>
      <c r="D51" s="37">
        <v>21</v>
      </c>
      <c r="E51" s="134">
        <v>37</v>
      </c>
      <c r="F51" s="36">
        <v>112</v>
      </c>
      <c r="G51" s="37">
        <v>55</v>
      </c>
      <c r="H51" s="37">
        <v>57</v>
      </c>
      <c r="I51" s="134">
        <v>72</v>
      </c>
      <c r="J51" s="36">
        <v>92</v>
      </c>
      <c r="K51" s="37">
        <v>46</v>
      </c>
      <c r="L51" s="37">
        <v>46</v>
      </c>
    </row>
    <row r="52" spans="1:12" s="113" customFormat="1" ht="15.75" customHeight="1">
      <c r="A52" s="133">
        <v>3</v>
      </c>
      <c r="B52" s="36">
        <v>95</v>
      </c>
      <c r="C52" s="37">
        <v>48</v>
      </c>
      <c r="D52" s="37">
        <v>47</v>
      </c>
      <c r="E52" s="134">
        <v>38</v>
      </c>
      <c r="F52" s="36">
        <v>100</v>
      </c>
      <c r="G52" s="37">
        <v>52</v>
      </c>
      <c r="H52" s="37">
        <v>48</v>
      </c>
      <c r="I52" s="134">
        <v>73</v>
      </c>
      <c r="J52" s="36">
        <v>109</v>
      </c>
      <c r="K52" s="37">
        <v>50</v>
      </c>
      <c r="L52" s="37">
        <v>59</v>
      </c>
    </row>
    <row r="53" spans="1:12" s="113" customFormat="1" ht="18" customHeight="1">
      <c r="A53" s="135">
        <v>4</v>
      </c>
      <c r="B53" s="105">
        <v>74</v>
      </c>
      <c r="C53" s="40">
        <v>33</v>
      </c>
      <c r="D53" s="40">
        <v>41</v>
      </c>
      <c r="E53" s="136">
        <v>39</v>
      </c>
      <c r="F53" s="39">
        <v>126</v>
      </c>
      <c r="G53" s="40">
        <v>59</v>
      </c>
      <c r="H53" s="40">
        <v>67</v>
      </c>
      <c r="I53" s="136">
        <v>74</v>
      </c>
      <c r="J53" s="39">
        <v>88</v>
      </c>
      <c r="K53" s="40">
        <v>44</v>
      </c>
      <c r="L53" s="40">
        <v>44</v>
      </c>
    </row>
    <row r="54" spans="1:12" s="114" customFormat="1" ht="25.5" customHeight="1">
      <c r="A54" s="130" t="s">
        <v>10</v>
      </c>
      <c r="B54" s="44">
        <v>438</v>
      </c>
      <c r="C54" s="44">
        <v>231</v>
      </c>
      <c r="D54" s="44">
        <v>207</v>
      </c>
      <c r="E54" s="131" t="s">
        <v>11</v>
      </c>
      <c r="F54" s="44">
        <v>606</v>
      </c>
      <c r="G54" s="44">
        <v>304</v>
      </c>
      <c r="H54" s="44">
        <v>302</v>
      </c>
      <c r="I54" s="131" t="s">
        <v>12</v>
      </c>
      <c r="J54" s="44">
        <v>417</v>
      </c>
      <c r="K54" s="44">
        <v>192</v>
      </c>
      <c r="L54" s="44">
        <v>225</v>
      </c>
    </row>
    <row r="55" spans="1:12" s="113" customFormat="1" ht="15.75" customHeight="1">
      <c r="A55" s="133">
        <v>5</v>
      </c>
      <c r="B55" s="36">
        <v>96</v>
      </c>
      <c r="C55" s="37">
        <v>48</v>
      </c>
      <c r="D55" s="37">
        <v>48</v>
      </c>
      <c r="E55" s="134">
        <v>40</v>
      </c>
      <c r="F55" s="36">
        <v>105</v>
      </c>
      <c r="G55" s="37">
        <v>62</v>
      </c>
      <c r="H55" s="37">
        <v>43</v>
      </c>
      <c r="I55" s="134">
        <v>75</v>
      </c>
      <c r="J55" s="36">
        <v>107</v>
      </c>
      <c r="K55" s="37">
        <v>45</v>
      </c>
      <c r="L55" s="37">
        <v>62</v>
      </c>
    </row>
    <row r="56" spans="1:12" s="113" customFormat="1" ht="15.75" customHeight="1">
      <c r="A56" s="133">
        <v>6</v>
      </c>
      <c r="B56" s="36">
        <v>59</v>
      </c>
      <c r="C56" s="37">
        <v>33</v>
      </c>
      <c r="D56" s="37">
        <v>26</v>
      </c>
      <c r="E56" s="134">
        <v>41</v>
      </c>
      <c r="F56" s="36">
        <v>127</v>
      </c>
      <c r="G56" s="37">
        <v>62</v>
      </c>
      <c r="H56" s="37">
        <v>65</v>
      </c>
      <c r="I56" s="134">
        <v>76</v>
      </c>
      <c r="J56" s="36">
        <v>85</v>
      </c>
      <c r="K56" s="37">
        <v>46</v>
      </c>
      <c r="L56" s="37">
        <v>39</v>
      </c>
    </row>
    <row r="57" spans="1:12" s="113" customFormat="1" ht="15.75" customHeight="1">
      <c r="A57" s="133">
        <v>7</v>
      </c>
      <c r="B57" s="36">
        <v>107</v>
      </c>
      <c r="C57" s="37">
        <v>55</v>
      </c>
      <c r="D57" s="37">
        <v>52</v>
      </c>
      <c r="E57" s="134">
        <v>42</v>
      </c>
      <c r="F57" s="36">
        <v>111</v>
      </c>
      <c r="G57" s="37">
        <v>52</v>
      </c>
      <c r="H57" s="37">
        <v>59</v>
      </c>
      <c r="I57" s="134">
        <v>77</v>
      </c>
      <c r="J57" s="36">
        <v>96</v>
      </c>
      <c r="K57" s="37">
        <v>40</v>
      </c>
      <c r="L57" s="37">
        <v>56</v>
      </c>
    </row>
    <row r="58" spans="1:12" s="113" customFormat="1" ht="15.75" customHeight="1">
      <c r="A58" s="133">
        <v>8</v>
      </c>
      <c r="B58" s="36">
        <v>82</v>
      </c>
      <c r="C58" s="37">
        <v>42</v>
      </c>
      <c r="D58" s="37">
        <v>40</v>
      </c>
      <c r="E58" s="134">
        <v>43</v>
      </c>
      <c r="F58" s="36">
        <v>142</v>
      </c>
      <c r="G58" s="37">
        <v>70</v>
      </c>
      <c r="H58" s="37">
        <v>72</v>
      </c>
      <c r="I58" s="134">
        <v>78</v>
      </c>
      <c r="J58" s="36">
        <v>79</v>
      </c>
      <c r="K58" s="37">
        <v>38</v>
      </c>
      <c r="L58" s="37">
        <v>41</v>
      </c>
    </row>
    <row r="59" spans="1:12" s="113" customFormat="1" ht="18" customHeight="1">
      <c r="A59" s="135">
        <v>9</v>
      </c>
      <c r="B59" s="39">
        <v>94</v>
      </c>
      <c r="C59" s="40">
        <v>53</v>
      </c>
      <c r="D59" s="40">
        <v>41</v>
      </c>
      <c r="E59" s="136">
        <v>44</v>
      </c>
      <c r="F59" s="39">
        <v>121</v>
      </c>
      <c r="G59" s="40">
        <v>58</v>
      </c>
      <c r="H59" s="40">
        <v>63</v>
      </c>
      <c r="I59" s="136">
        <v>79</v>
      </c>
      <c r="J59" s="39">
        <v>50</v>
      </c>
      <c r="K59" s="40">
        <v>23</v>
      </c>
      <c r="L59" s="40">
        <v>27</v>
      </c>
    </row>
    <row r="60" spans="1:12" s="114" customFormat="1" ht="25.5" customHeight="1">
      <c r="A60" s="130" t="s">
        <v>19</v>
      </c>
      <c r="B60" s="44">
        <v>444</v>
      </c>
      <c r="C60" s="44">
        <v>248</v>
      </c>
      <c r="D60" s="44">
        <v>196</v>
      </c>
      <c r="E60" s="131" t="s">
        <v>20</v>
      </c>
      <c r="F60" s="44">
        <v>535</v>
      </c>
      <c r="G60" s="44">
        <v>284</v>
      </c>
      <c r="H60" s="44">
        <v>251</v>
      </c>
      <c r="I60" s="131" t="s">
        <v>21</v>
      </c>
      <c r="J60" s="44">
        <v>305</v>
      </c>
      <c r="K60" s="44">
        <v>131</v>
      </c>
      <c r="L60" s="44">
        <v>174</v>
      </c>
    </row>
    <row r="61" spans="1:12" s="113" customFormat="1" ht="15.75" customHeight="1">
      <c r="A61" s="133">
        <v>10</v>
      </c>
      <c r="B61" s="36">
        <v>77</v>
      </c>
      <c r="C61" s="37">
        <v>46</v>
      </c>
      <c r="D61" s="37">
        <v>31</v>
      </c>
      <c r="E61" s="134">
        <v>45</v>
      </c>
      <c r="F61" s="36">
        <v>105</v>
      </c>
      <c r="G61" s="37">
        <v>54</v>
      </c>
      <c r="H61" s="37">
        <v>51</v>
      </c>
      <c r="I61" s="134">
        <v>80</v>
      </c>
      <c r="J61" s="36">
        <v>51</v>
      </c>
      <c r="K61" s="37">
        <v>24</v>
      </c>
      <c r="L61" s="37">
        <v>27</v>
      </c>
    </row>
    <row r="62" spans="1:12" s="113" customFormat="1" ht="15.75" customHeight="1">
      <c r="A62" s="133">
        <v>11</v>
      </c>
      <c r="B62" s="36">
        <v>85</v>
      </c>
      <c r="C62" s="37">
        <v>48</v>
      </c>
      <c r="D62" s="37">
        <v>37</v>
      </c>
      <c r="E62" s="134">
        <v>46</v>
      </c>
      <c r="F62" s="36">
        <v>100</v>
      </c>
      <c r="G62" s="37">
        <v>59</v>
      </c>
      <c r="H62" s="37">
        <v>41</v>
      </c>
      <c r="I62" s="134">
        <v>81</v>
      </c>
      <c r="J62" s="36">
        <v>66</v>
      </c>
      <c r="K62" s="37">
        <v>30</v>
      </c>
      <c r="L62" s="37">
        <v>36</v>
      </c>
    </row>
    <row r="63" spans="1:12" s="113" customFormat="1" ht="15.75" customHeight="1">
      <c r="A63" s="133">
        <v>12</v>
      </c>
      <c r="B63" s="36">
        <v>104</v>
      </c>
      <c r="C63" s="37">
        <v>65</v>
      </c>
      <c r="D63" s="37">
        <v>39</v>
      </c>
      <c r="E63" s="134">
        <v>47</v>
      </c>
      <c r="F63" s="36">
        <v>122</v>
      </c>
      <c r="G63" s="37">
        <v>68</v>
      </c>
      <c r="H63" s="37">
        <v>54</v>
      </c>
      <c r="I63" s="134">
        <v>82</v>
      </c>
      <c r="J63" s="36">
        <v>57</v>
      </c>
      <c r="K63" s="37">
        <v>28</v>
      </c>
      <c r="L63" s="37">
        <v>29</v>
      </c>
    </row>
    <row r="64" spans="1:12" s="113" customFormat="1" ht="15.75" customHeight="1">
      <c r="A64" s="133">
        <v>13</v>
      </c>
      <c r="B64" s="36">
        <v>90</v>
      </c>
      <c r="C64" s="37">
        <v>45</v>
      </c>
      <c r="D64" s="37">
        <v>45</v>
      </c>
      <c r="E64" s="134">
        <v>48</v>
      </c>
      <c r="F64" s="36">
        <v>105</v>
      </c>
      <c r="G64" s="37">
        <v>53</v>
      </c>
      <c r="H64" s="37">
        <v>52</v>
      </c>
      <c r="I64" s="134">
        <v>83</v>
      </c>
      <c r="J64" s="36">
        <v>60</v>
      </c>
      <c r="K64" s="37">
        <v>21</v>
      </c>
      <c r="L64" s="37">
        <v>39</v>
      </c>
    </row>
    <row r="65" spans="1:12" s="113" customFormat="1" ht="18" customHeight="1">
      <c r="A65" s="135">
        <v>14</v>
      </c>
      <c r="B65" s="39">
        <v>88</v>
      </c>
      <c r="C65" s="40">
        <v>44</v>
      </c>
      <c r="D65" s="40">
        <v>44</v>
      </c>
      <c r="E65" s="136">
        <v>49</v>
      </c>
      <c r="F65" s="39">
        <v>103</v>
      </c>
      <c r="G65" s="40">
        <v>50</v>
      </c>
      <c r="H65" s="40">
        <v>53</v>
      </c>
      <c r="I65" s="136">
        <v>84</v>
      </c>
      <c r="J65" s="39">
        <v>71</v>
      </c>
      <c r="K65" s="40">
        <v>28</v>
      </c>
      <c r="L65" s="40">
        <v>43</v>
      </c>
    </row>
    <row r="66" spans="1:12" s="114" customFormat="1" ht="25.5" customHeight="1">
      <c r="A66" s="130" t="s">
        <v>22</v>
      </c>
      <c r="B66" s="44">
        <v>413</v>
      </c>
      <c r="C66" s="44">
        <v>216</v>
      </c>
      <c r="D66" s="44">
        <v>197</v>
      </c>
      <c r="E66" s="131" t="s">
        <v>23</v>
      </c>
      <c r="F66" s="44">
        <v>561</v>
      </c>
      <c r="G66" s="44">
        <v>288</v>
      </c>
      <c r="H66" s="44">
        <v>273</v>
      </c>
      <c r="I66" s="131" t="s">
        <v>24</v>
      </c>
      <c r="J66" s="44">
        <v>246</v>
      </c>
      <c r="K66" s="44">
        <v>98</v>
      </c>
      <c r="L66" s="44">
        <v>148</v>
      </c>
    </row>
    <row r="67" spans="1:12" s="113" customFormat="1" ht="15.75" customHeight="1">
      <c r="A67" s="133">
        <v>15</v>
      </c>
      <c r="B67" s="36">
        <v>89</v>
      </c>
      <c r="C67" s="37">
        <v>46</v>
      </c>
      <c r="D67" s="37">
        <v>43</v>
      </c>
      <c r="E67" s="134">
        <v>50</v>
      </c>
      <c r="F67" s="36">
        <v>113</v>
      </c>
      <c r="G67" s="37">
        <v>61</v>
      </c>
      <c r="H67" s="37">
        <v>52</v>
      </c>
      <c r="I67" s="134">
        <v>85</v>
      </c>
      <c r="J67" s="36">
        <v>63</v>
      </c>
      <c r="K67" s="37">
        <v>26</v>
      </c>
      <c r="L67" s="37">
        <v>37</v>
      </c>
    </row>
    <row r="68" spans="1:12" s="113" customFormat="1" ht="15.75" customHeight="1">
      <c r="A68" s="133">
        <v>16</v>
      </c>
      <c r="B68" s="36">
        <v>89</v>
      </c>
      <c r="C68" s="37">
        <v>43</v>
      </c>
      <c r="D68" s="37">
        <v>46</v>
      </c>
      <c r="E68" s="134">
        <v>51</v>
      </c>
      <c r="F68" s="36">
        <v>120</v>
      </c>
      <c r="G68" s="37">
        <v>61</v>
      </c>
      <c r="H68" s="37">
        <v>59</v>
      </c>
      <c r="I68" s="134">
        <v>86</v>
      </c>
      <c r="J68" s="36">
        <v>42</v>
      </c>
      <c r="K68" s="37">
        <v>14</v>
      </c>
      <c r="L68" s="37">
        <v>28</v>
      </c>
    </row>
    <row r="69" spans="1:12" s="113" customFormat="1" ht="15.75" customHeight="1">
      <c r="A69" s="133">
        <v>17</v>
      </c>
      <c r="B69" s="36">
        <v>85</v>
      </c>
      <c r="C69" s="37">
        <v>46</v>
      </c>
      <c r="D69" s="37">
        <v>39</v>
      </c>
      <c r="E69" s="134">
        <v>52</v>
      </c>
      <c r="F69" s="36">
        <v>118</v>
      </c>
      <c r="G69" s="37">
        <v>56</v>
      </c>
      <c r="H69" s="37">
        <v>62</v>
      </c>
      <c r="I69" s="134">
        <v>87</v>
      </c>
      <c r="J69" s="36">
        <v>54</v>
      </c>
      <c r="K69" s="37">
        <v>27</v>
      </c>
      <c r="L69" s="37">
        <v>27</v>
      </c>
    </row>
    <row r="70" spans="1:12" s="113" customFormat="1" ht="15.75" customHeight="1">
      <c r="A70" s="133">
        <v>18</v>
      </c>
      <c r="B70" s="36">
        <v>72</v>
      </c>
      <c r="C70" s="37">
        <v>41</v>
      </c>
      <c r="D70" s="37">
        <v>31</v>
      </c>
      <c r="E70" s="134">
        <v>53</v>
      </c>
      <c r="F70" s="36">
        <v>109</v>
      </c>
      <c r="G70" s="37">
        <v>57</v>
      </c>
      <c r="H70" s="37">
        <v>52</v>
      </c>
      <c r="I70" s="134">
        <v>88</v>
      </c>
      <c r="J70" s="36">
        <v>43</v>
      </c>
      <c r="K70" s="37">
        <v>16</v>
      </c>
      <c r="L70" s="37">
        <v>27</v>
      </c>
    </row>
    <row r="71" spans="1:12" s="113" customFormat="1" ht="18" customHeight="1">
      <c r="A71" s="135">
        <v>19</v>
      </c>
      <c r="B71" s="39">
        <v>78</v>
      </c>
      <c r="C71" s="40">
        <v>40</v>
      </c>
      <c r="D71" s="40">
        <v>38</v>
      </c>
      <c r="E71" s="136">
        <v>54</v>
      </c>
      <c r="F71" s="39">
        <v>101</v>
      </c>
      <c r="G71" s="40">
        <v>53</v>
      </c>
      <c r="H71" s="40">
        <v>48</v>
      </c>
      <c r="I71" s="136">
        <v>89</v>
      </c>
      <c r="J71" s="39">
        <v>44</v>
      </c>
      <c r="K71" s="40">
        <v>15</v>
      </c>
      <c r="L71" s="40">
        <v>29</v>
      </c>
    </row>
    <row r="72" spans="1:12" s="114" customFormat="1" ht="25.5" customHeight="1">
      <c r="A72" s="130" t="s">
        <v>25</v>
      </c>
      <c r="B72" s="44">
        <v>335</v>
      </c>
      <c r="C72" s="44">
        <v>173</v>
      </c>
      <c r="D72" s="44">
        <v>162</v>
      </c>
      <c r="E72" s="131" t="s">
        <v>26</v>
      </c>
      <c r="F72" s="44">
        <v>491</v>
      </c>
      <c r="G72" s="44">
        <v>250</v>
      </c>
      <c r="H72" s="44">
        <v>241</v>
      </c>
      <c r="I72" s="131" t="s">
        <v>27</v>
      </c>
      <c r="J72" s="44">
        <v>105</v>
      </c>
      <c r="K72" s="44">
        <v>39</v>
      </c>
      <c r="L72" s="44">
        <v>66</v>
      </c>
    </row>
    <row r="73" spans="1:12" s="113" customFormat="1" ht="15.75" customHeight="1">
      <c r="A73" s="133">
        <v>20</v>
      </c>
      <c r="B73" s="36">
        <v>61</v>
      </c>
      <c r="C73" s="37">
        <v>30</v>
      </c>
      <c r="D73" s="37">
        <v>31</v>
      </c>
      <c r="E73" s="134">
        <v>55</v>
      </c>
      <c r="F73" s="36">
        <v>126</v>
      </c>
      <c r="G73" s="37">
        <v>68</v>
      </c>
      <c r="H73" s="37">
        <v>58</v>
      </c>
      <c r="I73" s="134">
        <v>90</v>
      </c>
      <c r="J73" s="36">
        <v>34</v>
      </c>
      <c r="K73" s="37">
        <v>14</v>
      </c>
      <c r="L73" s="37">
        <v>20</v>
      </c>
    </row>
    <row r="74" spans="1:12" s="113" customFormat="1" ht="15.75" customHeight="1">
      <c r="A74" s="133">
        <v>21</v>
      </c>
      <c r="B74" s="36">
        <v>77</v>
      </c>
      <c r="C74" s="37">
        <v>43</v>
      </c>
      <c r="D74" s="37">
        <v>34</v>
      </c>
      <c r="E74" s="134">
        <v>56</v>
      </c>
      <c r="F74" s="36">
        <v>109</v>
      </c>
      <c r="G74" s="37">
        <v>47</v>
      </c>
      <c r="H74" s="37">
        <v>62</v>
      </c>
      <c r="I74" s="134">
        <v>91</v>
      </c>
      <c r="J74" s="36">
        <v>21</v>
      </c>
      <c r="K74" s="37">
        <v>10</v>
      </c>
      <c r="L74" s="37">
        <v>11</v>
      </c>
    </row>
    <row r="75" spans="1:12" s="113" customFormat="1" ht="15.75" customHeight="1">
      <c r="A75" s="133">
        <v>22</v>
      </c>
      <c r="B75" s="36">
        <v>67</v>
      </c>
      <c r="C75" s="37">
        <v>41</v>
      </c>
      <c r="D75" s="37">
        <v>26</v>
      </c>
      <c r="E75" s="134">
        <v>57</v>
      </c>
      <c r="F75" s="36">
        <v>101</v>
      </c>
      <c r="G75" s="37">
        <v>52</v>
      </c>
      <c r="H75" s="37">
        <v>49</v>
      </c>
      <c r="I75" s="134">
        <v>92</v>
      </c>
      <c r="J75" s="36">
        <v>17</v>
      </c>
      <c r="K75" s="37">
        <v>5</v>
      </c>
      <c r="L75" s="37">
        <v>12</v>
      </c>
    </row>
    <row r="76" spans="1:12" s="113" customFormat="1" ht="15.75" customHeight="1">
      <c r="A76" s="133">
        <v>23</v>
      </c>
      <c r="B76" s="36">
        <v>69</v>
      </c>
      <c r="C76" s="37">
        <v>36</v>
      </c>
      <c r="D76" s="37">
        <v>33</v>
      </c>
      <c r="E76" s="134">
        <v>58</v>
      </c>
      <c r="F76" s="36">
        <v>92</v>
      </c>
      <c r="G76" s="37">
        <v>49</v>
      </c>
      <c r="H76" s="37">
        <v>43</v>
      </c>
      <c r="I76" s="134">
        <v>93</v>
      </c>
      <c r="J76" s="36">
        <v>17</v>
      </c>
      <c r="K76" s="37">
        <v>3</v>
      </c>
      <c r="L76" s="37">
        <v>14</v>
      </c>
    </row>
    <row r="77" spans="1:12" s="113" customFormat="1" ht="18" customHeight="1">
      <c r="A77" s="135">
        <v>24</v>
      </c>
      <c r="B77" s="39">
        <v>61</v>
      </c>
      <c r="C77" s="40">
        <v>23</v>
      </c>
      <c r="D77" s="40">
        <v>38</v>
      </c>
      <c r="E77" s="136">
        <v>59</v>
      </c>
      <c r="F77" s="39">
        <v>63</v>
      </c>
      <c r="G77" s="40">
        <v>34</v>
      </c>
      <c r="H77" s="40">
        <v>29</v>
      </c>
      <c r="I77" s="136">
        <v>94</v>
      </c>
      <c r="J77" s="39">
        <v>16</v>
      </c>
      <c r="K77" s="40">
        <v>7</v>
      </c>
      <c r="L77" s="40">
        <v>9</v>
      </c>
    </row>
    <row r="78" spans="1:12" s="114" customFormat="1" ht="25.5" customHeight="1">
      <c r="A78" s="130" t="s">
        <v>28</v>
      </c>
      <c r="B78" s="44">
        <v>385</v>
      </c>
      <c r="C78" s="44">
        <v>201</v>
      </c>
      <c r="D78" s="44">
        <v>184</v>
      </c>
      <c r="E78" s="131" t="s">
        <v>29</v>
      </c>
      <c r="F78" s="44">
        <v>422</v>
      </c>
      <c r="G78" s="44">
        <v>224</v>
      </c>
      <c r="H78" s="44">
        <v>198</v>
      </c>
      <c r="I78" s="138" t="s">
        <v>30</v>
      </c>
      <c r="J78" s="44">
        <v>45</v>
      </c>
      <c r="K78" s="44">
        <v>12</v>
      </c>
      <c r="L78" s="44">
        <v>33</v>
      </c>
    </row>
    <row r="79" spans="1:12" s="113" customFormat="1" ht="15.75" customHeight="1">
      <c r="A79" s="133">
        <v>25</v>
      </c>
      <c r="B79" s="36">
        <v>66</v>
      </c>
      <c r="C79" s="37">
        <v>32</v>
      </c>
      <c r="D79" s="37">
        <v>34</v>
      </c>
      <c r="E79" s="134">
        <v>60</v>
      </c>
      <c r="F79" s="36">
        <v>105</v>
      </c>
      <c r="G79" s="37">
        <v>62</v>
      </c>
      <c r="H79" s="37">
        <v>43</v>
      </c>
      <c r="I79" s="134">
        <v>95</v>
      </c>
      <c r="J79" s="36">
        <v>11</v>
      </c>
      <c r="K79" s="37">
        <v>2</v>
      </c>
      <c r="L79" s="37">
        <v>9</v>
      </c>
    </row>
    <row r="80" spans="1:12" s="113" customFormat="1" ht="15.75" customHeight="1">
      <c r="A80" s="133">
        <v>26</v>
      </c>
      <c r="B80" s="36">
        <v>83</v>
      </c>
      <c r="C80" s="37">
        <v>46</v>
      </c>
      <c r="D80" s="37">
        <v>37</v>
      </c>
      <c r="E80" s="134">
        <v>61</v>
      </c>
      <c r="F80" s="36">
        <v>99</v>
      </c>
      <c r="G80" s="37">
        <v>50</v>
      </c>
      <c r="H80" s="37">
        <v>49</v>
      </c>
      <c r="I80" s="134">
        <v>96</v>
      </c>
      <c r="J80" s="36">
        <v>14</v>
      </c>
      <c r="K80" s="37">
        <v>3</v>
      </c>
      <c r="L80" s="37">
        <v>11</v>
      </c>
    </row>
    <row r="81" spans="1:12" s="113" customFormat="1" ht="15.75" customHeight="1">
      <c r="A81" s="133">
        <v>27</v>
      </c>
      <c r="B81" s="36">
        <v>69</v>
      </c>
      <c r="C81" s="37">
        <v>39</v>
      </c>
      <c r="D81" s="37">
        <v>30</v>
      </c>
      <c r="E81" s="134">
        <v>62</v>
      </c>
      <c r="F81" s="36">
        <v>74</v>
      </c>
      <c r="G81" s="37">
        <v>35</v>
      </c>
      <c r="H81" s="37">
        <v>39</v>
      </c>
      <c r="I81" s="134">
        <v>97</v>
      </c>
      <c r="J81" s="36">
        <v>9</v>
      </c>
      <c r="K81" s="37">
        <v>3</v>
      </c>
      <c r="L81" s="37">
        <v>6</v>
      </c>
    </row>
    <row r="82" spans="1:12" s="113" customFormat="1" ht="15.75" customHeight="1">
      <c r="A82" s="133">
        <v>28</v>
      </c>
      <c r="B82" s="36">
        <v>82</v>
      </c>
      <c r="C82" s="37">
        <v>46</v>
      </c>
      <c r="D82" s="37">
        <v>36</v>
      </c>
      <c r="E82" s="134">
        <v>63</v>
      </c>
      <c r="F82" s="36">
        <v>66</v>
      </c>
      <c r="G82" s="37">
        <v>40</v>
      </c>
      <c r="H82" s="37">
        <v>26</v>
      </c>
      <c r="I82" s="134">
        <v>98</v>
      </c>
      <c r="J82" s="36">
        <v>2</v>
      </c>
      <c r="K82" s="37">
        <v>1</v>
      </c>
      <c r="L82" s="37">
        <v>1</v>
      </c>
    </row>
    <row r="83" spans="1:12" s="113" customFormat="1" ht="18" customHeight="1">
      <c r="A83" s="135">
        <v>29</v>
      </c>
      <c r="B83" s="39">
        <v>85</v>
      </c>
      <c r="C83" s="40">
        <v>38</v>
      </c>
      <c r="D83" s="40">
        <v>47</v>
      </c>
      <c r="E83" s="136">
        <v>64</v>
      </c>
      <c r="F83" s="39">
        <v>78</v>
      </c>
      <c r="G83" s="40">
        <v>37</v>
      </c>
      <c r="H83" s="40">
        <v>41</v>
      </c>
      <c r="I83" s="134">
        <v>99</v>
      </c>
      <c r="J83" s="36">
        <v>7</v>
      </c>
      <c r="K83" s="37">
        <v>3</v>
      </c>
      <c r="L83" s="37">
        <v>4</v>
      </c>
    </row>
    <row r="84" spans="1:12" s="114" customFormat="1" ht="25.5" customHeight="1">
      <c r="A84" s="130" t="s">
        <v>31</v>
      </c>
      <c r="B84" s="44">
        <v>450</v>
      </c>
      <c r="C84" s="44">
        <v>223</v>
      </c>
      <c r="D84" s="44">
        <v>227</v>
      </c>
      <c r="E84" s="131" t="s">
        <v>32</v>
      </c>
      <c r="F84" s="44">
        <v>378</v>
      </c>
      <c r="G84" s="44">
        <v>185</v>
      </c>
      <c r="H84" s="44">
        <v>193</v>
      </c>
      <c r="I84" s="178">
        <v>100</v>
      </c>
      <c r="J84" s="47">
        <v>0</v>
      </c>
      <c r="K84" s="48">
        <v>0</v>
      </c>
      <c r="L84" s="48">
        <v>0</v>
      </c>
    </row>
    <row r="85" spans="1:12" s="113" customFormat="1" ht="15.75" customHeight="1">
      <c r="A85" s="133">
        <v>30</v>
      </c>
      <c r="B85" s="36">
        <v>85</v>
      </c>
      <c r="C85" s="37">
        <v>43</v>
      </c>
      <c r="D85" s="37">
        <v>42</v>
      </c>
      <c r="E85" s="134">
        <v>65</v>
      </c>
      <c r="F85" s="36">
        <v>79</v>
      </c>
      <c r="G85" s="37">
        <v>38</v>
      </c>
      <c r="H85" s="37">
        <v>41</v>
      </c>
      <c r="I85" s="134">
        <v>101</v>
      </c>
      <c r="J85" s="36">
        <v>1</v>
      </c>
      <c r="K85" s="37">
        <v>0</v>
      </c>
      <c r="L85" s="37">
        <v>1</v>
      </c>
    </row>
    <row r="86" spans="1:12" s="113" customFormat="1" ht="15.75" customHeight="1">
      <c r="A86" s="133">
        <v>31</v>
      </c>
      <c r="B86" s="36">
        <v>82</v>
      </c>
      <c r="C86" s="37">
        <v>36</v>
      </c>
      <c r="D86" s="37">
        <v>46</v>
      </c>
      <c r="E86" s="134">
        <v>66</v>
      </c>
      <c r="F86" s="36">
        <v>71</v>
      </c>
      <c r="G86" s="37">
        <v>35</v>
      </c>
      <c r="H86" s="37">
        <v>36</v>
      </c>
      <c r="I86" s="134">
        <v>102</v>
      </c>
      <c r="J86" s="36">
        <v>0</v>
      </c>
      <c r="K86" s="37">
        <v>0</v>
      </c>
      <c r="L86" s="37">
        <v>0</v>
      </c>
    </row>
    <row r="87" spans="1:12" s="113" customFormat="1" ht="15.75" customHeight="1">
      <c r="A87" s="133">
        <v>32</v>
      </c>
      <c r="B87" s="36">
        <v>76</v>
      </c>
      <c r="C87" s="37">
        <v>34</v>
      </c>
      <c r="D87" s="37">
        <v>42</v>
      </c>
      <c r="E87" s="134">
        <v>67</v>
      </c>
      <c r="F87" s="36">
        <v>83</v>
      </c>
      <c r="G87" s="37">
        <v>40</v>
      </c>
      <c r="H87" s="37">
        <v>43</v>
      </c>
      <c r="I87" s="134">
        <v>103</v>
      </c>
      <c r="J87" s="36">
        <v>0</v>
      </c>
      <c r="K87" s="37">
        <v>0</v>
      </c>
      <c r="L87" s="37">
        <v>0</v>
      </c>
    </row>
    <row r="88" spans="1:12" s="113" customFormat="1" ht="15.75" customHeight="1">
      <c r="A88" s="133">
        <v>33</v>
      </c>
      <c r="B88" s="36">
        <v>106</v>
      </c>
      <c r="C88" s="37">
        <v>59</v>
      </c>
      <c r="D88" s="37">
        <v>47</v>
      </c>
      <c r="E88" s="134">
        <v>68</v>
      </c>
      <c r="F88" s="36">
        <v>70</v>
      </c>
      <c r="G88" s="37">
        <v>38</v>
      </c>
      <c r="H88" s="37">
        <v>32</v>
      </c>
      <c r="I88" s="139" t="s">
        <v>33</v>
      </c>
      <c r="J88" s="39">
        <v>1</v>
      </c>
      <c r="K88" s="40">
        <v>0</v>
      </c>
      <c r="L88" s="40">
        <v>1</v>
      </c>
    </row>
    <row r="89" spans="1:12" s="113" customFormat="1" ht="21" customHeight="1" thickBot="1">
      <c r="A89" s="140">
        <v>34</v>
      </c>
      <c r="B89" s="36">
        <v>101</v>
      </c>
      <c r="C89" s="37">
        <v>51</v>
      </c>
      <c r="D89" s="37">
        <v>50</v>
      </c>
      <c r="E89" s="134">
        <v>69</v>
      </c>
      <c r="F89" s="36">
        <v>75</v>
      </c>
      <c r="G89" s="37">
        <v>34</v>
      </c>
      <c r="H89" s="37">
        <v>41</v>
      </c>
      <c r="I89" s="179" t="s">
        <v>5</v>
      </c>
      <c r="J89" s="47">
        <v>7954</v>
      </c>
      <c r="K89" s="47">
        <v>3977</v>
      </c>
      <c r="L89" s="47">
        <v>3977</v>
      </c>
    </row>
    <row r="90" spans="1:12" s="182" customFormat="1" ht="24" customHeight="1" thickTop="1" thickBot="1">
      <c r="A90" s="173" t="s">
        <v>34</v>
      </c>
      <c r="B90" s="115">
        <v>1244</v>
      </c>
      <c r="C90" s="116">
        <v>662</v>
      </c>
      <c r="D90" s="116">
        <v>582</v>
      </c>
      <c r="E90" s="180" t="s">
        <v>36</v>
      </c>
      <c r="F90" s="116">
        <v>4739</v>
      </c>
      <c r="G90" s="116">
        <v>2435</v>
      </c>
      <c r="H90" s="116">
        <v>2304</v>
      </c>
      <c r="I90" s="181" t="s">
        <v>37</v>
      </c>
      <c r="J90" s="116">
        <v>1971</v>
      </c>
      <c r="K90" s="116">
        <v>880</v>
      </c>
      <c r="L90" s="116">
        <v>1091</v>
      </c>
    </row>
    <row r="91" spans="1:12" s="113" customFormat="1" ht="24" customHeight="1" thickBot="1">
      <c r="A91" s="142"/>
      <c r="B91" s="143" t="s">
        <v>39</v>
      </c>
      <c r="C91" s="144"/>
      <c r="D91" s="145"/>
      <c r="E91" s="146"/>
      <c r="F91" s="142"/>
      <c r="G91" s="147" t="s">
        <v>165</v>
      </c>
      <c r="H91" s="142"/>
      <c r="I91" s="146"/>
      <c r="J91" s="142"/>
      <c r="K91" s="183" t="s">
        <v>107</v>
      </c>
      <c r="L91" s="149"/>
    </row>
    <row r="92" spans="1:12" s="154" customFormat="1" ht="21" customHeight="1">
      <c r="A92" s="150" t="s">
        <v>1</v>
      </c>
      <c r="B92" s="151" t="s">
        <v>2</v>
      </c>
      <c r="C92" s="151" t="s">
        <v>3</v>
      </c>
      <c r="D92" s="152" t="s">
        <v>4</v>
      </c>
      <c r="E92" s="150" t="s">
        <v>1</v>
      </c>
      <c r="F92" s="151" t="s">
        <v>2</v>
      </c>
      <c r="G92" s="151" t="s">
        <v>3</v>
      </c>
      <c r="H92" s="152" t="s">
        <v>4</v>
      </c>
      <c r="I92" s="150" t="s">
        <v>1</v>
      </c>
      <c r="J92" s="151" t="s">
        <v>2</v>
      </c>
      <c r="K92" s="151" t="s">
        <v>3</v>
      </c>
      <c r="L92" s="153" t="s">
        <v>4</v>
      </c>
    </row>
    <row r="93" spans="1:12" s="114" customFormat="1" ht="25.5" customHeight="1">
      <c r="A93" s="130" t="s">
        <v>6</v>
      </c>
      <c r="B93" s="44">
        <v>121</v>
      </c>
      <c r="C93" s="44">
        <v>68</v>
      </c>
      <c r="D93" s="44">
        <v>53</v>
      </c>
      <c r="E93" s="131" t="s">
        <v>7</v>
      </c>
      <c r="F93" s="44">
        <v>187</v>
      </c>
      <c r="G93" s="44">
        <v>100</v>
      </c>
      <c r="H93" s="44">
        <v>87</v>
      </c>
      <c r="I93" s="131" t="s">
        <v>8</v>
      </c>
      <c r="J93" s="44">
        <v>177</v>
      </c>
      <c r="K93" s="44">
        <v>81</v>
      </c>
      <c r="L93" s="44">
        <v>96</v>
      </c>
    </row>
    <row r="94" spans="1:12" s="113" customFormat="1" ht="15.75" customHeight="1">
      <c r="A94" s="17">
        <v>0</v>
      </c>
      <c r="B94" s="36">
        <v>26</v>
      </c>
      <c r="C94" s="37">
        <v>14</v>
      </c>
      <c r="D94" s="37">
        <v>12</v>
      </c>
      <c r="E94" s="134">
        <v>35</v>
      </c>
      <c r="F94" s="36">
        <v>33</v>
      </c>
      <c r="G94" s="37">
        <v>19</v>
      </c>
      <c r="H94" s="37">
        <v>14</v>
      </c>
      <c r="I94" s="134">
        <v>70</v>
      </c>
      <c r="J94" s="36">
        <v>28</v>
      </c>
      <c r="K94" s="37">
        <v>13</v>
      </c>
      <c r="L94" s="37">
        <v>15</v>
      </c>
    </row>
    <row r="95" spans="1:12" s="113" customFormat="1" ht="15.75" customHeight="1">
      <c r="A95" s="133">
        <v>1</v>
      </c>
      <c r="B95" s="36">
        <v>25</v>
      </c>
      <c r="C95" s="37">
        <v>16</v>
      </c>
      <c r="D95" s="37">
        <v>9</v>
      </c>
      <c r="E95" s="134">
        <v>36</v>
      </c>
      <c r="F95" s="36">
        <v>36</v>
      </c>
      <c r="G95" s="37">
        <v>22</v>
      </c>
      <c r="H95" s="37">
        <v>14</v>
      </c>
      <c r="I95" s="134">
        <v>71</v>
      </c>
      <c r="J95" s="36">
        <v>39</v>
      </c>
      <c r="K95" s="37">
        <v>14</v>
      </c>
      <c r="L95" s="37">
        <v>25</v>
      </c>
    </row>
    <row r="96" spans="1:12" s="113" customFormat="1" ht="15.75" customHeight="1">
      <c r="A96" s="133">
        <v>2</v>
      </c>
      <c r="B96" s="36">
        <v>15</v>
      </c>
      <c r="C96" s="37">
        <v>7</v>
      </c>
      <c r="D96" s="37">
        <v>8</v>
      </c>
      <c r="E96" s="134">
        <v>37</v>
      </c>
      <c r="F96" s="36">
        <v>39</v>
      </c>
      <c r="G96" s="37">
        <v>20</v>
      </c>
      <c r="H96" s="37">
        <v>19</v>
      </c>
      <c r="I96" s="134">
        <v>72</v>
      </c>
      <c r="J96" s="36">
        <v>40</v>
      </c>
      <c r="K96" s="37">
        <v>21</v>
      </c>
      <c r="L96" s="37">
        <v>19</v>
      </c>
    </row>
    <row r="97" spans="1:12" s="113" customFormat="1" ht="15.75" customHeight="1">
      <c r="A97" s="133">
        <v>3</v>
      </c>
      <c r="B97" s="36">
        <v>19</v>
      </c>
      <c r="C97" s="37">
        <v>11</v>
      </c>
      <c r="D97" s="37">
        <v>8</v>
      </c>
      <c r="E97" s="134">
        <v>38</v>
      </c>
      <c r="F97" s="36">
        <v>39</v>
      </c>
      <c r="G97" s="37">
        <v>19</v>
      </c>
      <c r="H97" s="37">
        <v>20</v>
      </c>
      <c r="I97" s="134">
        <v>73</v>
      </c>
      <c r="J97" s="36">
        <v>31</v>
      </c>
      <c r="K97" s="37">
        <v>21</v>
      </c>
      <c r="L97" s="37">
        <v>10</v>
      </c>
    </row>
    <row r="98" spans="1:12" s="113" customFormat="1" ht="18" customHeight="1">
      <c r="A98" s="135">
        <v>4</v>
      </c>
      <c r="B98" s="105">
        <v>36</v>
      </c>
      <c r="C98" s="40">
        <v>20</v>
      </c>
      <c r="D98" s="40">
        <v>16</v>
      </c>
      <c r="E98" s="136">
        <v>39</v>
      </c>
      <c r="F98" s="39">
        <v>40</v>
      </c>
      <c r="G98" s="40">
        <v>20</v>
      </c>
      <c r="H98" s="40">
        <v>20</v>
      </c>
      <c r="I98" s="136">
        <v>74</v>
      </c>
      <c r="J98" s="39">
        <v>39</v>
      </c>
      <c r="K98" s="40">
        <v>12</v>
      </c>
      <c r="L98" s="40">
        <v>27</v>
      </c>
    </row>
    <row r="99" spans="1:12" s="114" customFormat="1" ht="25.5" customHeight="1">
      <c r="A99" s="130" t="s">
        <v>10</v>
      </c>
      <c r="B99" s="44">
        <v>156</v>
      </c>
      <c r="C99" s="44">
        <v>72</v>
      </c>
      <c r="D99" s="44">
        <v>84</v>
      </c>
      <c r="E99" s="131" t="s">
        <v>11</v>
      </c>
      <c r="F99" s="44">
        <v>233</v>
      </c>
      <c r="G99" s="44">
        <v>132</v>
      </c>
      <c r="H99" s="44">
        <v>101</v>
      </c>
      <c r="I99" s="131" t="s">
        <v>12</v>
      </c>
      <c r="J99" s="44">
        <v>190</v>
      </c>
      <c r="K99" s="44">
        <v>93</v>
      </c>
      <c r="L99" s="44">
        <v>97</v>
      </c>
    </row>
    <row r="100" spans="1:12" s="113" customFormat="1" ht="15.75" customHeight="1">
      <c r="A100" s="133">
        <v>5</v>
      </c>
      <c r="B100" s="36">
        <v>27</v>
      </c>
      <c r="C100" s="37">
        <v>13</v>
      </c>
      <c r="D100" s="37">
        <v>14</v>
      </c>
      <c r="E100" s="134">
        <v>40</v>
      </c>
      <c r="F100" s="36">
        <v>45</v>
      </c>
      <c r="G100" s="37">
        <v>26</v>
      </c>
      <c r="H100" s="37">
        <v>19</v>
      </c>
      <c r="I100" s="134">
        <v>75</v>
      </c>
      <c r="J100" s="36">
        <v>41</v>
      </c>
      <c r="K100" s="37">
        <v>20</v>
      </c>
      <c r="L100" s="37">
        <v>21</v>
      </c>
    </row>
    <row r="101" spans="1:12" s="113" customFormat="1" ht="15.75" customHeight="1">
      <c r="A101" s="133">
        <v>6</v>
      </c>
      <c r="B101" s="36">
        <v>32</v>
      </c>
      <c r="C101" s="37">
        <v>18</v>
      </c>
      <c r="D101" s="37">
        <v>14</v>
      </c>
      <c r="E101" s="134">
        <v>41</v>
      </c>
      <c r="F101" s="36">
        <v>48</v>
      </c>
      <c r="G101" s="37">
        <v>22</v>
      </c>
      <c r="H101" s="37">
        <v>26</v>
      </c>
      <c r="I101" s="134">
        <v>76</v>
      </c>
      <c r="J101" s="36">
        <v>44</v>
      </c>
      <c r="K101" s="37">
        <v>20</v>
      </c>
      <c r="L101" s="37">
        <v>24</v>
      </c>
    </row>
    <row r="102" spans="1:12" s="113" customFormat="1" ht="15.75" customHeight="1">
      <c r="A102" s="133">
        <v>7</v>
      </c>
      <c r="B102" s="36">
        <v>28</v>
      </c>
      <c r="C102" s="37">
        <v>17</v>
      </c>
      <c r="D102" s="37">
        <v>11</v>
      </c>
      <c r="E102" s="134">
        <v>42</v>
      </c>
      <c r="F102" s="36">
        <v>51</v>
      </c>
      <c r="G102" s="37">
        <v>27</v>
      </c>
      <c r="H102" s="37">
        <v>24</v>
      </c>
      <c r="I102" s="134">
        <v>77</v>
      </c>
      <c r="J102" s="36">
        <v>46</v>
      </c>
      <c r="K102" s="37">
        <v>23</v>
      </c>
      <c r="L102" s="37">
        <v>23</v>
      </c>
    </row>
    <row r="103" spans="1:12" s="113" customFormat="1" ht="15.75" customHeight="1">
      <c r="A103" s="133">
        <v>8</v>
      </c>
      <c r="B103" s="36">
        <v>32</v>
      </c>
      <c r="C103" s="37">
        <v>9</v>
      </c>
      <c r="D103" s="37">
        <v>23</v>
      </c>
      <c r="E103" s="134">
        <v>43</v>
      </c>
      <c r="F103" s="36">
        <v>49</v>
      </c>
      <c r="G103" s="37">
        <v>34</v>
      </c>
      <c r="H103" s="37">
        <v>15</v>
      </c>
      <c r="I103" s="134">
        <v>78</v>
      </c>
      <c r="J103" s="36">
        <v>32</v>
      </c>
      <c r="K103" s="37">
        <v>17</v>
      </c>
      <c r="L103" s="37">
        <v>15</v>
      </c>
    </row>
    <row r="104" spans="1:12" s="113" customFormat="1" ht="18" customHeight="1">
      <c r="A104" s="135">
        <v>9</v>
      </c>
      <c r="B104" s="39">
        <v>37</v>
      </c>
      <c r="C104" s="40">
        <v>15</v>
      </c>
      <c r="D104" s="40">
        <v>22</v>
      </c>
      <c r="E104" s="136">
        <v>44</v>
      </c>
      <c r="F104" s="39">
        <v>40</v>
      </c>
      <c r="G104" s="40">
        <v>23</v>
      </c>
      <c r="H104" s="40">
        <v>17</v>
      </c>
      <c r="I104" s="136">
        <v>79</v>
      </c>
      <c r="J104" s="39">
        <v>27</v>
      </c>
      <c r="K104" s="40">
        <v>13</v>
      </c>
      <c r="L104" s="40">
        <v>14</v>
      </c>
    </row>
    <row r="105" spans="1:12" s="114" customFormat="1" ht="25.5" customHeight="1">
      <c r="A105" s="130" t="s">
        <v>19</v>
      </c>
      <c r="B105" s="44">
        <v>169</v>
      </c>
      <c r="C105" s="44">
        <v>84</v>
      </c>
      <c r="D105" s="44">
        <v>85</v>
      </c>
      <c r="E105" s="131" t="s">
        <v>20</v>
      </c>
      <c r="F105" s="44">
        <v>213</v>
      </c>
      <c r="G105" s="44">
        <v>112</v>
      </c>
      <c r="H105" s="44">
        <v>101</v>
      </c>
      <c r="I105" s="131" t="s">
        <v>21</v>
      </c>
      <c r="J105" s="44">
        <v>132</v>
      </c>
      <c r="K105" s="44">
        <v>56</v>
      </c>
      <c r="L105" s="44">
        <v>76</v>
      </c>
    </row>
    <row r="106" spans="1:12" s="113" customFormat="1" ht="15.75" customHeight="1">
      <c r="A106" s="133">
        <v>10</v>
      </c>
      <c r="B106" s="36">
        <v>39</v>
      </c>
      <c r="C106" s="37">
        <v>20</v>
      </c>
      <c r="D106" s="37">
        <v>19</v>
      </c>
      <c r="E106" s="134">
        <v>45</v>
      </c>
      <c r="F106" s="36">
        <v>37</v>
      </c>
      <c r="G106" s="37">
        <v>16</v>
      </c>
      <c r="H106" s="37">
        <v>21</v>
      </c>
      <c r="I106" s="134">
        <v>80</v>
      </c>
      <c r="J106" s="36">
        <v>30</v>
      </c>
      <c r="K106" s="37">
        <v>16</v>
      </c>
      <c r="L106" s="37">
        <v>14</v>
      </c>
    </row>
    <row r="107" spans="1:12" s="113" customFormat="1" ht="15.75" customHeight="1">
      <c r="A107" s="133">
        <v>11</v>
      </c>
      <c r="B107" s="36">
        <v>34</v>
      </c>
      <c r="C107" s="37">
        <v>18</v>
      </c>
      <c r="D107" s="37">
        <v>16</v>
      </c>
      <c r="E107" s="134">
        <v>46</v>
      </c>
      <c r="F107" s="36">
        <v>47</v>
      </c>
      <c r="G107" s="37">
        <v>30</v>
      </c>
      <c r="H107" s="37">
        <v>17</v>
      </c>
      <c r="I107" s="134">
        <v>81</v>
      </c>
      <c r="J107" s="36">
        <v>20</v>
      </c>
      <c r="K107" s="37">
        <v>5</v>
      </c>
      <c r="L107" s="37">
        <v>15</v>
      </c>
    </row>
    <row r="108" spans="1:12" s="113" customFormat="1" ht="15.75" customHeight="1">
      <c r="A108" s="133">
        <v>12</v>
      </c>
      <c r="B108" s="36">
        <v>33</v>
      </c>
      <c r="C108" s="37">
        <v>14</v>
      </c>
      <c r="D108" s="37">
        <v>19</v>
      </c>
      <c r="E108" s="134">
        <v>47</v>
      </c>
      <c r="F108" s="36">
        <v>42</v>
      </c>
      <c r="G108" s="37">
        <v>24</v>
      </c>
      <c r="H108" s="37">
        <v>18</v>
      </c>
      <c r="I108" s="134">
        <v>82</v>
      </c>
      <c r="J108" s="36">
        <v>22</v>
      </c>
      <c r="K108" s="37">
        <v>7</v>
      </c>
      <c r="L108" s="37">
        <v>15</v>
      </c>
    </row>
    <row r="109" spans="1:12" s="113" customFormat="1" ht="15.75" customHeight="1">
      <c r="A109" s="133">
        <v>13</v>
      </c>
      <c r="B109" s="36">
        <v>35</v>
      </c>
      <c r="C109" s="37">
        <v>16</v>
      </c>
      <c r="D109" s="37">
        <v>19</v>
      </c>
      <c r="E109" s="134">
        <v>48</v>
      </c>
      <c r="F109" s="36">
        <v>49</v>
      </c>
      <c r="G109" s="37">
        <v>22</v>
      </c>
      <c r="H109" s="37">
        <v>27</v>
      </c>
      <c r="I109" s="134">
        <v>83</v>
      </c>
      <c r="J109" s="36">
        <v>40</v>
      </c>
      <c r="K109" s="37">
        <v>18</v>
      </c>
      <c r="L109" s="37">
        <v>22</v>
      </c>
    </row>
    <row r="110" spans="1:12" s="113" customFormat="1" ht="18" customHeight="1">
      <c r="A110" s="135">
        <v>14</v>
      </c>
      <c r="B110" s="39">
        <v>28</v>
      </c>
      <c r="C110" s="40">
        <v>16</v>
      </c>
      <c r="D110" s="40">
        <v>12</v>
      </c>
      <c r="E110" s="136">
        <v>49</v>
      </c>
      <c r="F110" s="39">
        <v>38</v>
      </c>
      <c r="G110" s="40">
        <v>20</v>
      </c>
      <c r="H110" s="40">
        <v>18</v>
      </c>
      <c r="I110" s="136">
        <v>84</v>
      </c>
      <c r="J110" s="39">
        <v>20</v>
      </c>
      <c r="K110" s="40">
        <v>10</v>
      </c>
      <c r="L110" s="40">
        <v>10</v>
      </c>
    </row>
    <row r="111" spans="1:12" s="114" customFormat="1" ht="25.5" customHeight="1">
      <c r="A111" s="130" t="s">
        <v>22</v>
      </c>
      <c r="B111" s="44">
        <v>158</v>
      </c>
      <c r="C111" s="44">
        <v>86</v>
      </c>
      <c r="D111" s="44">
        <v>72</v>
      </c>
      <c r="E111" s="131" t="s">
        <v>23</v>
      </c>
      <c r="F111" s="44">
        <v>236</v>
      </c>
      <c r="G111" s="44">
        <v>122</v>
      </c>
      <c r="H111" s="44">
        <v>114</v>
      </c>
      <c r="I111" s="131" t="s">
        <v>24</v>
      </c>
      <c r="J111" s="44">
        <v>87</v>
      </c>
      <c r="K111" s="44">
        <v>37</v>
      </c>
      <c r="L111" s="44">
        <v>50</v>
      </c>
    </row>
    <row r="112" spans="1:12" s="113" customFormat="1" ht="15.75" customHeight="1">
      <c r="A112" s="133">
        <v>15</v>
      </c>
      <c r="B112" s="36">
        <v>27</v>
      </c>
      <c r="C112" s="37">
        <v>15</v>
      </c>
      <c r="D112" s="37">
        <v>12</v>
      </c>
      <c r="E112" s="134">
        <v>50</v>
      </c>
      <c r="F112" s="36">
        <v>53</v>
      </c>
      <c r="G112" s="37">
        <v>24</v>
      </c>
      <c r="H112" s="37">
        <v>29</v>
      </c>
      <c r="I112" s="134">
        <v>85</v>
      </c>
      <c r="J112" s="36">
        <v>26</v>
      </c>
      <c r="K112" s="37">
        <v>9</v>
      </c>
      <c r="L112" s="37">
        <v>17</v>
      </c>
    </row>
    <row r="113" spans="1:12" s="113" customFormat="1" ht="15.75" customHeight="1">
      <c r="A113" s="133">
        <v>16</v>
      </c>
      <c r="B113" s="36">
        <v>38</v>
      </c>
      <c r="C113" s="37">
        <v>21</v>
      </c>
      <c r="D113" s="37">
        <v>17</v>
      </c>
      <c r="E113" s="134">
        <v>51</v>
      </c>
      <c r="F113" s="36">
        <v>44</v>
      </c>
      <c r="G113" s="37">
        <v>26</v>
      </c>
      <c r="H113" s="37">
        <v>18</v>
      </c>
      <c r="I113" s="134">
        <v>86</v>
      </c>
      <c r="J113" s="36">
        <v>15</v>
      </c>
      <c r="K113" s="37">
        <v>7</v>
      </c>
      <c r="L113" s="37">
        <v>8</v>
      </c>
    </row>
    <row r="114" spans="1:12" s="113" customFormat="1" ht="15.75" customHeight="1">
      <c r="A114" s="133">
        <v>17</v>
      </c>
      <c r="B114" s="36">
        <v>28</v>
      </c>
      <c r="C114" s="37">
        <v>19</v>
      </c>
      <c r="D114" s="37">
        <v>9</v>
      </c>
      <c r="E114" s="134">
        <v>52</v>
      </c>
      <c r="F114" s="36">
        <v>43</v>
      </c>
      <c r="G114" s="37">
        <v>25</v>
      </c>
      <c r="H114" s="37">
        <v>18</v>
      </c>
      <c r="I114" s="134">
        <v>87</v>
      </c>
      <c r="J114" s="36">
        <v>16</v>
      </c>
      <c r="K114" s="37">
        <v>7</v>
      </c>
      <c r="L114" s="37">
        <v>9</v>
      </c>
    </row>
    <row r="115" spans="1:12" s="113" customFormat="1" ht="15.75" customHeight="1">
      <c r="A115" s="133">
        <v>18</v>
      </c>
      <c r="B115" s="36">
        <v>29</v>
      </c>
      <c r="C115" s="37">
        <v>11</v>
      </c>
      <c r="D115" s="37">
        <v>18</v>
      </c>
      <c r="E115" s="134">
        <v>53</v>
      </c>
      <c r="F115" s="36">
        <v>51</v>
      </c>
      <c r="G115" s="37">
        <v>29</v>
      </c>
      <c r="H115" s="37">
        <v>22</v>
      </c>
      <c r="I115" s="134">
        <v>88</v>
      </c>
      <c r="J115" s="36">
        <v>16</v>
      </c>
      <c r="K115" s="37">
        <v>7</v>
      </c>
      <c r="L115" s="37">
        <v>9</v>
      </c>
    </row>
    <row r="116" spans="1:12" s="113" customFormat="1" ht="18" customHeight="1">
      <c r="A116" s="135">
        <v>19</v>
      </c>
      <c r="B116" s="39">
        <v>36</v>
      </c>
      <c r="C116" s="40">
        <v>20</v>
      </c>
      <c r="D116" s="40">
        <v>16</v>
      </c>
      <c r="E116" s="136">
        <v>54</v>
      </c>
      <c r="F116" s="39">
        <v>45</v>
      </c>
      <c r="G116" s="40">
        <v>18</v>
      </c>
      <c r="H116" s="40">
        <v>27</v>
      </c>
      <c r="I116" s="136">
        <v>89</v>
      </c>
      <c r="J116" s="39">
        <v>14</v>
      </c>
      <c r="K116" s="40">
        <v>7</v>
      </c>
      <c r="L116" s="40">
        <v>7</v>
      </c>
    </row>
    <row r="117" spans="1:12" s="114" customFormat="1" ht="25.5" customHeight="1">
      <c r="A117" s="130" t="s">
        <v>25</v>
      </c>
      <c r="B117" s="44">
        <v>164</v>
      </c>
      <c r="C117" s="44">
        <v>98</v>
      </c>
      <c r="D117" s="44">
        <v>66</v>
      </c>
      <c r="E117" s="131" t="s">
        <v>26</v>
      </c>
      <c r="F117" s="44">
        <v>176</v>
      </c>
      <c r="G117" s="44">
        <v>93</v>
      </c>
      <c r="H117" s="44">
        <v>83</v>
      </c>
      <c r="I117" s="131" t="s">
        <v>27</v>
      </c>
      <c r="J117" s="44">
        <v>43</v>
      </c>
      <c r="K117" s="44">
        <v>17</v>
      </c>
      <c r="L117" s="44">
        <v>26</v>
      </c>
    </row>
    <row r="118" spans="1:12" s="113" customFormat="1" ht="15.75" customHeight="1">
      <c r="A118" s="133">
        <v>20</v>
      </c>
      <c r="B118" s="36">
        <v>30</v>
      </c>
      <c r="C118" s="37">
        <v>19</v>
      </c>
      <c r="D118" s="37">
        <v>11</v>
      </c>
      <c r="E118" s="134">
        <v>55</v>
      </c>
      <c r="F118" s="36">
        <v>37</v>
      </c>
      <c r="G118" s="37">
        <v>18</v>
      </c>
      <c r="H118" s="37">
        <v>19</v>
      </c>
      <c r="I118" s="134">
        <v>90</v>
      </c>
      <c r="J118" s="36">
        <v>11</v>
      </c>
      <c r="K118" s="37">
        <v>3</v>
      </c>
      <c r="L118" s="37">
        <v>8</v>
      </c>
    </row>
    <row r="119" spans="1:12" s="113" customFormat="1" ht="15.75" customHeight="1">
      <c r="A119" s="133">
        <v>21</v>
      </c>
      <c r="B119" s="36">
        <v>42</v>
      </c>
      <c r="C119" s="37">
        <v>27</v>
      </c>
      <c r="D119" s="37">
        <v>15</v>
      </c>
      <c r="E119" s="134">
        <v>56</v>
      </c>
      <c r="F119" s="36">
        <v>39</v>
      </c>
      <c r="G119" s="37">
        <v>20</v>
      </c>
      <c r="H119" s="37">
        <v>19</v>
      </c>
      <c r="I119" s="134">
        <v>91</v>
      </c>
      <c r="J119" s="36">
        <v>6</v>
      </c>
      <c r="K119" s="37">
        <v>1</v>
      </c>
      <c r="L119" s="37">
        <v>5</v>
      </c>
    </row>
    <row r="120" spans="1:12" s="113" customFormat="1" ht="15.75" customHeight="1">
      <c r="A120" s="133">
        <v>22</v>
      </c>
      <c r="B120" s="36">
        <v>30</v>
      </c>
      <c r="C120" s="37">
        <v>15</v>
      </c>
      <c r="D120" s="37">
        <v>15</v>
      </c>
      <c r="E120" s="134">
        <v>57</v>
      </c>
      <c r="F120" s="36">
        <v>42</v>
      </c>
      <c r="G120" s="37">
        <v>19</v>
      </c>
      <c r="H120" s="37">
        <v>23</v>
      </c>
      <c r="I120" s="134">
        <v>92</v>
      </c>
      <c r="J120" s="36">
        <v>11</v>
      </c>
      <c r="K120" s="37">
        <v>5</v>
      </c>
      <c r="L120" s="37">
        <v>6</v>
      </c>
    </row>
    <row r="121" spans="1:12" s="113" customFormat="1" ht="15.75" customHeight="1">
      <c r="A121" s="133">
        <v>23</v>
      </c>
      <c r="B121" s="36">
        <v>39</v>
      </c>
      <c r="C121" s="37">
        <v>22</v>
      </c>
      <c r="D121" s="37">
        <v>17</v>
      </c>
      <c r="E121" s="134">
        <v>58</v>
      </c>
      <c r="F121" s="36">
        <v>30</v>
      </c>
      <c r="G121" s="37">
        <v>16</v>
      </c>
      <c r="H121" s="37">
        <v>14</v>
      </c>
      <c r="I121" s="134">
        <v>93</v>
      </c>
      <c r="J121" s="36">
        <v>10</v>
      </c>
      <c r="K121" s="37">
        <v>6</v>
      </c>
      <c r="L121" s="37">
        <v>4</v>
      </c>
    </row>
    <row r="122" spans="1:12" s="113" customFormat="1" ht="18" customHeight="1">
      <c r="A122" s="135">
        <v>24</v>
      </c>
      <c r="B122" s="39">
        <v>23</v>
      </c>
      <c r="C122" s="40">
        <v>15</v>
      </c>
      <c r="D122" s="40">
        <v>8</v>
      </c>
      <c r="E122" s="136">
        <v>59</v>
      </c>
      <c r="F122" s="39">
        <v>28</v>
      </c>
      <c r="G122" s="40">
        <v>20</v>
      </c>
      <c r="H122" s="40">
        <v>8</v>
      </c>
      <c r="I122" s="136">
        <v>94</v>
      </c>
      <c r="J122" s="39">
        <v>5</v>
      </c>
      <c r="K122" s="40">
        <v>2</v>
      </c>
      <c r="L122" s="40">
        <v>3</v>
      </c>
    </row>
    <row r="123" spans="1:12" s="114" customFormat="1" ht="25.5" customHeight="1">
      <c r="A123" s="130" t="s">
        <v>28</v>
      </c>
      <c r="B123" s="44">
        <v>150</v>
      </c>
      <c r="C123" s="44">
        <v>79</v>
      </c>
      <c r="D123" s="44">
        <v>71</v>
      </c>
      <c r="E123" s="131" t="s">
        <v>29</v>
      </c>
      <c r="F123" s="44">
        <v>169</v>
      </c>
      <c r="G123" s="44">
        <v>88</v>
      </c>
      <c r="H123" s="44">
        <v>81</v>
      </c>
      <c r="I123" s="138" t="s">
        <v>30</v>
      </c>
      <c r="J123" s="44">
        <v>12</v>
      </c>
      <c r="K123" s="44">
        <v>2</v>
      </c>
      <c r="L123" s="44">
        <v>10</v>
      </c>
    </row>
    <row r="124" spans="1:12" s="113" customFormat="1" ht="15.75" customHeight="1">
      <c r="A124" s="133">
        <v>25</v>
      </c>
      <c r="B124" s="36">
        <v>27</v>
      </c>
      <c r="C124" s="37">
        <v>12</v>
      </c>
      <c r="D124" s="37">
        <v>15</v>
      </c>
      <c r="E124" s="134">
        <v>60</v>
      </c>
      <c r="F124" s="36">
        <v>42</v>
      </c>
      <c r="G124" s="37">
        <v>22</v>
      </c>
      <c r="H124" s="37">
        <v>20</v>
      </c>
      <c r="I124" s="134">
        <v>95</v>
      </c>
      <c r="J124" s="36">
        <v>3</v>
      </c>
      <c r="K124" s="37">
        <v>1</v>
      </c>
      <c r="L124" s="37">
        <v>2</v>
      </c>
    </row>
    <row r="125" spans="1:12" s="113" customFormat="1" ht="15.75" customHeight="1">
      <c r="A125" s="133">
        <v>26</v>
      </c>
      <c r="B125" s="36">
        <v>27</v>
      </c>
      <c r="C125" s="37">
        <v>15</v>
      </c>
      <c r="D125" s="37">
        <v>12</v>
      </c>
      <c r="E125" s="134">
        <v>61</v>
      </c>
      <c r="F125" s="36">
        <v>32</v>
      </c>
      <c r="G125" s="37">
        <v>12</v>
      </c>
      <c r="H125" s="37">
        <v>20</v>
      </c>
      <c r="I125" s="134">
        <v>96</v>
      </c>
      <c r="J125" s="36">
        <v>2</v>
      </c>
      <c r="K125" s="37">
        <v>0</v>
      </c>
      <c r="L125" s="37">
        <v>2</v>
      </c>
    </row>
    <row r="126" spans="1:12" s="113" customFormat="1" ht="15.75" customHeight="1">
      <c r="A126" s="133">
        <v>27</v>
      </c>
      <c r="B126" s="36">
        <v>27</v>
      </c>
      <c r="C126" s="37">
        <v>17</v>
      </c>
      <c r="D126" s="37">
        <v>10</v>
      </c>
      <c r="E126" s="134">
        <v>62</v>
      </c>
      <c r="F126" s="36">
        <v>38</v>
      </c>
      <c r="G126" s="37">
        <v>24</v>
      </c>
      <c r="H126" s="37">
        <v>14</v>
      </c>
      <c r="I126" s="134">
        <v>97</v>
      </c>
      <c r="J126" s="36">
        <v>2</v>
      </c>
      <c r="K126" s="37">
        <v>0</v>
      </c>
      <c r="L126" s="37">
        <v>2</v>
      </c>
    </row>
    <row r="127" spans="1:12" s="113" customFormat="1" ht="15.75" customHeight="1">
      <c r="A127" s="133">
        <v>28</v>
      </c>
      <c r="B127" s="36">
        <v>32</v>
      </c>
      <c r="C127" s="37">
        <v>18</v>
      </c>
      <c r="D127" s="37">
        <v>14</v>
      </c>
      <c r="E127" s="134">
        <v>63</v>
      </c>
      <c r="F127" s="36">
        <v>28</v>
      </c>
      <c r="G127" s="37">
        <v>17</v>
      </c>
      <c r="H127" s="37">
        <v>11</v>
      </c>
      <c r="I127" s="134">
        <v>98</v>
      </c>
      <c r="J127" s="36">
        <v>1</v>
      </c>
      <c r="K127" s="37">
        <v>0</v>
      </c>
      <c r="L127" s="37">
        <v>1</v>
      </c>
    </row>
    <row r="128" spans="1:12" s="113" customFormat="1" ht="18" customHeight="1">
      <c r="A128" s="135">
        <v>29</v>
      </c>
      <c r="B128" s="39">
        <v>37</v>
      </c>
      <c r="C128" s="40">
        <v>17</v>
      </c>
      <c r="D128" s="40">
        <v>20</v>
      </c>
      <c r="E128" s="136">
        <v>64</v>
      </c>
      <c r="F128" s="39">
        <v>29</v>
      </c>
      <c r="G128" s="40">
        <v>13</v>
      </c>
      <c r="H128" s="40">
        <v>16</v>
      </c>
      <c r="I128" s="134">
        <v>99</v>
      </c>
      <c r="J128" s="36">
        <v>2</v>
      </c>
      <c r="K128" s="37">
        <v>1</v>
      </c>
      <c r="L128" s="37">
        <v>1</v>
      </c>
    </row>
    <row r="129" spans="1:12" s="114" customFormat="1" ht="25.5" customHeight="1">
      <c r="A129" s="130" t="s">
        <v>31</v>
      </c>
      <c r="B129" s="44">
        <v>153</v>
      </c>
      <c r="C129" s="44">
        <v>70</v>
      </c>
      <c r="D129" s="44">
        <v>83</v>
      </c>
      <c r="E129" s="131" t="s">
        <v>32</v>
      </c>
      <c r="F129" s="44">
        <v>164</v>
      </c>
      <c r="G129" s="44">
        <v>89</v>
      </c>
      <c r="H129" s="44">
        <v>75</v>
      </c>
      <c r="I129" s="178">
        <v>100</v>
      </c>
      <c r="J129" s="47">
        <v>1</v>
      </c>
      <c r="K129" s="48">
        <v>0</v>
      </c>
      <c r="L129" s="48">
        <v>1</v>
      </c>
    </row>
    <row r="130" spans="1:12" s="113" customFormat="1" ht="15.75" customHeight="1">
      <c r="A130" s="133">
        <v>30</v>
      </c>
      <c r="B130" s="36">
        <v>27</v>
      </c>
      <c r="C130" s="37">
        <v>10</v>
      </c>
      <c r="D130" s="37">
        <v>17</v>
      </c>
      <c r="E130" s="134">
        <v>65</v>
      </c>
      <c r="F130" s="36">
        <v>29</v>
      </c>
      <c r="G130" s="37">
        <v>18</v>
      </c>
      <c r="H130" s="37">
        <v>11</v>
      </c>
      <c r="I130" s="134">
        <v>101</v>
      </c>
      <c r="J130" s="36">
        <v>0</v>
      </c>
      <c r="K130" s="37">
        <v>0</v>
      </c>
      <c r="L130" s="37">
        <v>0</v>
      </c>
    </row>
    <row r="131" spans="1:12" s="113" customFormat="1" ht="15.75" customHeight="1">
      <c r="A131" s="133">
        <v>31</v>
      </c>
      <c r="B131" s="36">
        <v>24</v>
      </c>
      <c r="C131" s="37">
        <v>12</v>
      </c>
      <c r="D131" s="37">
        <v>12</v>
      </c>
      <c r="E131" s="134">
        <v>66</v>
      </c>
      <c r="F131" s="36">
        <v>26</v>
      </c>
      <c r="G131" s="37">
        <v>10</v>
      </c>
      <c r="H131" s="37">
        <v>16</v>
      </c>
      <c r="I131" s="134">
        <v>102</v>
      </c>
      <c r="J131" s="36">
        <v>0</v>
      </c>
      <c r="K131" s="37">
        <v>0</v>
      </c>
      <c r="L131" s="37">
        <v>0</v>
      </c>
    </row>
    <row r="132" spans="1:12" s="113" customFormat="1" ht="15.75" customHeight="1">
      <c r="A132" s="133">
        <v>32</v>
      </c>
      <c r="B132" s="36">
        <v>32</v>
      </c>
      <c r="C132" s="37">
        <v>16</v>
      </c>
      <c r="D132" s="37">
        <v>16</v>
      </c>
      <c r="E132" s="134">
        <v>67</v>
      </c>
      <c r="F132" s="36">
        <v>38</v>
      </c>
      <c r="G132" s="37">
        <v>20</v>
      </c>
      <c r="H132" s="37">
        <v>18</v>
      </c>
      <c r="I132" s="134">
        <v>103</v>
      </c>
      <c r="J132" s="36">
        <v>1</v>
      </c>
      <c r="K132" s="37">
        <v>0</v>
      </c>
      <c r="L132" s="37">
        <v>1</v>
      </c>
    </row>
    <row r="133" spans="1:12" s="113" customFormat="1" ht="15.75" customHeight="1">
      <c r="A133" s="133">
        <v>33</v>
      </c>
      <c r="B133" s="36">
        <v>36</v>
      </c>
      <c r="C133" s="37">
        <v>16</v>
      </c>
      <c r="D133" s="37">
        <v>20</v>
      </c>
      <c r="E133" s="134">
        <v>68</v>
      </c>
      <c r="F133" s="36">
        <v>33</v>
      </c>
      <c r="G133" s="37">
        <v>17</v>
      </c>
      <c r="H133" s="37">
        <v>16</v>
      </c>
      <c r="I133" s="139" t="s">
        <v>33</v>
      </c>
      <c r="J133" s="39">
        <v>0</v>
      </c>
      <c r="K133" s="40">
        <v>0</v>
      </c>
      <c r="L133" s="40">
        <v>0</v>
      </c>
    </row>
    <row r="134" spans="1:12" s="113" customFormat="1" ht="21" customHeight="1" thickBot="1">
      <c r="A134" s="140">
        <v>34</v>
      </c>
      <c r="B134" s="36">
        <v>34</v>
      </c>
      <c r="C134" s="37">
        <v>16</v>
      </c>
      <c r="D134" s="37">
        <v>18</v>
      </c>
      <c r="E134" s="134">
        <v>69</v>
      </c>
      <c r="F134" s="36">
        <v>38</v>
      </c>
      <c r="G134" s="37">
        <v>24</v>
      </c>
      <c r="H134" s="37">
        <v>14</v>
      </c>
      <c r="I134" s="179" t="s">
        <v>5</v>
      </c>
      <c r="J134" s="47">
        <v>3090</v>
      </c>
      <c r="K134" s="47">
        <v>1579</v>
      </c>
      <c r="L134" s="47">
        <v>1511</v>
      </c>
    </row>
    <row r="135" spans="1:12" s="182" customFormat="1" ht="24" customHeight="1" thickTop="1" thickBot="1">
      <c r="A135" s="173" t="s">
        <v>34</v>
      </c>
      <c r="B135" s="115">
        <v>446</v>
      </c>
      <c r="C135" s="116">
        <v>224</v>
      </c>
      <c r="D135" s="116">
        <v>222</v>
      </c>
      <c r="E135" s="180" t="s">
        <v>36</v>
      </c>
      <c r="F135" s="116">
        <v>1839</v>
      </c>
      <c r="G135" s="116">
        <v>980</v>
      </c>
      <c r="H135" s="116">
        <v>859</v>
      </c>
      <c r="I135" s="181" t="s">
        <v>37</v>
      </c>
      <c r="J135" s="116">
        <v>805</v>
      </c>
      <c r="K135" s="116">
        <v>375</v>
      </c>
      <c r="L135" s="116">
        <v>430</v>
      </c>
    </row>
    <row r="136" spans="1:12" s="113" customFormat="1" ht="24" customHeight="1" thickBot="1">
      <c r="A136" s="142"/>
      <c r="B136" s="143" t="s">
        <v>39</v>
      </c>
      <c r="C136" s="144"/>
      <c r="D136" s="145"/>
      <c r="E136" s="146"/>
      <c r="F136" s="142"/>
      <c r="G136" s="147" t="s">
        <v>165</v>
      </c>
      <c r="H136" s="142"/>
      <c r="I136" s="146"/>
      <c r="J136" s="142"/>
      <c r="K136" s="183" t="s">
        <v>108</v>
      </c>
      <c r="L136" s="149"/>
    </row>
    <row r="137" spans="1:12" s="154" customFormat="1" ht="21" customHeight="1">
      <c r="A137" s="150" t="s">
        <v>1</v>
      </c>
      <c r="B137" s="151" t="s">
        <v>2</v>
      </c>
      <c r="C137" s="151" t="s">
        <v>3</v>
      </c>
      <c r="D137" s="152" t="s">
        <v>4</v>
      </c>
      <c r="E137" s="150" t="s">
        <v>1</v>
      </c>
      <c r="F137" s="151" t="s">
        <v>2</v>
      </c>
      <c r="G137" s="151" t="s">
        <v>3</v>
      </c>
      <c r="H137" s="152" t="s">
        <v>4</v>
      </c>
      <c r="I137" s="150" t="s">
        <v>1</v>
      </c>
      <c r="J137" s="151" t="s">
        <v>2</v>
      </c>
      <c r="K137" s="151" t="s">
        <v>3</v>
      </c>
      <c r="L137" s="153" t="s">
        <v>4</v>
      </c>
    </row>
    <row r="138" spans="1:12" s="114" customFormat="1" ht="25.5" customHeight="1">
      <c r="A138" s="130" t="s">
        <v>6</v>
      </c>
      <c r="B138" s="44">
        <v>12</v>
      </c>
      <c r="C138" s="44">
        <v>9</v>
      </c>
      <c r="D138" s="44">
        <v>3</v>
      </c>
      <c r="E138" s="131" t="s">
        <v>7</v>
      </c>
      <c r="F138" s="44">
        <v>44</v>
      </c>
      <c r="G138" s="44">
        <v>30</v>
      </c>
      <c r="H138" s="44">
        <v>14</v>
      </c>
      <c r="I138" s="131" t="s">
        <v>8</v>
      </c>
      <c r="J138" s="44">
        <v>54</v>
      </c>
      <c r="K138" s="44">
        <v>28</v>
      </c>
      <c r="L138" s="44">
        <v>26</v>
      </c>
    </row>
    <row r="139" spans="1:12" s="113" customFormat="1" ht="15.75" customHeight="1">
      <c r="A139" s="17">
        <v>0</v>
      </c>
      <c r="B139" s="36">
        <v>2</v>
      </c>
      <c r="C139" s="37">
        <v>2</v>
      </c>
      <c r="D139" s="37">
        <v>0</v>
      </c>
      <c r="E139" s="134">
        <v>35</v>
      </c>
      <c r="F139" s="36">
        <v>6</v>
      </c>
      <c r="G139" s="37">
        <v>6</v>
      </c>
      <c r="H139" s="37">
        <v>0</v>
      </c>
      <c r="I139" s="134">
        <v>70</v>
      </c>
      <c r="J139" s="36">
        <v>12</v>
      </c>
      <c r="K139" s="37">
        <v>7</v>
      </c>
      <c r="L139" s="37">
        <v>5</v>
      </c>
    </row>
    <row r="140" spans="1:12" s="113" customFormat="1" ht="15.75" customHeight="1">
      <c r="A140" s="133">
        <v>1</v>
      </c>
      <c r="B140" s="36">
        <v>2</v>
      </c>
      <c r="C140" s="37">
        <v>2</v>
      </c>
      <c r="D140" s="37">
        <v>0</v>
      </c>
      <c r="E140" s="134">
        <v>36</v>
      </c>
      <c r="F140" s="36">
        <v>7</v>
      </c>
      <c r="G140" s="37">
        <v>4</v>
      </c>
      <c r="H140" s="37">
        <v>3</v>
      </c>
      <c r="I140" s="134">
        <v>71</v>
      </c>
      <c r="J140" s="36">
        <v>11</v>
      </c>
      <c r="K140" s="37">
        <v>5</v>
      </c>
      <c r="L140" s="37">
        <v>6</v>
      </c>
    </row>
    <row r="141" spans="1:12" s="113" customFormat="1" ht="15.75" customHeight="1">
      <c r="A141" s="133">
        <v>2</v>
      </c>
      <c r="B141" s="36">
        <v>0</v>
      </c>
      <c r="C141" s="37">
        <v>0</v>
      </c>
      <c r="D141" s="37">
        <v>0</v>
      </c>
      <c r="E141" s="134">
        <v>37</v>
      </c>
      <c r="F141" s="36">
        <v>14</v>
      </c>
      <c r="G141" s="37">
        <v>7</v>
      </c>
      <c r="H141" s="37">
        <v>7</v>
      </c>
      <c r="I141" s="134">
        <v>72</v>
      </c>
      <c r="J141" s="36">
        <v>11</v>
      </c>
      <c r="K141" s="37">
        <v>7</v>
      </c>
      <c r="L141" s="37">
        <v>4</v>
      </c>
    </row>
    <row r="142" spans="1:12" s="113" customFormat="1" ht="15.75" customHeight="1">
      <c r="A142" s="133">
        <v>3</v>
      </c>
      <c r="B142" s="36">
        <v>6</v>
      </c>
      <c r="C142" s="37">
        <v>4</v>
      </c>
      <c r="D142" s="37">
        <v>2</v>
      </c>
      <c r="E142" s="134">
        <v>38</v>
      </c>
      <c r="F142" s="36">
        <v>8</v>
      </c>
      <c r="G142" s="37">
        <v>6</v>
      </c>
      <c r="H142" s="37">
        <v>2</v>
      </c>
      <c r="I142" s="134">
        <v>73</v>
      </c>
      <c r="J142" s="36">
        <v>11</v>
      </c>
      <c r="K142" s="37">
        <v>4</v>
      </c>
      <c r="L142" s="37">
        <v>7</v>
      </c>
    </row>
    <row r="143" spans="1:12" s="113" customFormat="1" ht="18" customHeight="1">
      <c r="A143" s="135">
        <v>4</v>
      </c>
      <c r="B143" s="105">
        <v>2</v>
      </c>
      <c r="C143" s="40">
        <v>1</v>
      </c>
      <c r="D143" s="40">
        <v>1</v>
      </c>
      <c r="E143" s="136">
        <v>39</v>
      </c>
      <c r="F143" s="39">
        <v>9</v>
      </c>
      <c r="G143" s="40">
        <v>7</v>
      </c>
      <c r="H143" s="40">
        <v>2</v>
      </c>
      <c r="I143" s="136">
        <v>74</v>
      </c>
      <c r="J143" s="39">
        <v>9</v>
      </c>
      <c r="K143" s="40">
        <v>5</v>
      </c>
      <c r="L143" s="40">
        <v>4</v>
      </c>
    </row>
    <row r="144" spans="1:12" s="114" customFormat="1" ht="25.5" customHeight="1">
      <c r="A144" s="130" t="s">
        <v>10</v>
      </c>
      <c r="B144" s="44">
        <v>33</v>
      </c>
      <c r="C144" s="44">
        <v>18</v>
      </c>
      <c r="D144" s="44">
        <v>15</v>
      </c>
      <c r="E144" s="131" t="s">
        <v>11</v>
      </c>
      <c r="F144" s="44">
        <v>46</v>
      </c>
      <c r="G144" s="44">
        <v>20</v>
      </c>
      <c r="H144" s="44">
        <v>26</v>
      </c>
      <c r="I144" s="131" t="s">
        <v>12</v>
      </c>
      <c r="J144" s="44">
        <v>77</v>
      </c>
      <c r="K144" s="44">
        <v>29</v>
      </c>
      <c r="L144" s="44">
        <v>48</v>
      </c>
    </row>
    <row r="145" spans="1:12" s="113" customFormat="1" ht="15.75" customHeight="1">
      <c r="A145" s="133">
        <v>5</v>
      </c>
      <c r="B145" s="36">
        <v>3</v>
      </c>
      <c r="C145" s="37">
        <v>2</v>
      </c>
      <c r="D145" s="37">
        <v>1</v>
      </c>
      <c r="E145" s="134">
        <v>40</v>
      </c>
      <c r="F145" s="36">
        <v>11</v>
      </c>
      <c r="G145" s="37">
        <v>4</v>
      </c>
      <c r="H145" s="37">
        <v>7</v>
      </c>
      <c r="I145" s="134">
        <v>75</v>
      </c>
      <c r="J145" s="36">
        <v>14</v>
      </c>
      <c r="K145" s="37">
        <v>7</v>
      </c>
      <c r="L145" s="37">
        <v>7</v>
      </c>
    </row>
    <row r="146" spans="1:12" s="113" customFormat="1" ht="15.75" customHeight="1">
      <c r="A146" s="133">
        <v>6</v>
      </c>
      <c r="B146" s="36">
        <v>4</v>
      </c>
      <c r="C146" s="37">
        <v>3</v>
      </c>
      <c r="D146" s="37">
        <v>1</v>
      </c>
      <c r="E146" s="134">
        <v>41</v>
      </c>
      <c r="F146" s="36">
        <v>16</v>
      </c>
      <c r="G146" s="37">
        <v>9</v>
      </c>
      <c r="H146" s="37">
        <v>7</v>
      </c>
      <c r="I146" s="134">
        <v>76</v>
      </c>
      <c r="J146" s="36">
        <v>24</v>
      </c>
      <c r="K146" s="37">
        <v>9</v>
      </c>
      <c r="L146" s="37">
        <v>15</v>
      </c>
    </row>
    <row r="147" spans="1:12" s="113" customFormat="1" ht="15.75" customHeight="1">
      <c r="A147" s="133">
        <v>7</v>
      </c>
      <c r="B147" s="36">
        <v>11</v>
      </c>
      <c r="C147" s="37">
        <v>4</v>
      </c>
      <c r="D147" s="37">
        <v>7</v>
      </c>
      <c r="E147" s="134">
        <v>42</v>
      </c>
      <c r="F147" s="36">
        <v>2</v>
      </c>
      <c r="G147" s="37">
        <v>1</v>
      </c>
      <c r="H147" s="37">
        <v>1</v>
      </c>
      <c r="I147" s="134">
        <v>77</v>
      </c>
      <c r="J147" s="36">
        <v>15</v>
      </c>
      <c r="K147" s="37">
        <v>7</v>
      </c>
      <c r="L147" s="37">
        <v>8</v>
      </c>
    </row>
    <row r="148" spans="1:12" s="113" customFormat="1" ht="15.75" customHeight="1">
      <c r="A148" s="133">
        <v>8</v>
      </c>
      <c r="B148" s="36">
        <v>3</v>
      </c>
      <c r="C148" s="37">
        <v>0</v>
      </c>
      <c r="D148" s="37">
        <v>3</v>
      </c>
      <c r="E148" s="134">
        <v>43</v>
      </c>
      <c r="F148" s="36">
        <v>10</v>
      </c>
      <c r="G148" s="37">
        <v>2</v>
      </c>
      <c r="H148" s="37">
        <v>8</v>
      </c>
      <c r="I148" s="134">
        <v>78</v>
      </c>
      <c r="J148" s="36">
        <v>14</v>
      </c>
      <c r="K148" s="37">
        <v>1</v>
      </c>
      <c r="L148" s="37">
        <v>13</v>
      </c>
    </row>
    <row r="149" spans="1:12" s="113" customFormat="1" ht="18" customHeight="1">
      <c r="A149" s="135">
        <v>9</v>
      </c>
      <c r="B149" s="39">
        <v>12</v>
      </c>
      <c r="C149" s="40">
        <v>9</v>
      </c>
      <c r="D149" s="40">
        <v>3</v>
      </c>
      <c r="E149" s="136">
        <v>44</v>
      </c>
      <c r="F149" s="39">
        <v>7</v>
      </c>
      <c r="G149" s="40">
        <v>4</v>
      </c>
      <c r="H149" s="40">
        <v>3</v>
      </c>
      <c r="I149" s="136">
        <v>79</v>
      </c>
      <c r="J149" s="39">
        <v>10</v>
      </c>
      <c r="K149" s="40">
        <v>5</v>
      </c>
      <c r="L149" s="40">
        <v>5</v>
      </c>
    </row>
    <row r="150" spans="1:12" s="114" customFormat="1" ht="25.5" customHeight="1">
      <c r="A150" s="130" t="s">
        <v>19</v>
      </c>
      <c r="B150" s="44">
        <v>37</v>
      </c>
      <c r="C150" s="44">
        <v>14</v>
      </c>
      <c r="D150" s="44">
        <v>23</v>
      </c>
      <c r="E150" s="131" t="s">
        <v>20</v>
      </c>
      <c r="F150" s="44">
        <v>52</v>
      </c>
      <c r="G150" s="44">
        <v>24</v>
      </c>
      <c r="H150" s="44">
        <v>28</v>
      </c>
      <c r="I150" s="131" t="s">
        <v>21</v>
      </c>
      <c r="J150" s="44">
        <v>75</v>
      </c>
      <c r="K150" s="44">
        <v>37</v>
      </c>
      <c r="L150" s="44">
        <v>38</v>
      </c>
    </row>
    <row r="151" spans="1:12" s="113" customFormat="1" ht="15.75" customHeight="1">
      <c r="A151" s="133">
        <v>10</v>
      </c>
      <c r="B151" s="36">
        <v>8</v>
      </c>
      <c r="C151" s="37">
        <v>5</v>
      </c>
      <c r="D151" s="37">
        <v>3</v>
      </c>
      <c r="E151" s="134">
        <v>45</v>
      </c>
      <c r="F151" s="36">
        <v>11</v>
      </c>
      <c r="G151" s="37">
        <v>6</v>
      </c>
      <c r="H151" s="37">
        <v>5</v>
      </c>
      <c r="I151" s="134">
        <v>80</v>
      </c>
      <c r="J151" s="36">
        <v>13</v>
      </c>
      <c r="K151" s="37">
        <v>4</v>
      </c>
      <c r="L151" s="37">
        <v>9</v>
      </c>
    </row>
    <row r="152" spans="1:12" s="113" customFormat="1" ht="15.75" customHeight="1">
      <c r="A152" s="133">
        <v>11</v>
      </c>
      <c r="B152" s="36">
        <v>10</v>
      </c>
      <c r="C152" s="37">
        <v>5</v>
      </c>
      <c r="D152" s="37">
        <v>5</v>
      </c>
      <c r="E152" s="134">
        <v>46</v>
      </c>
      <c r="F152" s="36">
        <v>13</v>
      </c>
      <c r="G152" s="37">
        <v>6</v>
      </c>
      <c r="H152" s="37">
        <v>7</v>
      </c>
      <c r="I152" s="134">
        <v>81</v>
      </c>
      <c r="J152" s="36">
        <v>20</v>
      </c>
      <c r="K152" s="37">
        <v>8</v>
      </c>
      <c r="L152" s="37">
        <v>12</v>
      </c>
    </row>
    <row r="153" spans="1:12" s="113" customFormat="1" ht="15.75" customHeight="1">
      <c r="A153" s="133">
        <v>12</v>
      </c>
      <c r="B153" s="36">
        <v>6</v>
      </c>
      <c r="C153" s="37">
        <v>2</v>
      </c>
      <c r="D153" s="37">
        <v>4</v>
      </c>
      <c r="E153" s="134">
        <v>47</v>
      </c>
      <c r="F153" s="36">
        <v>6</v>
      </c>
      <c r="G153" s="37">
        <v>5</v>
      </c>
      <c r="H153" s="37">
        <v>1</v>
      </c>
      <c r="I153" s="134">
        <v>82</v>
      </c>
      <c r="J153" s="36">
        <v>22</v>
      </c>
      <c r="K153" s="37">
        <v>12</v>
      </c>
      <c r="L153" s="37">
        <v>10</v>
      </c>
    </row>
    <row r="154" spans="1:12" s="113" customFormat="1" ht="15.75" customHeight="1">
      <c r="A154" s="133">
        <v>13</v>
      </c>
      <c r="B154" s="36">
        <v>7</v>
      </c>
      <c r="C154" s="37">
        <v>1</v>
      </c>
      <c r="D154" s="37">
        <v>6</v>
      </c>
      <c r="E154" s="134">
        <v>48</v>
      </c>
      <c r="F154" s="36">
        <v>10</v>
      </c>
      <c r="G154" s="37">
        <v>5</v>
      </c>
      <c r="H154" s="37">
        <v>5</v>
      </c>
      <c r="I154" s="134">
        <v>83</v>
      </c>
      <c r="J154" s="36">
        <v>12</v>
      </c>
      <c r="K154" s="37">
        <v>9</v>
      </c>
      <c r="L154" s="37">
        <v>3</v>
      </c>
    </row>
    <row r="155" spans="1:12" s="113" customFormat="1" ht="18" customHeight="1">
      <c r="A155" s="135">
        <v>14</v>
      </c>
      <c r="B155" s="39">
        <v>6</v>
      </c>
      <c r="C155" s="40">
        <v>1</v>
      </c>
      <c r="D155" s="40">
        <v>5</v>
      </c>
      <c r="E155" s="136">
        <v>49</v>
      </c>
      <c r="F155" s="39">
        <v>12</v>
      </c>
      <c r="G155" s="40">
        <v>2</v>
      </c>
      <c r="H155" s="40">
        <v>10</v>
      </c>
      <c r="I155" s="136">
        <v>84</v>
      </c>
      <c r="J155" s="39">
        <v>8</v>
      </c>
      <c r="K155" s="40">
        <v>4</v>
      </c>
      <c r="L155" s="40">
        <v>4</v>
      </c>
    </row>
    <row r="156" spans="1:12" s="114" customFormat="1" ht="25.5" customHeight="1">
      <c r="A156" s="130" t="s">
        <v>22</v>
      </c>
      <c r="B156" s="44">
        <v>28</v>
      </c>
      <c r="C156" s="44">
        <v>13</v>
      </c>
      <c r="D156" s="44">
        <v>15</v>
      </c>
      <c r="E156" s="131" t="s">
        <v>23</v>
      </c>
      <c r="F156" s="44">
        <v>70</v>
      </c>
      <c r="G156" s="44">
        <v>41</v>
      </c>
      <c r="H156" s="44">
        <v>29</v>
      </c>
      <c r="I156" s="131" t="s">
        <v>24</v>
      </c>
      <c r="J156" s="44">
        <v>43</v>
      </c>
      <c r="K156" s="44">
        <v>14</v>
      </c>
      <c r="L156" s="44">
        <v>29</v>
      </c>
    </row>
    <row r="157" spans="1:12" s="113" customFormat="1" ht="15.75" customHeight="1">
      <c r="A157" s="133">
        <v>15</v>
      </c>
      <c r="B157" s="36">
        <v>3</v>
      </c>
      <c r="C157" s="37">
        <v>1</v>
      </c>
      <c r="D157" s="37">
        <v>2</v>
      </c>
      <c r="E157" s="134">
        <v>50</v>
      </c>
      <c r="F157" s="36">
        <v>13</v>
      </c>
      <c r="G157" s="37">
        <v>7</v>
      </c>
      <c r="H157" s="37">
        <v>6</v>
      </c>
      <c r="I157" s="134">
        <v>85</v>
      </c>
      <c r="J157" s="36">
        <v>14</v>
      </c>
      <c r="K157" s="37">
        <v>5</v>
      </c>
      <c r="L157" s="37">
        <v>9</v>
      </c>
    </row>
    <row r="158" spans="1:12" s="113" customFormat="1" ht="15.75" customHeight="1">
      <c r="A158" s="133">
        <v>16</v>
      </c>
      <c r="B158" s="36">
        <v>6</v>
      </c>
      <c r="C158" s="37">
        <v>3</v>
      </c>
      <c r="D158" s="37">
        <v>3</v>
      </c>
      <c r="E158" s="134">
        <v>51</v>
      </c>
      <c r="F158" s="36">
        <v>14</v>
      </c>
      <c r="G158" s="37">
        <v>10</v>
      </c>
      <c r="H158" s="37">
        <v>4</v>
      </c>
      <c r="I158" s="134">
        <v>86</v>
      </c>
      <c r="J158" s="36">
        <v>7</v>
      </c>
      <c r="K158" s="37">
        <v>3</v>
      </c>
      <c r="L158" s="37">
        <v>4</v>
      </c>
    </row>
    <row r="159" spans="1:12" s="113" customFormat="1" ht="15.75" customHeight="1">
      <c r="A159" s="133">
        <v>17</v>
      </c>
      <c r="B159" s="36">
        <v>7</v>
      </c>
      <c r="C159" s="37">
        <v>4</v>
      </c>
      <c r="D159" s="37">
        <v>3</v>
      </c>
      <c r="E159" s="134">
        <v>52</v>
      </c>
      <c r="F159" s="36">
        <v>17</v>
      </c>
      <c r="G159" s="37">
        <v>10</v>
      </c>
      <c r="H159" s="37">
        <v>7</v>
      </c>
      <c r="I159" s="134">
        <v>87</v>
      </c>
      <c r="J159" s="36">
        <v>7</v>
      </c>
      <c r="K159" s="37">
        <v>3</v>
      </c>
      <c r="L159" s="37">
        <v>4</v>
      </c>
    </row>
    <row r="160" spans="1:12" s="113" customFormat="1" ht="15.75" customHeight="1">
      <c r="A160" s="133">
        <v>18</v>
      </c>
      <c r="B160" s="36">
        <v>6</v>
      </c>
      <c r="C160" s="37">
        <v>1</v>
      </c>
      <c r="D160" s="37">
        <v>5</v>
      </c>
      <c r="E160" s="134">
        <v>53</v>
      </c>
      <c r="F160" s="36">
        <v>10</v>
      </c>
      <c r="G160" s="37">
        <v>5</v>
      </c>
      <c r="H160" s="37">
        <v>5</v>
      </c>
      <c r="I160" s="134">
        <v>88</v>
      </c>
      <c r="J160" s="36">
        <v>8</v>
      </c>
      <c r="K160" s="37">
        <v>3</v>
      </c>
      <c r="L160" s="37">
        <v>5</v>
      </c>
    </row>
    <row r="161" spans="1:12" s="113" customFormat="1" ht="18" customHeight="1">
      <c r="A161" s="135">
        <v>19</v>
      </c>
      <c r="B161" s="39">
        <v>6</v>
      </c>
      <c r="C161" s="40">
        <v>4</v>
      </c>
      <c r="D161" s="40">
        <v>2</v>
      </c>
      <c r="E161" s="136">
        <v>54</v>
      </c>
      <c r="F161" s="39">
        <v>16</v>
      </c>
      <c r="G161" s="40">
        <v>9</v>
      </c>
      <c r="H161" s="40">
        <v>7</v>
      </c>
      <c r="I161" s="136">
        <v>89</v>
      </c>
      <c r="J161" s="39">
        <v>7</v>
      </c>
      <c r="K161" s="40">
        <v>0</v>
      </c>
      <c r="L161" s="40">
        <v>7</v>
      </c>
    </row>
    <row r="162" spans="1:12" s="114" customFormat="1" ht="25.5" customHeight="1">
      <c r="A162" s="130" t="s">
        <v>25</v>
      </c>
      <c r="B162" s="44">
        <v>28</v>
      </c>
      <c r="C162" s="44">
        <v>14</v>
      </c>
      <c r="D162" s="44">
        <v>14</v>
      </c>
      <c r="E162" s="131" t="s">
        <v>26</v>
      </c>
      <c r="F162" s="44">
        <v>64</v>
      </c>
      <c r="G162" s="44">
        <v>33</v>
      </c>
      <c r="H162" s="44">
        <v>31</v>
      </c>
      <c r="I162" s="131" t="s">
        <v>27</v>
      </c>
      <c r="J162" s="44">
        <v>20</v>
      </c>
      <c r="K162" s="44">
        <v>11</v>
      </c>
      <c r="L162" s="44">
        <v>9</v>
      </c>
    </row>
    <row r="163" spans="1:12" s="113" customFormat="1" ht="15.75" customHeight="1">
      <c r="A163" s="133">
        <v>20</v>
      </c>
      <c r="B163" s="36">
        <v>5</v>
      </c>
      <c r="C163" s="37">
        <v>3</v>
      </c>
      <c r="D163" s="37">
        <v>2</v>
      </c>
      <c r="E163" s="134">
        <v>55</v>
      </c>
      <c r="F163" s="36">
        <v>15</v>
      </c>
      <c r="G163" s="37">
        <v>8</v>
      </c>
      <c r="H163" s="37">
        <v>7</v>
      </c>
      <c r="I163" s="134">
        <v>90</v>
      </c>
      <c r="J163" s="36">
        <v>7</v>
      </c>
      <c r="K163" s="37">
        <v>2</v>
      </c>
      <c r="L163" s="37">
        <v>5</v>
      </c>
    </row>
    <row r="164" spans="1:12" s="113" customFormat="1" ht="15.75" customHeight="1">
      <c r="A164" s="133">
        <v>21</v>
      </c>
      <c r="B164" s="36">
        <v>4</v>
      </c>
      <c r="C164" s="37">
        <v>1</v>
      </c>
      <c r="D164" s="37">
        <v>3</v>
      </c>
      <c r="E164" s="134">
        <v>56</v>
      </c>
      <c r="F164" s="36">
        <v>18</v>
      </c>
      <c r="G164" s="37">
        <v>14</v>
      </c>
      <c r="H164" s="37">
        <v>4</v>
      </c>
      <c r="I164" s="134">
        <v>91</v>
      </c>
      <c r="J164" s="36">
        <v>4</v>
      </c>
      <c r="K164" s="37">
        <v>3</v>
      </c>
      <c r="L164" s="37">
        <v>1</v>
      </c>
    </row>
    <row r="165" spans="1:12" s="113" customFormat="1" ht="15.75" customHeight="1">
      <c r="A165" s="133">
        <v>22</v>
      </c>
      <c r="B165" s="36">
        <v>6</v>
      </c>
      <c r="C165" s="37">
        <v>3</v>
      </c>
      <c r="D165" s="37">
        <v>3</v>
      </c>
      <c r="E165" s="134">
        <v>57</v>
      </c>
      <c r="F165" s="36">
        <v>13</v>
      </c>
      <c r="G165" s="37">
        <v>3</v>
      </c>
      <c r="H165" s="37">
        <v>10</v>
      </c>
      <c r="I165" s="134">
        <v>92</v>
      </c>
      <c r="J165" s="36">
        <v>4</v>
      </c>
      <c r="K165" s="37">
        <v>2</v>
      </c>
      <c r="L165" s="37">
        <v>2</v>
      </c>
    </row>
    <row r="166" spans="1:12" s="113" customFormat="1" ht="15.75" customHeight="1">
      <c r="A166" s="133">
        <v>23</v>
      </c>
      <c r="B166" s="36">
        <v>8</v>
      </c>
      <c r="C166" s="37">
        <v>5</v>
      </c>
      <c r="D166" s="37">
        <v>3</v>
      </c>
      <c r="E166" s="134">
        <v>58</v>
      </c>
      <c r="F166" s="36">
        <v>10</v>
      </c>
      <c r="G166" s="37">
        <v>5</v>
      </c>
      <c r="H166" s="37">
        <v>5</v>
      </c>
      <c r="I166" s="134">
        <v>93</v>
      </c>
      <c r="J166" s="36">
        <v>3</v>
      </c>
      <c r="K166" s="37">
        <v>2</v>
      </c>
      <c r="L166" s="37">
        <v>1</v>
      </c>
    </row>
    <row r="167" spans="1:12" s="113" customFormat="1" ht="18" customHeight="1">
      <c r="A167" s="135">
        <v>24</v>
      </c>
      <c r="B167" s="39">
        <v>5</v>
      </c>
      <c r="C167" s="40">
        <v>2</v>
      </c>
      <c r="D167" s="40">
        <v>3</v>
      </c>
      <c r="E167" s="136">
        <v>59</v>
      </c>
      <c r="F167" s="39">
        <v>8</v>
      </c>
      <c r="G167" s="40">
        <v>3</v>
      </c>
      <c r="H167" s="40">
        <v>5</v>
      </c>
      <c r="I167" s="136">
        <v>94</v>
      </c>
      <c r="J167" s="39">
        <v>2</v>
      </c>
      <c r="K167" s="40">
        <v>2</v>
      </c>
      <c r="L167" s="40">
        <v>0</v>
      </c>
    </row>
    <row r="168" spans="1:12" s="114" customFormat="1" ht="25.5" customHeight="1">
      <c r="A168" s="130" t="s">
        <v>28</v>
      </c>
      <c r="B168" s="44">
        <v>24</v>
      </c>
      <c r="C168" s="44">
        <v>15</v>
      </c>
      <c r="D168" s="44">
        <v>9</v>
      </c>
      <c r="E168" s="131" t="s">
        <v>29</v>
      </c>
      <c r="F168" s="44">
        <v>52</v>
      </c>
      <c r="G168" s="44">
        <v>26</v>
      </c>
      <c r="H168" s="44">
        <v>26</v>
      </c>
      <c r="I168" s="138" t="s">
        <v>30</v>
      </c>
      <c r="J168" s="44">
        <v>1</v>
      </c>
      <c r="K168" s="44">
        <v>0</v>
      </c>
      <c r="L168" s="44">
        <v>1</v>
      </c>
    </row>
    <row r="169" spans="1:12" s="113" customFormat="1" ht="15.75" customHeight="1">
      <c r="A169" s="133">
        <v>25</v>
      </c>
      <c r="B169" s="36">
        <v>4</v>
      </c>
      <c r="C169" s="37">
        <v>3</v>
      </c>
      <c r="D169" s="37">
        <v>1</v>
      </c>
      <c r="E169" s="134">
        <v>60</v>
      </c>
      <c r="F169" s="36">
        <v>13</v>
      </c>
      <c r="G169" s="37">
        <v>7</v>
      </c>
      <c r="H169" s="37">
        <v>6</v>
      </c>
      <c r="I169" s="134">
        <v>95</v>
      </c>
      <c r="J169" s="36">
        <v>0</v>
      </c>
      <c r="K169" s="37">
        <v>0</v>
      </c>
      <c r="L169" s="37">
        <v>0</v>
      </c>
    </row>
    <row r="170" spans="1:12" s="113" customFormat="1" ht="15.75" customHeight="1">
      <c r="A170" s="133">
        <v>26</v>
      </c>
      <c r="B170" s="36">
        <v>7</v>
      </c>
      <c r="C170" s="37">
        <v>3</v>
      </c>
      <c r="D170" s="37">
        <v>4</v>
      </c>
      <c r="E170" s="134">
        <v>61</v>
      </c>
      <c r="F170" s="36">
        <v>14</v>
      </c>
      <c r="G170" s="37">
        <v>6</v>
      </c>
      <c r="H170" s="37">
        <v>8</v>
      </c>
      <c r="I170" s="134">
        <v>96</v>
      </c>
      <c r="J170" s="36">
        <v>0</v>
      </c>
      <c r="K170" s="37">
        <v>0</v>
      </c>
      <c r="L170" s="37">
        <v>0</v>
      </c>
    </row>
    <row r="171" spans="1:12" s="113" customFormat="1" ht="15.75" customHeight="1">
      <c r="A171" s="133">
        <v>27</v>
      </c>
      <c r="B171" s="36">
        <v>2</v>
      </c>
      <c r="C171" s="37">
        <v>1</v>
      </c>
      <c r="D171" s="37">
        <v>1</v>
      </c>
      <c r="E171" s="134">
        <v>62</v>
      </c>
      <c r="F171" s="36">
        <v>6</v>
      </c>
      <c r="G171" s="37">
        <v>1</v>
      </c>
      <c r="H171" s="37">
        <v>5</v>
      </c>
      <c r="I171" s="134">
        <v>97</v>
      </c>
      <c r="J171" s="36">
        <v>1</v>
      </c>
      <c r="K171" s="37">
        <v>0</v>
      </c>
      <c r="L171" s="37">
        <v>1</v>
      </c>
    </row>
    <row r="172" spans="1:12" s="113" customFormat="1" ht="15.75" customHeight="1">
      <c r="A172" s="133">
        <v>28</v>
      </c>
      <c r="B172" s="36">
        <v>7</v>
      </c>
      <c r="C172" s="37">
        <v>6</v>
      </c>
      <c r="D172" s="37">
        <v>1</v>
      </c>
      <c r="E172" s="134">
        <v>63</v>
      </c>
      <c r="F172" s="36">
        <v>8</v>
      </c>
      <c r="G172" s="37">
        <v>4</v>
      </c>
      <c r="H172" s="37">
        <v>4</v>
      </c>
      <c r="I172" s="134">
        <v>98</v>
      </c>
      <c r="J172" s="36">
        <v>0</v>
      </c>
      <c r="K172" s="37">
        <v>0</v>
      </c>
      <c r="L172" s="37">
        <v>0</v>
      </c>
    </row>
    <row r="173" spans="1:12" s="113" customFormat="1" ht="18" customHeight="1">
      <c r="A173" s="135">
        <v>29</v>
      </c>
      <c r="B173" s="39">
        <v>4</v>
      </c>
      <c r="C173" s="40">
        <v>2</v>
      </c>
      <c r="D173" s="40">
        <v>2</v>
      </c>
      <c r="E173" s="136">
        <v>64</v>
      </c>
      <c r="F173" s="39">
        <v>11</v>
      </c>
      <c r="G173" s="40">
        <v>8</v>
      </c>
      <c r="H173" s="40">
        <v>3</v>
      </c>
      <c r="I173" s="134">
        <v>99</v>
      </c>
      <c r="J173" s="36">
        <v>0</v>
      </c>
      <c r="K173" s="37">
        <v>0</v>
      </c>
      <c r="L173" s="37">
        <v>0</v>
      </c>
    </row>
    <row r="174" spans="1:12" s="114" customFormat="1" ht="25.5" customHeight="1">
      <c r="A174" s="130" t="s">
        <v>31</v>
      </c>
      <c r="B174" s="44">
        <v>31</v>
      </c>
      <c r="C174" s="44">
        <v>15</v>
      </c>
      <c r="D174" s="44">
        <v>16</v>
      </c>
      <c r="E174" s="131" t="s">
        <v>32</v>
      </c>
      <c r="F174" s="44">
        <v>64</v>
      </c>
      <c r="G174" s="44">
        <v>28</v>
      </c>
      <c r="H174" s="44">
        <v>36</v>
      </c>
      <c r="I174" s="178">
        <v>100</v>
      </c>
      <c r="J174" s="47">
        <v>0</v>
      </c>
      <c r="K174" s="48">
        <v>0</v>
      </c>
      <c r="L174" s="48">
        <v>0</v>
      </c>
    </row>
    <row r="175" spans="1:12" s="113" customFormat="1" ht="15.75" customHeight="1">
      <c r="A175" s="133">
        <v>30</v>
      </c>
      <c r="B175" s="36">
        <v>7</v>
      </c>
      <c r="C175" s="37">
        <v>2</v>
      </c>
      <c r="D175" s="37">
        <v>5</v>
      </c>
      <c r="E175" s="134">
        <v>65</v>
      </c>
      <c r="F175" s="36">
        <v>9</v>
      </c>
      <c r="G175" s="37">
        <v>5</v>
      </c>
      <c r="H175" s="37">
        <v>4</v>
      </c>
      <c r="I175" s="134">
        <v>101</v>
      </c>
      <c r="J175" s="36">
        <v>0</v>
      </c>
      <c r="K175" s="37">
        <v>0</v>
      </c>
      <c r="L175" s="37">
        <v>0</v>
      </c>
    </row>
    <row r="176" spans="1:12" s="113" customFormat="1" ht="15.75" customHeight="1">
      <c r="A176" s="133">
        <v>31</v>
      </c>
      <c r="B176" s="36">
        <v>8</v>
      </c>
      <c r="C176" s="37">
        <v>4</v>
      </c>
      <c r="D176" s="37">
        <v>4</v>
      </c>
      <c r="E176" s="134">
        <v>66</v>
      </c>
      <c r="F176" s="36">
        <v>13</v>
      </c>
      <c r="G176" s="37">
        <v>6</v>
      </c>
      <c r="H176" s="37">
        <v>7</v>
      </c>
      <c r="I176" s="134">
        <v>102</v>
      </c>
      <c r="J176" s="36">
        <v>0</v>
      </c>
      <c r="K176" s="37">
        <v>0</v>
      </c>
      <c r="L176" s="37">
        <v>0</v>
      </c>
    </row>
    <row r="177" spans="1:12" s="113" customFormat="1" ht="15.75" customHeight="1">
      <c r="A177" s="133">
        <v>32</v>
      </c>
      <c r="B177" s="36">
        <v>4</v>
      </c>
      <c r="C177" s="37">
        <v>3</v>
      </c>
      <c r="D177" s="37">
        <v>1</v>
      </c>
      <c r="E177" s="134">
        <v>67</v>
      </c>
      <c r="F177" s="36">
        <v>17</v>
      </c>
      <c r="G177" s="37">
        <v>6</v>
      </c>
      <c r="H177" s="37">
        <v>11</v>
      </c>
      <c r="I177" s="134">
        <v>103</v>
      </c>
      <c r="J177" s="36">
        <v>0</v>
      </c>
      <c r="K177" s="37">
        <v>0</v>
      </c>
      <c r="L177" s="37">
        <v>0</v>
      </c>
    </row>
    <row r="178" spans="1:12" s="113" customFormat="1" ht="15.75" customHeight="1">
      <c r="A178" s="133">
        <v>33</v>
      </c>
      <c r="B178" s="36">
        <v>5</v>
      </c>
      <c r="C178" s="37">
        <v>3</v>
      </c>
      <c r="D178" s="37">
        <v>2</v>
      </c>
      <c r="E178" s="134">
        <v>68</v>
      </c>
      <c r="F178" s="36">
        <v>14</v>
      </c>
      <c r="G178" s="37">
        <v>7</v>
      </c>
      <c r="H178" s="37">
        <v>7</v>
      </c>
      <c r="I178" s="139" t="s">
        <v>33</v>
      </c>
      <c r="J178" s="39">
        <v>0</v>
      </c>
      <c r="K178" s="40">
        <v>0</v>
      </c>
      <c r="L178" s="40">
        <v>0</v>
      </c>
    </row>
    <row r="179" spans="1:12" s="113" customFormat="1" ht="21" customHeight="1" thickBot="1">
      <c r="A179" s="140">
        <v>34</v>
      </c>
      <c r="B179" s="36">
        <v>7</v>
      </c>
      <c r="C179" s="37">
        <v>3</v>
      </c>
      <c r="D179" s="37">
        <v>4</v>
      </c>
      <c r="E179" s="134">
        <v>69</v>
      </c>
      <c r="F179" s="36">
        <v>11</v>
      </c>
      <c r="G179" s="37">
        <v>4</v>
      </c>
      <c r="H179" s="37">
        <v>7</v>
      </c>
      <c r="I179" s="179" t="s">
        <v>5</v>
      </c>
      <c r="J179" s="47">
        <v>855</v>
      </c>
      <c r="K179" s="47">
        <v>419</v>
      </c>
      <c r="L179" s="47">
        <v>436</v>
      </c>
    </row>
    <row r="180" spans="1:12" s="182" customFormat="1" ht="24" customHeight="1" thickTop="1" thickBot="1">
      <c r="A180" s="173" t="s">
        <v>34</v>
      </c>
      <c r="B180" s="115">
        <v>82</v>
      </c>
      <c r="C180" s="116">
        <v>41</v>
      </c>
      <c r="D180" s="116">
        <v>41</v>
      </c>
      <c r="E180" s="180" t="s">
        <v>36</v>
      </c>
      <c r="F180" s="116">
        <v>439</v>
      </c>
      <c r="G180" s="116">
        <v>231</v>
      </c>
      <c r="H180" s="116">
        <v>208</v>
      </c>
      <c r="I180" s="181" t="s">
        <v>37</v>
      </c>
      <c r="J180" s="116">
        <v>334</v>
      </c>
      <c r="K180" s="116">
        <v>147</v>
      </c>
      <c r="L180" s="116">
        <v>187</v>
      </c>
    </row>
    <row r="181" spans="1:12" s="113" customFormat="1" ht="24" customHeight="1" thickBot="1">
      <c r="A181" s="142"/>
      <c r="B181" s="143" t="s">
        <v>39</v>
      </c>
      <c r="C181" s="144"/>
      <c r="D181" s="145"/>
      <c r="E181" s="146"/>
      <c r="F181" s="142"/>
      <c r="G181" s="147" t="s">
        <v>165</v>
      </c>
      <c r="H181" s="142"/>
      <c r="I181" s="146"/>
      <c r="J181" s="142"/>
      <c r="K181" s="183" t="s">
        <v>109</v>
      </c>
      <c r="L181" s="149"/>
    </row>
    <row r="182" spans="1:12" s="154" customFormat="1" ht="21" customHeight="1">
      <c r="A182" s="150" t="s">
        <v>1</v>
      </c>
      <c r="B182" s="151" t="s">
        <v>2</v>
      </c>
      <c r="C182" s="151" t="s">
        <v>3</v>
      </c>
      <c r="D182" s="152" t="s">
        <v>4</v>
      </c>
      <c r="E182" s="150" t="s">
        <v>1</v>
      </c>
      <c r="F182" s="151" t="s">
        <v>2</v>
      </c>
      <c r="G182" s="151" t="s">
        <v>3</v>
      </c>
      <c r="H182" s="152" t="s">
        <v>4</v>
      </c>
      <c r="I182" s="150" t="s">
        <v>1</v>
      </c>
      <c r="J182" s="151" t="s">
        <v>2</v>
      </c>
      <c r="K182" s="151" t="s">
        <v>3</v>
      </c>
      <c r="L182" s="153" t="s">
        <v>4</v>
      </c>
    </row>
    <row r="183" spans="1:12" s="114" customFormat="1" ht="25.5" customHeight="1">
      <c r="A183" s="130" t="s">
        <v>6</v>
      </c>
      <c r="B183" s="44">
        <v>31</v>
      </c>
      <c r="C183" s="44">
        <v>17</v>
      </c>
      <c r="D183" s="44">
        <v>14</v>
      </c>
      <c r="E183" s="131" t="s">
        <v>7</v>
      </c>
      <c r="F183" s="44">
        <v>68</v>
      </c>
      <c r="G183" s="44">
        <v>40</v>
      </c>
      <c r="H183" s="44">
        <v>28</v>
      </c>
      <c r="I183" s="131" t="s">
        <v>8</v>
      </c>
      <c r="J183" s="44">
        <v>105</v>
      </c>
      <c r="K183" s="44">
        <v>46</v>
      </c>
      <c r="L183" s="44">
        <v>59</v>
      </c>
    </row>
    <row r="184" spans="1:12" s="113" customFormat="1" ht="15.75" customHeight="1">
      <c r="A184" s="17">
        <v>0</v>
      </c>
      <c r="B184" s="36">
        <v>6</v>
      </c>
      <c r="C184" s="37">
        <v>3</v>
      </c>
      <c r="D184" s="37">
        <v>3</v>
      </c>
      <c r="E184" s="134">
        <v>35</v>
      </c>
      <c r="F184" s="36">
        <v>10</v>
      </c>
      <c r="G184" s="37">
        <v>7</v>
      </c>
      <c r="H184" s="37">
        <v>3</v>
      </c>
      <c r="I184" s="134">
        <v>70</v>
      </c>
      <c r="J184" s="36">
        <v>21</v>
      </c>
      <c r="K184" s="37">
        <v>9</v>
      </c>
      <c r="L184" s="37">
        <v>12</v>
      </c>
    </row>
    <row r="185" spans="1:12" s="113" customFormat="1" ht="15.75" customHeight="1">
      <c r="A185" s="133">
        <v>1</v>
      </c>
      <c r="B185" s="36">
        <v>5</v>
      </c>
      <c r="C185" s="37">
        <v>3</v>
      </c>
      <c r="D185" s="37">
        <v>2</v>
      </c>
      <c r="E185" s="134">
        <v>36</v>
      </c>
      <c r="F185" s="36">
        <v>18</v>
      </c>
      <c r="G185" s="37">
        <v>8</v>
      </c>
      <c r="H185" s="37">
        <v>10</v>
      </c>
      <c r="I185" s="134">
        <v>71</v>
      </c>
      <c r="J185" s="36">
        <v>19</v>
      </c>
      <c r="K185" s="37">
        <v>10</v>
      </c>
      <c r="L185" s="37">
        <v>9</v>
      </c>
    </row>
    <row r="186" spans="1:12" s="113" customFormat="1" ht="15.75" customHeight="1">
      <c r="A186" s="133">
        <v>2</v>
      </c>
      <c r="B186" s="36">
        <v>5</v>
      </c>
      <c r="C186" s="37">
        <v>1</v>
      </c>
      <c r="D186" s="37">
        <v>4</v>
      </c>
      <c r="E186" s="134">
        <v>37</v>
      </c>
      <c r="F186" s="36">
        <v>15</v>
      </c>
      <c r="G186" s="37">
        <v>8</v>
      </c>
      <c r="H186" s="37">
        <v>7</v>
      </c>
      <c r="I186" s="134">
        <v>72</v>
      </c>
      <c r="J186" s="36">
        <v>22</v>
      </c>
      <c r="K186" s="37">
        <v>10</v>
      </c>
      <c r="L186" s="37">
        <v>12</v>
      </c>
    </row>
    <row r="187" spans="1:12" s="113" customFormat="1" ht="15.75" customHeight="1">
      <c r="A187" s="133">
        <v>3</v>
      </c>
      <c r="B187" s="36">
        <v>8</v>
      </c>
      <c r="C187" s="37">
        <v>5</v>
      </c>
      <c r="D187" s="37">
        <v>3</v>
      </c>
      <c r="E187" s="134">
        <v>38</v>
      </c>
      <c r="F187" s="36">
        <v>13</v>
      </c>
      <c r="G187" s="37">
        <v>7</v>
      </c>
      <c r="H187" s="37">
        <v>6</v>
      </c>
      <c r="I187" s="134">
        <v>73</v>
      </c>
      <c r="J187" s="36">
        <v>20</v>
      </c>
      <c r="K187" s="37">
        <v>7</v>
      </c>
      <c r="L187" s="37">
        <v>13</v>
      </c>
    </row>
    <row r="188" spans="1:12" s="113" customFormat="1" ht="18" customHeight="1">
      <c r="A188" s="135">
        <v>4</v>
      </c>
      <c r="B188" s="105">
        <v>7</v>
      </c>
      <c r="C188" s="40">
        <v>5</v>
      </c>
      <c r="D188" s="40">
        <v>2</v>
      </c>
      <c r="E188" s="136">
        <v>39</v>
      </c>
      <c r="F188" s="39">
        <v>12</v>
      </c>
      <c r="G188" s="40">
        <v>10</v>
      </c>
      <c r="H188" s="40">
        <v>2</v>
      </c>
      <c r="I188" s="136">
        <v>74</v>
      </c>
      <c r="J188" s="39">
        <v>23</v>
      </c>
      <c r="K188" s="40">
        <v>10</v>
      </c>
      <c r="L188" s="40">
        <v>13</v>
      </c>
    </row>
    <row r="189" spans="1:12" s="114" customFormat="1" ht="25.5" customHeight="1">
      <c r="A189" s="130" t="s">
        <v>10</v>
      </c>
      <c r="B189" s="44">
        <v>56</v>
      </c>
      <c r="C189" s="44">
        <v>23</v>
      </c>
      <c r="D189" s="44">
        <v>33</v>
      </c>
      <c r="E189" s="131" t="s">
        <v>11</v>
      </c>
      <c r="F189" s="44">
        <v>80</v>
      </c>
      <c r="G189" s="44">
        <v>41</v>
      </c>
      <c r="H189" s="44">
        <v>39</v>
      </c>
      <c r="I189" s="131" t="s">
        <v>12</v>
      </c>
      <c r="J189" s="44">
        <v>101</v>
      </c>
      <c r="K189" s="44">
        <v>49</v>
      </c>
      <c r="L189" s="44">
        <v>52</v>
      </c>
    </row>
    <row r="190" spans="1:12" s="113" customFormat="1" ht="15.75" customHeight="1">
      <c r="A190" s="133">
        <v>5</v>
      </c>
      <c r="B190" s="36">
        <v>9</v>
      </c>
      <c r="C190" s="37">
        <v>3</v>
      </c>
      <c r="D190" s="37">
        <v>6</v>
      </c>
      <c r="E190" s="134">
        <v>40</v>
      </c>
      <c r="F190" s="36">
        <v>15</v>
      </c>
      <c r="G190" s="37">
        <v>10</v>
      </c>
      <c r="H190" s="37">
        <v>5</v>
      </c>
      <c r="I190" s="134">
        <v>75</v>
      </c>
      <c r="J190" s="36">
        <v>15</v>
      </c>
      <c r="K190" s="37">
        <v>9</v>
      </c>
      <c r="L190" s="37">
        <v>6</v>
      </c>
    </row>
    <row r="191" spans="1:12" s="113" customFormat="1" ht="15.75" customHeight="1">
      <c r="A191" s="133">
        <v>6</v>
      </c>
      <c r="B191" s="36">
        <v>12</v>
      </c>
      <c r="C191" s="37">
        <v>5</v>
      </c>
      <c r="D191" s="37">
        <v>7</v>
      </c>
      <c r="E191" s="134">
        <v>41</v>
      </c>
      <c r="F191" s="36">
        <v>18</v>
      </c>
      <c r="G191" s="37">
        <v>8</v>
      </c>
      <c r="H191" s="37">
        <v>10</v>
      </c>
      <c r="I191" s="134">
        <v>76</v>
      </c>
      <c r="J191" s="36">
        <v>29</v>
      </c>
      <c r="K191" s="37">
        <v>10</v>
      </c>
      <c r="L191" s="37">
        <v>19</v>
      </c>
    </row>
    <row r="192" spans="1:12" s="113" customFormat="1" ht="15.75" customHeight="1">
      <c r="A192" s="133">
        <v>7</v>
      </c>
      <c r="B192" s="36">
        <v>13</v>
      </c>
      <c r="C192" s="37">
        <v>5</v>
      </c>
      <c r="D192" s="37">
        <v>8</v>
      </c>
      <c r="E192" s="134">
        <v>42</v>
      </c>
      <c r="F192" s="36">
        <v>22</v>
      </c>
      <c r="G192" s="37">
        <v>12</v>
      </c>
      <c r="H192" s="37">
        <v>10</v>
      </c>
      <c r="I192" s="134">
        <v>77</v>
      </c>
      <c r="J192" s="36">
        <v>23</v>
      </c>
      <c r="K192" s="37">
        <v>9</v>
      </c>
      <c r="L192" s="37">
        <v>14</v>
      </c>
    </row>
    <row r="193" spans="1:12" s="113" customFormat="1" ht="15.75" customHeight="1">
      <c r="A193" s="133">
        <v>8</v>
      </c>
      <c r="B193" s="36">
        <v>8</v>
      </c>
      <c r="C193" s="37">
        <v>5</v>
      </c>
      <c r="D193" s="37">
        <v>3</v>
      </c>
      <c r="E193" s="134">
        <v>43</v>
      </c>
      <c r="F193" s="36">
        <v>11</v>
      </c>
      <c r="G193" s="37">
        <v>4</v>
      </c>
      <c r="H193" s="37">
        <v>7</v>
      </c>
      <c r="I193" s="134">
        <v>78</v>
      </c>
      <c r="J193" s="36">
        <v>19</v>
      </c>
      <c r="K193" s="37">
        <v>12</v>
      </c>
      <c r="L193" s="37">
        <v>7</v>
      </c>
    </row>
    <row r="194" spans="1:12" s="113" customFormat="1" ht="18" customHeight="1">
      <c r="A194" s="135">
        <v>9</v>
      </c>
      <c r="B194" s="39">
        <v>14</v>
      </c>
      <c r="C194" s="40">
        <v>5</v>
      </c>
      <c r="D194" s="40">
        <v>9</v>
      </c>
      <c r="E194" s="136">
        <v>44</v>
      </c>
      <c r="F194" s="39">
        <v>14</v>
      </c>
      <c r="G194" s="40">
        <v>7</v>
      </c>
      <c r="H194" s="40">
        <v>7</v>
      </c>
      <c r="I194" s="136">
        <v>79</v>
      </c>
      <c r="J194" s="39">
        <v>15</v>
      </c>
      <c r="K194" s="40">
        <v>9</v>
      </c>
      <c r="L194" s="40">
        <v>6</v>
      </c>
    </row>
    <row r="195" spans="1:12" s="114" customFormat="1" ht="25.5" customHeight="1">
      <c r="A195" s="130" t="s">
        <v>19</v>
      </c>
      <c r="B195" s="44">
        <v>49</v>
      </c>
      <c r="C195" s="44">
        <v>20</v>
      </c>
      <c r="D195" s="44">
        <v>29</v>
      </c>
      <c r="E195" s="131" t="s">
        <v>20</v>
      </c>
      <c r="F195" s="44">
        <v>68</v>
      </c>
      <c r="G195" s="44">
        <v>32</v>
      </c>
      <c r="H195" s="44">
        <v>36</v>
      </c>
      <c r="I195" s="131" t="s">
        <v>21</v>
      </c>
      <c r="J195" s="44">
        <v>71</v>
      </c>
      <c r="K195" s="44">
        <v>30</v>
      </c>
      <c r="L195" s="44">
        <v>41</v>
      </c>
    </row>
    <row r="196" spans="1:12" s="113" customFormat="1" ht="15.75" customHeight="1">
      <c r="A196" s="133">
        <v>10</v>
      </c>
      <c r="B196" s="36">
        <v>8</v>
      </c>
      <c r="C196" s="37">
        <v>2</v>
      </c>
      <c r="D196" s="37">
        <v>6</v>
      </c>
      <c r="E196" s="134">
        <v>45</v>
      </c>
      <c r="F196" s="36">
        <v>18</v>
      </c>
      <c r="G196" s="37">
        <v>6</v>
      </c>
      <c r="H196" s="37">
        <v>12</v>
      </c>
      <c r="I196" s="134">
        <v>80</v>
      </c>
      <c r="J196" s="36">
        <v>18</v>
      </c>
      <c r="K196" s="37">
        <v>9</v>
      </c>
      <c r="L196" s="37">
        <v>9</v>
      </c>
    </row>
    <row r="197" spans="1:12" s="113" customFormat="1" ht="15.75" customHeight="1">
      <c r="A197" s="133">
        <v>11</v>
      </c>
      <c r="B197" s="36">
        <v>11</v>
      </c>
      <c r="C197" s="37">
        <v>4</v>
      </c>
      <c r="D197" s="37">
        <v>7</v>
      </c>
      <c r="E197" s="134">
        <v>46</v>
      </c>
      <c r="F197" s="36">
        <v>7</v>
      </c>
      <c r="G197" s="37">
        <v>3</v>
      </c>
      <c r="H197" s="37">
        <v>4</v>
      </c>
      <c r="I197" s="134">
        <v>81</v>
      </c>
      <c r="J197" s="36">
        <v>11</v>
      </c>
      <c r="K197" s="37">
        <v>2</v>
      </c>
      <c r="L197" s="37">
        <v>9</v>
      </c>
    </row>
    <row r="198" spans="1:12" s="113" customFormat="1" ht="15.75" customHeight="1">
      <c r="A198" s="133">
        <v>12</v>
      </c>
      <c r="B198" s="36">
        <v>9</v>
      </c>
      <c r="C198" s="37">
        <v>2</v>
      </c>
      <c r="D198" s="37">
        <v>7</v>
      </c>
      <c r="E198" s="134">
        <v>47</v>
      </c>
      <c r="F198" s="36">
        <v>13</v>
      </c>
      <c r="G198" s="37">
        <v>7</v>
      </c>
      <c r="H198" s="37">
        <v>6</v>
      </c>
      <c r="I198" s="134">
        <v>82</v>
      </c>
      <c r="J198" s="36">
        <v>11</v>
      </c>
      <c r="K198" s="37">
        <v>6</v>
      </c>
      <c r="L198" s="37">
        <v>5</v>
      </c>
    </row>
    <row r="199" spans="1:12" s="113" customFormat="1" ht="15.75" customHeight="1">
      <c r="A199" s="133">
        <v>13</v>
      </c>
      <c r="B199" s="36">
        <v>13</v>
      </c>
      <c r="C199" s="37">
        <v>8</v>
      </c>
      <c r="D199" s="37">
        <v>5</v>
      </c>
      <c r="E199" s="134">
        <v>48</v>
      </c>
      <c r="F199" s="36">
        <v>9</v>
      </c>
      <c r="G199" s="37">
        <v>5</v>
      </c>
      <c r="H199" s="37">
        <v>4</v>
      </c>
      <c r="I199" s="134">
        <v>83</v>
      </c>
      <c r="J199" s="36">
        <v>15</v>
      </c>
      <c r="K199" s="37">
        <v>5</v>
      </c>
      <c r="L199" s="37">
        <v>10</v>
      </c>
    </row>
    <row r="200" spans="1:12" s="113" customFormat="1" ht="18" customHeight="1">
      <c r="A200" s="135">
        <v>14</v>
      </c>
      <c r="B200" s="39">
        <v>8</v>
      </c>
      <c r="C200" s="40">
        <v>4</v>
      </c>
      <c r="D200" s="40">
        <v>4</v>
      </c>
      <c r="E200" s="136">
        <v>49</v>
      </c>
      <c r="F200" s="39">
        <v>21</v>
      </c>
      <c r="G200" s="40">
        <v>11</v>
      </c>
      <c r="H200" s="40">
        <v>10</v>
      </c>
      <c r="I200" s="136">
        <v>84</v>
      </c>
      <c r="J200" s="39">
        <v>16</v>
      </c>
      <c r="K200" s="40">
        <v>8</v>
      </c>
      <c r="L200" s="40">
        <v>8</v>
      </c>
    </row>
    <row r="201" spans="1:12" s="114" customFormat="1" ht="25.5" customHeight="1">
      <c r="A201" s="130" t="s">
        <v>22</v>
      </c>
      <c r="B201" s="44">
        <v>41</v>
      </c>
      <c r="C201" s="44">
        <v>18</v>
      </c>
      <c r="D201" s="44">
        <v>23</v>
      </c>
      <c r="E201" s="131" t="s">
        <v>23</v>
      </c>
      <c r="F201" s="44">
        <v>95</v>
      </c>
      <c r="G201" s="44">
        <v>49</v>
      </c>
      <c r="H201" s="44">
        <v>46</v>
      </c>
      <c r="I201" s="131" t="s">
        <v>24</v>
      </c>
      <c r="J201" s="44">
        <v>52</v>
      </c>
      <c r="K201" s="44">
        <v>21</v>
      </c>
      <c r="L201" s="44">
        <v>31</v>
      </c>
    </row>
    <row r="202" spans="1:12" s="113" customFormat="1" ht="15.75" customHeight="1">
      <c r="A202" s="133">
        <v>15</v>
      </c>
      <c r="B202" s="36">
        <v>6</v>
      </c>
      <c r="C202" s="37">
        <v>3</v>
      </c>
      <c r="D202" s="37">
        <v>3</v>
      </c>
      <c r="E202" s="134">
        <v>50</v>
      </c>
      <c r="F202" s="36">
        <v>19</v>
      </c>
      <c r="G202" s="37">
        <v>12</v>
      </c>
      <c r="H202" s="37">
        <v>7</v>
      </c>
      <c r="I202" s="134">
        <v>85</v>
      </c>
      <c r="J202" s="36">
        <v>11</v>
      </c>
      <c r="K202" s="37">
        <v>2</v>
      </c>
      <c r="L202" s="37">
        <v>9</v>
      </c>
    </row>
    <row r="203" spans="1:12" s="113" customFormat="1" ht="15.75" customHeight="1">
      <c r="A203" s="133">
        <v>16</v>
      </c>
      <c r="B203" s="36">
        <v>9</v>
      </c>
      <c r="C203" s="37">
        <v>4</v>
      </c>
      <c r="D203" s="37">
        <v>5</v>
      </c>
      <c r="E203" s="134">
        <v>51</v>
      </c>
      <c r="F203" s="36">
        <v>26</v>
      </c>
      <c r="G203" s="37">
        <v>12</v>
      </c>
      <c r="H203" s="37">
        <v>14</v>
      </c>
      <c r="I203" s="134">
        <v>86</v>
      </c>
      <c r="J203" s="36">
        <v>10</v>
      </c>
      <c r="K203" s="37">
        <v>4</v>
      </c>
      <c r="L203" s="37">
        <v>6</v>
      </c>
    </row>
    <row r="204" spans="1:12" s="113" customFormat="1" ht="15.75" customHeight="1">
      <c r="A204" s="133">
        <v>17</v>
      </c>
      <c r="B204" s="36">
        <v>11</v>
      </c>
      <c r="C204" s="37">
        <v>5</v>
      </c>
      <c r="D204" s="37">
        <v>6</v>
      </c>
      <c r="E204" s="134">
        <v>52</v>
      </c>
      <c r="F204" s="36">
        <v>16</v>
      </c>
      <c r="G204" s="37">
        <v>7</v>
      </c>
      <c r="H204" s="37">
        <v>9</v>
      </c>
      <c r="I204" s="134">
        <v>87</v>
      </c>
      <c r="J204" s="36">
        <v>13</v>
      </c>
      <c r="K204" s="37">
        <v>8</v>
      </c>
      <c r="L204" s="37">
        <v>5</v>
      </c>
    </row>
    <row r="205" spans="1:12" s="113" customFormat="1" ht="15.75" customHeight="1">
      <c r="A205" s="133">
        <v>18</v>
      </c>
      <c r="B205" s="36">
        <v>10</v>
      </c>
      <c r="C205" s="37">
        <v>5</v>
      </c>
      <c r="D205" s="37">
        <v>5</v>
      </c>
      <c r="E205" s="134">
        <v>53</v>
      </c>
      <c r="F205" s="36">
        <v>13</v>
      </c>
      <c r="G205" s="37">
        <v>8</v>
      </c>
      <c r="H205" s="37">
        <v>5</v>
      </c>
      <c r="I205" s="134">
        <v>88</v>
      </c>
      <c r="J205" s="36">
        <v>7</v>
      </c>
      <c r="K205" s="37">
        <v>3</v>
      </c>
      <c r="L205" s="37">
        <v>4</v>
      </c>
    </row>
    <row r="206" spans="1:12" s="113" customFormat="1" ht="18" customHeight="1">
      <c r="A206" s="135">
        <v>19</v>
      </c>
      <c r="B206" s="39">
        <v>5</v>
      </c>
      <c r="C206" s="40">
        <v>1</v>
      </c>
      <c r="D206" s="40">
        <v>4</v>
      </c>
      <c r="E206" s="136">
        <v>54</v>
      </c>
      <c r="F206" s="39">
        <v>21</v>
      </c>
      <c r="G206" s="40">
        <v>10</v>
      </c>
      <c r="H206" s="40">
        <v>11</v>
      </c>
      <c r="I206" s="136">
        <v>89</v>
      </c>
      <c r="J206" s="39">
        <v>11</v>
      </c>
      <c r="K206" s="40">
        <v>4</v>
      </c>
      <c r="L206" s="40">
        <v>7</v>
      </c>
    </row>
    <row r="207" spans="1:12" s="114" customFormat="1" ht="25.5" customHeight="1">
      <c r="A207" s="130" t="s">
        <v>25</v>
      </c>
      <c r="B207" s="44">
        <v>40</v>
      </c>
      <c r="C207" s="44">
        <v>18</v>
      </c>
      <c r="D207" s="44">
        <v>22</v>
      </c>
      <c r="E207" s="131" t="s">
        <v>26</v>
      </c>
      <c r="F207" s="44">
        <v>63</v>
      </c>
      <c r="G207" s="44">
        <v>33</v>
      </c>
      <c r="H207" s="44">
        <v>30</v>
      </c>
      <c r="I207" s="131" t="s">
        <v>27</v>
      </c>
      <c r="J207" s="44">
        <v>28</v>
      </c>
      <c r="K207" s="44">
        <v>10</v>
      </c>
      <c r="L207" s="44">
        <v>18</v>
      </c>
    </row>
    <row r="208" spans="1:12" s="113" customFormat="1" ht="15.75" customHeight="1">
      <c r="A208" s="133">
        <v>20</v>
      </c>
      <c r="B208" s="36">
        <v>7</v>
      </c>
      <c r="C208" s="37">
        <v>1</v>
      </c>
      <c r="D208" s="37">
        <v>6</v>
      </c>
      <c r="E208" s="134">
        <v>55</v>
      </c>
      <c r="F208" s="36">
        <v>12</v>
      </c>
      <c r="G208" s="37">
        <v>6</v>
      </c>
      <c r="H208" s="37">
        <v>6</v>
      </c>
      <c r="I208" s="134">
        <v>90</v>
      </c>
      <c r="J208" s="36">
        <v>13</v>
      </c>
      <c r="K208" s="37">
        <v>5</v>
      </c>
      <c r="L208" s="37">
        <v>8</v>
      </c>
    </row>
    <row r="209" spans="1:12" s="113" customFormat="1" ht="15.75" customHeight="1">
      <c r="A209" s="133">
        <v>21</v>
      </c>
      <c r="B209" s="36">
        <v>8</v>
      </c>
      <c r="C209" s="37">
        <v>2</v>
      </c>
      <c r="D209" s="37">
        <v>6</v>
      </c>
      <c r="E209" s="134">
        <v>56</v>
      </c>
      <c r="F209" s="36">
        <v>7</v>
      </c>
      <c r="G209" s="37">
        <v>4</v>
      </c>
      <c r="H209" s="37">
        <v>3</v>
      </c>
      <c r="I209" s="134">
        <v>91</v>
      </c>
      <c r="J209" s="36">
        <v>2</v>
      </c>
      <c r="K209" s="37">
        <v>0</v>
      </c>
      <c r="L209" s="37">
        <v>2</v>
      </c>
    </row>
    <row r="210" spans="1:12" s="113" customFormat="1" ht="15.75" customHeight="1">
      <c r="A210" s="133">
        <v>22</v>
      </c>
      <c r="B210" s="36">
        <v>9</v>
      </c>
      <c r="C210" s="37">
        <v>4</v>
      </c>
      <c r="D210" s="37">
        <v>5</v>
      </c>
      <c r="E210" s="134">
        <v>57</v>
      </c>
      <c r="F210" s="36">
        <v>16</v>
      </c>
      <c r="G210" s="37">
        <v>6</v>
      </c>
      <c r="H210" s="37">
        <v>10</v>
      </c>
      <c r="I210" s="134">
        <v>92</v>
      </c>
      <c r="J210" s="36">
        <v>6</v>
      </c>
      <c r="K210" s="37">
        <v>3</v>
      </c>
      <c r="L210" s="37">
        <v>3</v>
      </c>
    </row>
    <row r="211" spans="1:12" s="113" customFormat="1" ht="15.75" customHeight="1">
      <c r="A211" s="133">
        <v>23</v>
      </c>
      <c r="B211" s="36">
        <v>10</v>
      </c>
      <c r="C211" s="37">
        <v>8</v>
      </c>
      <c r="D211" s="37">
        <v>2</v>
      </c>
      <c r="E211" s="134">
        <v>58</v>
      </c>
      <c r="F211" s="36">
        <v>18</v>
      </c>
      <c r="G211" s="37">
        <v>11</v>
      </c>
      <c r="H211" s="37">
        <v>7</v>
      </c>
      <c r="I211" s="134">
        <v>93</v>
      </c>
      <c r="J211" s="36">
        <v>5</v>
      </c>
      <c r="K211" s="37">
        <v>1</v>
      </c>
      <c r="L211" s="37">
        <v>4</v>
      </c>
    </row>
    <row r="212" spans="1:12" s="113" customFormat="1" ht="18" customHeight="1">
      <c r="A212" s="135">
        <v>24</v>
      </c>
      <c r="B212" s="39">
        <v>6</v>
      </c>
      <c r="C212" s="40">
        <v>3</v>
      </c>
      <c r="D212" s="40">
        <v>3</v>
      </c>
      <c r="E212" s="136">
        <v>59</v>
      </c>
      <c r="F212" s="39">
        <v>10</v>
      </c>
      <c r="G212" s="40">
        <v>6</v>
      </c>
      <c r="H212" s="40">
        <v>4</v>
      </c>
      <c r="I212" s="136">
        <v>94</v>
      </c>
      <c r="J212" s="39">
        <v>2</v>
      </c>
      <c r="K212" s="40">
        <v>1</v>
      </c>
      <c r="L212" s="40">
        <v>1</v>
      </c>
    </row>
    <row r="213" spans="1:12" s="114" customFormat="1" ht="25.5" customHeight="1">
      <c r="A213" s="130" t="s">
        <v>28</v>
      </c>
      <c r="B213" s="44">
        <v>38</v>
      </c>
      <c r="C213" s="44">
        <v>24</v>
      </c>
      <c r="D213" s="44">
        <v>14</v>
      </c>
      <c r="E213" s="131" t="s">
        <v>29</v>
      </c>
      <c r="F213" s="44">
        <v>88</v>
      </c>
      <c r="G213" s="44">
        <v>41</v>
      </c>
      <c r="H213" s="44">
        <v>47</v>
      </c>
      <c r="I213" s="138" t="s">
        <v>30</v>
      </c>
      <c r="J213" s="44">
        <v>11</v>
      </c>
      <c r="K213" s="44">
        <v>3</v>
      </c>
      <c r="L213" s="44">
        <v>8</v>
      </c>
    </row>
    <row r="214" spans="1:12" s="113" customFormat="1" ht="15.75" customHeight="1">
      <c r="A214" s="133">
        <v>25</v>
      </c>
      <c r="B214" s="36">
        <v>10</v>
      </c>
      <c r="C214" s="37">
        <v>6</v>
      </c>
      <c r="D214" s="37">
        <v>4</v>
      </c>
      <c r="E214" s="134">
        <v>60</v>
      </c>
      <c r="F214" s="36">
        <v>19</v>
      </c>
      <c r="G214" s="37">
        <v>6</v>
      </c>
      <c r="H214" s="37">
        <v>13</v>
      </c>
      <c r="I214" s="134">
        <v>95</v>
      </c>
      <c r="J214" s="36">
        <v>5</v>
      </c>
      <c r="K214" s="37">
        <v>2</v>
      </c>
      <c r="L214" s="37">
        <v>3</v>
      </c>
    </row>
    <row r="215" spans="1:12" s="113" customFormat="1" ht="15.75" customHeight="1">
      <c r="A215" s="133">
        <v>26</v>
      </c>
      <c r="B215" s="36">
        <v>7</v>
      </c>
      <c r="C215" s="37">
        <v>5</v>
      </c>
      <c r="D215" s="37">
        <v>2</v>
      </c>
      <c r="E215" s="134">
        <v>61</v>
      </c>
      <c r="F215" s="36">
        <v>17</v>
      </c>
      <c r="G215" s="37">
        <v>9</v>
      </c>
      <c r="H215" s="37">
        <v>8</v>
      </c>
      <c r="I215" s="134">
        <v>96</v>
      </c>
      <c r="J215" s="36">
        <v>2</v>
      </c>
      <c r="K215" s="37">
        <v>0</v>
      </c>
      <c r="L215" s="37">
        <v>2</v>
      </c>
    </row>
    <row r="216" spans="1:12" s="113" customFormat="1" ht="15.75" customHeight="1">
      <c r="A216" s="133">
        <v>27</v>
      </c>
      <c r="B216" s="36">
        <v>9</v>
      </c>
      <c r="C216" s="37">
        <v>5</v>
      </c>
      <c r="D216" s="37">
        <v>4</v>
      </c>
      <c r="E216" s="134">
        <v>62</v>
      </c>
      <c r="F216" s="36">
        <v>19</v>
      </c>
      <c r="G216" s="37">
        <v>9</v>
      </c>
      <c r="H216" s="37">
        <v>10</v>
      </c>
      <c r="I216" s="134">
        <v>97</v>
      </c>
      <c r="J216" s="36">
        <v>0</v>
      </c>
      <c r="K216" s="37">
        <v>0</v>
      </c>
      <c r="L216" s="37">
        <v>0</v>
      </c>
    </row>
    <row r="217" spans="1:12" s="113" customFormat="1" ht="15.75" customHeight="1">
      <c r="A217" s="133">
        <v>28</v>
      </c>
      <c r="B217" s="36">
        <v>8</v>
      </c>
      <c r="C217" s="37">
        <v>6</v>
      </c>
      <c r="D217" s="37">
        <v>2</v>
      </c>
      <c r="E217" s="134">
        <v>63</v>
      </c>
      <c r="F217" s="36">
        <v>18</v>
      </c>
      <c r="G217" s="37">
        <v>10</v>
      </c>
      <c r="H217" s="37">
        <v>8</v>
      </c>
      <c r="I217" s="134">
        <v>98</v>
      </c>
      <c r="J217" s="36">
        <v>3</v>
      </c>
      <c r="K217" s="37">
        <v>1</v>
      </c>
      <c r="L217" s="37">
        <v>2</v>
      </c>
    </row>
    <row r="218" spans="1:12" s="113" customFormat="1" ht="18" customHeight="1">
      <c r="A218" s="135">
        <v>29</v>
      </c>
      <c r="B218" s="39">
        <v>4</v>
      </c>
      <c r="C218" s="40">
        <v>2</v>
      </c>
      <c r="D218" s="40">
        <v>2</v>
      </c>
      <c r="E218" s="136">
        <v>64</v>
      </c>
      <c r="F218" s="39">
        <v>15</v>
      </c>
      <c r="G218" s="40">
        <v>7</v>
      </c>
      <c r="H218" s="40">
        <v>8</v>
      </c>
      <c r="I218" s="134">
        <v>99</v>
      </c>
      <c r="J218" s="36">
        <v>1</v>
      </c>
      <c r="K218" s="37">
        <v>0</v>
      </c>
      <c r="L218" s="37">
        <v>1</v>
      </c>
    </row>
    <row r="219" spans="1:12" s="114" customFormat="1" ht="25.5" customHeight="1">
      <c r="A219" s="130" t="s">
        <v>31</v>
      </c>
      <c r="B219" s="44">
        <v>41</v>
      </c>
      <c r="C219" s="44">
        <v>22</v>
      </c>
      <c r="D219" s="44">
        <v>19</v>
      </c>
      <c r="E219" s="131" t="s">
        <v>32</v>
      </c>
      <c r="F219" s="44">
        <v>85</v>
      </c>
      <c r="G219" s="44">
        <v>46</v>
      </c>
      <c r="H219" s="44">
        <v>39</v>
      </c>
      <c r="I219" s="178">
        <v>100</v>
      </c>
      <c r="J219" s="47">
        <v>0</v>
      </c>
      <c r="K219" s="48">
        <v>0</v>
      </c>
      <c r="L219" s="48">
        <v>0</v>
      </c>
    </row>
    <row r="220" spans="1:12" s="113" customFormat="1" ht="15.75" customHeight="1">
      <c r="A220" s="133">
        <v>30</v>
      </c>
      <c r="B220" s="36">
        <v>4</v>
      </c>
      <c r="C220" s="37">
        <v>1</v>
      </c>
      <c r="D220" s="37">
        <v>3</v>
      </c>
      <c r="E220" s="134">
        <v>65</v>
      </c>
      <c r="F220" s="36">
        <v>15</v>
      </c>
      <c r="G220" s="37">
        <v>10</v>
      </c>
      <c r="H220" s="37">
        <v>5</v>
      </c>
      <c r="I220" s="134">
        <v>101</v>
      </c>
      <c r="J220" s="36">
        <v>0</v>
      </c>
      <c r="K220" s="37">
        <v>0</v>
      </c>
      <c r="L220" s="37">
        <v>0</v>
      </c>
    </row>
    <row r="221" spans="1:12" s="113" customFormat="1" ht="15.75" customHeight="1">
      <c r="A221" s="133">
        <v>31</v>
      </c>
      <c r="B221" s="36">
        <v>11</v>
      </c>
      <c r="C221" s="37">
        <v>6</v>
      </c>
      <c r="D221" s="37">
        <v>5</v>
      </c>
      <c r="E221" s="134">
        <v>66</v>
      </c>
      <c r="F221" s="36">
        <v>21</v>
      </c>
      <c r="G221" s="37">
        <v>7</v>
      </c>
      <c r="H221" s="37">
        <v>14</v>
      </c>
      <c r="I221" s="134">
        <v>102</v>
      </c>
      <c r="J221" s="36">
        <v>0</v>
      </c>
      <c r="K221" s="37">
        <v>0</v>
      </c>
      <c r="L221" s="37">
        <v>0</v>
      </c>
    </row>
    <row r="222" spans="1:12" s="113" customFormat="1" ht="15.75" customHeight="1">
      <c r="A222" s="133">
        <v>32</v>
      </c>
      <c r="B222" s="36">
        <v>9</v>
      </c>
      <c r="C222" s="37">
        <v>5</v>
      </c>
      <c r="D222" s="37">
        <v>4</v>
      </c>
      <c r="E222" s="134">
        <v>67</v>
      </c>
      <c r="F222" s="36">
        <v>16</v>
      </c>
      <c r="G222" s="37">
        <v>9</v>
      </c>
      <c r="H222" s="37">
        <v>7</v>
      </c>
      <c r="I222" s="134">
        <v>103</v>
      </c>
      <c r="J222" s="36">
        <v>0</v>
      </c>
      <c r="K222" s="37">
        <v>0</v>
      </c>
      <c r="L222" s="37">
        <v>0</v>
      </c>
    </row>
    <row r="223" spans="1:12" s="113" customFormat="1" ht="15.75" customHeight="1">
      <c r="A223" s="133">
        <v>33</v>
      </c>
      <c r="B223" s="36">
        <v>12</v>
      </c>
      <c r="C223" s="37">
        <v>7</v>
      </c>
      <c r="D223" s="37">
        <v>5</v>
      </c>
      <c r="E223" s="134">
        <v>68</v>
      </c>
      <c r="F223" s="36">
        <v>16</v>
      </c>
      <c r="G223" s="37">
        <v>10</v>
      </c>
      <c r="H223" s="37">
        <v>6</v>
      </c>
      <c r="I223" s="139" t="s">
        <v>33</v>
      </c>
      <c r="J223" s="39">
        <v>0</v>
      </c>
      <c r="K223" s="40">
        <v>0</v>
      </c>
      <c r="L223" s="40">
        <v>0</v>
      </c>
    </row>
    <row r="224" spans="1:12" s="113" customFormat="1" ht="21" customHeight="1" thickBot="1">
      <c r="A224" s="140">
        <v>34</v>
      </c>
      <c r="B224" s="36">
        <v>5</v>
      </c>
      <c r="C224" s="37">
        <v>3</v>
      </c>
      <c r="D224" s="37">
        <v>2</v>
      </c>
      <c r="E224" s="134">
        <v>69</v>
      </c>
      <c r="F224" s="36">
        <v>17</v>
      </c>
      <c r="G224" s="37">
        <v>10</v>
      </c>
      <c r="H224" s="37">
        <v>7</v>
      </c>
      <c r="I224" s="179" t="s">
        <v>5</v>
      </c>
      <c r="J224" s="47">
        <v>1211</v>
      </c>
      <c r="K224" s="47">
        <v>583</v>
      </c>
      <c r="L224" s="47">
        <v>628</v>
      </c>
    </row>
    <row r="225" spans="1:12" s="182" customFormat="1" ht="24" customHeight="1" thickTop="1" thickBot="1">
      <c r="A225" s="173" t="s">
        <v>34</v>
      </c>
      <c r="B225" s="115">
        <v>136</v>
      </c>
      <c r="C225" s="116">
        <v>60</v>
      </c>
      <c r="D225" s="116">
        <v>76</v>
      </c>
      <c r="E225" s="180" t="s">
        <v>36</v>
      </c>
      <c r="F225" s="116">
        <v>622</v>
      </c>
      <c r="G225" s="116">
        <v>318</v>
      </c>
      <c r="H225" s="116">
        <v>304</v>
      </c>
      <c r="I225" s="181" t="s">
        <v>37</v>
      </c>
      <c r="J225" s="116">
        <v>453</v>
      </c>
      <c r="K225" s="116">
        <v>205</v>
      </c>
      <c r="L225" s="116">
        <v>248</v>
      </c>
    </row>
    <row r="226" spans="1:12" s="113" customFormat="1" ht="24" customHeight="1" thickBot="1">
      <c r="A226" s="142"/>
      <c r="B226" s="143" t="s">
        <v>39</v>
      </c>
      <c r="C226" s="144"/>
      <c r="D226" s="145"/>
      <c r="E226" s="146"/>
      <c r="F226" s="142"/>
      <c r="G226" s="147" t="s">
        <v>165</v>
      </c>
      <c r="H226" s="142"/>
      <c r="I226" s="146"/>
      <c r="J226" s="142"/>
      <c r="K226" s="183" t="s">
        <v>110</v>
      </c>
      <c r="L226" s="149"/>
    </row>
    <row r="227" spans="1:12" s="154" customFormat="1" ht="21" customHeight="1">
      <c r="A227" s="150" t="s">
        <v>1</v>
      </c>
      <c r="B227" s="151" t="s">
        <v>2</v>
      </c>
      <c r="C227" s="151" t="s">
        <v>3</v>
      </c>
      <c r="D227" s="152" t="s">
        <v>4</v>
      </c>
      <c r="E227" s="150" t="s">
        <v>1</v>
      </c>
      <c r="F227" s="151" t="s">
        <v>2</v>
      </c>
      <c r="G227" s="151" t="s">
        <v>3</v>
      </c>
      <c r="H227" s="152" t="s">
        <v>4</v>
      </c>
      <c r="I227" s="150" t="s">
        <v>1</v>
      </c>
      <c r="J227" s="151" t="s">
        <v>2</v>
      </c>
      <c r="K227" s="151" t="s">
        <v>3</v>
      </c>
      <c r="L227" s="153" t="s">
        <v>4</v>
      </c>
    </row>
    <row r="228" spans="1:12" s="114" customFormat="1" ht="25.5" customHeight="1">
      <c r="A228" s="130" t="s">
        <v>6</v>
      </c>
      <c r="B228" s="44">
        <v>15</v>
      </c>
      <c r="C228" s="44">
        <v>6</v>
      </c>
      <c r="D228" s="44">
        <v>9</v>
      </c>
      <c r="E228" s="131" t="s">
        <v>7</v>
      </c>
      <c r="F228" s="44">
        <v>21</v>
      </c>
      <c r="G228" s="44">
        <v>11</v>
      </c>
      <c r="H228" s="44">
        <v>10</v>
      </c>
      <c r="I228" s="131" t="s">
        <v>8</v>
      </c>
      <c r="J228" s="44">
        <v>49</v>
      </c>
      <c r="K228" s="44">
        <v>23</v>
      </c>
      <c r="L228" s="44">
        <v>26</v>
      </c>
    </row>
    <row r="229" spans="1:12" s="113" customFormat="1" ht="15.75" customHeight="1">
      <c r="A229" s="17">
        <v>0</v>
      </c>
      <c r="B229" s="36">
        <v>2</v>
      </c>
      <c r="C229" s="37">
        <v>1</v>
      </c>
      <c r="D229" s="37">
        <v>1</v>
      </c>
      <c r="E229" s="134">
        <v>35</v>
      </c>
      <c r="F229" s="36">
        <v>4</v>
      </c>
      <c r="G229" s="37">
        <v>1</v>
      </c>
      <c r="H229" s="37">
        <v>3</v>
      </c>
      <c r="I229" s="134">
        <v>70</v>
      </c>
      <c r="J229" s="36">
        <v>12</v>
      </c>
      <c r="K229" s="37">
        <v>6</v>
      </c>
      <c r="L229" s="37">
        <v>6</v>
      </c>
    </row>
    <row r="230" spans="1:12" s="113" customFormat="1" ht="15.75" customHeight="1">
      <c r="A230" s="133">
        <v>1</v>
      </c>
      <c r="B230" s="36">
        <v>4</v>
      </c>
      <c r="C230" s="37">
        <v>2</v>
      </c>
      <c r="D230" s="37">
        <v>2</v>
      </c>
      <c r="E230" s="134">
        <v>36</v>
      </c>
      <c r="F230" s="36">
        <v>6</v>
      </c>
      <c r="G230" s="37">
        <v>5</v>
      </c>
      <c r="H230" s="37">
        <v>1</v>
      </c>
      <c r="I230" s="134">
        <v>71</v>
      </c>
      <c r="J230" s="36">
        <v>6</v>
      </c>
      <c r="K230" s="37">
        <v>4</v>
      </c>
      <c r="L230" s="37">
        <v>2</v>
      </c>
    </row>
    <row r="231" spans="1:12" s="113" customFormat="1" ht="15.75" customHeight="1">
      <c r="A231" s="133">
        <v>2</v>
      </c>
      <c r="B231" s="36">
        <v>3</v>
      </c>
      <c r="C231" s="37">
        <v>2</v>
      </c>
      <c r="D231" s="37">
        <v>1</v>
      </c>
      <c r="E231" s="134">
        <v>37</v>
      </c>
      <c r="F231" s="36">
        <v>0</v>
      </c>
      <c r="G231" s="37">
        <v>0</v>
      </c>
      <c r="H231" s="37">
        <v>0</v>
      </c>
      <c r="I231" s="134">
        <v>72</v>
      </c>
      <c r="J231" s="36">
        <v>10</v>
      </c>
      <c r="K231" s="37">
        <v>4</v>
      </c>
      <c r="L231" s="37">
        <v>6</v>
      </c>
    </row>
    <row r="232" spans="1:12" s="113" customFormat="1" ht="15.75" customHeight="1">
      <c r="A232" s="133">
        <v>3</v>
      </c>
      <c r="B232" s="36">
        <v>1</v>
      </c>
      <c r="C232" s="37">
        <v>0</v>
      </c>
      <c r="D232" s="37">
        <v>1</v>
      </c>
      <c r="E232" s="134">
        <v>38</v>
      </c>
      <c r="F232" s="36">
        <v>5</v>
      </c>
      <c r="G232" s="37">
        <v>2</v>
      </c>
      <c r="H232" s="37">
        <v>3</v>
      </c>
      <c r="I232" s="134">
        <v>73</v>
      </c>
      <c r="J232" s="36">
        <v>7</v>
      </c>
      <c r="K232" s="37">
        <v>2</v>
      </c>
      <c r="L232" s="37">
        <v>5</v>
      </c>
    </row>
    <row r="233" spans="1:12" s="113" customFormat="1" ht="18" customHeight="1">
      <c r="A233" s="135">
        <v>4</v>
      </c>
      <c r="B233" s="105">
        <v>5</v>
      </c>
      <c r="C233" s="40">
        <v>1</v>
      </c>
      <c r="D233" s="40">
        <v>4</v>
      </c>
      <c r="E233" s="136">
        <v>39</v>
      </c>
      <c r="F233" s="39">
        <v>6</v>
      </c>
      <c r="G233" s="40">
        <v>3</v>
      </c>
      <c r="H233" s="40">
        <v>3</v>
      </c>
      <c r="I233" s="136">
        <v>74</v>
      </c>
      <c r="J233" s="39">
        <v>14</v>
      </c>
      <c r="K233" s="40">
        <v>7</v>
      </c>
      <c r="L233" s="40">
        <v>7</v>
      </c>
    </row>
    <row r="234" spans="1:12" s="114" customFormat="1" ht="25.5" customHeight="1">
      <c r="A234" s="130" t="s">
        <v>10</v>
      </c>
      <c r="B234" s="44">
        <v>18</v>
      </c>
      <c r="C234" s="44">
        <v>11</v>
      </c>
      <c r="D234" s="44">
        <v>7</v>
      </c>
      <c r="E234" s="131" t="s">
        <v>11</v>
      </c>
      <c r="F234" s="44">
        <v>20</v>
      </c>
      <c r="G234" s="44">
        <v>9</v>
      </c>
      <c r="H234" s="44">
        <v>11</v>
      </c>
      <c r="I234" s="131" t="s">
        <v>12</v>
      </c>
      <c r="J234" s="44">
        <v>76</v>
      </c>
      <c r="K234" s="44">
        <v>32</v>
      </c>
      <c r="L234" s="44">
        <v>44</v>
      </c>
    </row>
    <row r="235" spans="1:12" s="113" customFormat="1" ht="15.75" customHeight="1">
      <c r="A235" s="133">
        <v>5</v>
      </c>
      <c r="B235" s="36">
        <v>2</v>
      </c>
      <c r="C235" s="37">
        <v>1</v>
      </c>
      <c r="D235" s="37">
        <v>1</v>
      </c>
      <c r="E235" s="134">
        <v>40</v>
      </c>
      <c r="F235" s="36">
        <v>5</v>
      </c>
      <c r="G235" s="37">
        <v>3</v>
      </c>
      <c r="H235" s="37">
        <v>2</v>
      </c>
      <c r="I235" s="134">
        <v>75</v>
      </c>
      <c r="J235" s="36">
        <v>13</v>
      </c>
      <c r="K235" s="37">
        <v>5</v>
      </c>
      <c r="L235" s="37">
        <v>8</v>
      </c>
    </row>
    <row r="236" spans="1:12" s="113" customFormat="1" ht="15.75" customHeight="1">
      <c r="A236" s="133">
        <v>6</v>
      </c>
      <c r="B236" s="36">
        <v>2</v>
      </c>
      <c r="C236" s="37">
        <v>1</v>
      </c>
      <c r="D236" s="37">
        <v>1</v>
      </c>
      <c r="E236" s="134">
        <v>41</v>
      </c>
      <c r="F236" s="36">
        <v>4</v>
      </c>
      <c r="G236" s="37">
        <v>1</v>
      </c>
      <c r="H236" s="37">
        <v>3</v>
      </c>
      <c r="I236" s="134">
        <v>76</v>
      </c>
      <c r="J236" s="36">
        <v>14</v>
      </c>
      <c r="K236" s="37">
        <v>6</v>
      </c>
      <c r="L236" s="37">
        <v>8</v>
      </c>
    </row>
    <row r="237" spans="1:12" s="113" customFormat="1" ht="15.75" customHeight="1">
      <c r="A237" s="133">
        <v>7</v>
      </c>
      <c r="B237" s="36">
        <v>2</v>
      </c>
      <c r="C237" s="37">
        <v>2</v>
      </c>
      <c r="D237" s="37">
        <v>0</v>
      </c>
      <c r="E237" s="134">
        <v>42</v>
      </c>
      <c r="F237" s="36">
        <v>4</v>
      </c>
      <c r="G237" s="37">
        <v>2</v>
      </c>
      <c r="H237" s="37">
        <v>2</v>
      </c>
      <c r="I237" s="134">
        <v>77</v>
      </c>
      <c r="J237" s="36">
        <v>20</v>
      </c>
      <c r="K237" s="37">
        <v>7</v>
      </c>
      <c r="L237" s="37">
        <v>13</v>
      </c>
    </row>
    <row r="238" spans="1:12" s="113" customFormat="1" ht="15.75" customHeight="1">
      <c r="A238" s="133">
        <v>8</v>
      </c>
      <c r="B238" s="36">
        <v>5</v>
      </c>
      <c r="C238" s="37">
        <v>3</v>
      </c>
      <c r="D238" s="37">
        <v>2</v>
      </c>
      <c r="E238" s="134">
        <v>43</v>
      </c>
      <c r="F238" s="36">
        <v>3</v>
      </c>
      <c r="G238" s="37">
        <v>1</v>
      </c>
      <c r="H238" s="37">
        <v>2</v>
      </c>
      <c r="I238" s="134">
        <v>78</v>
      </c>
      <c r="J238" s="36">
        <v>20</v>
      </c>
      <c r="K238" s="37">
        <v>10</v>
      </c>
      <c r="L238" s="37">
        <v>10</v>
      </c>
    </row>
    <row r="239" spans="1:12" s="113" customFormat="1" ht="18" customHeight="1">
      <c r="A239" s="135">
        <v>9</v>
      </c>
      <c r="B239" s="39">
        <v>7</v>
      </c>
      <c r="C239" s="40">
        <v>4</v>
      </c>
      <c r="D239" s="40">
        <v>3</v>
      </c>
      <c r="E239" s="136">
        <v>44</v>
      </c>
      <c r="F239" s="39">
        <v>4</v>
      </c>
      <c r="G239" s="40">
        <v>2</v>
      </c>
      <c r="H239" s="40">
        <v>2</v>
      </c>
      <c r="I239" s="136">
        <v>79</v>
      </c>
      <c r="J239" s="39">
        <v>9</v>
      </c>
      <c r="K239" s="40">
        <v>4</v>
      </c>
      <c r="L239" s="40">
        <v>5</v>
      </c>
    </row>
    <row r="240" spans="1:12" s="114" customFormat="1" ht="25.5" customHeight="1">
      <c r="A240" s="130" t="s">
        <v>19</v>
      </c>
      <c r="B240" s="44">
        <v>20</v>
      </c>
      <c r="C240" s="44">
        <v>9</v>
      </c>
      <c r="D240" s="44">
        <v>11</v>
      </c>
      <c r="E240" s="131" t="s">
        <v>20</v>
      </c>
      <c r="F240" s="44">
        <v>38</v>
      </c>
      <c r="G240" s="44">
        <v>17</v>
      </c>
      <c r="H240" s="44">
        <v>21</v>
      </c>
      <c r="I240" s="131" t="s">
        <v>21</v>
      </c>
      <c r="J240" s="44">
        <v>80</v>
      </c>
      <c r="K240" s="44">
        <v>40</v>
      </c>
      <c r="L240" s="44">
        <v>40</v>
      </c>
    </row>
    <row r="241" spans="1:12" s="113" customFormat="1" ht="15.75" customHeight="1">
      <c r="A241" s="133">
        <v>10</v>
      </c>
      <c r="B241" s="36">
        <v>4</v>
      </c>
      <c r="C241" s="37">
        <v>2</v>
      </c>
      <c r="D241" s="37">
        <v>2</v>
      </c>
      <c r="E241" s="134">
        <v>45</v>
      </c>
      <c r="F241" s="36">
        <v>9</v>
      </c>
      <c r="G241" s="37">
        <v>3</v>
      </c>
      <c r="H241" s="37">
        <v>6</v>
      </c>
      <c r="I241" s="134">
        <v>80</v>
      </c>
      <c r="J241" s="36">
        <v>14</v>
      </c>
      <c r="K241" s="37">
        <v>8</v>
      </c>
      <c r="L241" s="37">
        <v>6</v>
      </c>
    </row>
    <row r="242" spans="1:12" s="113" customFormat="1" ht="15.75" customHeight="1">
      <c r="A242" s="133">
        <v>11</v>
      </c>
      <c r="B242" s="36">
        <v>3</v>
      </c>
      <c r="C242" s="37">
        <v>2</v>
      </c>
      <c r="D242" s="37">
        <v>1</v>
      </c>
      <c r="E242" s="134">
        <v>46</v>
      </c>
      <c r="F242" s="36">
        <v>4</v>
      </c>
      <c r="G242" s="37">
        <v>1</v>
      </c>
      <c r="H242" s="37">
        <v>3</v>
      </c>
      <c r="I242" s="134">
        <v>81</v>
      </c>
      <c r="J242" s="36">
        <v>13</v>
      </c>
      <c r="K242" s="37">
        <v>5</v>
      </c>
      <c r="L242" s="37">
        <v>8</v>
      </c>
    </row>
    <row r="243" spans="1:12" s="113" customFormat="1" ht="15.75" customHeight="1">
      <c r="A243" s="133">
        <v>12</v>
      </c>
      <c r="B243" s="36">
        <v>4</v>
      </c>
      <c r="C243" s="37">
        <v>1</v>
      </c>
      <c r="D243" s="37">
        <v>3</v>
      </c>
      <c r="E243" s="134">
        <v>47</v>
      </c>
      <c r="F243" s="36">
        <v>5</v>
      </c>
      <c r="G243" s="37">
        <v>2</v>
      </c>
      <c r="H243" s="37">
        <v>3</v>
      </c>
      <c r="I243" s="134">
        <v>82</v>
      </c>
      <c r="J243" s="36">
        <v>19</v>
      </c>
      <c r="K243" s="37">
        <v>8</v>
      </c>
      <c r="L243" s="37">
        <v>11</v>
      </c>
    </row>
    <row r="244" spans="1:12" s="113" customFormat="1" ht="15.75" customHeight="1">
      <c r="A244" s="133">
        <v>13</v>
      </c>
      <c r="B244" s="36">
        <v>5</v>
      </c>
      <c r="C244" s="37">
        <v>2</v>
      </c>
      <c r="D244" s="37">
        <v>3</v>
      </c>
      <c r="E244" s="134">
        <v>48</v>
      </c>
      <c r="F244" s="36">
        <v>7</v>
      </c>
      <c r="G244" s="37">
        <v>4</v>
      </c>
      <c r="H244" s="37">
        <v>3</v>
      </c>
      <c r="I244" s="134">
        <v>83</v>
      </c>
      <c r="J244" s="36">
        <v>21</v>
      </c>
      <c r="K244" s="37">
        <v>9</v>
      </c>
      <c r="L244" s="37">
        <v>12</v>
      </c>
    </row>
    <row r="245" spans="1:12" s="113" customFormat="1" ht="18" customHeight="1">
      <c r="A245" s="135">
        <v>14</v>
      </c>
      <c r="B245" s="39">
        <v>4</v>
      </c>
      <c r="C245" s="40">
        <v>2</v>
      </c>
      <c r="D245" s="40">
        <v>2</v>
      </c>
      <c r="E245" s="136">
        <v>49</v>
      </c>
      <c r="F245" s="39">
        <v>13</v>
      </c>
      <c r="G245" s="40">
        <v>7</v>
      </c>
      <c r="H245" s="40">
        <v>6</v>
      </c>
      <c r="I245" s="136">
        <v>84</v>
      </c>
      <c r="J245" s="39">
        <v>13</v>
      </c>
      <c r="K245" s="40">
        <v>10</v>
      </c>
      <c r="L245" s="40">
        <v>3</v>
      </c>
    </row>
    <row r="246" spans="1:12" s="114" customFormat="1" ht="25.5" customHeight="1">
      <c r="A246" s="130" t="s">
        <v>22</v>
      </c>
      <c r="B246" s="44">
        <v>29</v>
      </c>
      <c r="C246" s="44">
        <v>15</v>
      </c>
      <c r="D246" s="44">
        <v>14</v>
      </c>
      <c r="E246" s="131" t="s">
        <v>23</v>
      </c>
      <c r="F246" s="44">
        <v>57</v>
      </c>
      <c r="G246" s="44">
        <v>28</v>
      </c>
      <c r="H246" s="44">
        <v>29</v>
      </c>
      <c r="I246" s="131" t="s">
        <v>24</v>
      </c>
      <c r="J246" s="44">
        <v>30</v>
      </c>
      <c r="K246" s="44">
        <v>13</v>
      </c>
      <c r="L246" s="44">
        <v>17</v>
      </c>
    </row>
    <row r="247" spans="1:12" s="113" customFormat="1" ht="15.75" customHeight="1">
      <c r="A247" s="133">
        <v>15</v>
      </c>
      <c r="B247" s="36">
        <v>5</v>
      </c>
      <c r="C247" s="37">
        <v>2</v>
      </c>
      <c r="D247" s="37">
        <v>3</v>
      </c>
      <c r="E247" s="134">
        <v>50</v>
      </c>
      <c r="F247" s="36">
        <v>8</v>
      </c>
      <c r="G247" s="37">
        <v>4</v>
      </c>
      <c r="H247" s="37">
        <v>4</v>
      </c>
      <c r="I247" s="134">
        <v>85</v>
      </c>
      <c r="J247" s="36">
        <v>7</v>
      </c>
      <c r="K247" s="37">
        <v>2</v>
      </c>
      <c r="L247" s="37">
        <v>5</v>
      </c>
    </row>
    <row r="248" spans="1:12" s="113" customFormat="1" ht="15.75" customHeight="1">
      <c r="A248" s="133">
        <v>16</v>
      </c>
      <c r="B248" s="36">
        <v>8</v>
      </c>
      <c r="C248" s="37">
        <v>4</v>
      </c>
      <c r="D248" s="37">
        <v>4</v>
      </c>
      <c r="E248" s="134">
        <v>51</v>
      </c>
      <c r="F248" s="36">
        <v>12</v>
      </c>
      <c r="G248" s="37">
        <v>7</v>
      </c>
      <c r="H248" s="37">
        <v>5</v>
      </c>
      <c r="I248" s="134">
        <v>86</v>
      </c>
      <c r="J248" s="36">
        <v>8</v>
      </c>
      <c r="K248" s="37">
        <v>3</v>
      </c>
      <c r="L248" s="37">
        <v>5</v>
      </c>
    </row>
    <row r="249" spans="1:12" s="113" customFormat="1" ht="15.75" customHeight="1">
      <c r="A249" s="133">
        <v>17</v>
      </c>
      <c r="B249" s="36">
        <v>6</v>
      </c>
      <c r="C249" s="37">
        <v>2</v>
      </c>
      <c r="D249" s="37">
        <v>4</v>
      </c>
      <c r="E249" s="134">
        <v>52</v>
      </c>
      <c r="F249" s="36">
        <v>15</v>
      </c>
      <c r="G249" s="37">
        <v>8</v>
      </c>
      <c r="H249" s="37">
        <v>7</v>
      </c>
      <c r="I249" s="134">
        <v>87</v>
      </c>
      <c r="J249" s="36">
        <v>10</v>
      </c>
      <c r="K249" s="37">
        <v>6</v>
      </c>
      <c r="L249" s="37">
        <v>4</v>
      </c>
    </row>
    <row r="250" spans="1:12" s="113" customFormat="1" ht="15.75" customHeight="1">
      <c r="A250" s="133">
        <v>18</v>
      </c>
      <c r="B250" s="36">
        <v>6</v>
      </c>
      <c r="C250" s="37">
        <v>5</v>
      </c>
      <c r="D250" s="37">
        <v>1</v>
      </c>
      <c r="E250" s="134">
        <v>53</v>
      </c>
      <c r="F250" s="36">
        <v>11</v>
      </c>
      <c r="G250" s="37">
        <v>7</v>
      </c>
      <c r="H250" s="37">
        <v>4</v>
      </c>
      <c r="I250" s="134">
        <v>88</v>
      </c>
      <c r="J250" s="36">
        <v>3</v>
      </c>
      <c r="K250" s="37">
        <v>1</v>
      </c>
      <c r="L250" s="37">
        <v>2</v>
      </c>
    </row>
    <row r="251" spans="1:12" s="113" customFormat="1" ht="18" customHeight="1">
      <c r="A251" s="135">
        <v>19</v>
      </c>
      <c r="B251" s="39">
        <v>4</v>
      </c>
      <c r="C251" s="40">
        <v>2</v>
      </c>
      <c r="D251" s="40">
        <v>2</v>
      </c>
      <c r="E251" s="136">
        <v>54</v>
      </c>
      <c r="F251" s="39">
        <v>11</v>
      </c>
      <c r="G251" s="40">
        <v>2</v>
      </c>
      <c r="H251" s="40">
        <v>9</v>
      </c>
      <c r="I251" s="136">
        <v>89</v>
      </c>
      <c r="J251" s="39">
        <v>2</v>
      </c>
      <c r="K251" s="40">
        <v>1</v>
      </c>
      <c r="L251" s="40">
        <v>1</v>
      </c>
    </row>
    <row r="252" spans="1:12" s="114" customFormat="1" ht="25.5" customHeight="1">
      <c r="A252" s="130" t="s">
        <v>25</v>
      </c>
      <c r="B252" s="44">
        <v>24</v>
      </c>
      <c r="C252" s="44">
        <v>12</v>
      </c>
      <c r="D252" s="44">
        <v>12</v>
      </c>
      <c r="E252" s="131" t="s">
        <v>26</v>
      </c>
      <c r="F252" s="44">
        <v>43</v>
      </c>
      <c r="G252" s="44">
        <v>24</v>
      </c>
      <c r="H252" s="44">
        <v>19</v>
      </c>
      <c r="I252" s="131" t="s">
        <v>27</v>
      </c>
      <c r="J252" s="44">
        <v>13</v>
      </c>
      <c r="K252" s="44">
        <v>4</v>
      </c>
      <c r="L252" s="44">
        <v>9</v>
      </c>
    </row>
    <row r="253" spans="1:12" s="113" customFormat="1" ht="15.75" customHeight="1">
      <c r="A253" s="133">
        <v>20</v>
      </c>
      <c r="B253" s="36">
        <v>7</v>
      </c>
      <c r="C253" s="37">
        <v>1</v>
      </c>
      <c r="D253" s="37">
        <v>6</v>
      </c>
      <c r="E253" s="134">
        <v>55</v>
      </c>
      <c r="F253" s="36">
        <v>14</v>
      </c>
      <c r="G253" s="37">
        <v>10</v>
      </c>
      <c r="H253" s="37">
        <v>4</v>
      </c>
      <c r="I253" s="134">
        <v>90</v>
      </c>
      <c r="J253" s="36">
        <v>7</v>
      </c>
      <c r="K253" s="37">
        <v>3</v>
      </c>
      <c r="L253" s="37">
        <v>4</v>
      </c>
    </row>
    <row r="254" spans="1:12" s="113" customFormat="1" ht="15.75" customHeight="1">
      <c r="A254" s="133">
        <v>21</v>
      </c>
      <c r="B254" s="36">
        <v>5</v>
      </c>
      <c r="C254" s="37">
        <v>4</v>
      </c>
      <c r="D254" s="37">
        <v>1</v>
      </c>
      <c r="E254" s="134">
        <v>56</v>
      </c>
      <c r="F254" s="36">
        <v>5</v>
      </c>
      <c r="G254" s="37">
        <v>2</v>
      </c>
      <c r="H254" s="37">
        <v>3</v>
      </c>
      <c r="I254" s="134">
        <v>91</v>
      </c>
      <c r="J254" s="36">
        <v>3</v>
      </c>
      <c r="K254" s="37">
        <v>1</v>
      </c>
      <c r="L254" s="37">
        <v>2</v>
      </c>
    </row>
    <row r="255" spans="1:12" s="113" customFormat="1" ht="15.75" customHeight="1">
      <c r="A255" s="133">
        <v>22</v>
      </c>
      <c r="B255" s="36">
        <v>5</v>
      </c>
      <c r="C255" s="37">
        <v>3</v>
      </c>
      <c r="D255" s="37">
        <v>2</v>
      </c>
      <c r="E255" s="134">
        <v>57</v>
      </c>
      <c r="F255" s="36">
        <v>12</v>
      </c>
      <c r="G255" s="37">
        <v>7</v>
      </c>
      <c r="H255" s="37">
        <v>5</v>
      </c>
      <c r="I255" s="134">
        <v>92</v>
      </c>
      <c r="J255" s="36">
        <v>0</v>
      </c>
      <c r="K255" s="37">
        <v>0</v>
      </c>
      <c r="L255" s="37">
        <v>0</v>
      </c>
    </row>
    <row r="256" spans="1:12" s="113" customFormat="1" ht="15.75" customHeight="1">
      <c r="A256" s="133">
        <v>23</v>
      </c>
      <c r="B256" s="36">
        <v>1</v>
      </c>
      <c r="C256" s="37">
        <v>1</v>
      </c>
      <c r="D256" s="37">
        <v>0</v>
      </c>
      <c r="E256" s="134">
        <v>58</v>
      </c>
      <c r="F256" s="36">
        <v>7</v>
      </c>
      <c r="G256" s="37">
        <v>5</v>
      </c>
      <c r="H256" s="37">
        <v>2</v>
      </c>
      <c r="I256" s="134">
        <v>93</v>
      </c>
      <c r="J256" s="36">
        <v>0</v>
      </c>
      <c r="K256" s="37">
        <v>0</v>
      </c>
      <c r="L256" s="37">
        <v>0</v>
      </c>
    </row>
    <row r="257" spans="1:12" s="113" customFormat="1" ht="18" customHeight="1">
      <c r="A257" s="135">
        <v>24</v>
      </c>
      <c r="B257" s="39">
        <v>6</v>
      </c>
      <c r="C257" s="40">
        <v>3</v>
      </c>
      <c r="D257" s="40">
        <v>3</v>
      </c>
      <c r="E257" s="136">
        <v>59</v>
      </c>
      <c r="F257" s="39">
        <v>5</v>
      </c>
      <c r="G257" s="40">
        <v>0</v>
      </c>
      <c r="H257" s="40">
        <v>5</v>
      </c>
      <c r="I257" s="136">
        <v>94</v>
      </c>
      <c r="J257" s="39">
        <v>3</v>
      </c>
      <c r="K257" s="40">
        <v>0</v>
      </c>
      <c r="L257" s="40">
        <v>3</v>
      </c>
    </row>
    <row r="258" spans="1:12" s="114" customFormat="1" ht="25.5" customHeight="1">
      <c r="A258" s="130" t="s">
        <v>28</v>
      </c>
      <c r="B258" s="44">
        <v>14</v>
      </c>
      <c r="C258" s="44">
        <v>7</v>
      </c>
      <c r="D258" s="44">
        <v>7</v>
      </c>
      <c r="E258" s="131" t="s">
        <v>29</v>
      </c>
      <c r="F258" s="44">
        <v>32</v>
      </c>
      <c r="G258" s="44">
        <v>16</v>
      </c>
      <c r="H258" s="44">
        <v>16</v>
      </c>
      <c r="I258" s="138" t="s">
        <v>30</v>
      </c>
      <c r="J258" s="44">
        <v>2</v>
      </c>
      <c r="K258" s="44">
        <v>1</v>
      </c>
      <c r="L258" s="44">
        <v>1</v>
      </c>
    </row>
    <row r="259" spans="1:12" s="113" customFormat="1" ht="15.75" customHeight="1">
      <c r="A259" s="133">
        <v>25</v>
      </c>
      <c r="B259" s="36">
        <v>2</v>
      </c>
      <c r="C259" s="37">
        <v>1</v>
      </c>
      <c r="D259" s="37">
        <v>1</v>
      </c>
      <c r="E259" s="134">
        <v>60</v>
      </c>
      <c r="F259" s="36">
        <v>2</v>
      </c>
      <c r="G259" s="37">
        <v>1</v>
      </c>
      <c r="H259" s="37">
        <v>1</v>
      </c>
      <c r="I259" s="134">
        <v>95</v>
      </c>
      <c r="J259" s="36">
        <v>1</v>
      </c>
      <c r="K259" s="37">
        <v>0</v>
      </c>
      <c r="L259" s="37">
        <v>1</v>
      </c>
    </row>
    <row r="260" spans="1:12" s="113" customFormat="1" ht="15.75" customHeight="1">
      <c r="A260" s="133">
        <v>26</v>
      </c>
      <c r="B260" s="36">
        <v>4</v>
      </c>
      <c r="C260" s="37">
        <v>1</v>
      </c>
      <c r="D260" s="37">
        <v>3</v>
      </c>
      <c r="E260" s="134">
        <v>61</v>
      </c>
      <c r="F260" s="36">
        <v>6</v>
      </c>
      <c r="G260" s="37">
        <v>5</v>
      </c>
      <c r="H260" s="37">
        <v>1</v>
      </c>
      <c r="I260" s="134">
        <v>96</v>
      </c>
      <c r="J260" s="36">
        <v>1</v>
      </c>
      <c r="K260" s="37">
        <v>1</v>
      </c>
      <c r="L260" s="37">
        <v>0</v>
      </c>
    </row>
    <row r="261" spans="1:12" s="113" customFormat="1" ht="15.75" customHeight="1">
      <c r="A261" s="133">
        <v>27</v>
      </c>
      <c r="B261" s="36">
        <v>1</v>
      </c>
      <c r="C261" s="37">
        <v>0</v>
      </c>
      <c r="D261" s="37">
        <v>1</v>
      </c>
      <c r="E261" s="134">
        <v>62</v>
      </c>
      <c r="F261" s="36">
        <v>5</v>
      </c>
      <c r="G261" s="37">
        <v>2</v>
      </c>
      <c r="H261" s="37">
        <v>3</v>
      </c>
      <c r="I261" s="134">
        <v>97</v>
      </c>
      <c r="J261" s="36">
        <v>0</v>
      </c>
      <c r="K261" s="37">
        <v>0</v>
      </c>
      <c r="L261" s="37">
        <v>0</v>
      </c>
    </row>
    <row r="262" spans="1:12" s="113" customFormat="1" ht="15.75" customHeight="1">
      <c r="A262" s="133">
        <v>28</v>
      </c>
      <c r="B262" s="36">
        <v>5</v>
      </c>
      <c r="C262" s="37">
        <v>4</v>
      </c>
      <c r="D262" s="37">
        <v>1</v>
      </c>
      <c r="E262" s="134">
        <v>63</v>
      </c>
      <c r="F262" s="36">
        <v>6</v>
      </c>
      <c r="G262" s="37">
        <v>3</v>
      </c>
      <c r="H262" s="37">
        <v>3</v>
      </c>
      <c r="I262" s="134">
        <v>98</v>
      </c>
      <c r="J262" s="36">
        <v>0</v>
      </c>
      <c r="K262" s="37">
        <v>0</v>
      </c>
      <c r="L262" s="37">
        <v>0</v>
      </c>
    </row>
    <row r="263" spans="1:12" s="113" customFormat="1" ht="18" customHeight="1">
      <c r="A263" s="135">
        <v>29</v>
      </c>
      <c r="B263" s="39">
        <v>2</v>
      </c>
      <c r="C263" s="40">
        <v>1</v>
      </c>
      <c r="D263" s="40">
        <v>1</v>
      </c>
      <c r="E263" s="136">
        <v>64</v>
      </c>
      <c r="F263" s="39">
        <v>13</v>
      </c>
      <c r="G263" s="40">
        <v>5</v>
      </c>
      <c r="H263" s="40">
        <v>8</v>
      </c>
      <c r="I263" s="134">
        <v>99</v>
      </c>
      <c r="J263" s="36">
        <v>0</v>
      </c>
      <c r="K263" s="37">
        <v>0</v>
      </c>
      <c r="L263" s="37">
        <v>0</v>
      </c>
    </row>
    <row r="264" spans="1:12" s="114" customFormat="1" ht="25.5" customHeight="1">
      <c r="A264" s="130" t="s">
        <v>31</v>
      </c>
      <c r="B264" s="44">
        <v>30</v>
      </c>
      <c r="C264" s="44">
        <v>15</v>
      </c>
      <c r="D264" s="44">
        <v>15</v>
      </c>
      <c r="E264" s="131" t="s">
        <v>32</v>
      </c>
      <c r="F264" s="44">
        <v>32</v>
      </c>
      <c r="G264" s="44">
        <v>15</v>
      </c>
      <c r="H264" s="44">
        <v>17</v>
      </c>
      <c r="I264" s="178">
        <v>100</v>
      </c>
      <c r="J264" s="47">
        <v>0</v>
      </c>
      <c r="K264" s="48">
        <v>0</v>
      </c>
      <c r="L264" s="48">
        <v>0</v>
      </c>
    </row>
    <row r="265" spans="1:12" s="113" customFormat="1" ht="15.75" customHeight="1">
      <c r="A265" s="133">
        <v>30</v>
      </c>
      <c r="B265" s="36">
        <v>4</v>
      </c>
      <c r="C265" s="37">
        <v>3</v>
      </c>
      <c r="D265" s="37">
        <v>1</v>
      </c>
      <c r="E265" s="134">
        <v>65</v>
      </c>
      <c r="F265" s="36">
        <v>8</v>
      </c>
      <c r="G265" s="37">
        <v>4</v>
      </c>
      <c r="H265" s="37">
        <v>4</v>
      </c>
      <c r="I265" s="134">
        <v>101</v>
      </c>
      <c r="J265" s="36">
        <v>0</v>
      </c>
      <c r="K265" s="37">
        <v>0</v>
      </c>
      <c r="L265" s="37">
        <v>0</v>
      </c>
    </row>
    <row r="266" spans="1:12" s="113" customFormat="1" ht="15.75" customHeight="1">
      <c r="A266" s="133">
        <v>31</v>
      </c>
      <c r="B266" s="36">
        <v>8</v>
      </c>
      <c r="C266" s="37">
        <v>2</v>
      </c>
      <c r="D266" s="37">
        <v>6</v>
      </c>
      <c r="E266" s="134">
        <v>66</v>
      </c>
      <c r="F266" s="36">
        <v>6</v>
      </c>
      <c r="G266" s="37">
        <v>3</v>
      </c>
      <c r="H266" s="37">
        <v>3</v>
      </c>
      <c r="I266" s="134">
        <v>102</v>
      </c>
      <c r="J266" s="36">
        <v>0</v>
      </c>
      <c r="K266" s="37">
        <v>0</v>
      </c>
      <c r="L266" s="37">
        <v>0</v>
      </c>
    </row>
    <row r="267" spans="1:12" s="113" customFormat="1" ht="15.75" customHeight="1">
      <c r="A267" s="133">
        <v>32</v>
      </c>
      <c r="B267" s="36">
        <v>6</v>
      </c>
      <c r="C267" s="37">
        <v>4</v>
      </c>
      <c r="D267" s="37">
        <v>2</v>
      </c>
      <c r="E267" s="134">
        <v>67</v>
      </c>
      <c r="F267" s="36">
        <v>10</v>
      </c>
      <c r="G267" s="37">
        <v>5</v>
      </c>
      <c r="H267" s="37">
        <v>5</v>
      </c>
      <c r="I267" s="134">
        <v>103</v>
      </c>
      <c r="J267" s="36">
        <v>0</v>
      </c>
      <c r="K267" s="37">
        <v>0</v>
      </c>
      <c r="L267" s="37">
        <v>0</v>
      </c>
    </row>
    <row r="268" spans="1:12" s="113" customFormat="1" ht="15.75" customHeight="1">
      <c r="A268" s="133">
        <v>33</v>
      </c>
      <c r="B268" s="36">
        <v>5</v>
      </c>
      <c r="C268" s="37">
        <v>3</v>
      </c>
      <c r="D268" s="37">
        <v>2</v>
      </c>
      <c r="E268" s="134">
        <v>68</v>
      </c>
      <c r="F268" s="36">
        <v>4</v>
      </c>
      <c r="G268" s="37">
        <v>1</v>
      </c>
      <c r="H268" s="37">
        <v>3</v>
      </c>
      <c r="I268" s="139" t="s">
        <v>33</v>
      </c>
      <c r="J268" s="39">
        <v>0</v>
      </c>
      <c r="K268" s="40">
        <v>0</v>
      </c>
      <c r="L268" s="40">
        <v>0</v>
      </c>
    </row>
    <row r="269" spans="1:12" s="113" customFormat="1" ht="21" customHeight="1" thickBot="1">
      <c r="A269" s="140">
        <v>34</v>
      </c>
      <c r="B269" s="36">
        <v>7</v>
      </c>
      <c r="C269" s="37">
        <v>3</v>
      </c>
      <c r="D269" s="37">
        <v>4</v>
      </c>
      <c r="E269" s="134">
        <v>69</v>
      </c>
      <c r="F269" s="36">
        <v>4</v>
      </c>
      <c r="G269" s="37">
        <v>2</v>
      </c>
      <c r="H269" s="37">
        <v>2</v>
      </c>
      <c r="I269" s="179" t="s">
        <v>5</v>
      </c>
      <c r="J269" s="47">
        <v>643</v>
      </c>
      <c r="K269" s="47">
        <v>308</v>
      </c>
      <c r="L269" s="47">
        <v>335</v>
      </c>
    </row>
    <row r="270" spans="1:12" s="182" customFormat="1" ht="24" customHeight="1" thickTop="1" thickBot="1">
      <c r="A270" s="173" t="s">
        <v>34</v>
      </c>
      <c r="B270" s="115">
        <v>53</v>
      </c>
      <c r="C270" s="116">
        <v>26</v>
      </c>
      <c r="D270" s="116">
        <v>27</v>
      </c>
      <c r="E270" s="180" t="s">
        <v>36</v>
      </c>
      <c r="F270" s="116">
        <v>308</v>
      </c>
      <c r="G270" s="116">
        <v>154</v>
      </c>
      <c r="H270" s="116">
        <v>154</v>
      </c>
      <c r="I270" s="181" t="s">
        <v>37</v>
      </c>
      <c r="J270" s="116">
        <v>282</v>
      </c>
      <c r="K270" s="116">
        <v>128</v>
      </c>
      <c r="L270" s="116">
        <v>154</v>
      </c>
    </row>
    <row r="271" spans="1:12" s="113" customFormat="1" ht="24" customHeight="1" thickBot="1">
      <c r="A271" s="142"/>
      <c r="B271" s="143" t="s">
        <v>39</v>
      </c>
      <c r="C271" s="144"/>
      <c r="D271" s="145"/>
      <c r="E271" s="146"/>
      <c r="F271" s="142"/>
      <c r="G271" s="147" t="s">
        <v>165</v>
      </c>
      <c r="H271" s="142"/>
      <c r="I271" s="146"/>
      <c r="J271" s="142"/>
      <c r="K271" s="183" t="s">
        <v>111</v>
      </c>
      <c r="L271" s="149"/>
    </row>
    <row r="272" spans="1:12" s="154" customFormat="1" ht="21" customHeight="1">
      <c r="A272" s="150" t="s">
        <v>1</v>
      </c>
      <c r="B272" s="151" t="s">
        <v>2</v>
      </c>
      <c r="C272" s="151" t="s">
        <v>3</v>
      </c>
      <c r="D272" s="152" t="s">
        <v>4</v>
      </c>
      <c r="E272" s="150" t="s">
        <v>1</v>
      </c>
      <c r="F272" s="151" t="s">
        <v>2</v>
      </c>
      <c r="G272" s="151" t="s">
        <v>3</v>
      </c>
      <c r="H272" s="152" t="s">
        <v>4</v>
      </c>
      <c r="I272" s="150" t="s">
        <v>1</v>
      </c>
      <c r="J272" s="151" t="s">
        <v>2</v>
      </c>
      <c r="K272" s="151" t="s">
        <v>3</v>
      </c>
      <c r="L272" s="153" t="s">
        <v>4</v>
      </c>
    </row>
    <row r="273" spans="1:12" s="114" customFormat="1" ht="25.5" customHeight="1">
      <c r="A273" s="130" t="s">
        <v>6</v>
      </c>
      <c r="B273" s="44">
        <v>34</v>
      </c>
      <c r="C273" s="44">
        <v>12</v>
      </c>
      <c r="D273" s="44">
        <v>22</v>
      </c>
      <c r="E273" s="131" t="s">
        <v>7</v>
      </c>
      <c r="F273" s="44">
        <v>47</v>
      </c>
      <c r="G273" s="44">
        <v>24</v>
      </c>
      <c r="H273" s="44">
        <v>23</v>
      </c>
      <c r="I273" s="131" t="s">
        <v>8</v>
      </c>
      <c r="J273" s="44">
        <v>109</v>
      </c>
      <c r="K273" s="44">
        <v>46</v>
      </c>
      <c r="L273" s="44">
        <v>63</v>
      </c>
    </row>
    <row r="274" spans="1:12" s="113" customFormat="1" ht="15.75" customHeight="1">
      <c r="A274" s="17">
        <v>0</v>
      </c>
      <c r="B274" s="36">
        <v>6</v>
      </c>
      <c r="C274" s="37">
        <v>2</v>
      </c>
      <c r="D274" s="37">
        <v>4</v>
      </c>
      <c r="E274" s="134">
        <v>35</v>
      </c>
      <c r="F274" s="36">
        <v>10</v>
      </c>
      <c r="G274" s="37">
        <v>5</v>
      </c>
      <c r="H274" s="37">
        <v>5</v>
      </c>
      <c r="I274" s="134">
        <v>70</v>
      </c>
      <c r="J274" s="36">
        <v>25</v>
      </c>
      <c r="K274" s="37">
        <v>8</v>
      </c>
      <c r="L274" s="37">
        <v>17</v>
      </c>
    </row>
    <row r="275" spans="1:12" s="113" customFormat="1" ht="15.75" customHeight="1">
      <c r="A275" s="133">
        <v>1</v>
      </c>
      <c r="B275" s="36">
        <v>5</v>
      </c>
      <c r="C275" s="37">
        <v>1</v>
      </c>
      <c r="D275" s="37">
        <v>4</v>
      </c>
      <c r="E275" s="134">
        <v>36</v>
      </c>
      <c r="F275" s="36">
        <v>9</v>
      </c>
      <c r="G275" s="37">
        <v>3</v>
      </c>
      <c r="H275" s="37">
        <v>6</v>
      </c>
      <c r="I275" s="134">
        <v>71</v>
      </c>
      <c r="J275" s="36">
        <v>23</v>
      </c>
      <c r="K275" s="37">
        <v>11</v>
      </c>
      <c r="L275" s="37">
        <v>12</v>
      </c>
    </row>
    <row r="276" spans="1:12" s="113" customFormat="1" ht="15.75" customHeight="1">
      <c r="A276" s="133">
        <v>2</v>
      </c>
      <c r="B276" s="36">
        <v>9</v>
      </c>
      <c r="C276" s="37">
        <v>5</v>
      </c>
      <c r="D276" s="37">
        <v>4</v>
      </c>
      <c r="E276" s="134">
        <v>37</v>
      </c>
      <c r="F276" s="36">
        <v>5</v>
      </c>
      <c r="G276" s="37">
        <v>4</v>
      </c>
      <c r="H276" s="37">
        <v>1</v>
      </c>
      <c r="I276" s="134">
        <v>72</v>
      </c>
      <c r="J276" s="36">
        <v>22</v>
      </c>
      <c r="K276" s="37">
        <v>13</v>
      </c>
      <c r="L276" s="37">
        <v>9</v>
      </c>
    </row>
    <row r="277" spans="1:12" s="113" customFormat="1" ht="15.75" customHeight="1">
      <c r="A277" s="133">
        <v>3</v>
      </c>
      <c r="B277" s="36">
        <v>4</v>
      </c>
      <c r="C277" s="37">
        <v>1</v>
      </c>
      <c r="D277" s="37">
        <v>3</v>
      </c>
      <c r="E277" s="134">
        <v>38</v>
      </c>
      <c r="F277" s="36">
        <v>9</v>
      </c>
      <c r="G277" s="37">
        <v>5</v>
      </c>
      <c r="H277" s="37">
        <v>4</v>
      </c>
      <c r="I277" s="134">
        <v>73</v>
      </c>
      <c r="J277" s="36">
        <v>24</v>
      </c>
      <c r="K277" s="37">
        <v>11</v>
      </c>
      <c r="L277" s="37">
        <v>13</v>
      </c>
    </row>
    <row r="278" spans="1:12" s="113" customFormat="1" ht="18" customHeight="1">
      <c r="A278" s="135">
        <v>4</v>
      </c>
      <c r="B278" s="105">
        <v>10</v>
      </c>
      <c r="C278" s="40">
        <v>3</v>
      </c>
      <c r="D278" s="40">
        <v>7</v>
      </c>
      <c r="E278" s="136">
        <v>39</v>
      </c>
      <c r="F278" s="39">
        <v>14</v>
      </c>
      <c r="G278" s="40">
        <v>7</v>
      </c>
      <c r="H278" s="40">
        <v>7</v>
      </c>
      <c r="I278" s="136">
        <v>74</v>
      </c>
      <c r="J278" s="39">
        <v>15</v>
      </c>
      <c r="K278" s="40">
        <v>3</v>
      </c>
      <c r="L278" s="40">
        <v>12</v>
      </c>
    </row>
    <row r="279" spans="1:12" s="114" customFormat="1" ht="25.5" customHeight="1">
      <c r="A279" s="130" t="s">
        <v>10</v>
      </c>
      <c r="B279" s="44">
        <v>48</v>
      </c>
      <c r="C279" s="44">
        <v>20</v>
      </c>
      <c r="D279" s="44">
        <v>28</v>
      </c>
      <c r="E279" s="131" t="s">
        <v>11</v>
      </c>
      <c r="F279" s="44">
        <v>86</v>
      </c>
      <c r="G279" s="44">
        <v>40</v>
      </c>
      <c r="H279" s="44">
        <v>46</v>
      </c>
      <c r="I279" s="131" t="s">
        <v>12</v>
      </c>
      <c r="J279" s="44">
        <v>122</v>
      </c>
      <c r="K279" s="44">
        <v>63</v>
      </c>
      <c r="L279" s="44">
        <v>59</v>
      </c>
    </row>
    <row r="280" spans="1:12" s="113" customFormat="1" ht="15.75" customHeight="1">
      <c r="A280" s="133">
        <v>5</v>
      </c>
      <c r="B280" s="36">
        <v>3</v>
      </c>
      <c r="C280" s="37">
        <v>3</v>
      </c>
      <c r="D280" s="37">
        <v>0</v>
      </c>
      <c r="E280" s="134">
        <v>40</v>
      </c>
      <c r="F280" s="36">
        <v>22</v>
      </c>
      <c r="G280" s="37">
        <v>5</v>
      </c>
      <c r="H280" s="37">
        <v>17</v>
      </c>
      <c r="I280" s="134">
        <v>75</v>
      </c>
      <c r="J280" s="36">
        <v>33</v>
      </c>
      <c r="K280" s="37">
        <v>21</v>
      </c>
      <c r="L280" s="37">
        <v>12</v>
      </c>
    </row>
    <row r="281" spans="1:12" s="113" customFormat="1" ht="15.75" customHeight="1">
      <c r="A281" s="133">
        <v>6</v>
      </c>
      <c r="B281" s="36">
        <v>10</v>
      </c>
      <c r="C281" s="37">
        <v>3</v>
      </c>
      <c r="D281" s="37">
        <v>7</v>
      </c>
      <c r="E281" s="134">
        <v>41</v>
      </c>
      <c r="F281" s="36">
        <v>11</v>
      </c>
      <c r="G281" s="37">
        <v>7</v>
      </c>
      <c r="H281" s="37">
        <v>4</v>
      </c>
      <c r="I281" s="134">
        <v>76</v>
      </c>
      <c r="J281" s="36">
        <v>32</v>
      </c>
      <c r="K281" s="37">
        <v>12</v>
      </c>
      <c r="L281" s="37">
        <v>20</v>
      </c>
    </row>
    <row r="282" spans="1:12" s="113" customFormat="1" ht="15.75" customHeight="1">
      <c r="A282" s="133">
        <v>7</v>
      </c>
      <c r="B282" s="36">
        <v>11</v>
      </c>
      <c r="C282" s="37">
        <v>4</v>
      </c>
      <c r="D282" s="37">
        <v>7</v>
      </c>
      <c r="E282" s="134">
        <v>42</v>
      </c>
      <c r="F282" s="36">
        <v>21</v>
      </c>
      <c r="G282" s="37">
        <v>10</v>
      </c>
      <c r="H282" s="37">
        <v>11</v>
      </c>
      <c r="I282" s="134">
        <v>77</v>
      </c>
      <c r="J282" s="36">
        <v>20</v>
      </c>
      <c r="K282" s="37">
        <v>12</v>
      </c>
      <c r="L282" s="37">
        <v>8</v>
      </c>
    </row>
    <row r="283" spans="1:12" s="113" customFormat="1" ht="15.75" customHeight="1">
      <c r="A283" s="133">
        <v>8</v>
      </c>
      <c r="B283" s="36">
        <v>11</v>
      </c>
      <c r="C283" s="37">
        <v>4</v>
      </c>
      <c r="D283" s="37">
        <v>7</v>
      </c>
      <c r="E283" s="134">
        <v>43</v>
      </c>
      <c r="F283" s="36">
        <v>17</v>
      </c>
      <c r="G283" s="37">
        <v>12</v>
      </c>
      <c r="H283" s="37">
        <v>5</v>
      </c>
      <c r="I283" s="134">
        <v>78</v>
      </c>
      <c r="J283" s="36">
        <v>21</v>
      </c>
      <c r="K283" s="37">
        <v>8</v>
      </c>
      <c r="L283" s="37">
        <v>13</v>
      </c>
    </row>
    <row r="284" spans="1:12" s="113" customFormat="1" ht="18" customHeight="1">
      <c r="A284" s="135">
        <v>9</v>
      </c>
      <c r="B284" s="39">
        <v>13</v>
      </c>
      <c r="C284" s="40">
        <v>6</v>
      </c>
      <c r="D284" s="40">
        <v>7</v>
      </c>
      <c r="E284" s="136">
        <v>44</v>
      </c>
      <c r="F284" s="39">
        <v>15</v>
      </c>
      <c r="G284" s="40">
        <v>6</v>
      </c>
      <c r="H284" s="40">
        <v>9</v>
      </c>
      <c r="I284" s="136">
        <v>79</v>
      </c>
      <c r="J284" s="39">
        <v>16</v>
      </c>
      <c r="K284" s="40">
        <v>10</v>
      </c>
      <c r="L284" s="40">
        <v>6</v>
      </c>
    </row>
    <row r="285" spans="1:12" s="114" customFormat="1" ht="25.5" customHeight="1">
      <c r="A285" s="130" t="s">
        <v>19</v>
      </c>
      <c r="B285" s="44">
        <v>47</v>
      </c>
      <c r="C285" s="44">
        <v>24</v>
      </c>
      <c r="D285" s="44">
        <v>23</v>
      </c>
      <c r="E285" s="131" t="s">
        <v>20</v>
      </c>
      <c r="F285" s="44">
        <v>68</v>
      </c>
      <c r="G285" s="44">
        <v>38</v>
      </c>
      <c r="H285" s="44">
        <v>30</v>
      </c>
      <c r="I285" s="131" t="s">
        <v>21</v>
      </c>
      <c r="J285" s="44">
        <v>103</v>
      </c>
      <c r="K285" s="44">
        <v>46</v>
      </c>
      <c r="L285" s="44">
        <v>57</v>
      </c>
    </row>
    <row r="286" spans="1:12" s="113" customFormat="1" ht="15.75" customHeight="1">
      <c r="A286" s="133">
        <v>10</v>
      </c>
      <c r="B286" s="36">
        <v>6</v>
      </c>
      <c r="C286" s="37">
        <v>4</v>
      </c>
      <c r="D286" s="37">
        <v>2</v>
      </c>
      <c r="E286" s="134">
        <v>45</v>
      </c>
      <c r="F286" s="36">
        <v>15</v>
      </c>
      <c r="G286" s="37">
        <v>5</v>
      </c>
      <c r="H286" s="37">
        <v>10</v>
      </c>
      <c r="I286" s="134">
        <v>80</v>
      </c>
      <c r="J286" s="36">
        <v>21</v>
      </c>
      <c r="K286" s="37">
        <v>8</v>
      </c>
      <c r="L286" s="37">
        <v>13</v>
      </c>
    </row>
    <row r="287" spans="1:12" s="113" customFormat="1" ht="15.75" customHeight="1">
      <c r="A287" s="133">
        <v>11</v>
      </c>
      <c r="B287" s="36">
        <v>8</v>
      </c>
      <c r="C287" s="37">
        <v>5</v>
      </c>
      <c r="D287" s="37">
        <v>3</v>
      </c>
      <c r="E287" s="134">
        <v>46</v>
      </c>
      <c r="F287" s="36">
        <v>8</v>
      </c>
      <c r="G287" s="37">
        <v>6</v>
      </c>
      <c r="H287" s="37">
        <v>2</v>
      </c>
      <c r="I287" s="134">
        <v>81</v>
      </c>
      <c r="J287" s="36">
        <v>21</v>
      </c>
      <c r="K287" s="37">
        <v>9</v>
      </c>
      <c r="L287" s="37">
        <v>12</v>
      </c>
    </row>
    <row r="288" spans="1:12" s="113" customFormat="1" ht="15.75" customHeight="1">
      <c r="A288" s="133">
        <v>12</v>
      </c>
      <c r="B288" s="36">
        <v>8</v>
      </c>
      <c r="C288" s="37">
        <v>3</v>
      </c>
      <c r="D288" s="37">
        <v>5</v>
      </c>
      <c r="E288" s="134">
        <v>47</v>
      </c>
      <c r="F288" s="36">
        <v>13</v>
      </c>
      <c r="G288" s="37">
        <v>7</v>
      </c>
      <c r="H288" s="37">
        <v>6</v>
      </c>
      <c r="I288" s="134">
        <v>82</v>
      </c>
      <c r="J288" s="36">
        <v>21</v>
      </c>
      <c r="K288" s="37">
        <v>12</v>
      </c>
      <c r="L288" s="37">
        <v>9</v>
      </c>
    </row>
    <row r="289" spans="1:12" s="113" customFormat="1" ht="15.75" customHeight="1">
      <c r="A289" s="133">
        <v>13</v>
      </c>
      <c r="B289" s="36">
        <v>7</v>
      </c>
      <c r="C289" s="37">
        <v>4</v>
      </c>
      <c r="D289" s="37">
        <v>3</v>
      </c>
      <c r="E289" s="134">
        <v>48</v>
      </c>
      <c r="F289" s="36">
        <v>14</v>
      </c>
      <c r="G289" s="37">
        <v>8</v>
      </c>
      <c r="H289" s="37">
        <v>6</v>
      </c>
      <c r="I289" s="134">
        <v>83</v>
      </c>
      <c r="J289" s="36">
        <v>13</v>
      </c>
      <c r="K289" s="37">
        <v>7</v>
      </c>
      <c r="L289" s="37">
        <v>6</v>
      </c>
    </row>
    <row r="290" spans="1:12" s="113" customFormat="1" ht="18" customHeight="1">
      <c r="A290" s="135">
        <v>14</v>
      </c>
      <c r="B290" s="39">
        <v>18</v>
      </c>
      <c r="C290" s="40">
        <v>8</v>
      </c>
      <c r="D290" s="40">
        <v>10</v>
      </c>
      <c r="E290" s="136">
        <v>49</v>
      </c>
      <c r="F290" s="39">
        <v>18</v>
      </c>
      <c r="G290" s="40">
        <v>12</v>
      </c>
      <c r="H290" s="40">
        <v>6</v>
      </c>
      <c r="I290" s="136">
        <v>84</v>
      </c>
      <c r="J290" s="39">
        <v>27</v>
      </c>
      <c r="K290" s="40">
        <v>10</v>
      </c>
      <c r="L290" s="40">
        <v>17</v>
      </c>
    </row>
    <row r="291" spans="1:12" s="114" customFormat="1" ht="25.5" customHeight="1">
      <c r="A291" s="130" t="s">
        <v>22</v>
      </c>
      <c r="B291" s="44">
        <v>43</v>
      </c>
      <c r="C291" s="44">
        <v>19</v>
      </c>
      <c r="D291" s="44">
        <v>24</v>
      </c>
      <c r="E291" s="131" t="s">
        <v>23</v>
      </c>
      <c r="F291" s="44">
        <v>89</v>
      </c>
      <c r="G291" s="44">
        <v>41</v>
      </c>
      <c r="H291" s="44">
        <v>48</v>
      </c>
      <c r="I291" s="131" t="s">
        <v>24</v>
      </c>
      <c r="J291" s="44">
        <v>45</v>
      </c>
      <c r="K291" s="44">
        <v>26</v>
      </c>
      <c r="L291" s="44">
        <v>19</v>
      </c>
    </row>
    <row r="292" spans="1:12" s="113" customFormat="1" ht="15.75" customHeight="1">
      <c r="A292" s="133">
        <v>15</v>
      </c>
      <c r="B292" s="36">
        <v>9</v>
      </c>
      <c r="C292" s="37">
        <v>4</v>
      </c>
      <c r="D292" s="37">
        <v>5</v>
      </c>
      <c r="E292" s="134">
        <v>50</v>
      </c>
      <c r="F292" s="36">
        <v>17</v>
      </c>
      <c r="G292" s="37">
        <v>9</v>
      </c>
      <c r="H292" s="37">
        <v>8</v>
      </c>
      <c r="I292" s="134">
        <v>85</v>
      </c>
      <c r="J292" s="36">
        <v>11</v>
      </c>
      <c r="K292" s="37">
        <v>9</v>
      </c>
      <c r="L292" s="37">
        <v>2</v>
      </c>
    </row>
    <row r="293" spans="1:12" s="113" customFormat="1" ht="15.75" customHeight="1">
      <c r="A293" s="133">
        <v>16</v>
      </c>
      <c r="B293" s="36">
        <v>8</v>
      </c>
      <c r="C293" s="37">
        <v>4</v>
      </c>
      <c r="D293" s="37">
        <v>4</v>
      </c>
      <c r="E293" s="134">
        <v>51</v>
      </c>
      <c r="F293" s="36">
        <v>21</v>
      </c>
      <c r="G293" s="37">
        <v>10</v>
      </c>
      <c r="H293" s="37">
        <v>11</v>
      </c>
      <c r="I293" s="134">
        <v>86</v>
      </c>
      <c r="J293" s="36">
        <v>13</v>
      </c>
      <c r="K293" s="37">
        <v>6</v>
      </c>
      <c r="L293" s="37">
        <v>7</v>
      </c>
    </row>
    <row r="294" spans="1:12" s="113" customFormat="1" ht="15.75" customHeight="1">
      <c r="A294" s="133">
        <v>17</v>
      </c>
      <c r="B294" s="36">
        <v>12</v>
      </c>
      <c r="C294" s="37">
        <v>8</v>
      </c>
      <c r="D294" s="37">
        <v>4</v>
      </c>
      <c r="E294" s="134">
        <v>52</v>
      </c>
      <c r="F294" s="36">
        <v>20</v>
      </c>
      <c r="G294" s="37">
        <v>9</v>
      </c>
      <c r="H294" s="37">
        <v>11</v>
      </c>
      <c r="I294" s="134">
        <v>87</v>
      </c>
      <c r="J294" s="36">
        <v>4</v>
      </c>
      <c r="K294" s="37">
        <v>2</v>
      </c>
      <c r="L294" s="37">
        <v>2</v>
      </c>
    </row>
    <row r="295" spans="1:12" s="113" customFormat="1" ht="15.75" customHeight="1">
      <c r="A295" s="133">
        <v>18</v>
      </c>
      <c r="B295" s="36">
        <v>9</v>
      </c>
      <c r="C295" s="37">
        <v>2</v>
      </c>
      <c r="D295" s="37">
        <v>7</v>
      </c>
      <c r="E295" s="134">
        <v>53</v>
      </c>
      <c r="F295" s="36">
        <v>12</v>
      </c>
      <c r="G295" s="37">
        <v>4</v>
      </c>
      <c r="H295" s="37">
        <v>8</v>
      </c>
      <c r="I295" s="134">
        <v>88</v>
      </c>
      <c r="J295" s="36">
        <v>11</v>
      </c>
      <c r="K295" s="37">
        <v>6</v>
      </c>
      <c r="L295" s="37">
        <v>5</v>
      </c>
    </row>
    <row r="296" spans="1:12" s="113" customFormat="1" ht="18" customHeight="1">
      <c r="A296" s="135">
        <v>19</v>
      </c>
      <c r="B296" s="39">
        <v>5</v>
      </c>
      <c r="C296" s="40">
        <v>1</v>
      </c>
      <c r="D296" s="40">
        <v>4</v>
      </c>
      <c r="E296" s="136">
        <v>54</v>
      </c>
      <c r="F296" s="39">
        <v>19</v>
      </c>
      <c r="G296" s="40">
        <v>9</v>
      </c>
      <c r="H296" s="40">
        <v>10</v>
      </c>
      <c r="I296" s="136">
        <v>89</v>
      </c>
      <c r="J296" s="39">
        <v>6</v>
      </c>
      <c r="K296" s="40">
        <v>3</v>
      </c>
      <c r="L296" s="40">
        <v>3</v>
      </c>
    </row>
    <row r="297" spans="1:12" s="114" customFormat="1" ht="25.5" customHeight="1">
      <c r="A297" s="130" t="s">
        <v>25</v>
      </c>
      <c r="B297" s="44">
        <v>47</v>
      </c>
      <c r="C297" s="44">
        <v>26</v>
      </c>
      <c r="D297" s="44">
        <v>21</v>
      </c>
      <c r="E297" s="131" t="s">
        <v>26</v>
      </c>
      <c r="F297" s="44">
        <v>78</v>
      </c>
      <c r="G297" s="44">
        <v>42</v>
      </c>
      <c r="H297" s="44">
        <v>36</v>
      </c>
      <c r="I297" s="131" t="s">
        <v>27</v>
      </c>
      <c r="J297" s="44">
        <v>25</v>
      </c>
      <c r="K297" s="44">
        <v>8</v>
      </c>
      <c r="L297" s="44">
        <v>17</v>
      </c>
    </row>
    <row r="298" spans="1:12" s="113" customFormat="1" ht="15.75" customHeight="1">
      <c r="A298" s="133">
        <v>20</v>
      </c>
      <c r="B298" s="36">
        <v>12</v>
      </c>
      <c r="C298" s="37">
        <v>7</v>
      </c>
      <c r="D298" s="37">
        <v>5</v>
      </c>
      <c r="E298" s="134">
        <v>55</v>
      </c>
      <c r="F298" s="36">
        <v>26</v>
      </c>
      <c r="G298" s="37">
        <v>14</v>
      </c>
      <c r="H298" s="37">
        <v>12</v>
      </c>
      <c r="I298" s="134">
        <v>90</v>
      </c>
      <c r="J298" s="36">
        <v>3</v>
      </c>
      <c r="K298" s="37">
        <v>0</v>
      </c>
      <c r="L298" s="37">
        <v>3</v>
      </c>
    </row>
    <row r="299" spans="1:12" s="113" customFormat="1" ht="15.75" customHeight="1">
      <c r="A299" s="133">
        <v>21</v>
      </c>
      <c r="B299" s="36">
        <v>11</v>
      </c>
      <c r="C299" s="37">
        <v>4</v>
      </c>
      <c r="D299" s="37">
        <v>7</v>
      </c>
      <c r="E299" s="134">
        <v>56</v>
      </c>
      <c r="F299" s="36">
        <v>18</v>
      </c>
      <c r="G299" s="37">
        <v>9</v>
      </c>
      <c r="H299" s="37">
        <v>9</v>
      </c>
      <c r="I299" s="134">
        <v>91</v>
      </c>
      <c r="J299" s="36">
        <v>7</v>
      </c>
      <c r="K299" s="37">
        <v>4</v>
      </c>
      <c r="L299" s="37">
        <v>3</v>
      </c>
    </row>
    <row r="300" spans="1:12" s="113" customFormat="1" ht="15.75" customHeight="1">
      <c r="A300" s="133">
        <v>22</v>
      </c>
      <c r="B300" s="36">
        <v>10</v>
      </c>
      <c r="C300" s="37">
        <v>8</v>
      </c>
      <c r="D300" s="37">
        <v>2</v>
      </c>
      <c r="E300" s="134">
        <v>57</v>
      </c>
      <c r="F300" s="36">
        <v>8</v>
      </c>
      <c r="G300" s="37">
        <v>5</v>
      </c>
      <c r="H300" s="37">
        <v>3</v>
      </c>
      <c r="I300" s="134">
        <v>92</v>
      </c>
      <c r="J300" s="36">
        <v>5</v>
      </c>
      <c r="K300" s="37">
        <v>2</v>
      </c>
      <c r="L300" s="37">
        <v>3</v>
      </c>
    </row>
    <row r="301" spans="1:12" s="113" customFormat="1" ht="15.75" customHeight="1">
      <c r="A301" s="133">
        <v>23</v>
      </c>
      <c r="B301" s="36">
        <v>6</v>
      </c>
      <c r="C301" s="37">
        <v>2</v>
      </c>
      <c r="D301" s="37">
        <v>4</v>
      </c>
      <c r="E301" s="134">
        <v>58</v>
      </c>
      <c r="F301" s="36">
        <v>19</v>
      </c>
      <c r="G301" s="37">
        <v>11</v>
      </c>
      <c r="H301" s="37">
        <v>8</v>
      </c>
      <c r="I301" s="134">
        <v>93</v>
      </c>
      <c r="J301" s="36">
        <v>6</v>
      </c>
      <c r="K301" s="37">
        <v>2</v>
      </c>
      <c r="L301" s="37">
        <v>4</v>
      </c>
    </row>
    <row r="302" spans="1:12" s="113" customFormat="1" ht="18" customHeight="1">
      <c r="A302" s="135">
        <v>24</v>
      </c>
      <c r="B302" s="39">
        <v>8</v>
      </c>
      <c r="C302" s="40">
        <v>5</v>
      </c>
      <c r="D302" s="40">
        <v>3</v>
      </c>
      <c r="E302" s="136">
        <v>59</v>
      </c>
      <c r="F302" s="39">
        <v>7</v>
      </c>
      <c r="G302" s="40">
        <v>3</v>
      </c>
      <c r="H302" s="40">
        <v>4</v>
      </c>
      <c r="I302" s="136">
        <v>94</v>
      </c>
      <c r="J302" s="39">
        <v>4</v>
      </c>
      <c r="K302" s="40">
        <v>0</v>
      </c>
      <c r="L302" s="40">
        <v>4</v>
      </c>
    </row>
    <row r="303" spans="1:12" s="114" customFormat="1" ht="25.5" customHeight="1">
      <c r="A303" s="130" t="s">
        <v>28</v>
      </c>
      <c r="B303" s="44">
        <v>21</v>
      </c>
      <c r="C303" s="44">
        <v>8</v>
      </c>
      <c r="D303" s="44">
        <v>13</v>
      </c>
      <c r="E303" s="131" t="s">
        <v>29</v>
      </c>
      <c r="F303" s="44">
        <v>67</v>
      </c>
      <c r="G303" s="44">
        <v>34</v>
      </c>
      <c r="H303" s="44">
        <v>33</v>
      </c>
      <c r="I303" s="138" t="s">
        <v>30</v>
      </c>
      <c r="J303" s="44">
        <v>8</v>
      </c>
      <c r="K303" s="44">
        <v>4</v>
      </c>
      <c r="L303" s="44">
        <v>4</v>
      </c>
    </row>
    <row r="304" spans="1:12" s="113" customFormat="1" ht="15.75" customHeight="1">
      <c r="A304" s="133">
        <v>25</v>
      </c>
      <c r="B304" s="36">
        <v>3</v>
      </c>
      <c r="C304" s="37">
        <v>2</v>
      </c>
      <c r="D304" s="37">
        <v>1</v>
      </c>
      <c r="E304" s="134">
        <v>60</v>
      </c>
      <c r="F304" s="36">
        <v>11</v>
      </c>
      <c r="G304" s="37">
        <v>6</v>
      </c>
      <c r="H304" s="37">
        <v>5</v>
      </c>
      <c r="I304" s="134">
        <v>95</v>
      </c>
      <c r="J304" s="36">
        <v>1</v>
      </c>
      <c r="K304" s="37">
        <v>0</v>
      </c>
      <c r="L304" s="37">
        <v>1</v>
      </c>
    </row>
    <row r="305" spans="1:12" s="113" customFormat="1" ht="15.75" customHeight="1">
      <c r="A305" s="133">
        <v>26</v>
      </c>
      <c r="B305" s="36">
        <v>1</v>
      </c>
      <c r="C305" s="37">
        <v>0</v>
      </c>
      <c r="D305" s="37">
        <v>1</v>
      </c>
      <c r="E305" s="134">
        <v>61</v>
      </c>
      <c r="F305" s="36">
        <v>22</v>
      </c>
      <c r="G305" s="37">
        <v>11</v>
      </c>
      <c r="H305" s="37">
        <v>11</v>
      </c>
      <c r="I305" s="134">
        <v>96</v>
      </c>
      <c r="J305" s="36">
        <v>2</v>
      </c>
      <c r="K305" s="37">
        <v>0</v>
      </c>
      <c r="L305" s="37">
        <v>2</v>
      </c>
    </row>
    <row r="306" spans="1:12" s="113" customFormat="1" ht="15.75" customHeight="1">
      <c r="A306" s="133">
        <v>27</v>
      </c>
      <c r="B306" s="36">
        <v>11</v>
      </c>
      <c r="C306" s="37">
        <v>3</v>
      </c>
      <c r="D306" s="37">
        <v>8</v>
      </c>
      <c r="E306" s="134">
        <v>62</v>
      </c>
      <c r="F306" s="36">
        <v>12</v>
      </c>
      <c r="G306" s="37">
        <v>5</v>
      </c>
      <c r="H306" s="37">
        <v>7</v>
      </c>
      <c r="I306" s="134">
        <v>97</v>
      </c>
      <c r="J306" s="36">
        <v>2</v>
      </c>
      <c r="K306" s="37">
        <v>2</v>
      </c>
      <c r="L306" s="37">
        <v>0</v>
      </c>
    </row>
    <row r="307" spans="1:12" s="113" customFormat="1" ht="15.75" customHeight="1">
      <c r="A307" s="133">
        <v>28</v>
      </c>
      <c r="B307" s="36">
        <v>3</v>
      </c>
      <c r="C307" s="37">
        <v>1</v>
      </c>
      <c r="D307" s="37">
        <v>2</v>
      </c>
      <c r="E307" s="134">
        <v>63</v>
      </c>
      <c r="F307" s="36">
        <v>9</v>
      </c>
      <c r="G307" s="37">
        <v>6</v>
      </c>
      <c r="H307" s="37">
        <v>3</v>
      </c>
      <c r="I307" s="134">
        <v>98</v>
      </c>
      <c r="J307" s="36">
        <v>2</v>
      </c>
      <c r="K307" s="37">
        <v>1</v>
      </c>
      <c r="L307" s="37">
        <v>1</v>
      </c>
    </row>
    <row r="308" spans="1:12" s="113" customFormat="1" ht="18" customHeight="1">
      <c r="A308" s="135">
        <v>29</v>
      </c>
      <c r="B308" s="39">
        <v>3</v>
      </c>
      <c r="C308" s="40">
        <v>2</v>
      </c>
      <c r="D308" s="40">
        <v>1</v>
      </c>
      <c r="E308" s="136">
        <v>64</v>
      </c>
      <c r="F308" s="39">
        <v>13</v>
      </c>
      <c r="G308" s="40">
        <v>6</v>
      </c>
      <c r="H308" s="40">
        <v>7</v>
      </c>
      <c r="I308" s="134">
        <v>99</v>
      </c>
      <c r="J308" s="36">
        <v>0</v>
      </c>
      <c r="K308" s="37">
        <v>0</v>
      </c>
      <c r="L308" s="37">
        <v>0</v>
      </c>
    </row>
    <row r="309" spans="1:12" s="114" customFormat="1" ht="25.5" customHeight="1">
      <c r="A309" s="130" t="s">
        <v>31</v>
      </c>
      <c r="B309" s="44">
        <v>42</v>
      </c>
      <c r="C309" s="44">
        <v>17</v>
      </c>
      <c r="D309" s="44">
        <v>25</v>
      </c>
      <c r="E309" s="131" t="s">
        <v>32</v>
      </c>
      <c r="F309" s="44">
        <v>74</v>
      </c>
      <c r="G309" s="44">
        <v>30</v>
      </c>
      <c r="H309" s="44">
        <v>44</v>
      </c>
      <c r="I309" s="178">
        <v>100</v>
      </c>
      <c r="J309" s="47">
        <v>1</v>
      </c>
      <c r="K309" s="48">
        <v>1</v>
      </c>
      <c r="L309" s="48">
        <v>0</v>
      </c>
    </row>
    <row r="310" spans="1:12" s="113" customFormat="1" ht="15.75" customHeight="1">
      <c r="A310" s="133">
        <v>30</v>
      </c>
      <c r="B310" s="36">
        <v>8</v>
      </c>
      <c r="C310" s="37">
        <v>3</v>
      </c>
      <c r="D310" s="37">
        <v>5</v>
      </c>
      <c r="E310" s="134">
        <v>65</v>
      </c>
      <c r="F310" s="36">
        <v>6</v>
      </c>
      <c r="G310" s="37">
        <v>3</v>
      </c>
      <c r="H310" s="37">
        <v>3</v>
      </c>
      <c r="I310" s="134">
        <v>101</v>
      </c>
      <c r="J310" s="36">
        <v>0</v>
      </c>
      <c r="K310" s="37">
        <v>0</v>
      </c>
      <c r="L310" s="37">
        <v>0</v>
      </c>
    </row>
    <row r="311" spans="1:12" s="113" customFormat="1" ht="15.75" customHeight="1">
      <c r="A311" s="133">
        <v>31</v>
      </c>
      <c r="B311" s="36">
        <v>6</v>
      </c>
      <c r="C311" s="37">
        <v>3</v>
      </c>
      <c r="D311" s="37">
        <v>3</v>
      </c>
      <c r="E311" s="134">
        <v>66</v>
      </c>
      <c r="F311" s="36">
        <v>11</v>
      </c>
      <c r="G311" s="37">
        <v>6</v>
      </c>
      <c r="H311" s="37">
        <v>5</v>
      </c>
      <c r="I311" s="134">
        <v>102</v>
      </c>
      <c r="J311" s="36">
        <v>0</v>
      </c>
      <c r="K311" s="37">
        <v>0</v>
      </c>
      <c r="L311" s="37">
        <v>0</v>
      </c>
    </row>
    <row r="312" spans="1:12" s="113" customFormat="1" ht="15.75" customHeight="1">
      <c r="A312" s="133">
        <v>32</v>
      </c>
      <c r="B312" s="36">
        <v>8</v>
      </c>
      <c r="C312" s="37">
        <v>3</v>
      </c>
      <c r="D312" s="37">
        <v>5</v>
      </c>
      <c r="E312" s="134">
        <v>67</v>
      </c>
      <c r="F312" s="36">
        <v>18</v>
      </c>
      <c r="G312" s="37">
        <v>7</v>
      </c>
      <c r="H312" s="37">
        <v>11</v>
      </c>
      <c r="I312" s="134">
        <v>103</v>
      </c>
      <c r="J312" s="36">
        <v>0</v>
      </c>
      <c r="K312" s="37">
        <v>0</v>
      </c>
      <c r="L312" s="37">
        <v>0</v>
      </c>
    </row>
    <row r="313" spans="1:12" s="113" customFormat="1" ht="15.75" customHeight="1">
      <c r="A313" s="133">
        <v>33</v>
      </c>
      <c r="B313" s="36">
        <v>8</v>
      </c>
      <c r="C313" s="37">
        <v>5</v>
      </c>
      <c r="D313" s="37">
        <v>3</v>
      </c>
      <c r="E313" s="134">
        <v>68</v>
      </c>
      <c r="F313" s="36">
        <v>17</v>
      </c>
      <c r="G313" s="37">
        <v>6</v>
      </c>
      <c r="H313" s="37">
        <v>11</v>
      </c>
      <c r="I313" s="139" t="s">
        <v>33</v>
      </c>
      <c r="J313" s="39">
        <v>0</v>
      </c>
      <c r="K313" s="40">
        <v>0</v>
      </c>
      <c r="L313" s="40">
        <v>0</v>
      </c>
    </row>
    <row r="314" spans="1:12" s="113" customFormat="1" ht="21" customHeight="1" thickBot="1">
      <c r="A314" s="140">
        <v>34</v>
      </c>
      <c r="B314" s="36">
        <v>12</v>
      </c>
      <c r="C314" s="37">
        <v>3</v>
      </c>
      <c r="D314" s="37">
        <v>9</v>
      </c>
      <c r="E314" s="134">
        <v>69</v>
      </c>
      <c r="F314" s="36">
        <v>22</v>
      </c>
      <c r="G314" s="37">
        <v>8</v>
      </c>
      <c r="H314" s="37">
        <v>14</v>
      </c>
      <c r="I314" s="179" t="s">
        <v>5</v>
      </c>
      <c r="J314" s="47">
        <v>1203</v>
      </c>
      <c r="K314" s="47">
        <v>568</v>
      </c>
      <c r="L314" s="47">
        <v>635</v>
      </c>
    </row>
    <row r="315" spans="1:12" s="182" customFormat="1" ht="24" customHeight="1" thickTop="1" thickBot="1">
      <c r="A315" s="173" t="s">
        <v>34</v>
      </c>
      <c r="B315" s="115">
        <v>129</v>
      </c>
      <c r="C315" s="116">
        <v>56</v>
      </c>
      <c r="D315" s="116">
        <v>73</v>
      </c>
      <c r="E315" s="180" t="s">
        <v>36</v>
      </c>
      <c r="F315" s="116">
        <v>588</v>
      </c>
      <c r="G315" s="116">
        <v>289</v>
      </c>
      <c r="H315" s="116">
        <v>299</v>
      </c>
      <c r="I315" s="181" t="s">
        <v>37</v>
      </c>
      <c r="J315" s="116">
        <v>486</v>
      </c>
      <c r="K315" s="116">
        <v>223</v>
      </c>
      <c r="L315" s="116">
        <v>263</v>
      </c>
    </row>
    <row r="316" spans="1:12" s="113" customFormat="1" ht="24" customHeight="1" thickBot="1">
      <c r="A316" s="142"/>
      <c r="B316" s="143" t="s">
        <v>39</v>
      </c>
      <c r="C316" s="144"/>
      <c r="D316" s="145"/>
      <c r="E316" s="146"/>
      <c r="F316" s="142"/>
      <c r="G316" s="147" t="s">
        <v>165</v>
      </c>
      <c r="H316" s="142"/>
      <c r="I316" s="146"/>
      <c r="J316" s="142"/>
      <c r="K316" s="183" t="s">
        <v>112</v>
      </c>
      <c r="L316" s="149"/>
    </row>
    <row r="317" spans="1:12" s="154" customFormat="1" ht="21" customHeight="1">
      <c r="A317" s="150" t="s">
        <v>1</v>
      </c>
      <c r="B317" s="151" t="s">
        <v>2</v>
      </c>
      <c r="C317" s="151" t="s">
        <v>3</v>
      </c>
      <c r="D317" s="152" t="s">
        <v>4</v>
      </c>
      <c r="E317" s="150" t="s">
        <v>1</v>
      </c>
      <c r="F317" s="151" t="s">
        <v>2</v>
      </c>
      <c r="G317" s="151" t="s">
        <v>3</v>
      </c>
      <c r="H317" s="152" t="s">
        <v>4</v>
      </c>
      <c r="I317" s="150" t="s">
        <v>1</v>
      </c>
      <c r="J317" s="151" t="s">
        <v>2</v>
      </c>
      <c r="K317" s="151" t="s">
        <v>3</v>
      </c>
      <c r="L317" s="153" t="s">
        <v>4</v>
      </c>
    </row>
    <row r="318" spans="1:12" s="114" customFormat="1" ht="25.5" customHeight="1">
      <c r="A318" s="130" t="s">
        <v>6</v>
      </c>
      <c r="B318" s="44">
        <v>84</v>
      </c>
      <c r="C318" s="44">
        <v>41</v>
      </c>
      <c r="D318" s="44">
        <v>43</v>
      </c>
      <c r="E318" s="131" t="s">
        <v>7</v>
      </c>
      <c r="F318" s="44">
        <v>158</v>
      </c>
      <c r="G318" s="44">
        <v>87</v>
      </c>
      <c r="H318" s="44">
        <v>71</v>
      </c>
      <c r="I318" s="131" t="s">
        <v>8</v>
      </c>
      <c r="J318" s="44">
        <v>198</v>
      </c>
      <c r="K318" s="44">
        <v>92</v>
      </c>
      <c r="L318" s="44">
        <v>106</v>
      </c>
    </row>
    <row r="319" spans="1:12" s="113" customFormat="1" ht="15.75" customHeight="1">
      <c r="A319" s="17">
        <v>0</v>
      </c>
      <c r="B319" s="36">
        <v>9</v>
      </c>
      <c r="C319" s="37">
        <v>4</v>
      </c>
      <c r="D319" s="37">
        <v>5</v>
      </c>
      <c r="E319" s="134">
        <v>35</v>
      </c>
      <c r="F319" s="36">
        <v>17</v>
      </c>
      <c r="G319" s="37">
        <v>12</v>
      </c>
      <c r="H319" s="37">
        <v>5</v>
      </c>
      <c r="I319" s="134">
        <v>70</v>
      </c>
      <c r="J319" s="36">
        <v>36</v>
      </c>
      <c r="K319" s="37">
        <v>14</v>
      </c>
      <c r="L319" s="37">
        <v>22</v>
      </c>
    </row>
    <row r="320" spans="1:12" s="113" customFormat="1" ht="15.75" customHeight="1">
      <c r="A320" s="133">
        <v>1</v>
      </c>
      <c r="B320" s="36">
        <v>17</v>
      </c>
      <c r="C320" s="37">
        <v>9</v>
      </c>
      <c r="D320" s="37">
        <v>8</v>
      </c>
      <c r="E320" s="134">
        <v>36</v>
      </c>
      <c r="F320" s="36">
        <v>29</v>
      </c>
      <c r="G320" s="37">
        <v>17</v>
      </c>
      <c r="H320" s="37">
        <v>12</v>
      </c>
      <c r="I320" s="134">
        <v>71</v>
      </c>
      <c r="J320" s="36">
        <v>35</v>
      </c>
      <c r="K320" s="37">
        <v>14</v>
      </c>
      <c r="L320" s="37">
        <v>21</v>
      </c>
    </row>
    <row r="321" spans="1:12" s="113" customFormat="1" ht="15.75" customHeight="1">
      <c r="A321" s="133">
        <v>2</v>
      </c>
      <c r="B321" s="36">
        <v>19</v>
      </c>
      <c r="C321" s="37">
        <v>11</v>
      </c>
      <c r="D321" s="37">
        <v>8</v>
      </c>
      <c r="E321" s="134">
        <v>37</v>
      </c>
      <c r="F321" s="36">
        <v>39</v>
      </c>
      <c r="G321" s="37">
        <v>22</v>
      </c>
      <c r="H321" s="37">
        <v>17</v>
      </c>
      <c r="I321" s="134">
        <v>72</v>
      </c>
      <c r="J321" s="36">
        <v>28</v>
      </c>
      <c r="K321" s="37">
        <v>15</v>
      </c>
      <c r="L321" s="37">
        <v>13</v>
      </c>
    </row>
    <row r="322" spans="1:12" s="113" customFormat="1" ht="15.75" customHeight="1">
      <c r="A322" s="133">
        <v>3</v>
      </c>
      <c r="B322" s="36">
        <v>13</v>
      </c>
      <c r="C322" s="37">
        <v>5</v>
      </c>
      <c r="D322" s="37">
        <v>8</v>
      </c>
      <c r="E322" s="134">
        <v>38</v>
      </c>
      <c r="F322" s="36">
        <v>35</v>
      </c>
      <c r="G322" s="37">
        <v>16</v>
      </c>
      <c r="H322" s="37">
        <v>19</v>
      </c>
      <c r="I322" s="134">
        <v>73</v>
      </c>
      <c r="J322" s="36">
        <v>51</v>
      </c>
      <c r="K322" s="37">
        <v>22</v>
      </c>
      <c r="L322" s="37">
        <v>29</v>
      </c>
    </row>
    <row r="323" spans="1:12" s="113" customFormat="1" ht="18" customHeight="1">
      <c r="A323" s="135">
        <v>4</v>
      </c>
      <c r="B323" s="105">
        <v>26</v>
      </c>
      <c r="C323" s="40">
        <v>12</v>
      </c>
      <c r="D323" s="40">
        <v>14</v>
      </c>
      <c r="E323" s="136">
        <v>39</v>
      </c>
      <c r="F323" s="39">
        <v>38</v>
      </c>
      <c r="G323" s="40">
        <v>20</v>
      </c>
      <c r="H323" s="40">
        <v>18</v>
      </c>
      <c r="I323" s="136">
        <v>74</v>
      </c>
      <c r="J323" s="39">
        <v>48</v>
      </c>
      <c r="K323" s="40">
        <v>27</v>
      </c>
      <c r="L323" s="40">
        <v>21</v>
      </c>
    </row>
    <row r="324" spans="1:12" s="114" customFormat="1" ht="25.5" customHeight="1">
      <c r="A324" s="130" t="s">
        <v>10</v>
      </c>
      <c r="B324" s="44">
        <v>114</v>
      </c>
      <c r="C324" s="44">
        <v>55</v>
      </c>
      <c r="D324" s="44">
        <v>59</v>
      </c>
      <c r="E324" s="131" t="s">
        <v>11</v>
      </c>
      <c r="F324" s="44">
        <v>203</v>
      </c>
      <c r="G324" s="44">
        <v>94</v>
      </c>
      <c r="H324" s="44">
        <v>109</v>
      </c>
      <c r="I324" s="131" t="s">
        <v>12</v>
      </c>
      <c r="J324" s="44">
        <v>201</v>
      </c>
      <c r="K324" s="44">
        <v>91</v>
      </c>
      <c r="L324" s="44">
        <v>110</v>
      </c>
    </row>
    <row r="325" spans="1:12" s="113" customFormat="1" ht="15.75" customHeight="1">
      <c r="A325" s="133">
        <v>5</v>
      </c>
      <c r="B325" s="36">
        <v>21</v>
      </c>
      <c r="C325" s="37">
        <v>6</v>
      </c>
      <c r="D325" s="37">
        <v>15</v>
      </c>
      <c r="E325" s="134">
        <v>40</v>
      </c>
      <c r="F325" s="36">
        <v>44</v>
      </c>
      <c r="G325" s="37">
        <v>18</v>
      </c>
      <c r="H325" s="37">
        <v>26</v>
      </c>
      <c r="I325" s="134">
        <v>75</v>
      </c>
      <c r="J325" s="36">
        <v>53</v>
      </c>
      <c r="K325" s="37">
        <v>23</v>
      </c>
      <c r="L325" s="37">
        <v>30</v>
      </c>
    </row>
    <row r="326" spans="1:12" s="113" customFormat="1" ht="15.75" customHeight="1">
      <c r="A326" s="133">
        <v>6</v>
      </c>
      <c r="B326" s="36">
        <v>19</v>
      </c>
      <c r="C326" s="37">
        <v>9</v>
      </c>
      <c r="D326" s="37">
        <v>10</v>
      </c>
      <c r="E326" s="134">
        <v>41</v>
      </c>
      <c r="F326" s="36">
        <v>34</v>
      </c>
      <c r="G326" s="37">
        <v>11</v>
      </c>
      <c r="H326" s="37">
        <v>23</v>
      </c>
      <c r="I326" s="134">
        <v>76</v>
      </c>
      <c r="J326" s="36">
        <v>44</v>
      </c>
      <c r="K326" s="37">
        <v>21</v>
      </c>
      <c r="L326" s="37">
        <v>23</v>
      </c>
    </row>
    <row r="327" spans="1:12" s="113" customFormat="1" ht="15.75" customHeight="1">
      <c r="A327" s="133">
        <v>7</v>
      </c>
      <c r="B327" s="36">
        <v>23</v>
      </c>
      <c r="C327" s="37">
        <v>12</v>
      </c>
      <c r="D327" s="37">
        <v>11</v>
      </c>
      <c r="E327" s="134">
        <v>42</v>
      </c>
      <c r="F327" s="36">
        <v>46</v>
      </c>
      <c r="G327" s="37">
        <v>23</v>
      </c>
      <c r="H327" s="37">
        <v>23</v>
      </c>
      <c r="I327" s="134">
        <v>77</v>
      </c>
      <c r="J327" s="36">
        <v>43</v>
      </c>
      <c r="K327" s="37">
        <v>18</v>
      </c>
      <c r="L327" s="37">
        <v>25</v>
      </c>
    </row>
    <row r="328" spans="1:12" s="113" customFormat="1" ht="15.75" customHeight="1">
      <c r="A328" s="133">
        <v>8</v>
      </c>
      <c r="B328" s="36">
        <v>27</v>
      </c>
      <c r="C328" s="37">
        <v>13</v>
      </c>
      <c r="D328" s="37">
        <v>14</v>
      </c>
      <c r="E328" s="134">
        <v>43</v>
      </c>
      <c r="F328" s="36">
        <v>36</v>
      </c>
      <c r="G328" s="37">
        <v>19</v>
      </c>
      <c r="H328" s="37">
        <v>17</v>
      </c>
      <c r="I328" s="134">
        <v>78</v>
      </c>
      <c r="J328" s="36">
        <v>42</v>
      </c>
      <c r="K328" s="37">
        <v>23</v>
      </c>
      <c r="L328" s="37">
        <v>19</v>
      </c>
    </row>
    <row r="329" spans="1:12" s="113" customFormat="1" ht="18" customHeight="1">
      <c r="A329" s="135">
        <v>9</v>
      </c>
      <c r="B329" s="39">
        <v>24</v>
      </c>
      <c r="C329" s="40">
        <v>15</v>
      </c>
      <c r="D329" s="40">
        <v>9</v>
      </c>
      <c r="E329" s="136">
        <v>44</v>
      </c>
      <c r="F329" s="39">
        <v>43</v>
      </c>
      <c r="G329" s="40">
        <v>23</v>
      </c>
      <c r="H329" s="40">
        <v>20</v>
      </c>
      <c r="I329" s="136">
        <v>79</v>
      </c>
      <c r="J329" s="39">
        <v>19</v>
      </c>
      <c r="K329" s="40">
        <v>6</v>
      </c>
      <c r="L329" s="40">
        <v>13</v>
      </c>
    </row>
    <row r="330" spans="1:12" s="114" customFormat="1" ht="25.5" customHeight="1">
      <c r="A330" s="130" t="s">
        <v>19</v>
      </c>
      <c r="B330" s="44">
        <v>169</v>
      </c>
      <c r="C330" s="44">
        <v>97</v>
      </c>
      <c r="D330" s="44">
        <v>72</v>
      </c>
      <c r="E330" s="131" t="s">
        <v>20</v>
      </c>
      <c r="F330" s="44">
        <v>192</v>
      </c>
      <c r="G330" s="44">
        <v>87</v>
      </c>
      <c r="H330" s="44">
        <v>105</v>
      </c>
      <c r="I330" s="131" t="s">
        <v>21</v>
      </c>
      <c r="J330" s="44">
        <v>111</v>
      </c>
      <c r="K330" s="44">
        <v>57</v>
      </c>
      <c r="L330" s="44">
        <v>54</v>
      </c>
    </row>
    <row r="331" spans="1:12" s="113" customFormat="1" ht="15.75" customHeight="1">
      <c r="A331" s="133">
        <v>10</v>
      </c>
      <c r="B331" s="36">
        <v>38</v>
      </c>
      <c r="C331" s="37">
        <v>16</v>
      </c>
      <c r="D331" s="37">
        <v>22</v>
      </c>
      <c r="E331" s="134">
        <v>45</v>
      </c>
      <c r="F331" s="36">
        <v>34</v>
      </c>
      <c r="G331" s="37">
        <v>17</v>
      </c>
      <c r="H331" s="37">
        <v>17</v>
      </c>
      <c r="I331" s="134">
        <v>80</v>
      </c>
      <c r="J331" s="36">
        <v>16</v>
      </c>
      <c r="K331" s="37">
        <v>9</v>
      </c>
      <c r="L331" s="37">
        <v>7</v>
      </c>
    </row>
    <row r="332" spans="1:12" s="113" customFormat="1" ht="15.75" customHeight="1">
      <c r="A332" s="133">
        <v>11</v>
      </c>
      <c r="B332" s="36">
        <v>37</v>
      </c>
      <c r="C332" s="37">
        <v>23</v>
      </c>
      <c r="D332" s="37">
        <v>14</v>
      </c>
      <c r="E332" s="134">
        <v>46</v>
      </c>
      <c r="F332" s="36">
        <v>37</v>
      </c>
      <c r="G332" s="37">
        <v>18</v>
      </c>
      <c r="H332" s="37">
        <v>19</v>
      </c>
      <c r="I332" s="134">
        <v>81</v>
      </c>
      <c r="J332" s="36">
        <v>29</v>
      </c>
      <c r="K332" s="37">
        <v>14</v>
      </c>
      <c r="L332" s="37">
        <v>15</v>
      </c>
    </row>
    <row r="333" spans="1:12" s="113" customFormat="1" ht="15.75" customHeight="1">
      <c r="A333" s="133">
        <v>12</v>
      </c>
      <c r="B333" s="36">
        <v>35</v>
      </c>
      <c r="C333" s="37">
        <v>23</v>
      </c>
      <c r="D333" s="37">
        <v>12</v>
      </c>
      <c r="E333" s="134">
        <v>47</v>
      </c>
      <c r="F333" s="36">
        <v>38</v>
      </c>
      <c r="G333" s="37">
        <v>16</v>
      </c>
      <c r="H333" s="37">
        <v>22</v>
      </c>
      <c r="I333" s="134">
        <v>82</v>
      </c>
      <c r="J333" s="36">
        <v>25</v>
      </c>
      <c r="K333" s="37">
        <v>11</v>
      </c>
      <c r="L333" s="37">
        <v>14</v>
      </c>
    </row>
    <row r="334" spans="1:12" s="113" customFormat="1" ht="15.75" customHeight="1">
      <c r="A334" s="133">
        <v>13</v>
      </c>
      <c r="B334" s="36">
        <v>30</v>
      </c>
      <c r="C334" s="37">
        <v>16</v>
      </c>
      <c r="D334" s="37">
        <v>14</v>
      </c>
      <c r="E334" s="134">
        <v>48</v>
      </c>
      <c r="F334" s="36">
        <v>42</v>
      </c>
      <c r="G334" s="37">
        <v>18</v>
      </c>
      <c r="H334" s="37">
        <v>24</v>
      </c>
      <c r="I334" s="134">
        <v>83</v>
      </c>
      <c r="J334" s="36">
        <v>19</v>
      </c>
      <c r="K334" s="37">
        <v>10</v>
      </c>
      <c r="L334" s="37">
        <v>9</v>
      </c>
    </row>
    <row r="335" spans="1:12" s="113" customFormat="1" ht="18" customHeight="1">
      <c r="A335" s="135">
        <v>14</v>
      </c>
      <c r="B335" s="39">
        <v>29</v>
      </c>
      <c r="C335" s="40">
        <v>19</v>
      </c>
      <c r="D335" s="40">
        <v>10</v>
      </c>
      <c r="E335" s="136">
        <v>49</v>
      </c>
      <c r="F335" s="39">
        <v>41</v>
      </c>
      <c r="G335" s="40">
        <v>18</v>
      </c>
      <c r="H335" s="40">
        <v>23</v>
      </c>
      <c r="I335" s="136">
        <v>84</v>
      </c>
      <c r="J335" s="39">
        <v>22</v>
      </c>
      <c r="K335" s="40">
        <v>13</v>
      </c>
      <c r="L335" s="40">
        <v>9</v>
      </c>
    </row>
    <row r="336" spans="1:12" s="114" customFormat="1" ht="25.5" customHeight="1">
      <c r="A336" s="130" t="s">
        <v>22</v>
      </c>
      <c r="B336" s="44">
        <v>137</v>
      </c>
      <c r="C336" s="44">
        <v>75</v>
      </c>
      <c r="D336" s="44">
        <v>62</v>
      </c>
      <c r="E336" s="131" t="s">
        <v>23</v>
      </c>
      <c r="F336" s="44">
        <v>208</v>
      </c>
      <c r="G336" s="44">
        <v>120</v>
      </c>
      <c r="H336" s="44">
        <v>88</v>
      </c>
      <c r="I336" s="131" t="s">
        <v>24</v>
      </c>
      <c r="J336" s="44">
        <v>73</v>
      </c>
      <c r="K336" s="44">
        <v>30</v>
      </c>
      <c r="L336" s="44">
        <v>43</v>
      </c>
    </row>
    <row r="337" spans="1:12" s="113" customFormat="1" ht="15.75" customHeight="1">
      <c r="A337" s="133">
        <v>15</v>
      </c>
      <c r="B337" s="36">
        <v>32</v>
      </c>
      <c r="C337" s="37">
        <v>21</v>
      </c>
      <c r="D337" s="37">
        <v>11</v>
      </c>
      <c r="E337" s="134">
        <v>50</v>
      </c>
      <c r="F337" s="36">
        <v>35</v>
      </c>
      <c r="G337" s="37">
        <v>19</v>
      </c>
      <c r="H337" s="37">
        <v>16</v>
      </c>
      <c r="I337" s="134">
        <v>85</v>
      </c>
      <c r="J337" s="36">
        <v>18</v>
      </c>
      <c r="K337" s="37">
        <v>7</v>
      </c>
      <c r="L337" s="37">
        <v>11</v>
      </c>
    </row>
    <row r="338" spans="1:12" s="113" customFormat="1" ht="15.75" customHeight="1">
      <c r="A338" s="133">
        <v>16</v>
      </c>
      <c r="B338" s="36">
        <v>26</v>
      </c>
      <c r="C338" s="37">
        <v>16</v>
      </c>
      <c r="D338" s="37">
        <v>10</v>
      </c>
      <c r="E338" s="134">
        <v>51</v>
      </c>
      <c r="F338" s="36">
        <v>52</v>
      </c>
      <c r="G338" s="37">
        <v>32</v>
      </c>
      <c r="H338" s="37">
        <v>20</v>
      </c>
      <c r="I338" s="134">
        <v>86</v>
      </c>
      <c r="J338" s="36">
        <v>16</v>
      </c>
      <c r="K338" s="37">
        <v>9</v>
      </c>
      <c r="L338" s="37">
        <v>7</v>
      </c>
    </row>
    <row r="339" spans="1:12" s="113" customFormat="1" ht="15.75" customHeight="1">
      <c r="A339" s="133">
        <v>17</v>
      </c>
      <c r="B339" s="36">
        <v>36</v>
      </c>
      <c r="C339" s="37">
        <v>18</v>
      </c>
      <c r="D339" s="37">
        <v>18</v>
      </c>
      <c r="E339" s="134">
        <v>52</v>
      </c>
      <c r="F339" s="36">
        <v>40</v>
      </c>
      <c r="G339" s="37">
        <v>20</v>
      </c>
      <c r="H339" s="37">
        <v>20</v>
      </c>
      <c r="I339" s="134">
        <v>87</v>
      </c>
      <c r="J339" s="36">
        <v>12</v>
      </c>
      <c r="K339" s="37">
        <v>3</v>
      </c>
      <c r="L339" s="37">
        <v>9</v>
      </c>
    </row>
    <row r="340" spans="1:12" s="113" customFormat="1" ht="15.75" customHeight="1">
      <c r="A340" s="133">
        <v>18</v>
      </c>
      <c r="B340" s="36">
        <v>17</v>
      </c>
      <c r="C340" s="37">
        <v>6</v>
      </c>
      <c r="D340" s="37">
        <v>11</v>
      </c>
      <c r="E340" s="134">
        <v>53</v>
      </c>
      <c r="F340" s="36">
        <v>42</v>
      </c>
      <c r="G340" s="37">
        <v>25</v>
      </c>
      <c r="H340" s="37">
        <v>17</v>
      </c>
      <c r="I340" s="134">
        <v>88</v>
      </c>
      <c r="J340" s="36">
        <v>21</v>
      </c>
      <c r="K340" s="37">
        <v>9</v>
      </c>
      <c r="L340" s="37">
        <v>12</v>
      </c>
    </row>
    <row r="341" spans="1:12" s="113" customFormat="1" ht="18" customHeight="1">
      <c r="A341" s="135">
        <v>19</v>
      </c>
      <c r="B341" s="39">
        <v>26</v>
      </c>
      <c r="C341" s="40">
        <v>14</v>
      </c>
      <c r="D341" s="40">
        <v>12</v>
      </c>
      <c r="E341" s="136">
        <v>54</v>
      </c>
      <c r="F341" s="39">
        <v>39</v>
      </c>
      <c r="G341" s="40">
        <v>24</v>
      </c>
      <c r="H341" s="40">
        <v>15</v>
      </c>
      <c r="I341" s="136">
        <v>89</v>
      </c>
      <c r="J341" s="39">
        <v>6</v>
      </c>
      <c r="K341" s="40">
        <v>2</v>
      </c>
      <c r="L341" s="40">
        <v>4</v>
      </c>
    </row>
    <row r="342" spans="1:12" s="114" customFormat="1" ht="25.5" customHeight="1">
      <c r="A342" s="130" t="s">
        <v>25</v>
      </c>
      <c r="B342" s="44">
        <v>116</v>
      </c>
      <c r="C342" s="44">
        <v>59</v>
      </c>
      <c r="D342" s="44">
        <v>57</v>
      </c>
      <c r="E342" s="131" t="s">
        <v>26</v>
      </c>
      <c r="F342" s="44">
        <v>164</v>
      </c>
      <c r="G342" s="44">
        <v>84</v>
      </c>
      <c r="H342" s="44">
        <v>80</v>
      </c>
      <c r="I342" s="131" t="s">
        <v>27</v>
      </c>
      <c r="J342" s="44">
        <v>41</v>
      </c>
      <c r="K342" s="44">
        <v>12</v>
      </c>
      <c r="L342" s="44">
        <v>29</v>
      </c>
    </row>
    <row r="343" spans="1:12" s="113" customFormat="1" ht="15.75" customHeight="1">
      <c r="A343" s="133">
        <v>20</v>
      </c>
      <c r="B343" s="36">
        <v>27</v>
      </c>
      <c r="C343" s="37">
        <v>13</v>
      </c>
      <c r="D343" s="37">
        <v>14</v>
      </c>
      <c r="E343" s="134">
        <v>55</v>
      </c>
      <c r="F343" s="36">
        <v>38</v>
      </c>
      <c r="G343" s="37">
        <v>20</v>
      </c>
      <c r="H343" s="37">
        <v>18</v>
      </c>
      <c r="I343" s="134">
        <v>90</v>
      </c>
      <c r="J343" s="36">
        <v>17</v>
      </c>
      <c r="K343" s="37">
        <v>5</v>
      </c>
      <c r="L343" s="37">
        <v>12</v>
      </c>
    </row>
    <row r="344" spans="1:12" s="113" customFormat="1" ht="15.75" customHeight="1">
      <c r="A344" s="133">
        <v>21</v>
      </c>
      <c r="B344" s="36">
        <v>18</v>
      </c>
      <c r="C344" s="37">
        <v>12</v>
      </c>
      <c r="D344" s="37">
        <v>6</v>
      </c>
      <c r="E344" s="134">
        <v>56</v>
      </c>
      <c r="F344" s="36">
        <v>34</v>
      </c>
      <c r="G344" s="37">
        <v>18</v>
      </c>
      <c r="H344" s="37">
        <v>16</v>
      </c>
      <c r="I344" s="134">
        <v>91</v>
      </c>
      <c r="J344" s="36">
        <v>8</v>
      </c>
      <c r="K344" s="37">
        <v>2</v>
      </c>
      <c r="L344" s="37">
        <v>6</v>
      </c>
    </row>
    <row r="345" spans="1:12" s="113" customFormat="1" ht="15.75" customHeight="1">
      <c r="A345" s="133">
        <v>22</v>
      </c>
      <c r="B345" s="36">
        <v>24</v>
      </c>
      <c r="C345" s="37">
        <v>14</v>
      </c>
      <c r="D345" s="37">
        <v>10</v>
      </c>
      <c r="E345" s="134">
        <v>57</v>
      </c>
      <c r="F345" s="36">
        <v>36</v>
      </c>
      <c r="G345" s="37">
        <v>18</v>
      </c>
      <c r="H345" s="37">
        <v>18</v>
      </c>
      <c r="I345" s="134">
        <v>92</v>
      </c>
      <c r="J345" s="36">
        <v>7</v>
      </c>
      <c r="K345" s="37">
        <v>1</v>
      </c>
      <c r="L345" s="37">
        <v>6</v>
      </c>
    </row>
    <row r="346" spans="1:12" s="113" customFormat="1" ht="15.75" customHeight="1">
      <c r="A346" s="133">
        <v>23</v>
      </c>
      <c r="B346" s="36">
        <v>27</v>
      </c>
      <c r="C346" s="37">
        <v>14</v>
      </c>
      <c r="D346" s="37">
        <v>13</v>
      </c>
      <c r="E346" s="134">
        <v>58</v>
      </c>
      <c r="F346" s="36">
        <v>36</v>
      </c>
      <c r="G346" s="37">
        <v>16</v>
      </c>
      <c r="H346" s="37">
        <v>20</v>
      </c>
      <c r="I346" s="134">
        <v>93</v>
      </c>
      <c r="J346" s="36">
        <v>6</v>
      </c>
      <c r="K346" s="37">
        <v>4</v>
      </c>
      <c r="L346" s="37">
        <v>2</v>
      </c>
    </row>
    <row r="347" spans="1:12" s="113" customFormat="1" ht="18" customHeight="1">
      <c r="A347" s="135">
        <v>24</v>
      </c>
      <c r="B347" s="39">
        <v>20</v>
      </c>
      <c r="C347" s="40">
        <v>6</v>
      </c>
      <c r="D347" s="40">
        <v>14</v>
      </c>
      <c r="E347" s="136">
        <v>59</v>
      </c>
      <c r="F347" s="39">
        <v>20</v>
      </c>
      <c r="G347" s="40">
        <v>12</v>
      </c>
      <c r="H347" s="40">
        <v>8</v>
      </c>
      <c r="I347" s="136">
        <v>94</v>
      </c>
      <c r="J347" s="39">
        <v>3</v>
      </c>
      <c r="K347" s="40">
        <v>0</v>
      </c>
      <c r="L347" s="40">
        <v>3</v>
      </c>
    </row>
    <row r="348" spans="1:12" s="114" customFormat="1" ht="25.5" customHeight="1">
      <c r="A348" s="130" t="s">
        <v>28</v>
      </c>
      <c r="B348" s="44">
        <v>119</v>
      </c>
      <c r="C348" s="44">
        <v>64</v>
      </c>
      <c r="D348" s="44">
        <v>55</v>
      </c>
      <c r="E348" s="131" t="s">
        <v>29</v>
      </c>
      <c r="F348" s="44">
        <v>147</v>
      </c>
      <c r="G348" s="44">
        <v>62</v>
      </c>
      <c r="H348" s="44">
        <v>85</v>
      </c>
      <c r="I348" s="138" t="s">
        <v>30</v>
      </c>
      <c r="J348" s="44">
        <v>23</v>
      </c>
      <c r="K348" s="44">
        <v>7</v>
      </c>
      <c r="L348" s="44">
        <v>16</v>
      </c>
    </row>
    <row r="349" spans="1:12" s="113" customFormat="1" ht="15.75" customHeight="1">
      <c r="A349" s="133">
        <v>25</v>
      </c>
      <c r="B349" s="36">
        <v>25</v>
      </c>
      <c r="C349" s="37">
        <v>14</v>
      </c>
      <c r="D349" s="37">
        <v>11</v>
      </c>
      <c r="E349" s="134">
        <v>60</v>
      </c>
      <c r="F349" s="36">
        <v>27</v>
      </c>
      <c r="G349" s="37">
        <v>10</v>
      </c>
      <c r="H349" s="37">
        <v>17</v>
      </c>
      <c r="I349" s="134">
        <v>95</v>
      </c>
      <c r="J349" s="36">
        <v>5</v>
      </c>
      <c r="K349" s="37">
        <v>2</v>
      </c>
      <c r="L349" s="37">
        <v>3</v>
      </c>
    </row>
    <row r="350" spans="1:12" s="113" customFormat="1" ht="15.75" customHeight="1">
      <c r="A350" s="133">
        <v>26</v>
      </c>
      <c r="B350" s="36">
        <v>16</v>
      </c>
      <c r="C350" s="37">
        <v>8</v>
      </c>
      <c r="D350" s="37">
        <v>8</v>
      </c>
      <c r="E350" s="134">
        <v>61</v>
      </c>
      <c r="F350" s="36">
        <v>21</v>
      </c>
      <c r="G350" s="37">
        <v>8</v>
      </c>
      <c r="H350" s="37">
        <v>13</v>
      </c>
      <c r="I350" s="134">
        <v>96</v>
      </c>
      <c r="J350" s="36">
        <v>5</v>
      </c>
      <c r="K350" s="37">
        <v>2</v>
      </c>
      <c r="L350" s="37">
        <v>3</v>
      </c>
    </row>
    <row r="351" spans="1:12" s="113" customFormat="1" ht="15.75" customHeight="1">
      <c r="A351" s="133">
        <v>27</v>
      </c>
      <c r="B351" s="36">
        <v>22</v>
      </c>
      <c r="C351" s="37">
        <v>11</v>
      </c>
      <c r="D351" s="37">
        <v>11</v>
      </c>
      <c r="E351" s="134">
        <v>62</v>
      </c>
      <c r="F351" s="36">
        <v>29</v>
      </c>
      <c r="G351" s="37">
        <v>15</v>
      </c>
      <c r="H351" s="37">
        <v>14</v>
      </c>
      <c r="I351" s="134">
        <v>97</v>
      </c>
      <c r="J351" s="36">
        <v>5</v>
      </c>
      <c r="K351" s="37">
        <v>2</v>
      </c>
      <c r="L351" s="37">
        <v>3</v>
      </c>
    </row>
    <row r="352" spans="1:12" s="113" customFormat="1" ht="15.75" customHeight="1">
      <c r="A352" s="133">
        <v>28</v>
      </c>
      <c r="B352" s="36">
        <v>23</v>
      </c>
      <c r="C352" s="37">
        <v>10</v>
      </c>
      <c r="D352" s="37">
        <v>13</v>
      </c>
      <c r="E352" s="134">
        <v>63</v>
      </c>
      <c r="F352" s="36">
        <v>32</v>
      </c>
      <c r="G352" s="37">
        <v>11</v>
      </c>
      <c r="H352" s="37">
        <v>21</v>
      </c>
      <c r="I352" s="134">
        <v>98</v>
      </c>
      <c r="J352" s="36">
        <v>5</v>
      </c>
      <c r="K352" s="37">
        <v>0</v>
      </c>
      <c r="L352" s="37">
        <v>5</v>
      </c>
    </row>
    <row r="353" spans="1:12" s="113" customFormat="1" ht="18" customHeight="1">
      <c r="A353" s="135">
        <v>29</v>
      </c>
      <c r="B353" s="39">
        <v>33</v>
      </c>
      <c r="C353" s="40">
        <v>21</v>
      </c>
      <c r="D353" s="40">
        <v>12</v>
      </c>
      <c r="E353" s="136">
        <v>64</v>
      </c>
      <c r="F353" s="39">
        <v>38</v>
      </c>
      <c r="G353" s="40">
        <v>18</v>
      </c>
      <c r="H353" s="40">
        <v>20</v>
      </c>
      <c r="I353" s="134">
        <v>99</v>
      </c>
      <c r="J353" s="36">
        <v>1</v>
      </c>
      <c r="K353" s="37">
        <v>0</v>
      </c>
      <c r="L353" s="37">
        <v>1</v>
      </c>
    </row>
    <row r="354" spans="1:12" s="114" customFormat="1" ht="25.5" customHeight="1">
      <c r="A354" s="130" t="s">
        <v>31</v>
      </c>
      <c r="B354" s="44">
        <v>107</v>
      </c>
      <c r="C354" s="44">
        <v>57</v>
      </c>
      <c r="D354" s="44">
        <v>50</v>
      </c>
      <c r="E354" s="131" t="s">
        <v>32</v>
      </c>
      <c r="F354" s="44">
        <v>215</v>
      </c>
      <c r="G354" s="44">
        <v>102</v>
      </c>
      <c r="H354" s="44">
        <v>113</v>
      </c>
      <c r="I354" s="178">
        <v>100</v>
      </c>
      <c r="J354" s="47">
        <v>0</v>
      </c>
      <c r="K354" s="48">
        <v>0</v>
      </c>
      <c r="L354" s="48">
        <v>0</v>
      </c>
    </row>
    <row r="355" spans="1:12" s="113" customFormat="1" ht="15.75" customHeight="1">
      <c r="A355" s="133">
        <v>30</v>
      </c>
      <c r="B355" s="36">
        <v>25</v>
      </c>
      <c r="C355" s="37">
        <v>14</v>
      </c>
      <c r="D355" s="37">
        <v>11</v>
      </c>
      <c r="E355" s="134">
        <v>65</v>
      </c>
      <c r="F355" s="36">
        <v>35</v>
      </c>
      <c r="G355" s="37">
        <v>17</v>
      </c>
      <c r="H355" s="37">
        <v>18</v>
      </c>
      <c r="I355" s="134">
        <v>101</v>
      </c>
      <c r="J355" s="36">
        <v>0</v>
      </c>
      <c r="K355" s="37">
        <v>0</v>
      </c>
      <c r="L355" s="37">
        <v>0</v>
      </c>
    </row>
    <row r="356" spans="1:12" s="113" customFormat="1" ht="15.75" customHeight="1">
      <c r="A356" s="133">
        <v>31</v>
      </c>
      <c r="B356" s="36">
        <v>22</v>
      </c>
      <c r="C356" s="37">
        <v>11</v>
      </c>
      <c r="D356" s="37">
        <v>11</v>
      </c>
      <c r="E356" s="134">
        <v>66</v>
      </c>
      <c r="F356" s="36">
        <v>57</v>
      </c>
      <c r="G356" s="37">
        <v>22</v>
      </c>
      <c r="H356" s="37">
        <v>35</v>
      </c>
      <c r="I356" s="134">
        <v>102</v>
      </c>
      <c r="J356" s="36">
        <v>1</v>
      </c>
      <c r="K356" s="37">
        <v>1</v>
      </c>
      <c r="L356" s="37">
        <v>0</v>
      </c>
    </row>
    <row r="357" spans="1:12" s="113" customFormat="1" ht="15.75" customHeight="1">
      <c r="A357" s="133">
        <v>32</v>
      </c>
      <c r="B357" s="36">
        <v>17</v>
      </c>
      <c r="C357" s="37">
        <v>6</v>
      </c>
      <c r="D357" s="37">
        <v>11</v>
      </c>
      <c r="E357" s="134">
        <v>67</v>
      </c>
      <c r="F357" s="36">
        <v>46</v>
      </c>
      <c r="G357" s="37">
        <v>26</v>
      </c>
      <c r="H357" s="37">
        <v>20</v>
      </c>
      <c r="I357" s="134">
        <v>103</v>
      </c>
      <c r="J357" s="36">
        <v>1</v>
      </c>
      <c r="K357" s="37">
        <v>0</v>
      </c>
      <c r="L357" s="37">
        <v>1</v>
      </c>
    </row>
    <row r="358" spans="1:12" s="113" customFormat="1" ht="15.75" customHeight="1">
      <c r="A358" s="133">
        <v>33</v>
      </c>
      <c r="B358" s="36">
        <v>23</v>
      </c>
      <c r="C358" s="37">
        <v>13</v>
      </c>
      <c r="D358" s="37">
        <v>10</v>
      </c>
      <c r="E358" s="134">
        <v>68</v>
      </c>
      <c r="F358" s="36">
        <v>33</v>
      </c>
      <c r="G358" s="37">
        <v>19</v>
      </c>
      <c r="H358" s="37">
        <v>14</v>
      </c>
      <c r="I358" s="139" t="s">
        <v>33</v>
      </c>
      <c r="J358" s="39">
        <v>0</v>
      </c>
      <c r="K358" s="40">
        <v>0</v>
      </c>
      <c r="L358" s="40">
        <v>0</v>
      </c>
    </row>
    <row r="359" spans="1:12" s="113" customFormat="1" ht="21" customHeight="1" thickBot="1">
      <c r="A359" s="140">
        <v>34</v>
      </c>
      <c r="B359" s="36">
        <v>20</v>
      </c>
      <c r="C359" s="37">
        <v>13</v>
      </c>
      <c r="D359" s="37">
        <v>7</v>
      </c>
      <c r="E359" s="134">
        <v>69</v>
      </c>
      <c r="F359" s="36">
        <v>44</v>
      </c>
      <c r="G359" s="37">
        <v>18</v>
      </c>
      <c r="H359" s="37">
        <v>26</v>
      </c>
      <c r="I359" s="179" t="s">
        <v>5</v>
      </c>
      <c r="J359" s="47">
        <v>2780</v>
      </c>
      <c r="K359" s="47">
        <v>1373</v>
      </c>
      <c r="L359" s="47">
        <v>1407</v>
      </c>
    </row>
    <row r="360" spans="1:12" s="182" customFormat="1" ht="24" customHeight="1" thickTop="1" thickBot="1">
      <c r="A360" s="173" t="s">
        <v>34</v>
      </c>
      <c r="B360" s="115">
        <v>367</v>
      </c>
      <c r="C360" s="116">
        <v>193</v>
      </c>
      <c r="D360" s="116">
        <v>174</v>
      </c>
      <c r="E360" s="180" t="s">
        <v>36</v>
      </c>
      <c r="F360" s="116">
        <v>1551</v>
      </c>
      <c r="G360" s="116">
        <v>789</v>
      </c>
      <c r="H360" s="116">
        <v>762</v>
      </c>
      <c r="I360" s="181" t="s">
        <v>37</v>
      </c>
      <c r="J360" s="116">
        <v>862</v>
      </c>
      <c r="K360" s="116">
        <v>391</v>
      </c>
      <c r="L360" s="116">
        <v>471</v>
      </c>
    </row>
    <row r="361" spans="1:12" s="113" customFormat="1" ht="24" customHeight="1" thickBot="1">
      <c r="A361" s="142"/>
      <c r="B361" s="143" t="s">
        <v>39</v>
      </c>
      <c r="C361" s="144"/>
      <c r="D361" s="145"/>
      <c r="E361" s="146"/>
      <c r="F361" s="142"/>
      <c r="G361" s="147" t="s">
        <v>165</v>
      </c>
      <c r="H361" s="142"/>
      <c r="I361" s="146"/>
      <c r="J361" s="142"/>
      <c r="K361" s="183" t="s">
        <v>113</v>
      </c>
      <c r="L361" s="149"/>
    </row>
    <row r="362" spans="1:12" s="154" customFormat="1" ht="21" customHeight="1">
      <c r="A362" s="150" t="s">
        <v>1</v>
      </c>
      <c r="B362" s="151" t="s">
        <v>2</v>
      </c>
      <c r="C362" s="151" t="s">
        <v>3</v>
      </c>
      <c r="D362" s="152" t="s">
        <v>4</v>
      </c>
      <c r="E362" s="150" t="s">
        <v>1</v>
      </c>
      <c r="F362" s="151" t="s">
        <v>2</v>
      </c>
      <c r="G362" s="151" t="s">
        <v>3</v>
      </c>
      <c r="H362" s="152" t="s">
        <v>4</v>
      </c>
      <c r="I362" s="150" t="s">
        <v>1</v>
      </c>
      <c r="J362" s="151" t="s">
        <v>2</v>
      </c>
      <c r="K362" s="151" t="s">
        <v>3</v>
      </c>
      <c r="L362" s="153" t="s">
        <v>4</v>
      </c>
    </row>
    <row r="363" spans="1:12" s="114" customFormat="1" ht="25.5" customHeight="1">
      <c r="A363" s="130" t="s">
        <v>6</v>
      </c>
      <c r="B363" s="44">
        <v>54</v>
      </c>
      <c r="C363" s="44">
        <v>26</v>
      </c>
      <c r="D363" s="44">
        <v>28</v>
      </c>
      <c r="E363" s="131" t="s">
        <v>7</v>
      </c>
      <c r="F363" s="44">
        <v>82</v>
      </c>
      <c r="G363" s="44">
        <v>44</v>
      </c>
      <c r="H363" s="44">
        <v>38</v>
      </c>
      <c r="I363" s="131" t="s">
        <v>8</v>
      </c>
      <c r="J363" s="44">
        <v>28</v>
      </c>
      <c r="K363" s="44">
        <v>14</v>
      </c>
      <c r="L363" s="44">
        <v>14</v>
      </c>
    </row>
    <row r="364" spans="1:12" s="113" customFormat="1" ht="15.75" customHeight="1">
      <c r="A364" s="17">
        <v>0</v>
      </c>
      <c r="B364" s="36">
        <v>15</v>
      </c>
      <c r="C364" s="37">
        <v>3</v>
      </c>
      <c r="D364" s="37">
        <v>12</v>
      </c>
      <c r="E364" s="134">
        <v>35</v>
      </c>
      <c r="F364" s="36">
        <v>13</v>
      </c>
      <c r="G364" s="37">
        <v>9</v>
      </c>
      <c r="H364" s="37">
        <v>4</v>
      </c>
      <c r="I364" s="134">
        <v>70</v>
      </c>
      <c r="J364" s="36">
        <v>6</v>
      </c>
      <c r="K364" s="37">
        <v>4</v>
      </c>
      <c r="L364" s="37">
        <v>2</v>
      </c>
    </row>
    <row r="365" spans="1:12" s="113" customFormat="1" ht="15.75" customHeight="1">
      <c r="A365" s="133">
        <v>1</v>
      </c>
      <c r="B365" s="36">
        <v>10</v>
      </c>
      <c r="C365" s="37">
        <v>6</v>
      </c>
      <c r="D365" s="37">
        <v>4</v>
      </c>
      <c r="E365" s="134">
        <v>36</v>
      </c>
      <c r="F365" s="36">
        <v>14</v>
      </c>
      <c r="G365" s="37">
        <v>6</v>
      </c>
      <c r="H365" s="37">
        <v>8</v>
      </c>
      <c r="I365" s="134">
        <v>71</v>
      </c>
      <c r="J365" s="36">
        <v>7</v>
      </c>
      <c r="K365" s="37">
        <v>3</v>
      </c>
      <c r="L365" s="37">
        <v>4</v>
      </c>
    </row>
    <row r="366" spans="1:12" s="113" customFormat="1" ht="15.75" customHeight="1">
      <c r="A366" s="133">
        <v>2</v>
      </c>
      <c r="B366" s="36">
        <v>13</v>
      </c>
      <c r="C366" s="37">
        <v>9</v>
      </c>
      <c r="D366" s="37">
        <v>4</v>
      </c>
      <c r="E366" s="134">
        <v>37</v>
      </c>
      <c r="F366" s="36">
        <v>17</v>
      </c>
      <c r="G366" s="37">
        <v>13</v>
      </c>
      <c r="H366" s="37">
        <v>4</v>
      </c>
      <c r="I366" s="134">
        <v>72</v>
      </c>
      <c r="J366" s="36">
        <v>4</v>
      </c>
      <c r="K366" s="37">
        <v>3</v>
      </c>
      <c r="L366" s="37">
        <v>1</v>
      </c>
    </row>
    <row r="367" spans="1:12" s="113" customFormat="1" ht="15.75" customHeight="1">
      <c r="A367" s="133">
        <v>3</v>
      </c>
      <c r="B367" s="36">
        <v>13</v>
      </c>
      <c r="C367" s="37">
        <v>7</v>
      </c>
      <c r="D367" s="37">
        <v>6</v>
      </c>
      <c r="E367" s="134">
        <v>38</v>
      </c>
      <c r="F367" s="36">
        <v>21</v>
      </c>
      <c r="G367" s="37">
        <v>10</v>
      </c>
      <c r="H367" s="37">
        <v>11</v>
      </c>
      <c r="I367" s="134">
        <v>73</v>
      </c>
      <c r="J367" s="36">
        <v>7</v>
      </c>
      <c r="K367" s="37">
        <v>3</v>
      </c>
      <c r="L367" s="37">
        <v>4</v>
      </c>
    </row>
    <row r="368" spans="1:12" s="113" customFormat="1" ht="18" customHeight="1">
      <c r="A368" s="135">
        <v>4</v>
      </c>
      <c r="B368" s="105">
        <v>3</v>
      </c>
      <c r="C368" s="40">
        <v>1</v>
      </c>
      <c r="D368" s="40">
        <v>2</v>
      </c>
      <c r="E368" s="136">
        <v>39</v>
      </c>
      <c r="F368" s="39">
        <v>17</v>
      </c>
      <c r="G368" s="40">
        <v>6</v>
      </c>
      <c r="H368" s="40">
        <v>11</v>
      </c>
      <c r="I368" s="136">
        <v>74</v>
      </c>
      <c r="J368" s="39">
        <v>4</v>
      </c>
      <c r="K368" s="40">
        <v>1</v>
      </c>
      <c r="L368" s="40">
        <v>3</v>
      </c>
    </row>
    <row r="369" spans="1:12" s="114" customFormat="1" ht="25.5" customHeight="1">
      <c r="A369" s="130" t="s">
        <v>10</v>
      </c>
      <c r="B369" s="44">
        <v>73</v>
      </c>
      <c r="C369" s="44">
        <v>33</v>
      </c>
      <c r="D369" s="44">
        <v>40</v>
      </c>
      <c r="E369" s="131" t="s">
        <v>11</v>
      </c>
      <c r="F369" s="44">
        <v>110</v>
      </c>
      <c r="G369" s="44">
        <v>57</v>
      </c>
      <c r="H369" s="44">
        <v>53</v>
      </c>
      <c r="I369" s="131" t="s">
        <v>12</v>
      </c>
      <c r="J369" s="44">
        <v>31</v>
      </c>
      <c r="K369" s="44">
        <v>13</v>
      </c>
      <c r="L369" s="44">
        <v>18</v>
      </c>
    </row>
    <row r="370" spans="1:12" s="113" customFormat="1" ht="15.75" customHeight="1">
      <c r="A370" s="133">
        <v>5</v>
      </c>
      <c r="B370" s="36">
        <v>13</v>
      </c>
      <c r="C370" s="37">
        <v>5</v>
      </c>
      <c r="D370" s="37">
        <v>8</v>
      </c>
      <c r="E370" s="134">
        <v>40</v>
      </c>
      <c r="F370" s="36">
        <v>23</v>
      </c>
      <c r="G370" s="37">
        <v>11</v>
      </c>
      <c r="H370" s="37">
        <v>12</v>
      </c>
      <c r="I370" s="134">
        <v>75</v>
      </c>
      <c r="J370" s="36">
        <v>3</v>
      </c>
      <c r="K370" s="37">
        <v>0</v>
      </c>
      <c r="L370" s="37">
        <v>3</v>
      </c>
    </row>
    <row r="371" spans="1:12" s="113" customFormat="1" ht="15.75" customHeight="1">
      <c r="A371" s="133">
        <v>6</v>
      </c>
      <c r="B371" s="36">
        <v>12</v>
      </c>
      <c r="C371" s="37">
        <v>7</v>
      </c>
      <c r="D371" s="37">
        <v>5</v>
      </c>
      <c r="E371" s="134">
        <v>41</v>
      </c>
      <c r="F371" s="36">
        <v>29</v>
      </c>
      <c r="G371" s="37">
        <v>18</v>
      </c>
      <c r="H371" s="37">
        <v>11</v>
      </c>
      <c r="I371" s="134">
        <v>76</v>
      </c>
      <c r="J371" s="36">
        <v>7</v>
      </c>
      <c r="K371" s="37">
        <v>2</v>
      </c>
      <c r="L371" s="37">
        <v>5</v>
      </c>
    </row>
    <row r="372" spans="1:12" s="113" customFormat="1" ht="15.75" customHeight="1">
      <c r="A372" s="133">
        <v>7</v>
      </c>
      <c r="B372" s="36">
        <v>11</v>
      </c>
      <c r="C372" s="37">
        <v>5</v>
      </c>
      <c r="D372" s="37">
        <v>6</v>
      </c>
      <c r="E372" s="134">
        <v>42</v>
      </c>
      <c r="F372" s="36">
        <v>15</v>
      </c>
      <c r="G372" s="37">
        <v>8</v>
      </c>
      <c r="H372" s="37">
        <v>7</v>
      </c>
      <c r="I372" s="134">
        <v>77</v>
      </c>
      <c r="J372" s="36">
        <v>9</v>
      </c>
      <c r="K372" s="37">
        <v>4</v>
      </c>
      <c r="L372" s="37">
        <v>5</v>
      </c>
    </row>
    <row r="373" spans="1:12" s="113" customFormat="1" ht="15.75" customHeight="1">
      <c r="A373" s="133">
        <v>8</v>
      </c>
      <c r="B373" s="36">
        <v>18</v>
      </c>
      <c r="C373" s="37">
        <v>8</v>
      </c>
      <c r="D373" s="37">
        <v>10</v>
      </c>
      <c r="E373" s="134">
        <v>43</v>
      </c>
      <c r="F373" s="36">
        <v>21</v>
      </c>
      <c r="G373" s="37">
        <v>8</v>
      </c>
      <c r="H373" s="37">
        <v>13</v>
      </c>
      <c r="I373" s="134">
        <v>78</v>
      </c>
      <c r="J373" s="36">
        <v>9</v>
      </c>
      <c r="K373" s="37">
        <v>5</v>
      </c>
      <c r="L373" s="37">
        <v>4</v>
      </c>
    </row>
    <row r="374" spans="1:12" s="113" customFormat="1" ht="18" customHeight="1">
      <c r="A374" s="135">
        <v>9</v>
      </c>
      <c r="B374" s="39">
        <v>19</v>
      </c>
      <c r="C374" s="40">
        <v>8</v>
      </c>
      <c r="D374" s="40">
        <v>11</v>
      </c>
      <c r="E374" s="136">
        <v>44</v>
      </c>
      <c r="F374" s="39">
        <v>22</v>
      </c>
      <c r="G374" s="40">
        <v>12</v>
      </c>
      <c r="H374" s="40">
        <v>10</v>
      </c>
      <c r="I374" s="136">
        <v>79</v>
      </c>
      <c r="J374" s="39">
        <v>3</v>
      </c>
      <c r="K374" s="40">
        <v>2</v>
      </c>
      <c r="L374" s="40">
        <v>1</v>
      </c>
    </row>
    <row r="375" spans="1:12" s="114" customFormat="1" ht="25.5" customHeight="1">
      <c r="A375" s="130" t="s">
        <v>19</v>
      </c>
      <c r="B375" s="44">
        <v>138</v>
      </c>
      <c r="C375" s="44">
        <v>72</v>
      </c>
      <c r="D375" s="44">
        <v>66</v>
      </c>
      <c r="E375" s="131" t="s">
        <v>20</v>
      </c>
      <c r="F375" s="44">
        <v>191</v>
      </c>
      <c r="G375" s="44">
        <v>87</v>
      </c>
      <c r="H375" s="44">
        <v>104</v>
      </c>
      <c r="I375" s="131" t="s">
        <v>21</v>
      </c>
      <c r="J375" s="44">
        <v>25</v>
      </c>
      <c r="K375" s="44">
        <v>13</v>
      </c>
      <c r="L375" s="44">
        <v>12</v>
      </c>
    </row>
    <row r="376" spans="1:12" s="113" customFormat="1" ht="15.75" customHeight="1">
      <c r="A376" s="133">
        <v>10</v>
      </c>
      <c r="B376" s="36">
        <v>15</v>
      </c>
      <c r="C376" s="37">
        <v>8</v>
      </c>
      <c r="D376" s="37">
        <v>7</v>
      </c>
      <c r="E376" s="134">
        <v>45</v>
      </c>
      <c r="F376" s="36">
        <v>31</v>
      </c>
      <c r="G376" s="37">
        <v>14</v>
      </c>
      <c r="H376" s="37">
        <v>17</v>
      </c>
      <c r="I376" s="134">
        <v>80</v>
      </c>
      <c r="J376" s="36">
        <v>6</v>
      </c>
      <c r="K376" s="37">
        <v>5</v>
      </c>
      <c r="L376" s="37">
        <v>1</v>
      </c>
    </row>
    <row r="377" spans="1:12" s="113" customFormat="1" ht="15.75" customHeight="1">
      <c r="A377" s="133">
        <v>11</v>
      </c>
      <c r="B377" s="36">
        <v>25</v>
      </c>
      <c r="C377" s="37">
        <v>12</v>
      </c>
      <c r="D377" s="37">
        <v>13</v>
      </c>
      <c r="E377" s="134">
        <v>46</v>
      </c>
      <c r="F377" s="36">
        <v>43</v>
      </c>
      <c r="G377" s="37">
        <v>17</v>
      </c>
      <c r="H377" s="37">
        <v>26</v>
      </c>
      <c r="I377" s="134">
        <v>81</v>
      </c>
      <c r="J377" s="36">
        <v>7</v>
      </c>
      <c r="K377" s="37">
        <v>4</v>
      </c>
      <c r="L377" s="37">
        <v>3</v>
      </c>
    </row>
    <row r="378" spans="1:12" s="113" customFormat="1" ht="15.75" customHeight="1">
      <c r="A378" s="133">
        <v>12</v>
      </c>
      <c r="B378" s="36">
        <v>33</v>
      </c>
      <c r="C378" s="37">
        <v>18</v>
      </c>
      <c r="D378" s="37">
        <v>15</v>
      </c>
      <c r="E378" s="134">
        <v>47</v>
      </c>
      <c r="F378" s="36">
        <v>39</v>
      </c>
      <c r="G378" s="37">
        <v>19</v>
      </c>
      <c r="H378" s="37">
        <v>20</v>
      </c>
      <c r="I378" s="134">
        <v>82</v>
      </c>
      <c r="J378" s="36">
        <v>2</v>
      </c>
      <c r="K378" s="37">
        <v>1</v>
      </c>
      <c r="L378" s="37">
        <v>1</v>
      </c>
    </row>
    <row r="379" spans="1:12" s="113" customFormat="1" ht="15.75" customHeight="1">
      <c r="A379" s="133">
        <v>13</v>
      </c>
      <c r="B379" s="36">
        <v>36</v>
      </c>
      <c r="C379" s="37">
        <v>21</v>
      </c>
      <c r="D379" s="37">
        <v>15</v>
      </c>
      <c r="E379" s="134">
        <v>48</v>
      </c>
      <c r="F379" s="36">
        <v>37</v>
      </c>
      <c r="G379" s="37">
        <v>18</v>
      </c>
      <c r="H379" s="37">
        <v>19</v>
      </c>
      <c r="I379" s="134">
        <v>83</v>
      </c>
      <c r="J379" s="36">
        <v>3</v>
      </c>
      <c r="K379" s="37">
        <v>1</v>
      </c>
      <c r="L379" s="37">
        <v>2</v>
      </c>
    </row>
    <row r="380" spans="1:12" s="113" customFormat="1" ht="18" customHeight="1">
      <c r="A380" s="135">
        <v>14</v>
      </c>
      <c r="B380" s="39">
        <v>29</v>
      </c>
      <c r="C380" s="40">
        <v>13</v>
      </c>
      <c r="D380" s="40">
        <v>16</v>
      </c>
      <c r="E380" s="136">
        <v>49</v>
      </c>
      <c r="F380" s="39">
        <v>41</v>
      </c>
      <c r="G380" s="40">
        <v>19</v>
      </c>
      <c r="H380" s="40">
        <v>22</v>
      </c>
      <c r="I380" s="136">
        <v>84</v>
      </c>
      <c r="J380" s="39">
        <v>7</v>
      </c>
      <c r="K380" s="40">
        <v>2</v>
      </c>
      <c r="L380" s="40">
        <v>5</v>
      </c>
    </row>
    <row r="381" spans="1:12" s="114" customFormat="1" ht="25.5" customHeight="1">
      <c r="A381" s="130" t="s">
        <v>22</v>
      </c>
      <c r="B381" s="44">
        <v>175</v>
      </c>
      <c r="C381" s="44">
        <v>94</v>
      </c>
      <c r="D381" s="44">
        <v>81</v>
      </c>
      <c r="E381" s="131" t="s">
        <v>23</v>
      </c>
      <c r="F381" s="44">
        <v>238</v>
      </c>
      <c r="G381" s="44">
        <v>122</v>
      </c>
      <c r="H381" s="44">
        <v>116</v>
      </c>
      <c r="I381" s="131" t="s">
        <v>24</v>
      </c>
      <c r="J381" s="44">
        <v>9</v>
      </c>
      <c r="K381" s="44">
        <v>5</v>
      </c>
      <c r="L381" s="44">
        <v>4</v>
      </c>
    </row>
    <row r="382" spans="1:12" s="113" customFormat="1" ht="15.75" customHeight="1">
      <c r="A382" s="133">
        <v>15</v>
      </c>
      <c r="B382" s="36">
        <v>30</v>
      </c>
      <c r="C382" s="37">
        <v>14</v>
      </c>
      <c r="D382" s="37">
        <v>16</v>
      </c>
      <c r="E382" s="134">
        <v>50</v>
      </c>
      <c r="F382" s="36">
        <v>46</v>
      </c>
      <c r="G382" s="37">
        <v>24</v>
      </c>
      <c r="H382" s="37">
        <v>22</v>
      </c>
      <c r="I382" s="134">
        <v>85</v>
      </c>
      <c r="J382" s="36">
        <v>2</v>
      </c>
      <c r="K382" s="37">
        <v>1</v>
      </c>
      <c r="L382" s="37">
        <v>1</v>
      </c>
    </row>
    <row r="383" spans="1:12" s="113" customFormat="1" ht="15.75" customHeight="1">
      <c r="A383" s="133">
        <v>16</v>
      </c>
      <c r="B383" s="36">
        <v>29</v>
      </c>
      <c r="C383" s="37">
        <v>20</v>
      </c>
      <c r="D383" s="37">
        <v>9</v>
      </c>
      <c r="E383" s="134">
        <v>51</v>
      </c>
      <c r="F383" s="36">
        <v>57</v>
      </c>
      <c r="G383" s="37">
        <v>25</v>
      </c>
      <c r="H383" s="37">
        <v>32</v>
      </c>
      <c r="I383" s="134">
        <v>86</v>
      </c>
      <c r="J383" s="36">
        <v>2</v>
      </c>
      <c r="K383" s="37">
        <v>1</v>
      </c>
      <c r="L383" s="37">
        <v>1</v>
      </c>
    </row>
    <row r="384" spans="1:12" s="113" customFormat="1" ht="15.75" customHeight="1">
      <c r="A384" s="133">
        <v>17</v>
      </c>
      <c r="B384" s="36">
        <v>43</v>
      </c>
      <c r="C384" s="37">
        <v>20</v>
      </c>
      <c r="D384" s="37">
        <v>23</v>
      </c>
      <c r="E384" s="134">
        <v>52</v>
      </c>
      <c r="F384" s="36">
        <v>55</v>
      </c>
      <c r="G384" s="37">
        <v>26</v>
      </c>
      <c r="H384" s="37">
        <v>29</v>
      </c>
      <c r="I384" s="134">
        <v>87</v>
      </c>
      <c r="J384" s="36">
        <v>2</v>
      </c>
      <c r="K384" s="37">
        <v>1</v>
      </c>
      <c r="L384" s="37">
        <v>1</v>
      </c>
    </row>
    <row r="385" spans="1:12" s="113" customFormat="1" ht="15.75" customHeight="1">
      <c r="A385" s="133">
        <v>18</v>
      </c>
      <c r="B385" s="36">
        <v>31</v>
      </c>
      <c r="C385" s="37">
        <v>17</v>
      </c>
      <c r="D385" s="37">
        <v>14</v>
      </c>
      <c r="E385" s="134">
        <v>53</v>
      </c>
      <c r="F385" s="36">
        <v>45</v>
      </c>
      <c r="G385" s="37">
        <v>27</v>
      </c>
      <c r="H385" s="37">
        <v>18</v>
      </c>
      <c r="I385" s="134">
        <v>88</v>
      </c>
      <c r="J385" s="36">
        <v>2</v>
      </c>
      <c r="K385" s="37">
        <v>2</v>
      </c>
      <c r="L385" s="37">
        <v>0</v>
      </c>
    </row>
    <row r="386" spans="1:12" s="113" customFormat="1" ht="18" customHeight="1">
      <c r="A386" s="135">
        <v>19</v>
      </c>
      <c r="B386" s="39">
        <v>42</v>
      </c>
      <c r="C386" s="40">
        <v>23</v>
      </c>
      <c r="D386" s="40">
        <v>19</v>
      </c>
      <c r="E386" s="136">
        <v>54</v>
      </c>
      <c r="F386" s="39">
        <v>35</v>
      </c>
      <c r="G386" s="40">
        <v>20</v>
      </c>
      <c r="H386" s="40">
        <v>15</v>
      </c>
      <c r="I386" s="136">
        <v>89</v>
      </c>
      <c r="J386" s="39">
        <v>1</v>
      </c>
      <c r="K386" s="40">
        <v>0</v>
      </c>
      <c r="L386" s="40">
        <v>1</v>
      </c>
    </row>
    <row r="387" spans="1:12" s="114" customFormat="1" ht="25.5" customHeight="1">
      <c r="A387" s="130" t="s">
        <v>25</v>
      </c>
      <c r="B387" s="44">
        <v>139</v>
      </c>
      <c r="C387" s="44">
        <v>78</v>
      </c>
      <c r="D387" s="44">
        <v>61</v>
      </c>
      <c r="E387" s="131" t="s">
        <v>26</v>
      </c>
      <c r="F387" s="44">
        <v>105</v>
      </c>
      <c r="G387" s="44">
        <v>59</v>
      </c>
      <c r="H387" s="44">
        <v>46</v>
      </c>
      <c r="I387" s="131" t="s">
        <v>27</v>
      </c>
      <c r="J387" s="44">
        <v>6</v>
      </c>
      <c r="K387" s="44">
        <v>1</v>
      </c>
      <c r="L387" s="44">
        <v>5</v>
      </c>
    </row>
    <row r="388" spans="1:12" s="113" customFormat="1" ht="15.75" customHeight="1">
      <c r="A388" s="133">
        <v>20</v>
      </c>
      <c r="B388" s="36">
        <v>36</v>
      </c>
      <c r="C388" s="37">
        <v>18</v>
      </c>
      <c r="D388" s="37">
        <v>18</v>
      </c>
      <c r="E388" s="134">
        <v>55</v>
      </c>
      <c r="F388" s="36">
        <v>29</v>
      </c>
      <c r="G388" s="37">
        <v>15</v>
      </c>
      <c r="H388" s="37">
        <v>14</v>
      </c>
      <c r="I388" s="134">
        <v>90</v>
      </c>
      <c r="J388" s="36">
        <v>2</v>
      </c>
      <c r="K388" s="37">
        <v>0</v>
      </c>
      <c r="L388" s="37">
        <v>2</v>
      </c>
    </row>
    <row r="389" spans="1:12" s="113" customFormat="1" ht="15.75" customHeight="1">
      <c r="A389" s="133">
        <v>21</v>
      </c>
      <c r="B389" s="36">
        <v>31</v>
      </c>
      <c r="C389" s="37">
        <v>20</v>
      </c>
      <c r="D389" s="37">
        <v>11</v>
      </c>
      <c r="E389" s="134">
        <v>56</v>
      </c>
      <c r="F389" s="36">
        <v>22</v>
      </c>
      <c r="G389" s="37">
        <v>11</v>
      </c>
      <c r="H389" s="37">
        <v>11</v>
      </c>
      <c r="I389" s="134">
        <v>91</v>
      </c>
      <c r="J389" s="36">
        <v>1</v>
      </c>
      <c r="K389" s="37">
        <v>1</v>
      </c>
      <c r="L389" s="37">
        <v>0</v>
      </c>
    </row>
    <row r="390" spans="1:12" s="113" customFormat="1" ht="15.75" customHeight="1">
      <c r="A390" s="133">
        <v>22</v>
      </c>
      <c r="B390" s="36">
        <v>31</v>
      </c>
      <c r="C390" s="37">
        <v>17</v>
      </c>
      <c r="D390" s="37">
        <v>14</v>
      </c>
      <c r="E390" s="134">
        <v>57</v>
      </c>
      <c r="F390" s="36">
        <v>21</v>
      </c>
      <c r="G390" s="37">
        <v>12</v>
      </c>
      <c r="H390" s="37">
        <v>9</v>
      </c>
      <c r="I390" s="134">
        <v>92</v>
      </c>
      <c r="J390" s="36">
        <v>2</v>
      </c>
      <c r="K390" s="37">
        <v>0</v>
      </c>
      <c r="L390" s="37">
        <v>2</v>
      </c>
    </row>
    <row r="391" spans="1:12" s="113" customFormat="1" ht="15.75" customHeight="1">
      <c r="A391" s="133">
        <v>23</v>
      </c>
      <c r="B391" s="36">
        <v>21</v>
      </c>
      <c r="C391" s="37">
        <v>12</v>
      </c>
      <c r="D391" s="37">
        <v>9</v>
      </c>
      <c r="E391" s="134">
        <v>58</v>
      </c>
      <c r="F391" s="36">
        <v>22</v>
      </c>
      <c r="G391" s="37">
        <v>14</v>
      </c>
      <c r="H391" s="37">
        <v>8</v>
      </c>
      <c r="I391" s="134">
        <v>93</v>
      </c>
      <c r="J391" s="36">
        <v>1</v>
      </c>
      <c r="K391" s="37">
        <v>0</v>
      </c>
      <c r="L391" s="37">
        <v>1</v>
      </c>
    </row>
    <row r="392" spans="1:12" s="113" customFormat="1" ht="18" customHeight="1">
      <c r="A392" s="135">
        <v>24</v>
      </c>
      <c r="B392" s="39">
        <v>20</v>
      </c>
      <c r="C392" s="40">
        <v>11</v>
      </c>
      <c r="D392" s="40">
        <v>9</v>
      </c>
      <c r="E392" s="136">
        <v>59</v>
      </c>
      <c r="F392" s="39">
        <v>11</v>
      </c>
      <c r="G392" s="40">
        <v>7</v>
      </c>
      <c r="H392" s="40">
        <v>4</v>
      </c>
      <c r="I392" s="136">
        <v>94</v>
      </c>
      <c r="J392" s="39">
        <v>0</v>
      </c>
      <c r="K392" s="40">
        <v>0</v>
      </c>
      <c r="L392" s="40">
        <v>0</v>
      </c>
    </row>
    <row r="393" spans="1:12" s="114" customFormat="1" ht="25.5" customHeight="1">
      <c r="A393" s="130" t="s">
        <v>28</v>
      </c>
      <c r="B393" s="44">
        <v>68</v>
      </c>
      <c r="C393" s="44">
        <v>38</v>
      </c>
      <c r="D393" s="44">
        <v>30</v>
      </c>
      <c r="E393" s="131" t="s">
        <v>29</v>
      </c>
      <c r="F393" s="44">
        <v>65</v>
      </c>
      <c r="G393" s="44">
        <v>36</v>
      </c>
      <c r="H393" s="44">
        <v>29</v>
      </c>
      <c r="I393" s="138" t="s">
        <v>30</v>
      </c>
      <c r="J393" s="44">
        <v>2</v>
      </c>
      <c r="K393" s="44">
        <v>0</v>
      </c>
      <c r="L393" s="44">
        <v>2</v>
      </c>
    </row>
    <row r="394" spans="1:12" s="113" customFormat="1" ht="15.75" customHeight="1">
      <c r="A394" s="133">
        <v>25</v>
      </c>
      <c r="B394" s="36">
        <v>14</v>
      </c>
      <c r="C394" s="37">
        <v>6</v>
      </c>
      <c r="D394" s="37">
        <v>8</v>
      </c>
      <c r="E394" s="134">
        <v>60</v>
      </c>
      <c r="F394" s="36">
        <v>21</v>
      </c>
      <c r="G394" s="37">
        <v>13</v>
      </c>
      <c r="H394" s="37">
        <v>8</v>
      </c>
      <c r="I394" s="134">
        <v>95</v>
      </c>
      <c r="J394" s="36">
        <v>1</v>
      </c>
      <c r="K394" s="37">
        <v>0</v>
      </c>
      <c r="L394" s="37">
        <v>1</v>
      </c>
    </row>
    <row r="395" spans="1:12" s="113" customFormat="1" ht="15.75" customHeight="1">
      <c r="A395" s="133">
        <v>26</v>
      </c>
      <c r="B395" s="36">
        <v>15</v>
      </c>
      <c r="C395" s="37">
        <v>8</v>
      </c>
      <c r="D395" s="37">
        <v>7</v>
      </c>
      <c r="E395" s="134">
        <v>61</v>
      </c>
      <c r="F395" s="36">
        <v>18</v>
      </c>
      <c r="G395" s="37">
        <v>12</v>
      </c>
      <c r="H395" s="37">
        <v>6</v>
      </c>
      <c r="I395" s="134">
        <v>96</v>
      </c>
      <c r="J395" s="36">
        <v>0</v>
      </c>
      <c r="K395" s="37">
        <v>0</v>
      </c>
      <c r="L395" s="37">
        <v>0</v>
      </c>
    </row>
    <row r="396" spans="1:12" s="113" customFormat="1" ht="15.75" customHeight="1">
      <c r="A396" s="133">
        <v>27</v>
      </c>
      <c r="B396" s="36">
        <v>12</v>
      </c>
      <c r="C396" s="37">
        <v>11</v>
      </c>
      <c r="D396" s="37">
        <v>1</v>
      </c>
      <c r="E396" s="134">
        <v>62</v>
      </c>
      <c r="F396" s="36">
        <v>11</v>
      </c>
      <c r="G396" s="37">
        <v>3</v>
      </c>
      <c r="H396" s="37">
        <v>8</v>
      </c>
      <c r="I396" s="134">
        <v>97</v>
      </c>
      <c r="J396" s="36">
        <v>1</v>
      </c>
      <c r="K396" s="37">
        <v>0</v>
      </c>
      <c r="L396" s="37">
        <v>1</v>
      </c>
    </row>
    <row r="397" spans="1:12" s="113" customFormat="1" ht="15.75" customHeight="1">
      <c r="A397" s="133">
        <v>28</v>
      </c>
      <c r="B397" s="36">
        <v>13</v>
      </c>
      <c r="C397" s="37">
        <v>7</v>
      </c>
      <c r="D397" s="37">
        <v>6</v>
      </c>
      <c r="E397" s="134">
        <v>63</v>
      </c>
      <c r="F397" s="36">
        <v>8</v>
      </c>
      <c r="G397" s="37">
        <v>4</v>
      </c>
      <c r="H397" s="37">
        <v>4</v>
      </c>
      <c r="I397" s="134">
        <v>98</v>
      </c>
      <c r="J397" s="36">
        <v>0</v>
      </c>
      <c r="K397" s="37">
        <v>0</v>
      </c>
      <c r="L397" s="37">
        <v>0</v>
      </c>
    </row>
    <row r="398" spans="1:12" s="113" customFormat="1" ht="18" customHeight="1">
      <c r="A398" s="135">
        <v>29</v>
      </c>
      <c r="B398" s="39">
        <v>14</v>
      </c>
      <c r="C398" s="40">
        <v>6</v>
      </c>
      <c r="D398" s="40">
        <v>8</v>
      </c>
      <c r="E398" s="136">
        <v>64</v>
      </c>
      <c r="F398" s="39">
        <v>7</v>
      </c>
      <c r="G398" s="40">
        <v>4</v>
      </c>
      <c r="H398" s="40">
        <v>3</v>
      </c>
      <c r="I398" s="134">
        <v>99</v>
      </c>
      <c r="J398" s="36">
        <v>0</v>
      </c>
      <c r="K398" s="37">
        <v>0</v>
      </c>
      <c r="L398" s="37">
        <v>0</v>
      </c>
    </row>
    <row r="399" spans="1:12" s="114" customFormat="1" ht="25.5" customHeight="1">
      <c r="A399" s="130" t="s">
        <v>31</v>
      </c>
      <c r="B399" s="44">
        <v>66</v>
      </c>
      <c r="C399" s="44">
        <v>29</v>
      </c>
      <c r="D399" s="44">
        <v>37</v>
      </c>
      <c r="E399" s="131" t="s">
        <v>32</v>
      </c>
      <c r="F399" s="44">
        <v>41</v>
      </c>
      <c r="G399" s="44">
        <v>18</v>
      </c>
      <c r="H399" s="44">
        <v>23</v>
      </c>
      <c r="I399" s="178">
        <v>100</v>
      </c>
      <c r="J399" s="47">
        <v>0</v>
      </c>
      <c r="K399" s="48">
        <v>0</v>
      </c>
      <c r="L399" s="48">
        <v>0</v>
      </c>
    </row>
    <row r="400" spans="1:12" s="113" customFormat="1" ht="15.75" customHeight="1">
      <c r="A400" s="133">
        <v>30</v>
      </c>
      <c r="B400" s="36">
        <v>14</v>
      </c>
      <c r="C400" s="37">
        <v>9</v>
      </c>
      <c r="D400" s="37">
        <v>5</v>
      </c>
      <c r="E400" s="134">
        <v>65</v>
      </c>
      <c r="F400" s="36">
        <v>10</v>
      </c>
      <c r="G400" s="37">
        <v>4</v>
      </c>
      <c r="H400" s="37">
        <v>6</v>
      </c>
      <c r="I400" s="134">
        <v>101</v>
      </c>
      <c r="J400" s="36">
        <v>0</v>
      </c>
      <c r="K400" s="37">
        <v>0</v>
      </c>
      <c r="L400" s="37">
        <v>0</v>
      </c>
    </row>
    <row r="401" spans="1:12" s="113" customFormat="1" ht="15.75" customHeight="1">
      <c r="A401" s="133">
        <v>31</v>
      </c>
      <c r="B401" s="36">
        <v>13</v>
      </c>
      <c r="C401" s="37">
        <v>6</v>
      </c>
      <c r="D401" s="37">
        <v>7</v>
      </c>
      <c r="E401" s="134">
        <v>66</v>
      </c>
      <c r="F401" s="36">
        <v>11</v>
      </c>
      <c r="G401" s="37">
        <v>4</v>
      </c>
      <c r="H401" s="37">
        <v>7</v>
      </c>
      <c r="I401" s="134">
        <v>102</v>
      </c>
      <c r="J401" s="36">
        <v>0</v>
      </c>
      <c r="K401" s="37">
        <v>0</v>
      </c>
      <c r="L401" s="37">
        <v>0</v>
      </c>
    </row>
    <row r="402" spans="1:12" s="113" customFormat="1" ht="15.75" customHeight="1">
      <c r="A402" s="133">
        <v>32</v>
      </c>
      <c r="B402" s="36">
        <v>14</v>
      </c>
      <c r="C402" s="37">
        <v>7</v>
      </c>
      <c r="D402" s="37">
        <v>7</v>
      </c>
      <c r="E402" s="134">
        <v>67</v>
      </c>
      <c r="F402" s="36">
        <v>5</v>
      </c>
      <c r="G402" s="37">
        <v>2</v>
      </c>
      <c r="H402" s="37">
        <v>3</v>
      </c>
      <c r="I402" s="134">
        <v>103</v>
      </c>
      <c r="J402" s="36">
        <v>0</v>
      </c>
      <c r="K402" s="37">
        <v>0</v>
      </c>
      <c r="L402" s="37">
        <v>0</v>
      </c>
    </row>
    <row r="403" spans="1:12" s="113" customFormat="1" ht="15.75" customHeight="1">
      <c r="A403" s="133">
        <v>33</v>
      </c>
      <c r="B403" s="36">
        <v>14</v>
      </c>
      <c r="C403" s="37">
        <v>4</v>
      </c>
      <c r="D403" s="37">
        <v>10</v>
      </c>
      <c r="E403" s="134">
        <v>68</v>
      </c>
      <c r="F403" s="36">
        <v>9</v>
      </c>
      <c r="G403" s="37">
        <v>5</v>
      </c>
      <c r="H403" s="37">
        <v>4</v>
      </c>
      <c r="I403" s="139" t="s">
        <v>33</v>
      </c>
      <c r="J403" s="39">
        <v>0</v>
      </c>
      <c r="K403" s="40">
        <v>0</v>
      </c>
      <c r="L403" s="40">
        <v>0</v>
      </c>
    </row>
    <row r="404" spans="1:12" s="113" customFormat="1" ht="21" customHeight="1" thickBot="1">
      <c r="A404" s="140">
        <v>34</v>
      </c>
      <c r="B404" s="36">
        <v>11</v>
      </c>
      <c r="C404" s="37">
        <v>3</v>
      </c>
      <c r="D404" s="37">
        <v>8</v>
      </c>
      <c r="E404" s="134">
        <v>69</v>
      </c>
      <c r="F404" s="36">
        <v>6</v>
      </c>
      <c r="G404" s="37">
        <v>3</v>
      </c>
      <c r="H404" s="37">
        <v>3</v>
      </c>
      <c r="I404" s="179" t="s">
        <v>5</v>
      </c>
      <c r="J404" s="47">
        <v>1646</v>
      </c>
      <c r="K404" s="47">
        <v>839</v>
      </c>
      <c r="L404" s="47">
        <v>807</v>
      </c>
    </row>
    <row r="405" spans="1:12" s="182" customFormat="1" ht="24" customHeight="1" thickTop="1" thickBot="1">
      <c r="A405" s="173" t="s">
        <v>34</v>
      </c>
      <c r="B405" s="115">
        <v>265</v>
      </c>
      <c r="C405" s="116">
        <v>131</v>
      </c>
      <c r="D405" s="116">
        <v>134</v>
      </c>
      <c r="E405" s="180" t="s">
        <v>36</v>
      </c>
      <c r="F405" s="116">
        <v>1239</v>
      </c>
      <c r="G405" s="116">
        <v>644</v>
      </c>
      <c r="H405" s="116">
        <v>595</v>
      </c>
      <c r="I405" s="181" t="s">
        <v>37</v>
      </c>
      <c r="J405" s="116">
        <v>142</v>
      </c>
      <c r="K405" s="116">
        <v>64</v>
      </c>
      <c r="L405" s="116">
        <v>78</v>
      </c>
    </row>
    <row r="406" spans="1:12" s="113" customFormat="1" ht="24" customHeight="1" thickBot="1">
      <c r="A406" s="142"/>
      <c r="B406" s="143" t="s">
        <v>39</v>
      </c>
      <c r="C406" s="144"/>
      <c r="D406" s="145"/>
      <c r="E406" s="146"/>
      <c r="F406" s="142"/>
      <c r="G406" s="147" t="s">
        <v>165</v>
      </c>
      <c r="H406" s="142"/>
      <c r="I406" s="146"/>
      <c r="J406" s="142"/>
      <c r="K406" s="183" t="s">
        <v>114</v>
      </c>
      <c r="L406" s="149"/>
    </row>
    <row r="407" spans="1:12" s="154" customFormat="1" ht="21" customHeight="1">
      <c r="A407" s="150" t="s">
        <v>1</v>
      </c>
      <c r="B407" s="151" t="s">
        <v>2</v>
      </c>
      <c r="C407" s="151" t="s">
        <v>3</v>
      </c>
      <c r="D407" s="152" t="s">
        <v>4</v>
      </c>
      <c r="E407" s="150" t="s">
        <v>1</v>
      </c>
      <c r="F407" s="151" t="s">
        <v>2</v>
      </c>
      <c r="G407" s="151" t="s">
        <v>3</v>
      </c>
      <c r="H407" s="152" t="s">
        <v>4</v>
      </c>
      <c r="I407" s="150" t="s">
        <v>1</v>
      </c>
      <c r="J407" s="151" t="s">
        <v>2</v>
      </c>
      <c r="K407" s="151" t="s">
        <v>3</v>
      </c>
      <c r="L407" s="153" t="s">
        <v>4</v>
      </c>
    </row>
    <row r="408" spans="1:12" s="114" customFormat="1" ht="25.5" customHeight="1">
      <c r="A408" s="130" t="s">
        <v>6</v>
      </c>
      <c r="B408" s="44">
        <v>25</v>
      </c>
      <c r="C408" s="44">
        <v>19</v>
      </c>
      <c r="D408" s="44">
        <v>6</v>
      </c>
      <c r="E408" s="131" t="s">
        <v>7</v>
      </c>
      <c r="F408" s="44">
        <v>75</v>
      </c>
      <c r="G408" s="44">
        <v>37</v>
      </c>
      <c r="H408" s="44">
        <v>38</v>
      </c>
      <c r="I408" s="131" t="s">
        <v>8</v>
      </c>
      <c r="J408" s="44">
        <v>53</v>
      </c>
      <c r="K408" s="44">
        <v>29</v>
      </c>
      <c r="L408" s="44">
        <v>24</v>
      </c>
    </row>
    <row r="409" spans="1:12" s="113" customFormat="1" ht="15.75" customHeight="1">
      <c r="A409" s="17">
        <v>0</v>
      </c>
      <c r="B409" s="36">
        <v>7</v>
      </c>
      <c r="C409" s="37">
        <v>5</v>
      </c>
      <c r="D409" s="37">
        <v>2</v>
      </c>
      <c r="E409" s="134">
        <v>35</v>
      </c>
      <c r="F409" s="36">
        <v>11</v>
      </c>
      <c r="G409" s="37">
        <v>6</v>
      </c>
      <c r="H409" s="37">
        <v>5</v>
      </c>
      <c r="I409" s="134">
        <v>70</v>
      </c>
      <c r="J409" s="36">
        <v>13</v>
      </c>
      <c r="K409" s="37">
        <v>7</v>
      </c>
      <c r="L409" s="37">
        <v>6</v>
      </c>
    </row>
    <row r="410" spans="1:12" s="113" customFormat="1" ht="15.75" customHeight="1">
      <c r="A410" s="133">
        <v>1</v>
      </c>
      <c r="B410" s="36">
        <v>3</v>
      </c>
      <c r="C410" s="37">
        <v>3</v>
      </c>
      <c r="D410" s="37">
        <v>0</v>
      </c>
      <c r="E410" s="134">
        <v>36</v>
      </c>
      <c r="F410" s="36">
        <v>11</v>
      </c>
      <c r="G410" s="37">
        <v>7</v>
      </c>
      <c r="H410" s="37">
        <v>4</v>
      </c>
      <c r="I410" s="134">
        <v>71</v>
      </c>
      <c r="J410" s="36">
        <v>10</v>
      </c>
      <c r="K410" s="37">
        <v>2</v>
      </c>
      <c r="L410" s="37">
        <v>8</v>
      </c>
    </row>
    <row r="411" spans="1:12" s="113" customFormat="1" ht="15.75" customHeight="1">
      <c r="A411" s="133">
        <v>2</v>
      </c>
      <c r="B411" s="36">
        <v>7</v>
      </c>
      <c r="C411" s="37">
        <v>6</v>
      </c>
      <c r="D411" s="37">
        <v>1</v>
      </c>
      <c r="E411" s="134">
        <v>37</v>
      </c>
      <c r="F411" s="36">
        <v>15</v>
      </c>
      <c r="G411" s="37">
        <v>7</v>
      </c>
      <c r="H411" s="37">
        <v>8</v>
      </c>
      <c r="I411" s="134">
        <v>72</v>
      </c>
      <c r="J411" s="36">
        <v>13</v>
      </c>
      <c r="K411" s="37">
        <v>11</v>
      </c>
      <c r="L411" s="37">
        <v>2</v>
      </c>
    </row>
    <row r="412" spans="1:12" s="113" customFormat="1" ht="15.75" customHeight="1">
      <c r="A412" s="133">
        <v>3</v>
      </c>
      <c r="B412" s="36">
        <v>5</v>
      </c>
      <c r="C412" s="37">
        <v>3</v>
      </c>
      <c r="D412" s="37">
        <v>2</v>
      </c>
      <c r="E412" s="134">
        <v>38</v>
      </c>
      <c r="F412" s="36">
        <v>21</v>
      </c>
      <c r="G412" s="37">
        <v>8</v>
      </c>
      <c r="H412" s="37">
        <v>13</v>
      </c>
      <c r="I412" s="134">
        <v>73</v>
      </c>
      <c r="J412" s="36">
        <v>7</v>
      </c>
      <c r="K412" s="37">
        <v>3</v>
      </c>
      <c r="L412" s="37">
        <v>4</v>
      </c>
    </row>
    <row r="413" spans="1:12" s="113" customFormat="1" ht="18" customHeight="1">
      <c r="A413" s="135">
        <v>4</v>
      </c>
      <c r="B413" s="105">
        <v>3</v>
      </c>
      <c r="C413" s="40">
        <v>2</v>
      </c>
      <c r="D413" s="40">
        <v>1</v>
      </c>
      <c r="E413" s="136">
        <v>39</v>
      </c>
      <c r="F413" s="39">
        <v>17</v>
      </c>
      <c r="G413" s="40">
        <v>9</v>
      </c>
      <c r="H413" s="40">
        <v>8</v>
      </c>
      <c r="I413" s="136">
        <v>74</v>
      </c>
      <c r="J413" s="39">
        <v>10</v>
      </c>
      <c r="K413" s="40">
        <v>6</v>
      </c>
      <c r="L413" s="40">
        <v>4</v>
      </c>
    </row>
    <row r="414" spans="1:12" s="114" customFormat="1" ht="25.5" customHeight="1">
      <c r="A414" s="130" t="s">
        <v>10</v>
      </c>
      <c r="B414" s="44">
        <v>91</v>
      </c>
      <c r="C414" s="44">
        <v>47</v>
      </c>
      <c r="D414" s="44">
        <v>44</v>
      </c>
      <c r="E414" s="131" t="s">
        <v>11</v>
      </c>
      <c r="F414" s="44">
        <v>170</v>
      </c>
      <c r="G414" s="44">
        <v>72</v>
      </c>
      <c r="H414" s="44">
        <v>98</v>
      </c>
      <c r="I414" s="131" t="s">
        <v>12</v>
      </c>
      <c r="J414" s="44">
        <v>28</v>
      </c>
      <c r="K414" s="44">
        <v>13</v>
      </c>
      <c r="L414" s="44">
        <v>15</v>
      </c>
    </row>
    <row r="415" spans="1:12" s="113" customFormat="1" ht="15.75" customHeight="1">
      <c r="A415" s="133">
        <v>5</v>
      </c>
      <c r="B415" s="36">
        <v>10</v>
      </c>
      <c r="C415" s="37">
        <v>3</v>
      </c>
      <c r="D415" s="37">
        <v>7</v>
      </c>
      <c r="E415" s="134">
        <v>40</v>
      </c>
      <c r="F415" s="36">
        <v>21</v>
      </c>
      <c r="G415" s="37">
        <v>10</v>
      </c>
      <c r="H415" s="37">
        <v>11</v>
      </c>
      <c r="I415" s="134">
        <v>75</v>
      </c>
      <c r="J415" s="36">
        <v>7</v>
      </c>
      <c r="K415" s="37">
        <v>3</v>
      </c>
      <c r="L415" s="37">
        <v>4</v>
      </c>
    </row>
    <row r="416" spans="1:12" s="113" customFormat="1" ht="15.75" customHeight="1">
      <c r="A416" s="133">
        <v>6</v>
      </c>
      <c r="B416" s="36">
        <v>15</v>
      </c>
      <c r="C416" s="37">
        <v>10</v>
      </c>
      <c r="D416" s="37">
        <v>5</v>
      </c>
      <c r="E416" s="134">
        <v>41</v>
      </c>
      <c r="F416" s="36">
        <v>30</v>
      </c>
      <c r="G416" s="37">
        <v>18</v>
      </c>
      <c r="H416" s="37">
        <v>12</v>
      </c>
      <c r="I416" s="134">
        <v>76</v>
      </c>
      <c r="J416" s="36">
        <v>6</v>
      </c>
      <c r="K416" s="37">
        <v>4</v>
      </c>
      <c r="L416" s="37">
        <v>2</v>
      </c>
    </row>
    <row r="417" spans="1:12" s="113" customFormat="1" ht="15.75" customHeight="1">
      <c r="A417" s="133">
        <v>7</v>
      </c>
      <c r="B417" s="36">
        <v>17</v>
      </c>
      <c r="C417" s="37">
        <v>6</v>
      </c>
      <c r="D417" s="37">
        <v>11</v>
      </c>
      <c r="E417" s="134">
        <v>42</v>
      </c>
      <c r="F417" s="36">
        <v>36</v>
      </c>
      <c r="G417" s="37">
        <v>11</v>
      </c>
      <c r="H417" s="37">
        <v>25</v>
      </c>
      <c r="I417" s="134">
        <v>77</v>
      </c>
      <c r="J417" s="36">
        <v>5</v>
      </c>
      <c r="K417" s="37">
        <v>2</v>
      </c>
      <c r="L417" s="37">
        <v>3</v>
      </c>
    </row>
    <row r="418" spans="1:12" s="113" customFormat="1" ht="15.75" customHeight="1">
      <c r="A418" s="133">
        <v>8</v>
      </c>
      <c r="B418" s="36">
        <v>22</v>
      </c>
      <c r="C418" s="37">
        <v>11</v>
      </c>
      <c r="D418" s="37">
        <v>11</v>
      </c>
      <c r="E418" s="134">
        <v>43</v>
      </c>
      <c r="F418" s="36">
        <v>33</v>
      </c>
      <c r="G418" s="37">
        <v>11</v>
      </c>
      <c r="H418" s="37">
        <v>22</v>
      </c>
      <c r="I418" s="134">
        <v>78</v>
      </c>
      <c r="J418" s="36">
        <v>6</v>
      </c>
      <c r="K418" s="37">
        <v>1</v>
      </c>
      <c r="L418" s="37">
        <v>5</v>
      </c>
    </row>
    <row r="419" spans="1:12" s="113" customFormat="1" ht="18" customHeight="1">
      <c r="A419" s="135">
        <v>9</v>
      </c>
      <c r="B419" s="39">
        <v>27</v>
      </c>
      <c r="C419" s="40">
        <v>17</v>
      </c>
      <c r="D419" s="40">
        <v>10</v>
      </c>
      <c r="E419" s="136">
        <v>44</v>
      </c>
      <c r="F419" s="39">
        <v>50</v>
      </c>
      <c r="G419" s="40">
        <v>22</v>
      </c>
      <c r="H419" s="40">
        <v>28</v>
      </c>
      <c r="I419" s="136">
        <v>79</v>
      </c>
      <c r="J419" s="39">
        <v>4</v>
      </c>
      <c r="K419" s="40">
        <v>3</v>
      </c>
      <c r="L419" s="40">
        <v>1</v>
      </c>
    </row>
    <row r="420" spans="1:12" s="114" customFormat="1" ht="25.5" customHeight="1">
      <c r="A420" s="130" t="s">
        <v>19</v>
      </c>
      <c r="B420" s="44">
        <v>217</v>
      </c>
      <c r="C420" s="44">
        <v>112</v>
      </c>
      <c r="D420" s="44">
        <v>105</v>
      </c>
      <c r="E420" s="131" t="s">
        <v>20</v>
      </c>
      <c r="F420" s="44">
        <v>241</v>
      </c>
      <c r="G420" s="44">
        <v>123</v>
      </c>
      <c r="H420" s="44">
        <v>118</v>
      </c>
      <c r="I420" s="131" t="s">
        <v>21</v>
      </c>
      <c r="J420" s="44">
        <v>13</v>
      </c>
      <c r="K420" s="44">
        <v>8</v>
      </c>
      <c r="L420" s="44">
        <v>5</v>
      </c>
    </row>
    <row r="421" spans="1:12" s="113" customFormat="1" ht="15.75" customHeight="1">
      <c r="A421" s="133">
        <v>10</v>
      </c>
      <c r="B421" s="36">
        <v>45</v>
      </c>
      <c r="C421" s="37">
        <v>24</v>
      </c>
      <c r="D421" s="37">
        <v>21</v>
      </c>
      <c r="E421" s="134">
        <v>45</v>
      </c>
      <c r="F421" s="36">
        <v>36</v>
      </c>
      <c r="G421" s="37">
        <v>19</v>
      </c>
      <c r="H421" s="37">
        <v>17</v>
      </c>
      <c r="I421" s="134">
        <v>80</v>
      </c>
      <c r="J421" s="36">
        <v>3</v>
      </c>
      <c r="K421" s="37">
        <v>0</v>
      </c>
      <c r="L421" s="37">
        <v>3</v>
      </c>
    </row>
    <row r="422" spans="1:12" s="113" customFormat="1" ht="15.75" customHeight="1">
      <c r="A422" s="133">
        <v>11</v>
      </c>
      <c r="B422" s="36">
        <v>37</v>
      </c>
      <c r="C422" s="37">
        <v>19</v>
      </c>
      <c r="D422" s="37">
        <v>18</v>
      </c>
      <c r="E422" s="134">
        <v>46</v>
      </c>
      <c r="F422" s="36">
        <v>47</v>
      </c>
      <c r="G422" s="37">
        <v>26</v>
      </c>
      <c r="H422" s="37">
        <v>21</v>
      </c>
      <c r="I422" s="134">
        <v>81</v>
      </c>
      <c r="J422" s="36">
        <v>3</v>
      </c>
      <c r="K422" s="37">
        <v>3</v>
      </c>
      <c r="L422" s="37">
        <v>0</v>
      </c>
    </row>
    <row r="423" spans="1:12" s="113" customFormat="1" ht="15.75" customHeight="1">
      <c r="A423" s="133">
        <v>12</v>
      </c>
      <c r="B423" s="36">
        <v>42</v>
      </c>
      <c r="C423" s="37">
        <v>20</v>
      </c>
      <c r="D423" s="37">
        <v>22</v>
      </c>
      <c r="E423" s="134">
        <v>47</v>
      </c>
      <c r="F423" s="36">
        <v>51</v>
      </c>
      <c r="G423" s="37">
        <v>26</v>
      </c>
      <c r="H423" s="37">
        <v>25</v>
      </c>
      <c r="I423" s="134">
        <v>82</v>
      </c>
      <c r="J423" s="36">
        <v>2</v>
      </c>
      <c r="K423" s="37">
        <v>2</v>
      </c>
      <c r="L423" s="37">
        <v>0</v>
      </c>
    </row>
    <row r="424" spans="1:12" s="113" customFormat="1" ht="15.75" customHeight="1">
      <c r="A424" s="133">
        <v>13</v>
      </c>
      <c r="B424" s="36">
        <v>46</v>
      </c>
      <c r="C424" s="37">
        <v>25</v>
      </c>
      <c r="D424" s="37">
        <v>21</v>
      </c>
      <c r="E424" s="134">
        <v>48</v>
      </c>
      <c r="F424" s="36">
        <v>53</v>
      </c>
      <c r="G424" s="37">
        <v>23</v>
      </c>
      <c r="H424" s="37">
        <v>30</v>
      </c>
      <c r="I424" s="134">
        <v>83</v>
      </c>
      <c r="J424" s="36">
        <v>4</v>
      </c>
      <c r="K424" s="37">
        <v>2</v>
      </c>
      <c r="L424" s="37">
        <v>2</v>
      </c>
    </row>
    <row r="425" spans="1:12" s="113" customFormat="1" ht="18" customHeight="1">
      <c r="A425" s="135">
        <v>14</v>
      </c>
      <c r="B425" s="39">
        <v>47</v>
      </c>
      <c r="C425" s="40">
        <v>24</v>
      </c>
      <c r="D425" s="40">
        <v>23</v>
      </c>
      <c r="E425" s="136">
        <v>49</v>
      </c>
      <c r="F425" s="39">
        <v>54</v>
      </c>
      <c r="G425" s="40">
        <v>29</v>
      </c>
      <c r="H425" s="40">
        <v>25</v>
      </c>
      <c r="I425" s="136">
        <v>84</v>
      </c>
      <c r="J425" s="39">
        <v>1</v>
      </c>
      <c r="K425" s="40">
        <v>1</v>
      </c>
      <c r="L425" s="40">
        <v>0</v>
      </c>
    </row>
    <row r="426" spans="1:12" s="114" customFormat="1" ht="25.5" customHeight="1">
      <c r="A426" s="130" t="s">
        <v>22</v>
      </c>
      <c r="B426" s="44">
        <v>253</v>
      </c>
      <c r="C426" s="44">
        <v>141</v>
      </c>
      <c r="D426" s="44">
        <v>112</v>
      </c>
      <c r="E426" s="131" t="s">
        <v>23</v>
      </c>
      <c r="F426" s="44">
        <v>205</v>
      </c>
      <c r="G426" s="44">
        <v>107</v>
      </c>
      <c r="H426" s="44">
        <v>98</v>
      </c>
      <c r="I426" s="131" t="s">
        <v>24</v>
      </c>
      <c r="J426" s="44">
        <v>7</v>
      </c>
      <c r="K426" s="44">
        <v>2</v>
      </c>
      <c r="L426" s="44">
        <v>5</v>
      </c>
    </row>
    <row r="427" spans="1:12" s="113" customFormat="1" ht="15.75" customHeight="1">
      <c r="A427" s="133">
        <v>15</v>
      </c>
      <c r="B427" s="36">
        <v>63</v>
      </c>
      <c r="C427" s="37">
        <v>35</v>
      </c>
      <c r="D427" s="37">
        <v>28</v>
      </c>
      <c r="E427" s="134">
        <v>50</v>
      </c>
      <c r="F427" s="36">
        <v>45</v>
      </c>
      <c r="G427" s="37">
        <v>21</v>
      </c>
      <c r="H427" s="37">
        <v>24</v>
      </c>
      <c r="I427" s="134">
        <v>85</v>
      </c>
      <c r="J427" s="36">
        <v>3</v>
      </c>
      <c r="K427" s="37">
        <v>1</v>
      </c>
      <c r="L427" s="37">
        <v>2</v>
      </c>
    </row>
    <row r="428" spans="1:12" s="113" customFormat="1" ht="15.75" customHeight="1">
      <c r="A428" s="133">
        <v>16</v>
      </c>
      <c r="B428" s="36">
        <v>61</v>
      </c>
      <c r="C428" s="37">
        <v>44</v>
      </c>
      <c r="D428" s="37">
        <v>17</v>
      </c>
      <c r="E428" s="134">
        <v>51</v>
      </c>
      <c r="F428" s="36">
        <v>41</v>
      </c>
      <c r="G428" s="37">
        <v>23</v>
      </c>
      <c r="H428" s="37">
        <v>18</v>
      </c>
      <c r="I428" s="134">
        <v>86</v>
      </c>
      <c r="J428" s="36">
        <v>0</v>
      </c>
      <c r="K428" s="37">
        <v>0</v>
      </c>
      <c r="L428" s="37">
        <v>0</v>
      </c>
    </row>
    <row r="429" spans="1:12" s="113" customFormat="1" ht="15.75" customHeight="1">
      <c r="A429" s="133">
        <v>17</v>
      </c>
      <c r="B429" s="36">
        <v>43</v>
      </c>
      <c r="C429" s="37">
        <v>20</v>
      </c>
      <c r="D429" s="37">
        <v>23</v>
      </c>
      <c r="E429" s="134">
        <v>52</v>
      </c>
      <c r="F429" s="36">
        <v>43</v>
      </c>
      <c r="G429" s="37">
        <v>25</v>
      </c>
      <c r="H429" s="37">
        <v>18</v>
      </c>
      <c r="I429" s="134">
        <v>87</v>
      </c>
      <c r="J429" s="36">
        <v>2</v>
      </c>
      <c r="K429" s="37">
        <v>1</v>
      </c>
      <c r="L429" s="37">
        <v>1</v>
      </c>
    </row>
    <row r="430" spans="1:12" s="113" customFormat="1" ht="15.75" customHeight="1">
      <c r="A430" s="133">
        <v>18</v>
      </c>
      <c r="B430" s="36">
        <v>46</v>
      </c>
      <c r="C430" s="37">
        <v>23</v>
      </c>
      <c r="D430" s="37">
        <v>23</v>
      </c>
      <c r="E430" s="134">
        <v>53</v>
      </c>
      <c r="F430" s="36">
        <v>41</v>
      </c>
      <c r="G430" s="37">
        <v>21</v>
      </c>
      <c r="H430" s="37">
        <v>20</v>
      </c>
      <c r="I430" s="134">
        <v>88</v>
      </c>
      <c r="J430" s="36">
        <v>1</v>
      </c>
      <c r="K430" s="37">
        <v>0</v>
      </c>
      <c r="L430" s="37">
        <v>1</v>
      </c>
    </row>
    <row r="431" spans="1:12" s="113" customFormat="1" ht="18" customHeight="1">
      <c r="A431" s="135">
        <v>19</v>
      </c>
      <c r="B431" s="39">
        <v>40</v>
      </c>
      <c r="C431" s="40">
        <v>19</v>
      </c>
      <c r="D431" s="40">
        <v>21</v>
      </c>
      <c r="E431" s="136">
        <v>54</v>
      </c>
      <c r="F431" s="39">
        <v>35</v>
      </c>
      <c r="G431" s="40">
        <v>17</v>
      </c>
      <c r="H431" s="40">
        <v>18</v>
      </c>
      <c r="I431" s="136">
        <v>89</v>
      </c>
      <c r="J431" s="39">
        <v>1</v>
      </c>
      <c r="K431" s="40">
        <v>0</v>
      </c>
      <c r="L431" s="40">
        <v>1</v>
      </c>
    </row>
    <row r="432" spans="1:12" s="114" customFormat="1" ht="25.5" customHeight="1">
      <c r="A432" s="130" t="s">
        <v>25</v>
      </c>
      <c r="B432" s="44">
        <v>82</v>
      </c>
      <c r="C432" s="44">
        <v>32</v>
      </c>
      <c r="D432" s="44">
        <v>50</v>
      </c>
      <c r="E432" s="131" t="s">
        <v>26</v>
      </c>
      <c r="F432" s="44">
        <v>93</v>
      </c>
      <c r="G432" s="44">
        <v>47</v>
      </c>
      <c r="H432" s="44">
        <v>46</v>
      </c>
      <c r="I432" s="131" t="s">
        <v>27</v>
      </c>
      <c r="J432" s="44">
        <v>6</v>
      </c>
      <c r="K432" s="44">
        <v>2</v>
      </c>
      <c r="L432" s="44">
        <v>4</v>
      </c>
    </row>
    <row r="433" spans="1:12" s="113" customFormat="1" ht="15.75" customHeight="1">
      <c r="A433" s="133">
        <v>20</v>
      </c>
      <c r="B433" s="36">
        <v>27</v>
      </c>
      <c r="C433" s="37">
        <v>9</v>
      </c>
      <c r="D433" s="37">
        <v>18</v>
      </c>
      <c r="E433" s="134">
        <v>55</v>
      </c>
      <c r="F433" s="36">
        <v>29</v>
      </c>
      <c r="G433" s="37">
        <v>13</v>
      </c>
      <c r="H433" s="37">
        <v>16</v>
      </c>
      <c r="I433" s="134">
        <v>90</v>
      </c>
      <c r="J433" s="36">
        <v>1</v>
      </c>
      <c r="K433" s="37">
        <v>1</v>
      </c>
      <c r="L433" s="37">
        <v>0</v>
      </c>
    </row>
    <row r="434" spans="1:12" s="113" customFormat="1" ht="15.75" customHeight="1">
      <c r="A434" s="133">
        <v>21</v>
      </c>
      <c r="B434" s="36">
        <v>20</v>
      </c>
      <c r="C434" s="37">
        <v>11</v>
      </c>
      <c r="D434" s="37">
        <v>9</v>
      </c>
      <c r="E434" s="134">
        <v>56</v>
      </c>
      <c r="F434" s="36">
        <v>13</v>
      </c>
      <c r="G434" s="37">
        <v>8</v>
      </c>
      <c r="H434" s="37">
        <v>5</v>
      </c>
      <c r="I434" s="134">
        <v>91</v>
      </c>
      <c r="J434" s="36">
        <v>2</v>
      </c>
      <c r="K434" s="37">
        <v>0</v>
      </c>
      <c r="L434" s="37">
        <v>2</v>
      </c>
    </row>
    <row r="435" spans="1:12" s="113" customFormat="1" ht="15.75" customHeight="1">
      <c r="A435" s="133">
        <v>22</v>
      </c>
      <c r="B435" s="36">
        <v>12</v>
      </c>
      <c r="C435" s="37">
        <v>3</v>
      </c>
      <c r="D435" s="37">
        <v>9</v>
      </c>
      <c r="E435" s="134">
        <v>57</v>
      </c>
      <c r="F435" s="36">
        <v>14</v>
      </c>
      <c r="G435" s="37">
        <v>8</v>
      </c>
      <c r="H435" s="37">
        <v>6</v>
      </c>
      <c r="I435" s="134">
        <v>92</v>
      </c>
      <c r="J435" s="36">
        <v>3</v>
      </c>
      <c r="K435" s="37">
        <v>1</v>
      </c>
      <c r="L435" s="37">
        <v>2</v>
      </c>
    </row>
    <row r="436" spans="1:12" s="113" customFormat="1" ht="15.75" customHeight="1">
      <c r="A436" s="133">
        <v>23</v>
      </c>
      <c r="B436" s="36">
        <v>13</v>
      </c>
      <c r="C436" s="37">
        <v>4</v>
      </c>
      <c r="D436" s="37">
        <v>9</v>
      </c>
      <c r="E436" s="134">
        <v>58</v>
      </c>
      <c r="F436" s="36">
        <v>23</v>
      </c>
      <c r="G436" s="37">
        <v>11</v>
      </c>
      <c r="H436" s="37">
        <v>12</v>
      </c>
      <c r="I436" s="134">
        <v>93</v>
      </c>
      <c r="J436" s="36">
        <v>0</v>
      </c>
      <c r="K436" s="37">
        <v>0</v>
      </c>
      <c r="L436" s="37">
        <v>0</v>
      </c>
    </row>
    <row r="437" spans="1:12" s="113" customFormat="1" ht="18" customHeight="1">
      <c r="A437" s="135">
        <v>24</v>
      </c>
      <c r="B437" s="39">
        <v>10</v>
      </c>
      <c r="C437" s="40">
        <v>5</v>
      </c>
      <c r="D437" s="40">
        <v>5</v>
      </c>
      <c r="E437" s="136">
        <v>59</v>
      </c>
      <c r="F437" s="39">
        <v>14</v>
      </c>
      <c r="G437" s="40">
        <v>7</v>
      </c>
      <c r="H437" s="40">
        <v>7</v>
      </c>
      <c r="I437" s="136">
        <v>94</v>
      </c>
      <c r="J437" s="39">
        <v>0</v>
      </c>
      <c r="K437" s="40">
        <v>0</v>
      </c>
      <c r="L437" s="40">
        <v>0</v>
      </c>
    </row>
    <row r="438" spans="1:12" s="114" customFormat="1" ht="25.5" customHeight="1">
      <c r="A438" s="130" t="s">
        <v>28</v>
      </c>
      <c r="B438" s="44">
        <v>29</v>
      </c>
      <c r="C438" s="44">
        <v>16</v>
      </c>
      <c r="D438" s="44">
        <v>13</v>
      </c>
      <c r="E438" s="131" t="s">
        <v>29</v>
      </c>
      <c r="F438" s="44">
        <v>61</v>
      </c>
      <c r="G438" s="44">
        <v>33</v>
      </c>
      <c r="H438" s="44">
        <v>28</v>
      </c>
      <c r="I438" s="138" t="s">
        <v>30</v>
      </c>
      <c r="J438" s="44">
        <v>0</v>
      </c>
      <c r="K438" s="44">
        <v>0</v>
      </c>
      <c r="L438" s="44">
        <v>0</v>
      </c>
    </row>
    <row r="439" spans="1:12" s="113" customFormat="1" ht="15.75" customHeight="1">
      <c r="A439" s="133">
        <v>25</v>
      </c>
      <c r="B439" s="36">
        <v>6</v>
      </c>
      <c r="C439" s="37">
        <v>4</v>
      </c>
      <c r="D439" s="37">
        <v>2</v>
      </c>
      <c r="E439" s="134">
        <v>60</v>
      </c>
      <c r="F439" s="36">
        <v>15</v>
      </c>
      <c r="G439" s="37">
        <v>10</v>
      </c>
      <c r="H439" s="37">
        <v>5</v>
      </c>
      <c r="I439" s="134">
        <v>95</v>
      </c>
      <c r="J439" s="36">
        <v>0</v>
      </c>
      <c r="K439" s="37">
        <v>0</v>
      </c>
      <c r="L439" s="37">
        <v>0</v>
      </c>
    </row>
    <row r="440" spans="1:12" s="113" customFormat="1" ht="15.75" customHeight="1">
      <c r="A440" s="133">
        <v>26</v>
      </c>
      <c r="B440" s="36">
        <v>7</v>
      </c>
      <c r="C440" s="37">
        <v>3</v>
      </c>
      <c r="D440" s="37">
        <v>4</v>
      </c>
      <c r="E440" s="134">
        <v>61</v>
      </c>
      <c r="F440" s="36">
        <v>15</v>
      </c>
      <c r="G440" s="37">
        <v>7</v>
      </c>
      <c r="H440" s="37">
        <v>8</v>
      </c>
      <c r="I440" s="134">
        <v>96</v>
      </c>
      <c r="J440" s="36">
        <v>0</v>
      </c>
      <c r="K440" s="37">
        <v>0</v>
      </c>
      <c r="L440" s="37">
        <v>0</v>
      </c>
    </row>
    <row r="441" spans="1:12" s="113" customFormat="1" ht="15.75" customHeight="1">
      <c r="A441" s="133">
        <v>27</v>
      </c>
      <c r="B441" s="36">
        <v>6</v>
      </c>
      <c r="C441" s="37">
        <v>5</v>
      </c>
      <c r="D441" s="37">
        <v>1</v>
      </c>
      <c r="E441" s="134">
        <v>62</v>
      </c>
      <c r="F441" s="36">
        <v>10</v>
      </c>
      <c r="G441" s="37">
        <v>7</v>
      </c>
      <c r="H441" s="37">
        <v>3</v>
      </c>
      <c r="I441" s="134">
        <v>97</v>
      </c>
      <c r="J441" s="36">
        <v>0</v>
      </c>
      <c r="K441" s="37">
        <v>0</v>
      </c>
      <c r="L441" s="37">
        <v>0</v>
      </c>
    </row>
    <row r="442" spans="1:12" s="113" customFormat="1" ht="15.75" customHeight="1">
      <c r="A442" s="133">
        <v>28</v>
      </c>
      <c r="B442" s="36">
        <v>5</v>
      </c>
      <c r="C442" s="37">
        <v>2</v>
      </c>
      <c r="D442" s="37">
        <v>3</v>
      </c>
      <c r="E442" s="134">
        <v>63</v>
      </c>
      <c r="F442" s="36">
        <v>14</v>
      </c>
      <c r="G442" s="37">
        <v>8</v>
      </c>
      <c r="H442" s="37">
        <v>6</v>
      </c>
      <c r="I442" s="134">
        <v>98</v>
      </c>
      <c r="J442" s="36">
        <v>0</v>
      </c>
      <c r="K442" s="37">
        <v>0</v>
      </c>
      <c r="L442" s="37">
        <v>0</v>
      </c>
    </row>
    <row r="443" spans="1:12" s="113" customFormat="1" ht="18" customHeight="1">
      <c r="A443" s="135">
        <v>29</v>
      </c>
      <c r="B443" s="39">
        <v>5</v>
      </c>
      <c r="C443" s="40">
        <v>2</v>
      </c>
      <c r="D443" s="40">
        <v>3</v>
      </c>
      <c r="E443" s="136">
        <v>64</v>
      </c>
      <c r="F443" s="39">
        <v>7</v>
      </c>
      <c r="G443" s="40">
        <v>1</v>
      </c>
      <c r="H443" s="40">
        <v>6</v>
      </c>
      <c r="I443" s="134">
        <v>99</v>
      </c>
      <c r="J443" s="36">
        <v>0</v>
      </c>
      <c r="K443" s="37">
        <v>0</v>
      </c>
      <c r="L443" s="37">
        <v>0</v>
      </c>
    </row>
    <row r="444" spans="1:12" s="114" customFormat="1" ht="25.5" customHeight="1">
      <c r="A444" s="130" t="s">
        <v>31</v>
      </c>
      <c r="B444" s="44">
        <v>41</v>
      </c>
      <c r="C444" s="44">
        <v>22</v>
      </c>
      <c r="D444" s="44">
        <v>19</v>
      </c>
      <c r="E444" s="131" t="s">
        <v>32</v>
      </c>
      <c r="F444" s="44">
        <v>51</v>
      </c>
      <c r="G444" s="44">
        <v>24</v>
      </c>
      <c r="H444" s="44">
        <v>27</v>
      </c>
      <c r="I444" s="178">
        <v>100</v>
      </c>
      <c r="J444" s="47">
        <v>0</v>
      </c>
      <c r="K444" s="48">
        <v>0</v>
      </c>
      <c r="L444" s="48">
        <v>0</v>
      </c>
    </row>
    <row r="445" spans="1:12" s="113" customFormat="1" ht="15.75" customHeight="1">
      <c r="A445" s="133">
        <v>30</v>
      </c>
      <c r="B445" s="36">
        <v>6</v>
      </c>
      <c r="C445" s="37">
        <v>2</v>
      </c>
      <c r="D445" s="37">
        <v>4</v>
      </c>
      <c r="E445" s="134">
        <v>65</v>
      </c>
      <c r="F445" s="36">
        <v>4</v>
      </c>
      <c r="G445" s="37">
        <v>2</v>
      </c>
      <c r="H445" s="37">
        <v>2</v>
      </c>
      <c r="I445" s="134">
        <v>101</v>
      </c>
      <c r="J445" s="36">
        <v>0</v>
      </c>
      <c r="K445" s="37">
        <v>0</v>
      </c>
      <c r="L445" s="37">
        <v>0</v>
      </c>
    </row>
    <row r="446" spans="1:12" s="113" customFormat="1" ht="15.75" customHeight="1">
      <c r="A446" s="133">
        <v>31</v>
      </c>
      <c r="B446" s="36">
        <v>6</v>
      </c>
      <c r="C446" s="37">
        <v>3</v>
      </c>
      <c r="D446" s="37">
        <v>3</v>
      </c>
      <c r="E446" s="134">
        <v>66</v>
      </c>
      <c r="F446" s="36">
        <v>10</v>
      </c>
      <c r="G446" s="37">
        <v>5</v>
      </c>
      <c r="H446" s="37">
        <v>5</v>
      </c>
      <c r="I446" s="134">
        <v>102</v>
      </c>
      <c r="J446" s="36">
        <v>0</v>
      </c>
      <c r="K446" s="37">
        <v>0</v>
      </c>
      <c r="L446" s="37">
        <v>0</v>
      </c>
    </row>
    <row r="447" spans="1:12" s="113" customFormat="1" ht="15.75" customHeight="1">
      <c r="A447" s="133">
        <v>32</v>
      </c>
      <c r="B447" s="36">
        <v>11</v>
      </c>
      <c r="C447" s="37">
        <v>6</v>
      </c>
      <c r="D447" s="37">
        <v>5</v>
      </c>
      <c r="E447" s="134">
        <v>67</v>
      </c>
      <c r="F447" s="36">
        <v>5</v>
      </c>
      <c r="G447" s="37">
        <v>2</v>
      </c>
      <c r="H447" s="37">
        <v>3</v>
      </c>
      <c r="I447" s="134">
        <v>103</v>
      </c>
      <c r="J447" s="36">
        <v>0</v>
      </c>
      <c r="K447" s="37">
        <v>0</v>
      </c>
      <c r="L447" s="37">
        <v>0</v>
      </c>
    </row>
    <row r="448" spans="1:12" s="113" customFormat="1" ht="15.75" customHeight="1">
      <c r="A448" s="133">
        <v>33</v>
      </c>
      <c r="B448" s="36">
        <v>9</v>
      </c>
      <c r="C448" s="37">
        <v>7</v>
      </c>
      <c r="D448" s="37">
        <v>2</v>
      </c>
      <c r="E448" s="134">
        <v>68</v>
      </c>
      <c r="F448" s="36">
        <v>19</v>
      </c>
      <c r="G448" s="37">
        <v>10</v>
      </c>
      <c r="H448" s="37">
        <v>9</v>
      </c>
      <c r="I448" s="139" t="s">
        <v>33</v>
      </c>
      <c r="J448" s="39">
        <v>0</v>
      </c>
      <c r="K448" s="40">
        <v>0</v>
      </c>
      <c r="L448" s="40">
        <v>0</v>
      </c>
    </row>
    <row r="449" spans="1:12" s="113" customFormat="1" ht="21" customHeight="1" thickBot="1">
      <c r="A449" s="140">
        <v>34</v>
      </c>
      <c r="B449" s="36">
        <v>9</v>
      </c>
      <c r="C449" s="37">
        <v>4</v>
      </c>
      <c r="D449" s="37">
        <v>5</v>
      </c>
      <c r="E449" s="134">
        <v>69</v>
      </c>
      <c r="F449" s="36">
        <v>13</v>
      </c>
      <c r="G449" s="37">
        <v>5</v>
      </c>
      <c r="H449" s="37">
        <v>8</v>
      </c>
      <c r="I449" s="179" t="s">
        <v>5</v>
      </c>
      <c r="J449" s="47">
        <v>1741</v>
      </c>
      <c r="K449" s="47">
        <v>886</v>
      </c>
      <c r="L449" s="47">
        <v>855</v>
      </c>
    </row>
    <row r="450" spans="1:12" s="182" customFormat="1" ht="24" customHeight="1" thickTop="1" thickBot="1">
      <c r="A450" s="173" t="s">
        <v>34</v>
      </c>
      <c r="B450" s="115">
        <v>333</v>
      </c>
      <c r="C450" s="116">
        <v>178</v>
      </c>
      <c r="D450" s="116">
        <v>155</v>
      </c>
      <c r="E450" s="180" t="s">
        <v>36</v>
      </c>
      <c r="F450" s="116">
        <v>1250</v>
      </c>
      <c r="G450" s="116">
        <v>630</v>
      </c>
      <c r="H450" s="116">
        <v>620</v>
      </c>
      <c r="I450" s="181" t="s">
        <v>37</v>
      </c>
      <c r="J450" s="116">
        <v>158</v>
      </c>
      <c r="K450" s="116">
        <v>78</v>
      </c>
      <c r="L450" s="116">
        <v>80</v>
      </c>
    </row>
    <row r="451" spans="1:12" s="113" customFormat="1" ht="24" customHeight="1" thickBot="1">
      <c r="A451" s="142"/>
      <c r="B451" s="143" t="s">
        <v>39</v>
      </c>
      <c r="C451" s="144"/>
      <c r="D451" s="145"/>
      <c r="E451" s="146"/>
      <c r="F451" s="142"/>
      <c r="G451" s="147" t="s">
        <v>165</v>
      </c>
      <c r="H451" s="142"/>
      <c r="I451" s="146"/>
      <c r="J451" s="142"/>
      <c r="K451" s="183" t="s">
        <v>115</v>
      </c>
      <c r="L451" s="149"/>
    </row>
    <row r="452" spans="1:12" s="154" customFormat="1" ht="21" customHeight="1">
      <c r="A452" s="150" t="s">
        <v>1</v>
      </c>
      <c r="B452" s="151" t="s">
        <v>2</v>
      </c>
      <c r="C452" s="151" t="s">
        <v>3</v>
      </c>
      <c r="D452" s="152" t="s">
        <v>4</v>
      </c>
      <c r="E452" s="150" t="s">
        <v>1</v>
      </c>
      <c r="F452" s="151" t="s">
        <v>2</v>
      </c>
      <c r="G452" s="151" t="s">
        <v>3</v>
      </c>
      <c r="H452" s="152" t="s">
        <v>4</v>
      </c>
      <c r="I452" s="150" t="s">
        <v>1</v>
      </c>
      <c r="J452" s="151" t="s">
        <v>2</v>
      </c>
      <c r="K452" s="151" t="s">
        <v>3</v>
      </c>
      <c r="L452" s="153" t="s">
        <v>4</v>
      </c>
    </row>
    <row r="453" spans="1:12" s="114" customFormat="1" ht="25.5" customHeight="1">
      <c r="A453" s="130" t="s">
        <v>6</v>
      </c>
      <c r="B453" s="44">
        <v>33</v>
      </c>
      <c r="C453" s="44">
        <v>15</v>
      </c>
      <c r="D453" s="44">
        <v>18</v>
      </c>
      <c r="E453" s="131" t="s">
        <v>7</v>
      </c>
      <c r="F453" s="44">
        <v>63</v>
      </c>
      <c r="G453" s="44">
        <v>29</v>
      </c>
      <c r="H453" s="44">
        <v>34</v>
      </c>
      <c r="I453" s="131" t="s">
        <v>8</v>
      </c>
      <c r="J453" s="44">
        <v>48</v>
      </c>
      <c r="K453" s="44">
        <v>20</v>
      </c>
      <c r="L453" s="44">
        <v>28</v>
      </c>
    </row>
    <row r="454" spans="1:12" s="113" customFormat="1" ht="15.75" customHeight="1">
      <c r="A454" s="17">
        <v>0</v>
      </c>
      <c r="B454" s="36">
        <v>5</v>
      </c>
      <c r="C454" s="37">
        <v>2</v>
      </c>
      <c r="D454" s="37">
        <v>3</v>
      </c>
      <c r="E454" s="134">
        <v>35</v>
      </c>
      <c r="F454" s="36">
        <v>13</v>
      </c>
      <c r="G454" s="37">
        <v>6</v>
      </c>
      <c r="H454" s="37">
        <v>7</v>
      </c>
      <c r="I454" s="134">
        <v>70</v>
      </c>
      <c r="J454" s="36">
        <v>9</v>
      </c>
      <c r="K454" s="37">
        <v>3</v>
      </c>
      <c r="L454" s="37">
        <v>6</v>
      </c>
    </row>
    <row r="455" spans="1:12" s="113" customFormat="1" ht="15.75" customHeight="1">
      <c r="A455" s="133">
        <v>1</v>
      </c>
      <c r="B455" s="36">
        <v>7</v>
      </c>
      <c r="C455" s="37">
        <v>4</v>
      </c>
      <c r="D455" s="37">
        <v>3</v>
      </c>
      <c r="E455" s="134">
        <v>36</v>
      </c>
      <c r="F455" s="36">
        <v>8</v>
      </c>
      <c r="G455" s="37">
        <v>4</v>
      </c>
      <c r="H455" s="37">
        <v>4</v>
      </c>
      <c r="I455" s="134">
        <v>71</v>
      </c>
      <c r="J455" s="36">
        <v>9</v>
      </c>
      <c r="K455" s="37">
        <v>3</v>
      </c>
      <c r="L455" s="37">
        <v>6</v>
      </c>
    </row>
    <row r="456" spans="1:12" s="113" customFormat="1" ht="15.75" customHeight="1">
      <c r="A456" s="133">
        <v>2</v>
      </c>
      <c r="B456" s="36">
        <v>8</v>
      </c>
      <c r="C456" s="37">
        <v>5</v>
      </c>
      <c r="D456" s="37">
        <v>3</v>
      </c>
      <c r="E456" s="134">
        <v>37</v>
      </c>
      <c r="F456" s="36">
        <v>11</v>
      </c>
      <c r="G456" s="37">
        <v>6</v>
      </c>
      <c r="H456" s="37">
        <v>5</v>
      </c>
      <c r="I456" s="134">
        <v>72</v>
      </c>
      <c r="J456" s="36">
        <v>8</v>
      </c>
      <c r="K456" s="37">
        <v>2</v>
      </c>
      <c r="L456" s="37">
        <v>6</v>
      </c>
    </row>
    <row r="457" spans="1:12" s="113" customFormat="1" ht="15.75" customHeight="1">
      <c r="A457" s="133">
        <v>3</v>
      </c>
      <c r="B457" s="36">
        <v>6</v>
      </c>
      <c r="C457" s="37">
        <v>1</v>
      </c>
      <c r="D457" s="37">
        <v>5</v>
      </c>
      <c r="E457" s="134">
        <v>38</v>
      </c>
      <c r="F457" s="36">
        <v>15</v>
      </c>
      <c r="G457" s="37">
        <v>6</v>
      </c>
      <c r="H457" s="37">
        <v>9</v>
      </c>
      <c r="I457" s="134">
        <v>73</v>
      </c>
      <c r="J457" s="36">
        <v>9</v>
      </c>
      <c r="K457" s="37">
        <v>4</v>
      </c>
      <c r="L457" s="37">
        <v>5</v>
      </c>
    </row>
    <row r="458" spans="1:12" s="113" customFormat="1" ht="18" customHeight="1">
      <c r="A458" s="135">
        <v>4</v>
      </c>
      <c r="B458" s="105">
        <v>7</v>
      </c>
      <c r="C458" s="40">
        <v>3</v>
      </c>
      <c r="D458" s="40">
        <v>4</v>
      </c>
      <c r="E458" s="136">
        <v>39</v>
      </c>
      <c r="F458" s="39">
        <v>16</v>
      </c>
      <c r="G458" s="40">
        <v>7</v>
      </c>
      <c r="H458" s="40">
        <v>9</v>
      </c>
      <c r="I458" s="136">
        <v>74</v>
      </c>
      <c r="J458" s="39">
        <v>13</v>
      </c>
      <c r="K458" s="40">
        <v>8</v>
      </c>
      <c r="L458" s="40">
        <v>5</v>
      </c>
    </row>
    <row r="459" spans="1:12" s="114" customFormat="1" ht="25.5" customHeight="1">
      <c r="A459" s="130" t="s">
        <v>10</v>
      </c>
      <c r="B459" s="44">
        <v>102</v>
      </c>
      <c r="C459" s="44">
        <v>52</v>
      </c>
      <c r="D459" s="44">
        <v>50</v>
      </c>
      <c r="E459" s="131" t="s">
        <v>11</v>
      </c>
      <c r="F459" s="44">
        <v>172</v>
      </c>
      <c r="G459" s="44">
        <v>78</v>
      </c>
      <c r="H459" s="44">
        <v>94</v>
      </c>
      <c r="I459" s="131" t="s">
        <v>12</v>
      </c>
      <c r="J459" s="44">
        <v>64</v>
      </c>
      <c r="K459" s="44">
        <v>28</v>
      </c>
      <c r="L459" s="44">
        <v>36</v>
      </c>
    </row>
    <row r="460" spans="1:12" s="113" customFormat="1" ht="15.75" customHeight="1">
      <c r="A460" s="133">
        <v>5</v>
      </c>
      <c r="B460" s="36">
        <v>17</v>
      </c>
      <c r="C460" s="37">
        <v>8</v>
      </c>
      <c r="D460" s="37">
        <v>9</v>
      </c>
      <c r="E460" s="134">
        <v>40</v>
      </c>
      <c r="F460" s="36">
        <v>20</v>
      </c>
      <c r="G460" s="37">
        <v>9</v>
      </c>
      <c r="H460" s="37">
        <v>11</v>
      </c>
      <c r="I460" s="134">
        <v>75</v>
      </c>
      <c r="J460" s="36">
        <v>16</v>
      </c>
      <c r="K460" s="37">
        <v>10</v>
      </c>
      <c r="L460" s="37">
        <v>6</v>
      </c>
    </row>
    <row r="461" spans="1:12" s="113" customFormat="1" ht="15.75" customHeight="1">
      <c r="A461" s="133">
        <v>6</v>
      </c>
      <c r="B461" s="36">
        <v>16</v>
      </c>
      <c r="C461" s="37">
        <v>7</v>
      </c>
      <c r="D461" s="37">
        <v>9</v>
      </c>
      <c r="E461" s="134">
        <v>41</v>
      </c>
      <c r="F461" s="36">
        <v>28</v>
      </c>
      <c r="G461" s="37">
        <v>11</v>
      </c>
      <c r="H461" s="37">
        <v>17</v>
      </c>
      <c r="I461" s="134">
        <v>76</v>
      </c>
      <c r="J461" s="36">
        <v>17</v>
      </c>
      <c r="K461" s="37">
        <v>8</v>
      </c>
      <c r="L461" s="37">
        <v>9</v>
      </c>
    </row>
    <row r="462" spans="1:12" s="113" customFormat="1" ht="15.75" customHeight="1">
      <c r="A462" s="133">
        <v>7</v>
      </c>
      <c r="B462" s="36">
        <v>18</v>
      </c>
      <c r="C462" s="37">
        <v>11</v>
      </c>
      <c r="D462" s="37">
        <v>7</v>
      </c>
      <c r="E462" s="134">
        <v>42</v>
      </c>
      <c r="F462" s="36">
        <v>39</v>
      </c>
      <c r="G462" s="37">
        <v>24</v>
      </c>
      <c r="H462" s="37">
        <v>15</v>
      </c>
      <c r="I462" s="134">
        <v>77</v>
      </c>
      <c r="J462" s="36">
        <v>15</v>
      </c>
      <c r="K462" s="37">
        <v>4</v>
      </c>
      <c r="L462" s="37">
        <v>11</v>
      </c>
    </row>
    <row r="463" spans="1:12" s="113" customFormat="1" ht="15.75" customHeight="1">
      <c r="A463" s="133">
        <v>8</v>
      </c>
      <c r="B463" s="36">
        <v>17</v>
      </c>
      <c r="C463" s="37">
        <v>9</v>
      </c>
      <c r="D463" s="37">
        <v>8</v>
      </c>
      <c r="E463" s="134">
        <v>43</v>
      </c>
      <c r="F463" s="36">
        <v>43</v>
      </c>
      <c r="G463" s="37">
        <v>19</v>
      </c>
      <c r="H463" s="37">
        <v>24</v>
      </c>
      <c r="I463" s="134">
        <v>78</v>
      </c>
      <c r="J463" s="36">
        <v>12</v>
      </c>
      <c r="K463" s="37">
        <v>4</v>
      </c>
      <c r="L463" s="37">
        <v>8</v>
      </c>
    </row>
    <row r="464" spans="1:12" s="113" customFormat="1" ht="18" customHeight="1">
      <c r="A464" s="135">
        <v>9</v>
      </c>
      <c r="B464" s="39">
        <v>34</v>
      </c>
      <c r="C464" s="40">
        <v>17</v>
      </c>
      <c r="D464" s="40">
        <v>17</v>
      </c>
      <c r="E464" s="136">
        <v>44</v>
      </c>
      <c r="F464" s="39">
        <v>42</v>
      </c>
      <c r="G464" s="40">
        <v>15</v>
      </c>
      <c r="H464" s="40">
        <v>27</v>
      </c>
      <c r="I464" s="136">
        <v>79</v>
      </c>
      <c r="J464" s="39">
        <v>4</v>
      </c>
      <c r="K464" s="40">
        <v>2</v>
      </c>
      <c r="L464" s="40">
        <v>2</v>
      </c>
    </row>
    <row r="465" spans="1:12" s="114" customFormat="1" ht="25.5" customHeight="1">
      <c r="A465" s="130" t="s">
        <v>19</v>
      </c>
      <c r="B465" s="44">
        <v>243</v>
      </c>
      <c r="C465" s="44">
        <v>136</v>
      </c>
      <c r="D465" s="44">
        <v>107</v>
      </c>
      <c r="E465" s="131" t="s">
        <v>20</v>
      </c>
      <c r="F465" s="44">
        <v>346</v>
      </c>
      <c r="G465" s="44">
        <v>166</v>
      </c>
      <c r="H465" s="44">
        <v>180</v>
      </c>
      <c r="I465" s="131" t="s">
        <v>21</v>
      </c>
      <c r="J465" s="44">
        <v>24</v>
      </c>
      <c r="K465" s="44">
        <v>12</v>
      </c>
      <c r="L465" s="44">
        <v>12</v>
      </c>
    </row>
    <row r="466" spans="1:12" s="113" customFormat="1" ht="15.75" customHeight="1">
      <c r="A466" s="133">
        <v>10</v>
      </c>
      <c r="B466" s="36">
        <v>31</v>
      </c>
      <c r="C466" s="37">
        <v>21</v>
      </c>
      <c r="D466" s="37">
        <v>10</v>
      </c>
      <c r="E466" s="134">
        <v>45</v>
      </c>
      <c r="F466" s="36">
        <v>50</v>
      </c>
      <c r="G466" s="37">
        <v>25</v>
      </c>
      <c r="H466" s="37">
        <v>25</v>
      </c>
      <c r="I466" s="134">
        <v>80</v>
      </c>
      <c r="J466" s="36">
        <v>3</v>
      </c>
      <c r="K466" s="37">
        <v>2</v>
      </c>
      <c r="L466" s="37">
        <v>1</v>
      </c>
    </row>
    <row r="467" spans="1:12" s="113" customFormat="1" ht="15.75" customHeight="1">
      <c r="A467" s="133">
        <v>11</v>
      </c>
      <c r="B467" s="36">
        <v>42</v>
      </c>
      <c r="C467" s="37">
        <v>22</v>
      </c>
      <c r="D467" s="37">
        <v>20</v>
      </c>
      <c r="E467" s="134">
        <v>46</v>
      </c>
      <c r="F467" s="36">
        <v>67</v>
      </c>
      <c r="G467" s="37">
        <v>31</v>
      </c>
      <c r="H467" s="37">
        <v>36</v>
      </c>
      <c r="I467" s="134">
        <v>81</v>
      </c>
      <c r="J467" s="36">
        <v>6</v>
      </c>
      <c r="K467" s="37">
        <v>3</v>
      </c>
      <c r="L467" s="37">
        <v>3</v>
      </c>
    </row>
    <row r="468" spans="1:12" s="113" customFormat="1" ht="15.75" customHeight="1">
      <c r="A468" s="133">
        <v>12</v>
      </c>
      <c r="B468" s="36">
        <v>48</v>
      </c>
      <c r="C468" s="37">
        <v>29</v>
      </c>
      <c r="D468" s="37">
        <v>19</v>
      </c>
      <c r="E468" s="134">
        <v>47</v>
      </c>
      <c r="F468" s="36">
        <v>82</v>
      </c>
      <c r="G468" s="37">
        <v>38</v>
      </c>
      <c r="H468" s="37">
        <v>44</v>
      </c>
      <c r="I468" s="134">
        <v>82</v>
      </c>
      <c r="J468" s="36">
        <v>6</v>
      </c>
      <c r="K468" s="37">
        <v>3</v>
      </c>
      <c r="L468" s="37">
        <v>3</v>
      </c>
    </row>
    <row r="469" spans="1:12" s="113" customFormat="1" ht="15.75" customHeight="1">
      <c r="A469" s="133">
        <v>13</v>
      </c>
      <c r="B469" s="36">
        <v>60</v>
      </c>
      <c r="C469" s="37">
        <v>30</v>
      </c>
      <c r="D469" s="37">
        <v>30</v>
      </c>
      <c r="E469" s="134">
        <v>48</v>
      </c>
      <c r="F469" s="36">
        <v>63</v>
      </c>
      <c r="G469" s="37">
        <v>23</v>
      </c>
      <c r="H469" s="37">
        <v>40</v>
      </c>
      <c r="I469" s="134">
        <v>83</v>
      </c>
      <c r="J469" s="36">
        <v>6</v>
      </c>
      <c r="K469" s="37">
        <v>3</v>
      </c>
      <c r="L469" s="37">
        <v>3</v>
      </c>
    </row>
    <row r="470" spans="1:12" s="113" customFormat="1" ht="18" customHeight="1">
      <c r="A470" s="135">
        <v>14</v>
      </c>
      <c r="B470" s="39">
        <v>62</v>
      </c>
      <c r="C470" s="40">
        <v>34</v>
      </c>
      <c r="D470" s="40">
        <v>28</v>
      </c>
      <c r="E470" s="136">
        <v>49</v>
      </c>
      <c r="F470" s="39">
        <v>84</v>
      </c>
      <c r="G470" s="40">
        <v>49</v>
      </c>
      <c r="H470" s="40">
        <v>35</v>
      </c>
      <c r="I470" s="136">
        <v>84</v>
      </c>
      <c r="J470" s="39">
        <v>3</v>
      </c>
      <c r="K470" s="40">
        <v>1</v>
      </c>
      <c r="L470" s="40">
        <v>2</v>
      </c>
    </row>
    <row r="471" spans="1:12" s="114" customFormat="1" ht="25.5" customHeight="1">
      <c r="A471" s="130" t="s">
        <v>22</v>
      </c>
      <c r="B471" s="44">
        <v>289</v>
      </c>
      <c r="C471" s="44">
        <v>153</v>
      </c>
      <c r="D471" s="44">
        <v>136</v>
      </c>
      <c r="E471" s="131" t="s">
        <v>23</v>
      </c>
      <c r="F471" s="44">
        <v>256</v>
      </c>
      <c r="G471" s="44">
        <v>141</v>
      </c>
      <c r="H471" s="44">
        <v>115</v>
      </c>
      <c r="I471" s="131" t="s">
        <v>24</v>
      </c>
      <c r="J471" s="44">
        <v>14</v>
      </c>
      <c r="K471" s="44">
        <v>10</v>
      </c>
      <c r="L471" s="44">
        <v>4</v>
      </c>
    </row>
    <row r="472" spans="1:12" s="113" customFormat="1" ht="15.75" customHeight="1">
      <c r="A472" s="133">
        <v>15</v>
      </c>
      <c r="B472" s="36">
        <v>57</v>
      </c>
      <c r="C472" s="37">
        <v>32</v>
      </c>
      <c r="D472" s="37">
        <v>25</v>
      </c>
      <c r="E472" s="134">
        <v>50</v>
      </c>
      <c r="F472" s="36">
        <v>60</v>
      </c>
      <c r="G472" s="37">
        <v>36</v>
      </c>
      <c r="H472" s="37">
        <v>24</v>
      </c>
      <c r="I472" s="134">
        <v>85</v>
      </c>
      <c r="J472" s="36">
        <v>2</v>
      </c>
      <c r="K472" s="37">
        <v>2</v>
      </c>
      <c r="L472" s="37">
        <v>0</v>
      </c>
    </row>
    <row r="473" spans="1:12" s="113" customFormat="1" ht="15.75" customHeight="1">
      <c r="A473" s="133">
        <v>16</v>
      </c>
      <c r="B473" s="36">
        <v>63</v>
      </c>
      <c r="C473" s="37">
        <v>30</v>
      </c>
      <c r="D473" s="37">
        <v>33</v>
      </c>
      <c r="E473" s="134">
        <v>51</v>
      </c>
      <c r="F473" s="36">
        <v>57</v>
      </c>
      <c r="G473" s="37">
        <v>30</v>
      </c>
      <c r="H473" s="37">
        <v>27</v>
      </c>
      <c r="I473" s="134">
        <v>86</v>
      </c>
      <c r="J473" s="36">
        <v>4</v>
      </c>
      <c r="K473" s="37">
        <v>2</v>
      </c>
      <c r="L473" s="37">
        <v>2</v>
      </c>
    </row>
    <row r="474" spans="1:12" s="113" customFormat="1" ht="15.75" customHeight="1">
      <c r="A474" s="133">
        <v>17</v>
      </c>
      <c r="B474" s="36">
        <v>60</v>
      </c>
      <c r="C474" s="37">
        <v>36</v>
      </c>
      <c r="D474" s="37">
        <v>24</v>
      </c>
      <c r="E474" s="134">
        <v>52</v>
      </c>
      <c r="F474" s="36">
        <v>43</v>
      </c>
      <c r="G474" s="37">
        <v>28</v>
      </c>
      <c r="H474" s="37">
        <v>15</v>
      </c>
      <c r="I474" s="134">
        <v>87</v>
      </c>
      <c r="J474" s="36">
        <v>3</v>
      </c>
      <c r="K474" s="37">
        <v>2</v>
      </c>
      <c r="L474" s="37">
        <v>1</v>
      </c>
    </row>
    <row r="475" spans="1:12" s="113" customFormat="1" ht="15.75" customHeight="1">
      <c r="A475" s="133">
        <v>18</v>
      </c>
      <c r="B475" s="36">
        <v>63</v>
      </c>
      <c r="C475" s="37">
        <v>34</v>
      </c>
      <c r="D475" s="37">
        <v>29</v>
      </c>
      <c r="E475" s="134">
        <v>53</v>
      </c>
      <c r="F475" s="36">
        <v>53</v>
      </c>
      <c r="G475" s="37">
        <v>26</v>
      </c>
      <c r="H475" s="37">
        <v>27</v>
      </c>
      <c r="I475" s="134">
        <v>88</v>
      </c>
      <c r="J475" s="36">
        <v>2</v>
      </c>
      <c r="K475" s="37">
        <v>2</v>
      </c>
      <c r="L475" s="37">
        <v>0</v>
      </c>
    </row>
    <row r="476" spans="1:12" s="113" customFormat="1" ht="18" customHeight="1">
      <c r="A476" s="135">
        <v>19</v>
      </c>
      <c r="B476" s="39">
        <v>46</v>
      </c>
      <c r="C476" s="40">
        <v>21</v>
      </c>
      <c r="D476" s="40">
        <v>25</v>
      </c>
      <c r="E476" s="136">
        <v>54</v>
      </c>
      <c r="F476" s="39">
        <v>43</v>
      </c>
      <c r="G476" s="40">
        <v>21</v>
      </c>
      <c r="H476" s="40">
        <v>22</v>
      </c>
      <c r="I476" s="136">
        <v>89</v>
      </c>
      <c r="J476" s="39">
        <v>3</v>
      </c>
      <c r="K476" s="40">
        <v>2</v>
      </c>
      <c r="L476" s="40">
        <v>1</v>
      </c>
    </row>
    <row r="477" spans="1:12" s="114" customFormat="1" ht="25.5" customHeight="1">
      <c r="A477" s="130" t="s">
        <v>25</v>
      </c>
      <c r="B477" s="44">
        <v>113</v>
      </c>
      <c r="C477" s="44">
        <v>59</v>
      </c>
      <c r="D477" s="44">
        <v>54</v>
      </c>
      <c r="E477" s="131" t="s">
        <v>26</v>
      </c>
      <c r="F477" s="44">
        <v>91</v>
      </c>
      <c r="G477" s="44">
        <v>45</v>
      </c>
      <c r="H477" s="44">
        <v>46</v>
      </c>
      <c r="I477" s="131" t="s">
        <v>27</v>
      </c>
      <c r="J477" s="44">
        <v>8</v>
      </c>
      <c r="K477" s="44">
        <v>1</v>
      </c>
      <c r="L477" s="44">
        <v>7</v>
      </c>
    </row>
    <row r="478" spans="1:12" s="113" customFormat="1" ht="15.75" customHeight="1">
      <c r="A478" s="133">
        <v>20</v>
      </c>
      <c r="B478" s="36">
        <v>40</v>
      </c>
      <c r="C478" s="37">
        <v>21</v>
      </c>
      <c r="D478" s="37">
        <v>19</v>
      </c>
      <c r="E478" s="134">
        <v>55</v>
      </c>
      <c r="F478" s="36">
        <v>29</v>
      </c>
      <c r="G478" s="37">
        <v>14</v>
      </c>
      <c r="H478" s="37">
        <v>15</v>
      </c>
      <c r="I478" s="134">
        <v>90</v>
      </c>
      <c r="J478" s="36">
        <v>2</v>
      </c>
      <c r="K478" s="37">
        <v>1</v>
      </c>
      <c r="L478" s="37">
        <v>1</v>
      </c>
    </row>
    <row r="479" spans="1:12" s="113" customFormat="1" ht="15.75" customHeight="1">
      <c r="A479" s="133">
        <v>21</v>
      </c>
      <c r="B479" s="36">
        <v>32</v>
      </c>
      <c r="C479" s="37">
        <v>16</v>
      </c>
      <c r="D479" s="37">
        <v>16</v>
      </c>
      <c r="E479" s="134">
        <v>56</v>
      </c>
      <c r="F479" s="36">
        <v>20</v>
      </c>
      <c r="G479" s="37">
        <v>7</v>
      </c>
      <c r="H479" s="37">
        <v>13</v>
      </c>
      <c r="I479" s="134">
        <v>91</v>
      </c>
      <c r="J479" s="36">
        <v>2</v>
      </c>
      <c r="K479" s="37">
        <v>0</v>
      </c>
      <c r="L479" s="37">
        <v>2</v>
      </c>
    </row>
    <row r="480" spans="1:12" s="113" customFormat="1" ht="15.75" customHeight="1">
      <c r="A480" s="133">
        <v>22</v>
      </c>
      <c r="B480" s="36">
        <v>17</v>
      </c>
      <c r="C480" s="37">
        <v>7</v>
      </c>
      <c r="D480" s="37">
        <v>10</v>
      </c>
      <c r="E480" s="134">
        <v>57</v>
      </c>
      <c r="F480" s="36">
        <v>17</v>
      </c>
      <c r="G480" s="37">
        <v>9</v>
      </c>
      <c r="H480" s="37">
        <v>8</v>
      </c>
      <c r="I480" s="134">
        <v>92</v>
      </c>
      <c r="J480" s="36">
        <v>3</v>
      </c>
      <c r="K480" s="37">
        <v>0</v>
      </c>
      <c r="L480" s="37">
        <v>3</v>
      </c>
    </row>
    <row r="481" spans="1:12" s="113" customFormat="1" ht="15.75" customHeight="1">
      <c r="A481" s="133">
        <v>23</v>
      </c>
      <c r="B481" s="36">
        <v>18</v>
      </c>
      <c r="C481" s="37">
        <v>13</v>
      </c>
      <c r="D481" s="37">
        <v>5</v>
      </c>
      <c r="E481" s="134">
        <v>58</v>
      </c>
      <c r="F481" s="36">
        <v>16</v>
      </c>
      <c r="G481" s="37">
        <v>9</v>
      </c>
      <c r="H481" s="37">
        <v>7</v>
      </c>
      <c r="I481" s="134">
        <v>93</v>
      </c>
      <c r="J481" s="36">
        <v>1</v>
      </c>
      <c r="K481" s="37">
        <v>0</v>
      </c>
      <c r="L481" s="37">
        <v>1</v>
      </c>
    </row>
    <row r="482" spans="1:12" s="113" customFormat="1" ht="18" customHeight="1">
      <c r="A482" s="135">
        <v>24</v>
      </c>
      <c r="B482" s="39">
        <v>6</v>
      </c>
      <c r="C482" s="40">
        <v>2</v>
      </c>
      <c r="D482" s="40">
        <v>4</v>
      </c>
      <c r="E482" s="136">
        <v>59</v>
      </c>
      <c r="F482" s="39">
        <v>9</v>
      </c>
      <c r="G482" s="40">
        <v>6</v>
      </c>
      <c r="H482" s="40">
        <v>3</v>
      </c>
      <c r="I482" s="136">
        <v>94</v>
      </c>
      <c r="J482" s="39">
        <v>0</v>
      </c>
      <c r="K482" s="40">
        <v>0</v>
      </c>
      <c r="L482" s="40">
        <v>0</v>
      </c>
    </row>
    <row r="483" spans="1:12" s="114" customFormat="1" ht="25.5" customHeight="1">
      <c r="A483" s="130" t="s">
        <v>28</v>
      </c>
      <c r="B483" s="44">
        <v>30</v>
      </c>
      <c r="C483" s="44">
        <v>10</v>
      </c>
      <c r="D483" s="44">
        <v>20</v>
      </c>
      <c r="E483" s="131" t="s">
        <v>29</v>
      </c>
      <c r="F483" s="44">
        <v>58</v>
      </c>
      <c r="G483" s="44">
        <v>31</v>
      </c>
      <c r="H483" s="44">
        <v>27</v>
      </c>
      <c r="I483" s="138" t="s">
        <v>30</v>
      </c>
      <c r="J483" s="44">
        <v>2</v>
      </c>
      <c r="K483" s="44">
        <v>0</v>
      </c>
      <c r="L483" s="44">
        <v>2</v>
      </c>
    </row>
    <row r="484" spans="1:12" s="113" customFormat="1" ht="15.75" customHeight="1">
      <c r="A484" s="133">
        <v>25</v>
      </c>
      <c r="B484" s="36">
        <v>3</v>
      </c>
      <c r="C484" s="37">
        <v>1</v>
      </c>
      <c r="D484" s="37">
        <v>2</v>
      </c>
      <c r="E484" s="134">
        <v>60</v>
      </c>
      <c r="F484" s="36">
        <v>17</v>
      </c>
      <c r="G484" s="37">
        <v>10</v>
      </c>
      <c r="H484" s="37">
        <v>7</v>
      </c>
      <c r="I484" s="134">
        <v>95</v>
      </c>
      <c r="J484" s="36">
        <v>1</v>
      </c>
      <c r="K484" s="37">
        <v>0</v>
      </c>
      <c r="L484" s="37">
        <v>1</v>
      </c>
    </row>
    <row r="485" spans="1:12" s="113" customFormat="1" ht="15.75" customHeight="1">
      <c r="A485" s="133">
        <v>26</v>
      </c>
      <c r="B485" s="36">
        <v>5</v>
      </c>
      <c r="C485" s="37">
        <v>0</v>
      </c>
      <c r="D485" s="37">
        <v>5</v>
      </c>
      <c r="E485" s="134">
        <v>61</v>
      </c>
      <c r="F485" s="36">
        <v>17</v>
      </c>
      <c r="G485" s="37">
        <v>10</v>
      </c>
      <c r="H485" s="37">
        <v>7</v>
      </c>
      <c r="I485" s="134">
        <v>96</v>
      </c>
      <c r="J485" s="36">
        <v>0</v>
      </c>
      <c r="K485" s="37">
        <v>0</v>
      </c>
      <c r="L485" s="37">
        <v>0</v>
      </c>
    </row>
    <row r="486" spans="1:12" s="113" customFormat="1" ht="15.75" customHeight="1">
      <c r="A486" s="133">
        <v>27</v>
      </c>
      <c r="B486" s="36">
        <v>3</v>
      </c>
      <c r="C486" s="37">
        <v>0</v>
      </c>
      <c r="D486" s="37">
        <v>3</v>
      </c>
      <c r="E486" s="134">
        <v>62</v>
      </c>
      <c r="F486" s="36">
        <v>6</v>
      </c>
      <c r="G486" s="37">
        <v>3</v>
      </c>
      <c r="H486" s="37">
        <v>3</v>
      </c>
      <c r="I486" s="134">
        <v>97</v>
      </c>
      <c r="J486" s="36">
        <v>0</v>
      </c>
      <c r="K486" s="37">
        <v>0</v>
      </c>
      <c r="L486" s="37">
        <v>0</v>
      </c>
    </row>
    <row r="487" spans="1:12" s="113" customFormat="1" ht="15.75" customHeight="1">
      <c r="A487" s="133">
        <v>28</v>
      </c>
      <c r="B487" s="36">
        <v>4</v>
      </c>
      <c r="C487" s="37">
        <v>1</v>
      </c>
      <c r="D487" s="37">
        <v>3</v>
      </c>
      <c r="E487" s="134">
        <v>63</v>
      </c>
      <c r="F487" s="36">
        <v>9</v>
      </c>
      <c r="G487" s="37">
        <v>6</v>
      </c>
      <c r="H487" s="37">
        <v>3</v>
      </c>
      <c r="I487" s="134">
        <v>98</v>
      </c>
      <c r="J487" s="36">
        <v>1</v>
      </c>
      <c r="K487" s="37">
        <v>0</v>
      </c>
      <c r="L487" s="37">
        <v>1</v>
      </c>
    </row>
    <row r="488" spans="1:12" s="113" customFormat="1" ht="18" customHeight="1">
      <c r="A488" s="135">
        <v>29</v>
      </c>
      <c r="B488" s="39">
        <v>15</v>
      </c>
      <c r="C488" s="40">
        <v>8</v>
      </c>
      <c r="D488" s="40">
        <v>7</v>
      </c>
      <c r="E488" s="136">
        <v>64</v>
      </c>
      <c r="F488" s="39">
        <v>9</v>
      </c>
      <c r="G488" s="40">
        <v>2</v>
      </c>
      <c r="H488" s="40">
        <v>7</v>
      </c>
      <c r="I488" s="134">
        <v>99</v>
      </c>
      <c r="J488" s="36">
        <v>0</v>
      </c>
      <c r="K488" s="37">
        <v>0</v>
      </c>
      <c r="L488" s="37">
        <v>0</v>
      </c>
    </row>
    <row r="489" spans="1:12" s="114" customFormat="1" ht="25.5" customHeight="1">
      <c r="A489" s="130" t="s">
        <v>31</v>
      </c>
      <c r="B489" s="44">
        <v>44</v>
      </c>
      <c r="C489" s="44">
        <v>21</v>
      </c>
      <c r="D489" s="44">
        <v>23</v>
      </c>
      <c r="E489" s="131" t="s">
        <v>32</v>
      </c>
      <c r="F489" s="44">
        <v>51</v>
      </c>
      <c r="G489" s="44">
        <v>19</v>
      </c>
      <c r="H489" s="44">
        <v>32</v>
      </c>
      <c r="I489" s="178">
        <v>100</v>
      </c>
      <c r="J489" s="47">
        <v>0</v>
      </c>
      <c r="K489" s="48">
        <v>0</v>
      </c>
      <c r="L489" s="48">
        <v>0</v>
      </c>
    </row>
    <row r="490" spans="1:12" s="113" customFormat="1" ht="15.75" customHeight="1">
      <c r="A490" s="133">
        <v>30</v>
      </c>
      <c r="B490" s="36">
        <v>10</v>
      </c>
      <c r="C490" s="37">
        <v>5</v>
      </c>
      <c r="D490" s="37">
        <v>5</v>
      </c>
      <c r="E490" s="134">
        <v>65</v>
      </c>
      <c r="F490" s="36">
        <v>8</v>
      </c>
      <c r="G490" s="37">
        <v>1</v>
      </c>
      <c r="H490" s="37">
        <v>7</v>
      </c>
      <c r="I490" s="134">
        <v>101</v>
      </c>
      <c r="J490" s="36">
        <v>0</v>
      </c>
      <c r="K490" s="37">
        <v>0</v>
      </c>
      <c r="L490" s="37">
        <v>0</v>
      </c>
    </row>
    <row r="491" spans="1:12" s="113" customFormat="1" ht="15.75" customHeight="1">
      <c r="A491" s="133">
        <v>31</v>
      </c>
      <c r="B491" s="36">
        <v>6</v>
      </c>
      <c r="C491" s="37">
        <v>4</v>
      </c>
      <c r="D491" s="37">
        <v>2</v>
      </c>
      <c r="E491" s="134">
        <v>66</v>
      </c>
      <c r="F491" s="36">
        <v>6</v>
      </c>
      <c r="G491" s="37">
        <v>3</v>
      </c>
      <c r="H491" s="37">
        <v>3</v>
      </c>
      <c r="I491" s="134">
        <v>102</v>
      </c>
      <c r="J491" s="36">
        <v>0</v>
      </c>
      <c r="K491" s="37">
        <v>0</v>
      </c>
      <c r="L491" s="37">
        <v>0</v>
      </c>
    </row>
    <row r="492" spans="1:12" s="113" customFormat="1" ht="15.75" customHeight="1">
      <c r="A492" s="133">
        <v>32</v>
      </c>
      <c r="B492" s="36">
        <v>6</v>
      </c>
      <c r="C492" s="37">
        <v>4</v>
      </c>
      <c r="D492" s="37">
        <v>2</v>
      </c>
      <c r="E492" s="134">
        <v>67</v>
      </c>
      <c r="F492" s="36">
        <v>13</v>
      </c>
      <c r="G492" s="37">
        <v>7</v>
      </c>
      <c r="H492" s="37">
        <v>6</v>
      </c>
      <c r="I492" s="134">
        <v>103</v>
      </c>
      <c r="J492" s="36">
        <v>0</v>
      </c>
      <c r="K492" s="37">
        <v>0</v>
      </c>
      <c r="L492" s="37">
        <v>0</v>
      </c>
    </row>
    <row r="493" spans="1:12" s="113" customFormat="1" ht="15.75" customHeight="1">
      <c r="A493" s="133">
        <v>33</v>
      </c>
      <c r="B493" s="36">
        <v>13</v>
      </c>
      <c r="C493" s="37">
        <v>5</v>
      </c>
      <c r="D493" s="37">
        <v>8</v>
      </c>
      <c r="E493" s="134">
        <v>68</v>
      </c>
      <c r="F493" s="36">
        <v>12</v>
      </c>
      <c r="G493" s="37">
        <v>4</v>
      </c>
      <c r="H493" s="37">
        <v>8</v>
      </c>
      <c r="I493" s="139" t="s">
        <v>33</v>
      </c>
      <c r="J493" s="39">
        <v>0</v>
      </c>
      <c r="K493" s="40">
        <v>0</v>
      </c>
      <c r="L493" s="40">
        <v>0</v>
      </c>
    </row>
    <row r="494" spans="1:12" s="113" customFormat="1" ht="21" customHeight="1" thickBot="1">
      <c r="A494" s="140">
        <v>34</v>
      </c>
      <c r="B494" s="36">
        <v>9</v>
      </c>
      <c r="C494" s="37">
        <v>3</v>
      </c>
      <c r="D494" s="37">
        <v>6</v>
      </c>
      <c r="E494" s="134">
        <v>69</v>
      </c>
      <c r="F494" s="36">
        <v>12</v>
      </c>
      <c r="G494" s="37">
        <v>4</v>
      </c>
      <c r="H494" s="37">
        <v>8</v>
      </c>
      <c r="I494" s="179" t="s">
        <v>5</v>
      </c>
      <c r="J494" s="47">
        <v>2051</v>
      </c>
      <c r="K494" s="47">
        <v>1026</v>
      </c>
      <c r="L494" s="47">
        <v>1025</v>
      </c>
    </row>
    <row r="495" spans="1:12" s="182" customFormat="1" ht="24" customHeight="1" thickTop="1" thickBot="1">
      <c r="A495" s="173" t="s">
        <v>34</v>
      </c>
      <c r="B495" s="115">
        <v>378</v>
      </c>
      <c r="C495" s="116">
        <v>203</v>
      </c>
      <c r="D495" s="116">
        <v>175</v>
      </c>
      <c r="E495" s="180" t="s">
        <v>36</v>
      </c>
      <c r="F495" s="116">
        <v>1462</v>
      </c>
      <c r="G495" s="116">
        <v>733</v>
      </c>
      <c r="H495" s="116">
        <v>729</v>
      </c>
      <c r="I495" s="181" t="s">
        <v>37</v>
      </c>
      <c r="J495" s="116">
        <v>211</v>
      </c>
      <c r="K495" s="116">
        <v>90</v>
      </c>
      <c r="L495" s="116">
        <v>121</v>
      </c>
    </row>
    <row r="496" spans="1:12" s="113" customFormat="1" ht="24" customHeight="1" thickBot="1">
      <c r="A496" s="142"/>
      <c r="B496" s="143" t="s">
        <v>39</v>
      </c>
      <c r="C496" s="144"/>
      <c r="D496" s="145"/>
      <c r="E496" s="146"/>
      <c r="F496" s="142"/>
      <c r="G496" s="147" t="s">
        <v>165</v>
      </c>
      <c r="H496" s="142"/>
      <c r="I496" s="146"/>
      <c r="J496" s="142"/>
      <c r="K496" s="183" t="s">
        <v>116</v>
      </c>
      <c r="L496" s="149"/>
    </row>
    <row r="497" spans="1:12" s="154" customFormat="1" ht="21" customHeight="1">
      <c r="A497" s="150" t="s">
        <v>1</v>
      </c>
      <c r="B497" s="151" t="s">
        <v>2</v>
      </c>
      <c r="C497" s="151" t="s">
        <v>3</v>
      </c>
      <c r="D497" s="152" t="s">
        <v>4</v>
      </c>
      <c r="E497" s="150" t="s">
        <v>1</v>
      </c>
      <c r="F497" s="151" t="s">
        <v>2</v>
      </c>
      <c r="G497" s="151" t="s">
        <v>3</v>
      </c>
      <c r="H497" s="152" t="s">
        <v>4</v>
      </c>
      <c r="I497" s="150" t="s">
        <v>1</v>
      </c>
      <c r="J497" s="151" t="s">
        <v>2</v>
      </c>
      <c r="K497" s="151" t="s">
        <v>3</v>
      </c>
      <c r="L497" s="153" t="s">
        <v>4</v>
      </c>
    </row>
    <row r="498" spans="1:12" s="114" customFormat="1" ht="25.5" customHeight="1">
      <c r="A498" s="130" t="s">
        <v>6</v>
      </c>
      <c r="B498" s="44">
        <v>33</v>
      </c>
      <c r="C498" s="44">
        <v>17</v>
      </c>
      <c r="D498" s="44">
        <v>16</v>
      </c>
      <c r="E498" s="131" t="s">
        <v>7</v>
      </c>
      <c r="F498" s="44">
        <v>66</v>
      </c>
      <c r="G498" s="44">
        <v>28</v>
      </c>
      <c r="H498" s="44">
        <v>38</v>
      </c>
      <c r="I498" s="131" t="s">
        <v>8</v>
      </c>
      <c r="J498" s="44">
        <v>39</v>
      </c>
      <c r="K498" s="44">
        <v>19</v>
      </c>
      <c r="L498" s="44">
        <v>20</v>
      </c>
    </row>
    <row r="499" spans="1:12" s="113" customFormat="1" ht="15.75" customHeight="1">
      <c r="A499" s="17">
        <v>0</v>
      </c>
      <c r="B499" s="36">
        <v>5</v>
      </c>
      <c r="C499" s="37">
        <v>3</v>
      </c>
      <c r="D499" s="37">
        <v>2</v>
      </c>
      <c r="E499" s="134">
        <v>35</v>
      </c>
      <c r="F499" s="36">
        <v>14</v>
      </c>
      <c r="G499" s="37">
        <v>6</v>
      </c>
      <c r="H499" s="37">
        <v>8</v>
      </c>
      <c r="I499" s="134">
        <v>70</v>
      </c>
      <c r="J499" s="36">
        <v>8</v>
      </c>
      <c r="K499" s="37">
        <v>4</v>
      </c>
      <c r="L499" s="37">
        <v>4</v>
      </c>
    </row>
    <row r="500" spans="1:12" s="113" customFormat="1" ht="15.75" customHeight="1">
      <c r="A500" s="133">
        <v>1</v>
      </c>
      <c r="B500" s="36">
        <v>8</v>
      </c>
      <c r="C500" s="37">
        <v>4</v>
      </c>
      <c r="D500" s="37">
        <v>4</v>
      </c>
      <c r="E500" s="134">
        <v>36</v>
      </c>
      <c r="F500" s="36">
        <v>8</v>
      </c>
      <c r="G500" s="37">
        <v>5</v>
      </c>
      <c r="H500" s="37">
        <v>3</v>
      </c>
      <c r="I500" s="134">
        <v>71</v>
      </c>
      <c r="J500" s="36">
        <v>7</v>
      </c>
      <c r="K500" s="37">
        <v>5</v>
      </c>
      <c r="L500" s="37">
        <v>2</v>
      </c>
    </row>
    <row r="501" spans="1:12" s="113" customFormat="1" ht="15.75" customHeight="1">
      <c r="A501" s="133">
        <v>2</v>
      </c>
      <c r="B501" s="36">
        <v>8</v>
      </c>
      <c r="C501" s="37">
        <v>4</v>
      </c>
      <c r="D501" s="37">
        <v>4</v>
      </c>
      <c r="E501" s="134">
        <v>37</v>
      </c>
      <c r="F501" s="36">
        <v>12</v>
      </c>
      <c r="G501" s="37">
        <v>4</v>
      </c>
      <c r="H501" s="37">
        <v>8</v>
      </c>
      <c r="I501" s="134">
        <v>72</v>
      </c>
      <c r="J501" s="36">
        <v>8</v>
      </c>
      <c r="K501" s="37">
        <v>3</v>
      </c>
      <c r="L501" s="37">
        <v>5</v>
      </c>
    </row>
    <row r="502" spans="1:12" s="113" customFormat="1" ht="15.75" customHeight="1">
      <c r="A502" s="133">
        <v>3</v>
      </c>
      <c r="B502" s="36">
        <v>10</v>
      </c>
      <c r="C502" s="37">
        <v>5</v>
      </c>
      <c r="D502" s="37">
        <v>5</v>
      </c>
      <c r="E502" s="134">
        <v>38</v>
      </c>
      <c r="F502" s="36">
        <v>16</v>
      </c>
      <c r="G502" s="37">
        <v>5</v>
      </c>
      <c r="H502" s="37">
        <v>11</v>
      </c>
      <c r="I502" s="134">
        <v>73</v>
      </c>
      <c r="J502" s="36">
        <v>8</v>
      </c>
      <c r="K502" s="37">
        <v>4</v>
      </c>
      <c r="L502" s="37">
        <v>4</v>
      </c>
    </row>
    <row r="503" spans="1:12" s="113" customFormat="1" ht="18" customHeight="1">
      <c r="A503" s="135">
        <v>4</v>
      </c>
      <c r="B503" s="105">
        <v>2</v>
      </c>
      <c r="C503" s="40">
        <v>1</v>
      </c>
      <c r="D503" s="40">
        <v>1</v>
      </c>
      <c r="E503" s="136">
        <v>39</v>
      </c>
      <c r="F503" s="39">
        <v>16</v>
      </c>
      <c r="G503" s="40">
        <v>8</v>
      </c>
      <c r="H503" s="40">
        <v>8</v>
      </c>
      <c r="I503" s="136">
        <v>74</v>
      </c>
      <c r="J503" s="39">
        <v>8</v>
      </c>
      <c r="K503" s="40">
        <v>3</v>
      </c>
      <c r="L503" s="40">
        <v>5</v>
      </c>
    </row>
    <row r="504" spans="1:12" s="114" customFormat="1" ht="25.5" customHeight="1">
      <c r="A504" s="130" t="s">
        <v>10</v>
      </c>
      <c r="B504" s="44">
        <v>80</v>
      </c>
      <c r="C504" s="44">
        <v>40</v>
      </c>
      <c r="D504" s="44">
        <v>40</v>
      </c>
      <c r="E504" s="131" t="s">
        <v>11</v>
      </c>
      <c r="F504" s="44">
        <v>126</v>
      </c>
      <c r="G504" s="44">
        <v>68</v>
      </c>
      <c r="H504" s="44">
        <v>58</v>
      </c>
      <c r="I504" s="131" t="s">
        <v>12</v>
      </c>
      <c r="J504" s="44">
        <v>27</v>
      </c>
      <c r="K504" s="44">
        <v>15</v>
      </c>
      <c r="L504" s="44">
        <v>12</v>
      </c>
    </row>
    <row r="505" spans="1:12" s="113" customFormat="1" ht="15.75" customHeight="1">
      <c r="A505" s="133">
        <v>5</v>
      </c>
      <c r="B505" s="36">
        <v>11</v>
      </c>
      <c r="C505" s="37">
        <v>6</v>
      </c>
      <c r="D505" s="37">
        <v>5</v>
      </c>
      <c r="E505" s="134">
        <v>40</v>
      </c>
      <c r="F505" s="36">
        <v>20</v>
      </c>
      <c r="G505" s="37">
        <v>6</v>
      </c>
      <c r="H505" s="37">
        <v>14</v>
      </c>
      <c r="I505" s="134">
        <v>75</v>
      </c>
      <c r="J505" s="36">
        <v>11</v>
      </c>
      <c r="K505" s="37">
        <v>5</v>
      </c>
      <c r="L505" s="37">
        <v>6</v>
      </c>
    </row>
    <row r="506" spans="1:12" s="113" customFormat="1" ht="15.75" customHeight="1">
      <c r="A506" s="133">
        <v>6</v>
      </c>
      <c r="B506" s="36">
        <v>13</v>
      </c>
      <c r="C506" s="37">
        <v>9</v>
      </c>
      <c r="D506" s="37">
        <v>4</v>
      </c>
      <c r="E506" s="134">
        <v>41</v>
      </c>
      <c r="F506" s="36">
        <v>19</v>
      </c>
      <c r="G506" s="37">
        <v>11</v>
      </c>
      <c r="H506" s="37">
        <v>8</v>
      </c>
      <c r="I506" s="134">
        <v>76</v>
      </c>
      <c r="J506" s="36">
        <v>7</v>
      </c>
      <c r="K506" s="37">
        <v>5</v>
      </c>
      <c r="L506" s="37">
        <v>2</v>
      </c>
    </row>
    <row r="507" spans="1:12" s="113" customFormat="1" ht="15.75" customHeight="1">
      <c r="A507" s="133">
        <v>7</v>
      </c>
      <c r="B507" s="36">
        <v>15</v>
      </c>
      <c r="C507" s="37">
        <v>8</v>
      </c>
      <c r="D507" s="37">
        <v>7</v>
      </c>
      <c r="E507" s="134">
        <v>42</v>
      </c>
      <c r="F507" s="36">
        <v>27</v>
      </c>
      <c r="G507" s="37">
        <v>13</v>
      </c>
      <c r="H507" s="37">
        <v>14</v>
      </c>
      <c r="I507" s="134">
        <v>77</v>
      </c>
      <c r="J507" s="36">
        <v>6</v>
      </c>
      <c r="K507" s="37">
        <v>3</v>
      </c>
      <c r="L507" s="37">
        <v>3</v>
      </c>
    </row>
    <row r="508" spans="1:12" s="113" customFormat="1" ht="15.75" customHeight="1">
      <c r="A508" s="133">
        <v>8</v>
      </c>
      <c r="B508" s="36">
        <v>15</v>
      </c>
      <c r="C508" s="37">
        <v>6</v>
      </c>
      <c r="D508" s="37">
        <v>9</v>
      </c>
      <c r="E508" s="134">
        <v>43</v>
      </c>
      <c r="F508" s="36">
        <v>31</v>
      </c>
      <c r="G508" s="37">
        <v>19</v>
      </c>
      <c r="H508" s="37">
        <v>12</v>
      </c>
      <c r="I508" s="134">
        <v>78</v>
      </c>
      <c r="J508" s="36">
        <v>2</v>
      </c>
      <c r="K508" s="37">
        <v>2</v>
      </c>
      <c r="L508" s="37">
        <v>0</v>
      </c>
    </row>
    <row r="509" spans="1:12" s="113" customFormat="1" ht="18" customHeight="1">
      <c r="A509" s="135">
        <v>9</v>
      </c>
      <c r="B509" s="39">
        <v>26</v>
      </c>
      <c r="C509" s="40">
        <v>11</v>
      </c>
      <c r="D509" s="40">
        <v>15</v>
      </c>
      <c r="E509" s="136">
        <v>44</v>
      </c>
      <c r="F509" s="39">
        <v>29</v>
      </c>
      <c r="G509" s="40">
        <v>19</v>
      </c>
      <c r="H509" s="40">
        <v>10</v>
      </c>
      <c r="I509" s="136">
        <v>79</v>
      </c>
      <c r="J509" s="39">
        <v>1</v>
      </c>
      <c r="K509" s="40">
        <v>0</v>
      </c>
      <c r="L509" s="40">
        <v>1</v>
      </c>
    </row>
    <row r="510" spans="1:12" s="114" customFormat="1" ht="25.5" customHeight="1">
      <c r="A510" s="130" t="s">
        <v>19</v>
      </c>
      <c r="B510" s="44">
        <v>131</v>
      </c>
      <c r="C510" s="44">
        <v>65</v>
      </c>
      <c r="D510" s="44">
        <v>66</v>
      </c>
      <c r="E510" s="131" t="s">
        <v>20</v>
      </c>
      <c r="F510" s="44">
        <v>139</v>
      </c>
      <c r="G510" s="44">
        <v>65</v>
      </c>
      <c r="H510" s="44">
        <v>74</v>
      </c>
      <c r="I510" s="131" t="s">
        <v>21</v>
      </c>
      <c r="J510" s="44">
        <v>11</v>
      </c>
      <c r="K510" s="44">
        <v>8</v>
      </c>
      <c r="L510" s="44">
        <v>3</v>
      </c>
    </row>
    <row r="511" spans="1:12" s="113" customFormat="1" ht="15.75" customHeight="1">
      <c r="A511" s="133">
        <v>10</v>
      </c>
      <c r="B511" s="36">
        <v>21</v>
      </c>
      <c r="C511" s="37">
        <v>14</v>
      </c>
      <c r="D511" s="37">
        <v>7</v>
      </c>
      <c r="E511" s="134">
        <v>45</v>
      </c>
      <c r="F511" s="36">
        <v>24</v>
      </c>
      <c r="G511" s="37">
        <v>10</v>
      </c>
      <c r="H511" s="37">
        <v>14</v>
      </c>
      <c r="I511" s="134">
        <v>80</v>
      </c>
      <c r="J511" s="36">
        <v>2</v>
      </c>
      <c r="K511" s="37">
        <v>1</v>
      </c>
      <c r="L511" s="37">
        <v>1</v>
      </c>
    </row>
    <row r="512" spans="1:12" s="113" customFormat="1" ht="15.75" customHeight="1">
      <c r="A512" s="133">
        <v>11</v>
      </c>
      <c r="B512" s="36">
        <v>20</v>
      </c>
      <c r="C512" s="37">
        <v>8</v>
      </c>
      <c r="D512" s="37">
        <v>12</v>
      </c>
      <c r="E512" s="134">
        <v>46</v>
      </c>
      <c r="F512" s="36">
        <v>32</v>
      </c>
      <c r="G512" s="37">
        <v>15</v>
      </c>
      <c r="H512" s="37">
        <v>17</v>
      </c>
      <c r="I512" s="134">
        <v>81</v>
      </c>
      <c r="J512" s="36">
        <v>5</v>
      </c>
      <c r="K512" s="37">
        <v>4</v>
      </c>
      <c r="L512" s="37">
        <v>1</v>
      </c>
    </row>
    <row r="513" spans="1:12" s="113" customFormat="1" ht="15.75" customHeight="1">
      <c r="A513" s="133">
        <v>12</v>
      </c>
      <c r="B513" s="36">
        <v>34</v>
      </c>
      <c r="C513" s="37">
        <v>19</v>
      </c>
      <c r="D513" s="37">
        <v>15</v>
      </c>
      <c r="E513" s="134">
        <v>47</v>
      </c>
      <c r="F513" s="36">
        <v>31</v>
      </c>
      <c r="G513" s="37">
        <v>15</v>
      </c>
      <c r="H513" s="37">
        <v>16</v>
      </c>
      <c r="I513" s="134">
        <v>82</v>
      </c>
      <c r="J513" s="36">
        <v>2</v>
      </c>
      <c r="K513" s="37">
        <v>1</v>
      </c>
      <c r="L513" s="37">
        <v>1</v>
      </c>
    </row>
    <row r="514" spans="1:12" s="113" customFormat="1" ht="15.75" customHeight="1">
      <c r="A514" s="133">
        <v>13</v>
      </c>
      <c r="B514" s="36">
        <v>24</v>
      </c>
      <c r="C514" s="37">
        <v>10</v>
      </c>
      <c r="D514" s="37">
        <v>14</v>
      </c>
      <c r="E514" s="134">
        <v>48</v>
      </c>
      <c r="F514" s="36">
        <v>21</v>
      </c>
      <c r="G514" s="37">
        <v>9</v>
      </c>
      <c r="H514" s="37">
        <v>12</v>
      </c>
      <c r="I514" s="134">
        <v>83</v>
      </c>
      <c r="J514" s="36">
        <v>2</v>
      </c>
      <c r="K514" s="37">
        <v>2</v>
      </c>
      <c r="L514" s="37">
        <v>0</v>
      </c>
    </row>
    <row r="515" spans="1:12" s="113" customFormat="1" ht="18" customHeight="1">
      <c r="A515" s="135">
        <v>14</v>
      </c>
      <c r="B515" s="39">
        <v>32</v>
      </c>
      <c r="C515" s="40">
        <v>14</v>
      </c>
      <c r="D515" s="40">
        <v>18</v>
      </c>
      <c r="E515" s="136">
        <v>49</v>
      </c>
      <c r="F515" s="39">
        <v>31</v>
      </c>
      <c r="G515" s="40">
        <v>16</v>
      </c>
      <c r="H515" s="40">
        <v>15</v>
      </c>
      <c r="I515" s="136">
        <v>84</v>
      </c>
      <c r="J515" s="39">
        <v>0</v>
      </c>
      <c r="K515" s="40">
        <v>0</v>
      </c>
      <c r="L515" s="40">
        <v>0</v>
      </c>
    </row>
    <row r="516" spans="1:12" s="114" customFormat="1" ht="25.5" customHeight="1">
      <c r="A516" s="130" t="s">
        <v>22</v>
      </c>
      <c r="B516" s="44">
        <v>85</v>
      </c>
      <c r="C516" s="44">
        <v>43</v>
      </c>
      <c r="D516" s="44">
        <v>42</v>
      </c>
      <c r="E516" s="131" t="s">
        <v>23</v>
      </c>
      <c r="F516" s="44">
        <v>97</v>
      </c>
      <c r="G516" s="44">
        <v>50</v>
      </c>
      <c r="H516" s="44">
        <v>47</v>
      </c>
      <c r="I516" s="131" t="s">
        <v>24</v>
      </c>
      <c r="J516" s="44">
        <v>6</v>
      </c>
      <c r="K516" s="44">
        <v>3</v>
      </c>
      <c r="L516" s="44">
        <v>3</v>
      </c>
    </row>
    <row r="517" spans="1:12" s="113" customFormat="1" ht="15.75" customHeight="1">
      <c r="A517" s="133">
        <v>15</v>
      </c>
      <c r="B517" s="36">
        <v>20</v>
      </c>
      <c r="C517" s="37">
        <v>12</v>
      </c>
      <c r="D517" s="37">
        <v>8</v>
      </c>
      <c r="E517" s="134">
        <v>50</v>
      </c>
      <c r="F517" s="36">
        <v>26</v>
      </c>
      <c r="G517" s="37">
        <v>16</v>
      </c>
      <c r="H517" s="37">
        <v>10</v>
      </c>
      <c r="I517" s="134">
        <v>85</v>
      </c>
      <c r="J517" s="36">
        <v>2</v>
      </c>
      <c r="K517" s="37">
        <v>0</v>
      </c>
      <c r="L517" s="37">
        <v>2</v>
      </c>
    </row>
    <row r="518" spans="1:12" s="113" customFormat="1" ht="15.75" customHeight="1">
      <c r="A518" s="133">
        <v>16</v>
      </c>
      <c r="B518" s="36">
        <v>27</v>
      </c>
      <c r="C518" s="37">
        <v>14</v>
      </c>
      <c r="D518" s="37">
        <v>13</v>
      </c>
      <c r="E518" s="134">
        <v>51</v>
      </c>
      <c r="F518" s="36">
        <v>20</v>
      </c>
      <c r="G518" s="37">
        <v>9</v>
      </c>
      <c r="H518" s="37">
        <v>11</v>
      </c>
      <c r="I518" s="134">
        <v>86</v>
      </c>
      <c r="J518" s="36">
        <v>1</v>
      </c>
      <c r="K518" s="37">
        <v>1</v>
      </c>
      <c r="L518" s="37">
        <v>0</v>
      </c>
    </row>
    <row r="519" spans="1:12" s="113" customFormat="1" ht="15.75" customHeight="1">
      <c r="A519" s="133">
        <v>17</v>
      </c>
      <c r="B519" s="36">
        <v>7</v>
      </c>
      <c r="C519" s="37">
        <v>4</v>
      </c>
      <c r="D519" s="37">
        <v>3</v>
      </c>
      <c r="E519" s="134">
        <v>52</v>
      </c>
      <c r="F519" s="36">
        <v>21</v>
      </c>
      <c r="G519" s="37">
        <v>10</v>
      </c>
      <c r="H519" s="37">
        <v>11</v>
      </c>
      <c r="I519" s="134">
        <v>87</v>
      </c>
      <c r="J519" s="36">
        <v>1</v>
      </c>
      <c r="K519" s="37">
        <v>1</v>
      </c>
      <c r="L519" s="37">
        <v>0</v>
      </c>
    </row>
    <row r="520" spans="1:12" s="113" customFormat="1" ht="15.75" customHeight="1">
      <c r="A520" s="133">
        <v>18</v>
      </c>
      <c r="B520" s="36">
        <v>20</v>
      </c>
      <c r="C520" s="37">
        <v>8</v>
      </c>
      <c r="D520" s="37">
        <v>12</v>
      </c>
      <c r="E520" s="134">
        <v>53</v>
      </c>
      <c r="F520" s="36">
        <v>15</v>
      </c>
      <c r="G520" s="37">
        <v>7</v>
      </c>
      <c r="H520" s="37">
        <v>8</v>
      </c>
      <c r="I520" s="134">
        <v>88</v>
      </c>
      <c r="J520" s="36">
        <v>2</v>
      </c>
      <c r="K520" s="37">
        <v>1</v>
      </c>
      <c r="L520" s="37">
        <v>1</v>
      </c>
    </row>
    <row r="521" spans="1:12" s="113" customFormat="1" ht="18" customHeight="1">
      <c r="A521" s="135">
        <v>19</v>
      </c>
      <c r="B521" s="39">
        <v>11</v>
      </c>
      <c r="C521" s="40">
        <v>5</v>
      </c>
      <c r="D521" s="40">
        <v>6</v>
      </c>
      <c r="E521" s="136">
        <v>54</v>
      </c>
      <c r="F521" s="39">
        <v>15</v>
      </c>
      <c r="G521" s="40">
        <v>8</v>
      </c>
      <c r="H521" s="40">
        <v>7</v>
      </c>
      <c r="I521" s="136">
        <v>89</v>
      </c>
      <c r="J521" s="39">
        <v>0</v>
      </c>
      <c r="K521" s="40">
        <v>0</v>
      </c>
      <c r="L521" s="40">
        <v>0</v>
      </c>
    </row>
    <row r="522" spans="1:12" s="114" customFormat="1" ht="25.5" customHeight="1">
      <c r="A522" s="130" t="s">
        <v>25</v>
      </c>
      <c r="B522" s="44">
        <v>35</v>
      </c>
      <c r="C522" s="44">
        <v>15</v>
      </c>
      <c r="D522" s="44">
        <v>20</v>
      </c>
      <c r="E522" s="131" t="s">
        <v>26</v>
      </c>
      <c r="F522" s="44">
        <v>51</v>
      </c>
      <c r="G522" s="44">
        <v>27</v>
      </c>
      <c r="H522" s="44">
        <v>24</v>
      </c>
      <c r="I522" s="131" t="s">
        <v>27</v>
      </c>
      <c r="J522" s="44">
        <v>10</v>
      </c>
      <c r="K522" s="44">
        <v>4</v>
      </c>
      <c r="L522" s="44">
        <v>6</v>
      </c>
    </row>
    <row r="523" spans="1:12" s="113" customFormat="1" ht="15.75" customHeight="1">
      <c r="A523" s="133">
        <v>20</v>
      </c>
      <c r="B523" s="36">
        <v>11</v>
      </c>
      <c r="C523" s="37">
        <v>5</v>
      </c>
      <c r="D523" s="37">
        <v>6</v>
      </c>
      <c r="E523" s="134">
        <v>55</v>
      </c>
      <c r="F523" s="36">
        <v>14</v>
      </c>
      <c r="G523" s="37">
        <v>8</v>
      </c>
      <c r="H523" s="37">
        <v>6</v>
      </c>
      <c r="I523" s="134">
        <v>90</v>
      </c>
      <c r="J523" s="36">
        <v>3</v>
      </c>
      <c r="K523" s="37">
        <v>1</v>
      </c>
      <c r="L523" s="37">
        <v>2</v>
      </c>
    </row>
    <row r="524" spans="1:12" s="113" customFormat="1" ht="15.75" customHeight="1">
      <c r="A524" s="133">
        <v>21</v>
      </c>
      <c r="B524" s="36">
        <v>9</v>
      </c>
      <c r="C524" s="37">
        <v>4</v>
      </c>
      <c r="D524" s="37">
        <v>5</v>
      </c>
      <c r="E524" s="134">
        <v>56</v>
      </c>
      <c r="F524" s="36">
        <v>16</v>
      </c>
      <c r="G524" s="37">
        <v>9</v>
      </c>
      <c r="H524" s="37">
        <v>7</v>
      </c>
      <c r="I524" s="134">
        <v>91</v>
      </c>
      <c r="J524" s="36">
        <v>2</v>
      </c>
      <c r="K524" s="37">
        <v>1</v>
      </c>
      <c r="L524" s="37">
        <v>1</v>
      </c>
    </row>
    <row r="525" spans="1:12" s="113" customFormat="1" ht="15.75" customHeight="1">
      <c r="A525" s="133">
        <v>22</v>
      </c>
      <c r="B525" s="36">
        <v>6</v>
      </c>
      <c r="C525" s="37">
        <v>2</v>
      </c>
      <c r="D525" s="37">
        <v>4</v>
      </c>
      <c r="E525" s="134">
        <v>57</v>
      </c>
      <c r="F525" s="36">
        <v>10</v>
      </c>
      <c r="G525" s="37">
        <v>3</v>
      </c>
      <c r="H525" s="37">
        <v>7</v>
      </c>
      <c r="I525" s="134">
        <v>92</v>
      </c>
      <c r="J525" s="36">
        <v>2</v>
      </c>
      <c r="K525" s="37">
        <v>0</v>
      </c>
      <c r="L525" s="37">
        <v>2</v>
      </c>
    </row>
    <row r="526" spans="1:12" s="113" customFormat="1" ht="15.75" customHeight="1">
      <c r="A526" s="133">
        <v>23</v>
      </c>
      <c r="B526" s="36">
        <v>6</v>
      </c>
      <c r="C526" s="37">
        <v>2</v>
      </c>
      <c r="D526" s="37">
        <v>4</v>
      </c>
      <c r="E526" s="134">
        <v>58</v>
      </c>
      <c r="F526" s="36">
        <v>6</v>
      </c>
      <c r="G526" s="37">
        <v>4</v>
      </c>
      <c r="H526" s="37">
        <v>2</v>
      </c>
      <c r="I526" s="134">
        <v>93</v>
      </c>
      <c r="J526" s="36">
        <v>2</v>
      </c>
      <c r="K526" s="37">
        <v>2</v>
      </c>
      <c r="L526" s="37">
        <v>0</v>
      </c>
    </row>
    <row r="527" spans="1:12" s="113" customFormat="1" ht="18" customHeight="1">
      <c r="A527" s="135">
        <v>24</v>
      </c>
      <c r="B527" s="39">
        <v>3</v>
      </c>
      <c r="C527" s="40">
        <v>2</v>
      </c>
      <c r="D527" s="40">
        <v>1</v>
      </c>
      <c r="E527" s="136">
        <v>59</v>
      </c>
      <c r="F527" s="39">
        <v>5</v>
      </c>
      <c r="G527" s="40">
        <v>3</v>
      </c>
      <c r="H527" s="40">
        <v>2</v>
      </c>
      <c r="I527" s="136">
        <v>94</v>
      </c>
      <c r="J527" s="39">
        <v>1</v>
      </c>
      <c r="K527" s="40">
        <v>0</v>
      </c>
      <c r="L527" s="40">
        <v>1</v>
      </c>
    </row>
    <row r="528" spans="1:12" s="114" customFormat="1" ht="25.5" customHeight="1">
      <c r="A528" s="130" t="s">
        <v>28</v>
      </c>
      <c r="B528" s="44">
        <v>46</v>
      </c>
      <c r="C528" s="44">
        <v>23</v>
      </c>
      <c r="D528" s="44">
        <v>23</v>
      </c>
      <c r="E528" s="131" t="s">
        <v>29</v>
      </c>
      <c r="F528" s="44">
        <v>47</v>
      </c>
      <c r="G528" s="44">
        <v>24</v>
      </c>
      <c r="H528" s="44">
        <v>23</v>
      </c>
      <c r="I528" s="138" t="s">
        <v>30</v>
      </c>
      <c r="J528" s="44">
        <v>4</v>
      </c>
      <c r="K528" s="44">
        <v>2</v>
      </c>
      <c r="L528" s="44">
        <v>2</v>
      </c>
    </row>
    <row r="529" spans="1:12" s="113" customFormat="1" ht="15.75" customHeight="1">
      <c r="A529" s="133">
        <v>25</v>
      </c>
      <c r="B529" s="36">
        <v>10</v>
      </c>
      <c r="C529" s="37">
        <v>6</v>
      </c>
      <c r="D529" s="37">
        <v>4</v>
      </c>
      <c r="E529" s="134">
        <v>60</v>
      </c>
      <c r="F529" s="36">
        <v>16</v>
      </c>
      <c r="G529" s="37">
        <v>10</v>
      </c>
      <c r="H529" s="37">
        <v>6</v>
      </c>
      <c r="I529" s="134">
        <v>95</v>
      </c>
      <c r="J529" s="36">
        <v>1</v>
      </c>
      <c r="K529" s="37">
        <v>1</v>
      </c>
      <c r="L529" s="37">
        <v>0</v>
      </c>
    </row>
    <row r="530" spans="1:12" s="113" customFormat="1" ht="15.75" customHeight="1">
      <c r="A530" s="133">
        <v>26</v>
      </c>
      <c r="B530" s="36">
        <v>16</v>
      </c>
      <c r="C530" s="37">
        <v>10</v>
      </c>
      <c r="D530" s="37">
        <v>6</v>
      </c>
      <c r="E530" s="134">
        <v>61</v>
      </c>
      <c r="F530" s="36">
        <v>11</v>
      </c>
      <c r="G530" s="37">
        <v>6</v>
      </c>
      <c r="H530" s="37">
        <v>5</v>
      </c>
      <c r="I530" s="134">
        <v>96</v>
      </c>
      <c r="J530" s="36">
        <v>0</v>
      </c>
      <c r="K530" s="37">
        <v>0</v>
      </c>
      <c r="L530" s="37">
        <v>0</v>
      </c>
    </row>
    <row r="531" spans="1:12" s="113" customFormat="1" ht="15.75" customHeight="1">
      <c r="A531" s="133">
        <v>27</v>
      </c>
      <c r="B531" s="36">
        <v>3</v>
      </c>
      <c r="C531" s="37">
        <v>0</v>
      </c>
      <c r="D531" s="37">
        <v>3</v>
      </c>
      <c r="E531" s="134">
        <v>62</v>
      </c>
      <c r="F531" s="36">
        <v>5</v>
      </c>
      <c r="G531" s="37">
        <v>4</v>
      </c>
      <c r="H531" s="37">
        <v>1</v>
      </c>
      <c r="I531" s="134">
        <v>97</v>
      </c>
      <c r="J531" s="36">
        <v>0</v>
      </c>
      <c r="K531" s="37">
        <v>0</v>
      </c>
      <c r="L531" s="37">
        <v>0</v>
      </c>
    </row>
    <row r="532" spans="1:12" s="113" customFormat="1" ht="15.75" customHeight="1">
      <c r="A532" s="133">
        <v>28</v>
      </c>
      <c r="B532" s="36">
        <v>8</v>
      </c>
      <c r="C532" s="37">
        <v>4</v>
      </c>
      <c r="D532" s="37">
        <v>4</v>
      </c>
      <c r="E532" s="134">
        <v>63</v>
      </c>
      <c r="F532" s="36">
        <v>5</v>
      </c>
      <c r="G532" s="37">
        <v>1</v>
      </c>
      <c r="H532" s="37">
        <v>4</v>
      </c>
      <c r="I532" s="134">
        <v>98</v>
      </c>
      <c r="J532" s="36">
        <v>0</v>
      </c>
      <c r="K532" s="37">
        <v>0</v>
      </c>
      <c r="L532" s="37">
        <v>0</v>
      </c>
    </row>
    <row r="533" spans="1:12" s="113" customFormat="1" ht="18" customHeight="1">
      <c r="A533" s="135">
        <v>29</v>
      </c>
      <c r="B533" s="39">
        <v>9</v>
      </c>
      <c r="C533" s="40">
        <v>3</v>
      </c>
      <c r="D533" s="40">
        <v>6</v>
      </c>
      <c r="E533" s="136">
        <v>64</v>
      </c>
      <c r="F533" s="39">
        <v>10</v>
      </c>
      <c r="G533" s="40">
        <v>3</v>
      </c>
      <c r="H533" s="40">
        <v>7</v>
      </c>
      <c r="I533" s="134">
        <v>99</v>
      </c>
      <c r="J533" s="36">
        <v>1</v>
      </c>
      <c r="K533" s="37">
        <v>1</v>
      </c>
      <c r="L533" s="37">
        <v>0</v>
      </c>
    </row>
    <row r="534" spans="1:12" s="114" customFormat="1" ht="25.5" customHeight="1">
      <c r="A534" s="130" t="s">
        <v>31</v>
      </c>
      <c r="B534" s="44">
        <v>48</v>
      </c>
      <c r="C534" s="44">
        <v>22</v>
      </c>
      <c r="D534" s="44">
        <v>26</v>
      </c>
      <c r="E534" s="131" t="s">
        <v>32</v>
      </c>
      <c r="F534" s="44">
        <v>41</v>
      </c>
      <c r="G534" s="44">
        <v>19</v>
      </c>
      <c r="H534" s="44">
        <v>22</v>
      </c>
      <c r="I534" s="178">
        <v>100</v>
      </c>
      <c r="J534" s="47">
        <v>1</v>
      </c>
      <c r="K534" s="48">
        <v>0</v>
      </c>
      <c r="L534" s="48">
        <v>1</v>
      </c>
    </row>
    <row r="535" spans="1:12" s="113" customFormat="1" ht="15.75" customHeight="1">
      <c r="A535" s="133">
        <v>30</v>
      </c>
      <c r="B535" s="36">
        <v>9</v>
      </c>
      <c r="C535" s="37">
        <v>4</v>
      </c>
      <c r="D535" s="37">
        <v>5</v>
      </c>
      <c r="E535" s="134">
        <v>65</v>
      </c>
      <c r="F535" s="36">
        <v>9</v>
      </c>
      <c r="G535" s="37">
        <v>5</v>
      </c>
      <c r="H535" s="37">
        <v>4</v>
      </c>
      <c r="I535" s="134">
        <v>101</v>
      </c>
      <c r="J535" s="36">
        <v>0</v>
      </c>
      <c r="K535" s="37">
        <v>0</v>
      </c>
      <c r="L535" s="37">
        <v>0</v>
      </c>
    </row>
    <row r="536" spans="1:12" s="113" customFormat="1" ht="15.75" customHeight="1">
      <c r="A536" s="133">
        <v>31</v>
      </c>
      <c r="B536" s="36">
        <v>15</v>
      </c>
      <c r="C536" s="37">
        <v>9</v>
      </c>
      <c r="D536" s="37">
        <v>6</v>
      </c>
      <c r="E536" s="134">
        <v>66</v>
      </c>
      <c r="F536" s="36">
        <v>11</v>
      </c>
      <c r="G536" s="37">
        <v>5</v>
      </c>
      <c r="H536" s="37">
        <v>6</v>
      </c>
      <c r="I536" s="134">
        <v>102</v>
      </c>
      <c r="J536" s="36">
        <v>0</v>
      </c>
      <c r="K536" s="37">
        <v>0</v>
      </c>
      <c r="L536" s="37">
        <v>0</v>
      </c>
    </row>
    <row r="537" spans="1:12" s="113" customFormat="1" ht="15.75" customHeight="1">
      <c r="A537" s="133">
        <v>32</v>
      </c>
      <c r="B537" s="36">
        <v>13</v>
      </c>
      <c r="C537" s="37">
        <v>4</v>
      </c>
      <c r="D537" s="37">
        <v>9</v>
      </c>
      <c r="E537" s="134">
        <v>67</v>
      </c>
      <c r="F537" s="36">
        <v>4</v>
      </c>
      <c r="G537" s="37">
        <v>2</v>
      </c>
      <c r="H537" s="37">
        <v>2</v>
      </c>
      <c r="I537" s="134">
        <v>103</v>
      </c>
      <c r="J537" s="36">
        <v>1</v>
      </c>
      <c r="K537" s="37">
        <v>0</v>
      </c>
      <c r="L537" s="37">
        <v>1</v>
      </c>
    </row>
    <row r="538" spans="1:12" s="113" customFormat="1" ht="15.75" customHeight="1">
      <c r="A538" s="133">
        <v>33</v>
      </c>
      <c r="B538" s="36">
        <v>7</v>
      </c>
      <c r="C538" s="37">
        <v>3</v>
      </c>
      <c r="D538" s="37">
        <v>4</v>
      </c>
      <c r="E538" s="134">
        <v>68</v>
      </c>
      <c r="F538" s="36">
        <v>10</v>
      </c>
      <c r="G538" s="37">
        <v>4</v>
      </c>
      <c r="H538" s="37">
        <v>6</v>
      </c>
      <c r="I538" s="139" t="s">
        <v>33</v>
      </c>
      <c r="J538" s="39">
        <v>0</v>
      </c>
      <c r="K538" s="40">
        <v>0</v>
      </c>
      <c r="L538" s="40">
        <v>0</v>
      </c>
    </row>
    <row r="539" spans="1:12" s="113" customFormat="1" ht="21" customHeight="1" thickBot="1">
      <c r="A539" s="140">
        <v>34</v>
      </c>
      <c r="B539" s="36">
        <v>4</v>
      </c>
      <c r="C539" s="37">
        <v>2</v>
      </c>
      <c r="D539" s="37">
        <v>2</v>
      </c>
      <c r="E539" s="134">
        <v>69</v>
      </c>
      <c r="F539" s="36">
        <v>7</v>
      </c>
      <c r="G539" s="37">
        <v>3</v>
      </c>
      <c r="H539" s="37">
        <v>4</v>
      </c>
      <c r="I539" s="179" t="s">
        <v>5</v>
      </c>
      <c r="J539" s="47">
        <v>1122</v>
      </c>
      <c r="K539" s="47">
        <v>557</v>
      </c>
      <c r="L539" s="47">
        <v>565</v>
      </c>
    </row>
    <row r="540" spans="1:12" s="182" customFormat="1" ht="24" customHeight="1" thickTop="1" thickBot="1">
      <c r="A540" s="173" t="s">
        <v>34</v>
      </c>
      <c r="B540" s="115">
        <v>244</v>
      </c>
      <c r="C540" s="116">
        <v>122</v>
      </c>
      <c r="D540" s="116">
        <v>122</v>
      </c>
      <c r="E540" s="180" t="s">
        <v>36</v>
      </c>
      <c r="F540" s="116">
        <v>740</v>
      </c>
      <c r="G540" s="116">
        <v>365</v>
      </c>
      <c r="H540" s="116">
        <v>375</v>
      </c>
      <c r="I540" s="181" t="s">
        <v>37</v>
      </c>
      <c r="J540" s="116">
        <v>138</v>
      </c>
      <c r="K540" s="116">
        <v>70</v>
      </c>
      <c r="L540" s="116">
        <v>68</v>
      </c>
    </row>
    <row r="541" spans="1:12" s="113" customFormat="1" ht="24" customHeight="1" thickBot="1">
      <c r="A541" s="142"/>
      <c r="B541" s="143" t="s">
        <v>39</v>
      </c>
      <c r="C541" s="144"/>
      <c r="D541" s="145"/>
      <c r="E541" s="146"/>
      <c r="F541" s="142"/>
      <c r="G541" s="147" t="s">
        <v>165</v>
      </c>
      <c r="H541" s="142"/>
      <c r="I541" s="146"/>
      <c r="J541" s="142"/>
      <c r="K541" s="183" t="s">
        <v>117</v>
      </c>
      <c r="L541" s="149"/>
    </row>
    <row r="542" spans="1:12" s="154" customFormat="1" ht="21" customHeight="1">
      <c r="A542" s="150" t="s">
        <v>1</v>
      </c>
      <c r="B542" s="151" t="s">
        <v>2</v>
      </c>
      <c r="C542" s="151" t="s">
        <v>3</v>
      </c>
      <c r="D542" s="152" t="s">
        <v>4</v>
      </c>
      <c r="E542" s="150" t="s">
        <v>1</v>
      </c>
      <c r="F542" s="151" t="s">
        <v>2</v>
      </c>
      <c r="G542" s="151" t="s">
        <v>3</v>
      </c>
      <c r="H542" s="152" t="s">
        <v>4</v>
      </c>
      <c r="I542" s="150" t="s">
        <v>1</v>
      </c>
      <c r="J542" s="151" t="s">
        <v>2</v>
      </c>
      <c r="K542" s="151" t="s">
        <v>3</v>
      </c>
      <c r="L542" s="153" t="s">
        <v>4</v>
      </c>
    </row>
    <row r="543" spans="1:12" s="114" customFormat="1" ht="25.5" customHeight="1">
      <c r="A543" s="130" t="s">
        <v>6</v>
      </c>
      <c r="B543" s="44">
        <v>7</v>
      </c>
      <c r="C543" s="44">
        <v>4</v>
      </c>
      <c r="D543" s="44">
        <v>3</v>
      </c>
      <c r="E543" s="131" t="s">
        <v>7</v>
      </c>
      <c r="F543" s="44">
        <v>34</v>
      </c>
      <c r="G543" s="44">
        <v>14</v>
      </c>
      <c r="H543" s="44">
        <v>20</v>
      </c>
      <c r="I543" s="131" t="s">
        <v>8</v>
      </c>
      <c r="J543" s="44">
        <v>9</v>
      </c>
      <c r="K543" s="44">
        <v>4</v>
      </c>
      <c r="L543" s="44">
        <v>5</v>
      </c>
    </row>
    <row r="544" spans="1:12" s="113" customFormat="1" ht="15.75" customHeight="1">
      <c r="A544" s="17">
        <v>0</v>
      </c>
      <c r="B544" s="36">
        <v>1</v>
      </c>
      <c r="C544" s="37">
        <v>1</v>
      </c>
      <c r="D544" s="37">
        <v>0</v>
      </c>
      <c r="E544" s="134">
        <v>35</v>
      </c>
      <c r="F544" s="36">
        <v>5</v>
      </c>
      <c r="G544" s="37">
        <v>1</v>
      </c>
      <c r="H544" s="37">
        <v>4</v>
      </c>
      <c r="I544" s="134">
        <v>70</v>
      </c>
      <c r="J544" s="36">
        <v>1</v>
      </c>
      <c r="K544" s="37">
        <v>1</v>
      </c>
      <c r="L544" s="37">
        <v>0</v>
      </c>
    </row>
    <row r="545" spans="1:12" s="113" customFormat="1" ht="15.75" customHeight="1">
      <c r="A545" s="133">
        <v>1</v>
      </c>
      <c r="B545" s="36">
        <v>1</v>
      </c>
      <c r="C545" s="37">
        <v>0</v>
      </c>
      <c r="D545" s="37">
        <v>1</v>
      </c>
      <c r="E545" s="134">
        <v>36</v>
      </c>
      <c r="F545" s="36">
        <v>5</v>
      </c>
      <c r="G545" s="37">
        <v>3</v>
      </c>
      <c r="H545" s="37">
        <v>2</v>
      </c>
      <c r="I545" s="134">
        <v>71</v>
      </c>
      <c r="J545" s="36">
        <v>2</v>
      </c>
      <c r="K545" s="37">
        <v>1</v>
      </c>
      <c r="L545" s="37">
        <v>1</v>
      </c>
    </row>
    <row r="546" spans="1:12" s="113" customFormat="1" ht="15.75" customHeight="1">
      <c r="A546" s="133">
        <v>2</v>
      </c>
      <c r="B546" s="36">
        <v>1</v>
      </c>
      <c r="C546" s="37">
        <v>1</v>
      </c>
      <c r="D546" s="37">
        <v>0</v>
      </c>
      <c r="E546" s="134">
        <v>37</v>
      </c>
      <c r="F546" s="36">
        <v>6</v>
      </c>
      <c r="G546" s="37">
        <v>4</v>
      </c>
      <c r="H546" s="37">
        <v>2</v>
      </c>
      <c r="I546" s="134">
        <v>72</v>
      </c>
      <c r="J546" s="36">
        <v>3</v>
      </c>
      <c r="K546" s="37">
        <v>1</v>
      </c>
      <c r="L546" s="37">
        <v>2</v>
      </c>
    </row>
    <row r="547" spans="1:12" s="113" customFormat="1" ht="15.75" customHeight="1">
      <c r="A547" s="133">
        <v>3</v>
      </c>
      <c r="B547" s="36">
        <v>0</v>
      </c>
      <c r="C547" s="37">
        <v>0</v>
      </c>
      <c r="D547" s="37">
        <v>0</v>
      </c>
      <c r="E547" s="134">
        <v>38</v>
      </c>
      <c r="F547" s="36">
        <v>7</v>
      </c>
      <c r="G547" s="37">
        <v>2</v>
      </c>
      <c r="H547" s="37">
        <v>5</v>
      </c>
      <c r="I547" s="134">
        <v>73</v>
      </c>
      <c r="J547" s="36">
        <v>2</v>
      </c>
      <c r="K547" s="37">
        <v>0</v>
      </c>
      <c r="L547" s="37">
        <v>2</v>
      </c>
    </row>
    <row r="548" spans="1:12" s="113" customFormat="1" ht="18" customHeight="1">
      <c r="A548" s="135">
        <v>4</v>
      </c>
      <c r="B548" s="105">
        <v>4</v>
      </c>
      <c r="C548" s="40">
        <v>2</v>
      </c>
      <c r="D548" s="40">
        <v>2</v>
      </c>
      <c r="E548" s="136">
        <v>39</v>
      </c>
      <c r="F548" s="39">
        <v>11</v>
      </c>
      <c r="G548" s="40">
        <v>4</v>
      </c>
      <c r="H548" s="40">
        <v>7</v>
      </c>
      <c r="I548" s="136">
        <v>74</v>
      </c>
      <c r="J548" s="39">
        <v>1</v>
      </c>
      <c r="K548" s="40">
        <v>1</v>
      </c>
      <c r="L548" s="40">
        <v>0</v>
      </c>
    </row>
    <row r="549" spans="1:12" s="114" customFormat="1" ht="25.5" customHeight="1">
      <c r="A549" s="130" t="s">
        <v>10</v>
      </c>
      <c r="B549" s="44">
        <v>51</v>
      </c>
      <c r="C549" s="44">
        <v>30</v>
      </c>
      <c r="D549" s="44">
        <v>21</v>
      </c>
      <c r="E549" s="131" t="s">
        <v>11</v>
      </c>
      <c r="F549" s="44">
        <v>62</v>
      </c>
      <c r="G549" s="44">
        <v>29</v>
      </c>
      <c r="H549" s="44">
        <v>33</v>
      </c>
      <c r="I549" s="131" t="s">
        <v>12</v>
      </c>
      <c r="J549" s="44">
        <v>6</v>
      </c>
      <c r="K549" s="44">
        <v>3</v>
      </c>
      <c r="L549" s="44">
        <v>3</v>
      </c>
    </row>
    <row r="550" spans="1:12" s="113" customFormat="1" ht="15.75" customHeight="1">
      <c r="A550" s="133">
        <v>5</v>
      </c>
      <c r="B550" s="36">
        <v>5</v>
      </c>
      <c r="C550" s="37">
        <v>3</v>
      </c>
      <c r="D550" s="37">
        <v>2</v>
      </c>
      <c r="E550" s="134">
        <v>40</v>
      </c>
      <c r="F550" s="36">
        <v>12</v>
      </c>
      <c r="G550" s="37">
        <v>5</v>
      </c>
      <c r="H550" s="37">
        <v>7</v>
      </c>
      <c r="I550" s="134">
        <v>75</v>
      </c>
      <c r="J550" s="36">
        <v>1</v>
      </c>
      <c r="K550" s="37">
        <v>0</v>
      </c>
      <c r="L550" s="37">
        <v>1</v>
      </c>
    </row>
    <row r="551" spans="1:12" s="113" customFormat="1" ht="15.75" customHeight="1">
      <c r="A551" s="133">
        <v>6</v>
      </c>
      <c r="B551" s="36">
        <v>7</v>
      </c>
      <c r="C551" s="37">
        <v>4</v>
      </c>
      <c r="D551" s="37">
        <v>3</v>
      </c>
      <c r="E551" s="134">
        <v>41</v>
      </c>
      <c r="F551" s="36">
        <v>18</v>
      </c>
      <c r="G551" s="37">
        <v>10</v>
      </c>
      <c r="H551" s="37">
        <v>8</v>
      </c>
      <c r="I551" s="134">
        <v>76</v>
      </c>
      <c r="J551" s="36">
        <v>3</v>
      </c>
      <c r="K551" s="37">
        <v>3</v>
      </c>
      <c r="L551" s="37">
        <v>0</v>
      </c>
    </row>
    <row r="552" spans="1:12" s="113" customFormat="1" ht="15.75" customHeight="1">
      <c r="A552" s="133">
        <v>7</v>
      </c>
      <c r="B552" s="36">
        <v>9</v>
      </c>
      <c r="C552" s="37">
        <v>6</v>
      </c>
      <c r="D552" s="37">
        <v>3</v>
      </c>
      <c r="E552" s="134">
        <v>42</v>
      </c>
      <c r="F552" s="36">
        <v>10</v>
      </c>
      <c r="G552" s="37">
        <v>4</v>
      </c>
      <c r="H552" s="37">
        <v>6</v>
      </c>
      <c r="I552" s="134">
        <v>77</v>
      </c>
      <c r="J552" s="36">
        <v>1</v>
      </c>
      <c r="K552" s="37">
        <v>0</v>
      </c>
      <c r="L552" s="37">
        <v>1</v>
      </c>
    </row>
    <row r="553" spans="1:12" s="113" customFormat="1" ht="15.75" customHeight="1">
      <c r="A553" s="133">
        <v>8</v>
      </c>
      <c r="B553" s="36">
        <v>11</v>
      </c>
      <c r="C553" s="37">
        <v>3</v>
      </c>
      <c r="D553" s="37">
        <v>8</v>
      </c>
      <c r="E553" s="134">
        <v>43</v>
      </c>
      <c r="F553" s="36">
        <v>9</v>
      </c>
      <c r="G553" s="37">
        <v>5</v>
      </c>
      <c r="H553" s="37">
        <v>4</v>
      </c>
      <c r="I553" s="134">
        <v>78</v>
      </c>
      <c r="J553" s="36">
        <v>1</v>
      </c>
      <c r="K553" s="37">
        <v>0</v>
      </c>
      <c r="L553" s="37">
        <v>1</v>
      </c>
    </row>
    <row r="554" spans="1:12" s="113" customFormat="1" ht="18" customHeight="1">
      <c r="A554" s="135">
        <v>9</v>
      </c>
      <c r="B554" s="39">
        <v>19</v>
      </c>
      <c r="C554" s="40">
        <v>14</v>
      </c>
      <c r="D554" s="40">
        <v>5</v>
      </c>
      <c r="E554" s="136">
        <v>44</v>
      </c>
      <c r="F554" s="39">
        <v>13</v>
      </c>
      <c r="G554" s="40">
        <v>5</v>
      </c>
      <c r="H554" s="40">
        <v>8</v>
      </c>
      <c r="I554" s="136">
        <v>79</v>
      </c>
      <c r="J554" s="39">
        <v>0</v>
      </c>
      <c r="K554" s="40">
        <v>0</v>
      </c>
      <c r="L554" s="40">
        <v>0</v>
      </c>
    </row>
    <row r="555" spans="1:12" s="114" customFormat="1" ht="25.5" customHeight="1">
      <c r="A555" s="130" t="s">
        <v>19</v>
      </c>
      <c r="B555" s="44">
        <v>87</v>
      </c>
      <c r="C555" s="44">
        <v>51</v>
      </c>
      <c r="D555" s="44">
        <v>36</v>
      </c>
      <c r="E555" s="131" t="s">
        <v>20</v>
      </c>
      <c r="F555" s="44">
        <v>59</v>
      </c>
      <c r="G555" s="44">
        <v>31</v>
      </c>
      <c r="H555" s="44">
        <v>28</v>
      </c>
      <c r="I555" s="131" t="s">
        <v>21</v>
      </c>
      <c r="J555" s="44">
        <v>10</v>
      </c>
      <c r="K555" s="44">
        <v>2</v>
      </c>
      <c r="L555" s="44">
        <v>8</v>
      </c>
    </row>
    <row r="556" spans="1:12" s="113" customFormat="1" ht="15.75" customHeight="1">
      <c r="A556" s="133">
        <v>10</v>
      </c>
      <c r="B556" s="36">
        <v>18</v>
      </c>
      <c r="C556" s="37">
        <v>13</v>
      </c>
      <c r="D556" s="37">
        <v>5</v>
      </c>
      <c r="E556" s="134">
        <v>45</v>
      </c>
      <c r="F556" s="36">
        <v>11</v>
      </c>
      <c r="G556" s="37">
        <v>7</v>
      </c>
      <c r="H556" s="37">
        <v>4</v>
      </c>
      <c r="I556" s="134">
        <v>80</v>
      </c>
      <c r="J556" s="36">
        <v>3</v>
      </c>
      <c r="K556" s="37">
        <v>0</v>
      </c>
      <c r="L556" s="37">
        <v>3</v>
      </c>
    </row>
    <row r="557" spans="1:12" s="113" customFormat="1" ht="15.75" customHeight="1">
      <c r="A557" s="133">
        <v>11</v>
      </c>
      <c r="B557" s="36">
        <v>19</v>
      </c>
      <c r="C557" s="37">
        <v>11</v>
      </c>
      <c r="D557" s="37">
        <v>8</v>
      </c>
      <c r="E557" s="134">
        <v>46</v>
      </c>
      <c r="F557" s="36">
        <v>13</v>
      </c>
      <c r="G557" s="37">
        <v>7</v>
      </c>
      <c r="H557" s="37">
        <v>6</v>
      </c>
      <c r="I557" s="134">
        <v>81</v>
      </c>
      <c r="J557" s="36">
        <v>4</v>
      </c>
      <c r="K557" s="37">
        <v>2</v>
      </c>
      <c r="L557" s="37">
        <v>2</v>
      </c>
    </row>
    <row r="558" spans="1:12" s="113" customFormat="1" ht="15.75" customHeight="1">
      <c r="A558" s="133">
        <v>12</v>
      </c>
      <c r="B558" s="36">
        <v>20</v>
      </c>
      <c r="C558" s="37">
        <v>13</v>
      </c>
      <c r="D558" s="37">
        <v>7</v>
      </c>
      <c r="E558" s="134">
        <v>47</v>
      </c>
      <c r="F558" s="36">
        <v>11</v>
      </c>
      <c r="G558" s="37">
        <v>4</v>
      </c>
      <c r="H558" s="37">
        <v>7</v>
      </c>
      <c r="I558" s="134">
        <v>82</v>
      </c>
      <c r="J558" s="36">
        <v>0</v>
      </c>
      <c r="K558" s="37">
        <v>0</v>
      </c>
      <c r="L558" s="37">
        <v>0</v>
      </c>
    </row>
    <row r="559" spans="1:12" s="113" customFormat="1" ht="15.75" customHeight="1">
      <c r="A559" s="133">
        <v>13</v>
      </c>
      <c r="B559" s="36">
        <v>13</v>
      </c>
      <c r="C559" s="37">
        <v>5</v>
      </c>
      <c r="D559" s="37">
        <v>8</v>
      </c>
      <c r="E559" s="134">
        <v>48</v>
      </c>
      <c r="F559" s="36">
        <v>19</v>
      </c>
      <c r="G559" s="37">
        <v>10</v>
      </c>
      <c r="H559" s="37">
        <v>9</v>
      </c>
      <c r="I559" s="134">
        <v>83</v>
      </c>
      <c r="J559" s="36">
        <v>1</v>
      </c>
      <c r="K559" s="37">
        <v>0</v>
      </c>
      <c r="L559" s="37">
        <v>1</v>
      </c>
    </row>
    <row r="560" spans="1:12" s="113" customFormat="1" ht="18" customHeight="1">
      <c r="A560" s="135">
        <v>14</v>
      </c>
      <c r="B560" s="39">
        <v>17</v>
      </c>
      <c r="C560" s="40">
        <v>9</v>
      </c>
      <c r="D560" s="40">
        <v>8</v>
      </c>
      <c r="E560" s="136">
        <v>49</v>
      </c>
      <c r="F560" s="39">
        <v>5</v>
      </c>
      <c r="G560" s="40">
        <v>3</v>
      </c>
      <c r="H560" s="40">
        <v>2</v>
      </c>
      <c r="I560" s="136">
        <v>84</v>
      </c>
      <c r="J560" s="39">
        <v>2</v>
      </c>
      <c r="K560" s="40">
        <v>0</v>
      </c>
      <c r="L560" s="40">
        <v>2</v>
      </c>
    </row>
    <row r="561" spans="1:12" s="114" customFormat="1" ht="25.5" customHeight="1">
      <c r="A561" s="130" t="s">
        <v>22</v>
      </c>
      <c r="B561" s="44">
        <v>21</v>
      </c>
      <c r="C561" s="44">
        <v>10</v>
      </c>
      <c r="D561" s="44">
        <v>11</v>
      </c>
      <c r="E561" s="131" t="s">
        <v>23</v>
      </c>
      <c r="F561" s="44">
        <v>32</v>
      </c>
      <c r="G561" s="44">
        <v>19</v>
      </c>
      <c r="H561" s="44">
        <v>13</v>
      </c>
      <c r="I561" s="131" t="s">
        <v>24</v>
      </c>
      <c r="J561" s="44">
        <v>21</v>
      </c>
      <c r="K561" s="44">
        <v>7</v>
      </c>
      <c r="L561" s="44">
        <v>14</v>
      </c>
    </row>
    <row r="562" spans="1:12" s="113" customFormat="1" ht="15.75" customHeight="1">
      <c r="A562" s="133">
        <v>15</v>
      </c>
      <c r="B562" s="36">
        <v>5</v>
      </c>
      <c r="C562" s="37">
        <v>3</v>
      </c>
      <c r="D562" s="37">
        <v>2</v>
      </c>
      <c r="E562" s="134">
        <v>50</v>
      </c>
      <c r="F562" s="36">
        <v>12</v>
      </c>
      <c r="G562" s="37">
        <v>6</v>
      </c>
      <c r="H562" s="37">
        <v>6</v>
      </c>
      <c r="I562" s="134">
        <v>85</v>
      </c>
      <c r="J562" s="36">
        <v>3</v>
      </c>
      <c r="K562" s="37">
        <v>3</v>
      </c>
      <c r="L562" s="37">
        <v>0</v>
      </c>
    </row>
    <row r="563" spans="1:12" s="113" customFormat="1" ht="15.75" customHeight="1">
      <c r="A563" s="133">
        <v>16</v>
      </c>
      <c r="B563" s="36">
        <v>9</v>
      </c>
      <c r="C563" s="37">
        <v>5</v>
      </c>
      <c r="D563" s="37">
        <v>4</v>
      </c>
      <c r="E563" s="134">
        <v>51</v>
      </c>
      <c r="F563" s="36">
        <v>7</v>
      </c>
      <c r="G563" s="37">
        <v>6</v>
      </c>
      <c r="H563" s="37">
        <v>1</v>
      </c>
      <c r="I563" s="134">
        <v>86</v>
      </c>
      <c r="J563" s="36">
        <v>4</v>
      </c>
      <c r="K563" s="37">
        <v>1</v>
      </c>
      <c r="L563" s="37">
        <v>3</v>
      </c>
    </row>
    <row r="564" spans="1:12" s="113" customFormat="1" ht="15.75" customHeight="1">
      <c r="A564" s="133">
        <v>17</v>
      </c>
      <c r="B564" s="36">
        <v>4</v>
      </c>
      <c r="C564" s="37">
        <v>1</v>
      </c>
      <c r="D564" s="37">
        <v>3</v>
      </c>
      <c r="E564" s="134">
        <v>52</v>
      </c>
      <c r="F564" s="36">
        <v>5</v>
      </c>
      <c r="G564" s="37">
        <v>2</v>
      </c>
      <c r="H564" s="37">
        <v>3</v>
      </c>
      <c r="I564" s="134">
        <v>87</v>
      </c>
      <c r="J564" s="36">
        <v>5</v>
      </c>
      <c r="K564" s="37">
        <v>1</v>
      </c>
      <c r="L564" s="37">
        <v>4</v>
      </c>
    </row>
    <row r="565" spans="1:12" s="113" customFormat="1" ht="15.75" customHeight="1">
      <c r="A565" s="133">
        <v>18</v>
      </c>
      <c r="B565" s="36">
        <v>2</v>
      </c>
      <c r="C565" s="37">
        <v>1</v>
      </c>
      <c r="D565" s="37">
        <v>1</v>
      </c>
      <c r="E565" s="134">
        <v>53</v>
      </c>
      <c r="F565" s="36">
        <v>3</v>
      </c>
      <c r="G565" s="37">
        <v>2</v>
      </c>
      <c r="H565" s="37">
        <v>1</v>
      </c>
      <c r="I565" s="134">
        <v>88</v>
      </c>
      <c r="J565" s="36">
        <v>4</v>
      </c>
      <c r="K565" s="37">
        <v>1</v>
      </c>
      <c r="L565" s="37">
        <v>3</v>
      </c>
    </row>
    <row r="566" spans="1:12" s="113" customFormat="1" ht="18" customHeight="1">
      <c r="A566" s="135">
        <v>19</v>
      </c>
      <c r="B566" s="39">
        <v>1</v>
      </c>
      <c r="C566" s="40">
        <v>0</v>
      </c>
      <c r="D566" s="40">
        <v>1</v>
      </c>
      <c r="E566" s="136">
        <v>54</v>
      </c>
      <c r="F566" s="39">
        <v>5</v>
      </c>
      <c r="G566" s="40">
        <v>3</v>
      </c>
      <c r="H566" s="40">
        <v>2</v>
      </c>
      <c r="I566" s="136">
        <v>89</v>
      </c>
      <c r="J566" s="39">
        <v>5</v>
      </c>
      <c r="K566" s="40">
        <v>1</v>
      </c>
      <c r="L566" s="40">
        <v>4</v>
      </c>
    </row>
    <row r="567" spans="1:12" s="114" customFormat="1" ht="25.5" customHeight="1">
      <c r="A567" s="130" t="s">
        <v>25</v>
      </c>
      <c r="B567" s="44">
        <v>13</v>
      </c>
      <c r="C567" s="44">
        <v>1</v>
      </c>
      <c r="D567" s="44">
        <v>12</v>
      </c>
      <c r="E567" s="131" t="s">
        <v>26</v>
      </c>
      <c r="F567" s="44">
        <v>7</v>
      </c>
      <c r="G567" s="44">
        <v>1</v>
      </c>
      <c r="H567" s="44">
        <v>6</v>
      </c>
      <c r="I567" s="131" t="s">
        <v>27</v>
      </c>
      <c r="J567" s="44">
        <v>27</v>
      </c>
      <c r="K567" s="44">
        <v>4</v>
      </c>
      <c r="L567" s="44">
        <v>23</v>
      </c>
    </row>
    <row r="568" spans="1:12" s="113" customFormat="1" ht="15.75" customHeight="1">
      <c r="A568" s="133">
        <v>20</v>
      </c>
      <c r="B568" s="36">
        <v>3</v>
      </c>
      <c r="C568" s="37">
        <v>1</v>
      </c>
      <c r="D568" s="37">
        <v>2</v>
      </c>
      <c r="E568" s="134">
        <v>55</v>
      </c>
      <c r="F568" s="36">
        <v>2</v>
      </c>
      <c r="G568" s="37">
        <v>0</v>
      </c>
      <c r="H568" s="37">
        <v>2</v>
      </c>
      <c r="I568" s="134">
        <v>90</v>
      </c>
      <c r="J568" s="36">
        <v>8</v>
      </c>
      <c r="K568" s="37">
        <v>1</v>
      </c>
      <c r="L568" s="37">
        <v>7</v>
      </c>
    </row>
    <row r="569" spans="1:12" s="113" customFormat="1" ht="15.75" customHeight="1">
      <c r="A569" s="133">
        <v>21</v>
      </c>
      <c r="B569" s="36">
        <v>2</v>
      </c>
      <c r="C569" s="37">
        <v>0</v>
      </c>
      <c r="D569" s="37">
        <v>2</v>
      </c>
      <c r="E569" s="134">
        <v>56</v>
      </c>
      <c r="F569" s="36">
        <v>1</v>
      </c>
      <c r="G569" s="37">
        <v>0</v>
      </c>
      <c r="H569" s="37">
        <v>1</v>
      </c>
      <c r="I569" s="134">
        <v>91</v>
      </c>
      <c r="J569" s="36">
        <v>3</v>
      </c>
      <c r="K569" s="37">
        <v>0</v>
      </c>
      <c r="L569" s="37">
        <v>3</v>
      </c>
    </row>
    <row r="570" spans="1:12" s="113" customFormat="1" ht="15.75" customHeight="1">
      <c r="A570" s="133">
        <v>22</v>
      </c>
      <c r="B570" s="36">
        <v>4</v>
      </c>
      <c r="C570" s="37">
        <v>0</v>
      </c>
      <c r="D570" s="37">
        <v>4</v>
      </c>
      <c r="E570" s="134">
        <v>57</v>
      </c>
      <c r="F570" s="36">
        <v>0</v>
      </c>
      <c r="G570" s="37">
        <v>0</v>
      </c>
      <c r="H570" s="37">
        <v>0</v>
      </c>
      <c r="I570" s="134">
        <v>92</v>
      </c>
      <c r="J570" s="36">
        <v>2</v>
      </c>
      <c r="K570" s="37">
        <v>0</v>
      </c>
      <c r="L570" s="37">
        <v>2</v>
      </c>
    </row>
    <row r="571" spans="1:12" s="113" customFormat="1" ht="15.75" customHeight="1">
      <c r="A571" s="133">
        <v>23</v>
      </c>
      <c r="B571" s="36">
        <v>4</v>
      </c>
      <c r="C571" s="37">
        <v>0</v>
      </c>
      <c r="D571" s="37">
        <v>4</v>
      </c>
      <c r="E571" s="134">
        <v>58</v>
      </c>
      <c r="F571" s="36">
        <v>3</v>
      </c>
      <c r="G571" s="37">
        <v>1</v>
      </c>
      <c r="H571" s="37">
        <v>2</v>
      </c>
      <c r="I571" s="134">
        <v>93</v>
      </c>
      <c r="J571" s="36">
        <v>6</v>
      </c>
      <c r="K571" s="37">
        <v>2</v>
      </c>
      <c r="L571" s="37">
        <v>4</v>
      </c>
    </row>
    <row r="572" spans="1:12" s="113" customFormat="1" ht="18" customHeight="1">
      <c r="A572" s="135">
        <v>24</v>
      </c>
      <c r="B572" s="39">
        <v>0</v>
      </c>
      <c r="C572" s="40">
        <v>0</v>
      </c>
      <c r="D572" s="40">
        <v>0</v>
      </c>
      <c r="E572" s="136">
        <v>59</v>
      </c>
      <c r="F572" s="39">
        <v>1</v>
      </c>
      <c r="G572" s="40">
        <v>0</v>
      </c>
      <c r="H572" s="40">
        <v>1</v>
      </c>
      <c r="I572" s="136">
        <v>94</v>
      </c>
      <c r="J572" s="39">
        <v>8</v>
      </c>
      <c r="K572" s="40">
        <v>1</v>
      </c>
      <c r="L572" s="40">
        <v>7</v>
      </c>
    </row>
    <row r="573" spans="1:12" s="114" customFormat="1" ht="25.5" customHeight="1">
      <c r="A573" s="130" t="s">
        <v>28</v>
      </c>
      <c r="B573" s="44">
        <v>7</v>
      </c>
      <c r="C573" s="44">
        <v>5</v>
      </c>
      <c r="D573" s="44">
        <v>2</v>
      </c>
      <c r="E573" s="131" t="s">
        <v>29</v>
      </c>
      <c r="F573" s="44">
        <v>13</v>
      </c>
      <c r="G573" s="44">
        <v>7</v>
      </c>
      <c r="H573" s="44">
        <v>6</v>
      </c>
      <c r="I573" s="138" t="s">
        <v>30</v>
      </c>
      <c r="J573" s="44">
        <v>10</v>
      </c>
      <c r="K573" s="44">
        <v>1</v>
      </c>
      <c r="L573" s="44">
        <v>9</v>
      </c>
    </row>
    <row r="574" spans="1:12" s="113" customFormat="1" ht="15.75" customHeight="1">
      <c r="A574" s="133">
        <v>25</v>
      </c>
      <c r="B574" s="36">
        <v>2</v>
      </c>
      <c r="C574" s="37">
        <v>1</v>
      </c>
      <c r="D574" s="37">
        <v>1</v>
      </c>
      <c r="E574" s="134">
        <v>60</v>
      </c>
      <c r="F574" s="36">
        <v>4</v>
      </c>
      <c r="G574" s="37">
        <v>2</v>
      </c>
      <c r="H574" s="37">
        <v>2</v>
      </c>
      <c r="I574" s="134">
        <v>95</v>
      </c>
      <c r="J574" s="36">
        <v>3</v>
      </c>
      <c r="K574" s="37">
        <v>0</v>
      </c>
      <c r="L574" s="37">
        <v>3</v>
      </c>
    </row>
    <row r="575" spans="1:12" s="113" customFormat="1" ht="15.75" customHeight="1">
      <c r="A575" s="133">
        <v>26</v>
      </c>
      <c r="B575" s="36">
        <v>2</v>
      </c>
      <c r="C575" s="37">
        <v>2</v>
      </c>
      <c r="D575" s="37">
        <v>0</v>
      </c>
      <c r="E575" s="134">
        <v>61</v>
      </c>
      <c r="F575" s="36">
        <v>1</v>
      </c>
      <c r="G575" s="37">
        <v>0</v>
      </c>
      <c r="H575" s="37">
        <v>1</v>
      </c>
      <c r="I575" s="134">
        <v>96</v>
      </c>
      <c r="J575" s="36">
        <v>1</v>
      </c>
      <c r="K575" s="37">
        <v>0</v>
      </c>
      <c r="L575" s="37">
        <v>1</v>
      </c>
    </row>
    <row r="576" spans="1:12" s="113" customFormat="1" ht="15.75" customHeight="1">
      <c r="A576" s="133">
        <v>27</v>
      </c>
      <c r="B576" s="36">
        <v>1</v>
      </c>
      <c r="C576" s="37">
        <v>1</v>
      </c>
      <c r="D576" s="37">
        <v>0</v>
      </c>
      <c r="E576" s="134">
        <v>62</v>
      </c>
      <c r="F576" s="36">
        <v>1</v>
      </c>
      <c r="G576" s="37">
        <v>1</v>
      </c>
      <c r="H576" s="37">
        <v>0</v>
      </c>
      <c r="I576" s="134">
        <v>97</v>
      </c>
      <c r="J576" s="36">
        <v>1</v>
      </c>
      <c r="K576" s="37">
        <v>0</v>
      </c>
      <c r="L576" s="37">
        <v>1</v>
      </c>
    </row>
    <row r="577" spans="1:12" s="113" customFormat="1" ht="15.75" customHeight="1">
      <c r="A577" s="133">
        <v>28</v>
      </c>
      <c r="B577" s="36">
        <v>0</v>
      </c>
      <c r="C577" s="37">
        <v>0</v>
      </c>
      <c r="D577" s="37">
        <v>0</v>
      </c>
      <c r="E577" s="134">
        <v>63</v>
      </c>
      <c r="F577" s="36">
        <v>6</v>
      </c>
      <c r="G577" s="37">
        <v>3</v>
      </c>
      <c r="H577" s="37">
        <v>3</v>
      </c>
      <c r="I577" s="134">
        <v>98</v>
      </c>
      <c r="J577" s="36">
        <v>1</v>
      </c>
      <c r="K577" s="37">
        <v>1</v>
      </c>
      <c r="L577" s="37">
        <v>0</v>
      </c>
    </row>
    <row r="578" spans="1:12" s="113" customFormat="1" ht="18" customHeight="1">
      <c r="A578" s="135">
        <v>29</v>
      </c>
      <c r="B578" s="39">
        <v>2</v>
      </c>
      <c r="C578" s="40">
        <v>1</v>
      </c>
      <c r="D578" s="40">
        <v>1</v>
      </c>
      <c r="E578" s="136">
        <v>64</v>
      </c>
      <c r="F578" s="39">
        <v>1</v>
      </c>
      <c r="G578" s="40">
        <v>1</v>
      </c>
      <c r="H578" s="40">
        <v>0</v>
      </c>
      <c r="I578" s="134">
        <v>99</v>
      </c>
      <c r="J578" s="36">
        <v>3</v>
      </c>
      <c r="K578" s="37">
        <v>0</v>
      </c>
      <c r="L578" s="37">
        <v>3</v>
      </c>
    </row>
    <row r="579" spans="1:12" s="114" customFormat="1" ht="25.5" customHeight="1">
      <c r="A579" s="130" t="s">
        <v>31</v>
      </c>
      <c r="B579" s="44">
        <v>5</v>
      </c>
      <c r="C579" s="44">
        <v>4</v>
      </c>
      <c r="D579" s="44">
        <v>1</v>
      </c>
      <c r="E579" s="131" t="s">
        <v>32</v>
      </c>
      <c r="F579" s="44">
        <v>6</v>
      </c>
      <c r="G579" s="44">
        <v>2</v>
      </c>
      <c r="H579" s="44">
        <v>4</v>
      </c>
      <c r="I579" s="178">
        <v>100</v>
      </c>
      <c r="J579" s="47">
        <v>0</v>
      </c>
      <c r="K579" s="48">
        <v>0</v>
      </c>
      <c r="L579" s="48">
        <v>0</v>
      </c>
    </row>
    <row r="580" spans="1:12" s="113" customFormat="1" ht="15.75" customHeight="1">
      <c r="A580" s="133">
        <v>30</v>
      </c>
      <c r="B580" s="36">
        <v>2</v>
      </c>
      <c r="C580" s="37">
        <v>1</v>
      </c>
      <c r="D580" s="37">
        <v>1</v>
      </c>
      <c r="E580" s="134">
        <v>65</v>
      </c>
      <c r="F580" s="36">
        <v>1</v>
      </c>
      <c r="G580" s="37">
        <v>1</v>
      </c>
      <c r="H580" s="37">
        <v>0</v>
      </c>
      <c r="I580" s="134">
        <v>101</v>
      </c>
      <c r="J580" s="36">
        <v>0</v>
      </c>
      <c r="K580" s="37">
        <v>0</v>
      </c>
      <c r="L580" s="37">
        <v>0</v>
      </c>
    </row>
    <row r="581" spans="1:12" s="113" customFormat="1" ht="15.75" customHeight="1">
      <c r="A581" s="133">
        <v>31</v>
      </c>
      <c r="B581" s="36">
        <v>1</v>
      </c>
      <c r="C581" s="37">
        <v>1</v>
      </c>
      <c r="D581" s="37">
        <v>0</v>
      </c>
      <c r="E581" s="134">
        <v>66</v>
      </c>
      <c r="F581" s="36">
        <v>1</v>
      </c>
      <c r="G581" s="37">
        <v>0</v>
      </c>
      <c r="H581" s="37">
        <v>1</v>
      </c>
      <c r="I581" s="134">
        <v>102</v>
      </c>
      <c r="J581" s="36">
        <v>1</v>
      </c>
      <c r="K581" s="37">
        <v>0</v>
      </c>
      <c r="L581" s="37">
        <v>1</v>
      </c>
    </row>
    <row r="582" spans="1:12" s="113" customFormat="1" ht="15.75" customHeight="1">
      <c r="A582" s="133">
        <v>32</v>
      </c>
      <c r="B582" s="36">
        <v>1</v>
      </c>
      <c r="C582" s="37">
        <v>1</v>
      </c>
      <c r="D582" s="37">
        <v>0</v>
      </c>
      <c r="E582" s="134">
        <v>67</v>
      </c>
      <c r="F582" s="36">
        <v>1</v>
      </c>
      <c r="G582" s="37">
        <v>1</v>
      </c>
      <c r="H582" s="37">
        <v>0</v>
      </c>
      <c r="I582" s="134">
        <v>103</v>
      </c>
      <c r="J582" s="36">
        <v>0</v>
      </c>
      <c r="K582" s="37">
        <v>0</v>
      </c>
      <c r="L582" s="37">
        <v>0</v>
      </c>
    </row>
    <row r="583" spans="1:12" s="113" customFormat="1" ht="15.75" customHeight="1">
      <c r="A583" s="133">
        <v>33</v>
      </c>
      <c r="B583" s="36">
        <v>0</v>
      </c>
      <c r="C583" s="37">
        <v>0</v>
      </c>
      <c r="D583" s="37">
        <v>0</v>
      </c>
      <c r="E583" s="134">
        <v>68</v>
      </c>
      <c r="F583" s="36">
        <v>2</v>
      </c>
      <c r="G583" s="37">
        <v>0</v>
      </c>
      <c r="H583" s="37">
        <v>2</v>
      </c>
      <c r="I583" s="139" t="s">
        <v>33</v>
      </c>
      <c r="J583" s="39">
        <v>0</v>
      </c>
      <c r="K583" s="40">
        <v>0</v>
      </c>
      <c r="L583" s="40">
        <v>0</v>
      </c>
    </row>
    <row r="584" spans="1:12" s="113" customFormat="1" ht="21" customHeight="1" thickBot="1">
      <c r="A584" s="140">
        <v>34</v>
      </c>
      <c r="B584" s="36">
        <v>1</v>
      </c>
      <c r="C584" s="37">
        <v>1</v>
      </c>
      <c r="D584" s="37">
        <v>0</v>
      </c>
      <c r="E584" s="134">
        <v>69</v>
      </c>
      <c r="F584" s="36">
        <v>1</v>
      </c>
      <c r="G584" s="37">
        <v>0</v>
      </c>
      <c r="H584" s="37">
        <v>1</v>
      </c>
      <c r="I584" s="179" t="s">
        <v>5</v>
      </c>
      <c r="J584" s="47">
        <v>487</v>
      </c>
      <c r="K584" s="47">
        <v>229</v>
      </c>
      <c r="L584" s="47">
        <v>258</v>
      </c>
    </row>
    <row r="585" spans="1:12" s="182" customFormat="1" ht="24" customHeight="1" thickTop="1" thickBot="1">
      <c r="A585" s="173" t="s">
        <v>34</v>
      </c>
      <c r="B585" s="115">
        <v>145</v>
      </c>
      <c r="C585" s="116">
        <v>85</v>
      </c>
      <c r="D585" s="116">
        <v>60</v>
      </c>
      <c r="E585" s="180" t="s">
        <v>36</v>
      </c>
      <c r="F585" s="116">
        <v>253</v>
      </c>
      <c r="G585" s="116">
        <v>121</v>
      </c>
      <c r="H585" s="116">
        <v>132</v>
      </c>
      <c r="I585" s="181" t="s">
        <v>37</v>
      </c>
      <c r="J585" s="116">
        <v>89</v>
      </c>
      <c r="K585" s="116">
        <v>23</v>
      </c>
      <c r="L585" s="116">
        <v>66</v>
      </c>
    </row>
    <row r="586" spans="1:12" s="113" customFormat="1" ht="24" customHeight="1" thickBot="1">
      <c r="A586" s="142"/>
      <c r="B586" s="143" t="s">
        <v>39</v>
      </c>
      <c r="C586" s="144"/>
      <c r="D586" s="145"/>
      <c r="E586" s="146"/>
      <c r="F586" s="142"/>
      <c r="G586" s="147" t="s">
        <v>165</v>
      </c>
      <c r="H586" s="142"/>
      <c r="I586" s="146"/>
      <c r="J586" s="142"/>
      <c r="K586" s="183" t="s">
        <v>118</v>
      </c>
      <c r="L586" s="149"/>
    </row>
    <row r="587" spans="1:12" s="154" customFormat="1" ht="21" customHeight="1">
      <c r="A587" s="150" t="s">
        <v>1</v>
      </c>
      <c r="B587" s="151" t="s">
        <v>2</v>
      </c>
      <c r="C587" s="151" t="s">
        <v>3</v>
      </c>
      <c r="D587" s="152" t="s">
        <v>4</v>
      </c>
      <c r="E587" s="150" t="s">
        <v>1</v>
      </c>
      <c r="F587" s="151" t="s">
        <v>2</v>
      </c>
      <c r="G587" s="151" t="s">
        <v>3</v>
      </c>
      <c r="H587" s="152" t="s">
        <v>4</v>
      </c>
      <c r="I587" s="150" t="s">
        <v>1</v>
      </c>
      <c r="J587" s="151" t="s">
        <v>2</v>
      </c>
      <c r="K587" s="151" t="s">
        <v>3</v>
      </c>
      <c r="L587" s="153" t="s">
        <v>4</v>
      </c>
    </row>
    <row r="588" spans="1:12" s="114" customFormat="1" ht="25.5" customHeight="1">
      <c r="A588" s="130" t="s">
        <v>6</v>
      </c>
      <c r="B588" s="44">
        <v>0</v>
      </c>
      <c r="C588" s="44">
        <v>0</v>
      </c>
      <c r="D588" s="44">
        <v>0</v>
      </c>
      <c r="E588" s="131" t="s">
        <v>7</v>
      </c>
      <c r="F588" s="44">
        <v>7</v>
      </c>
      <c r="G588" s="44">
        <v>5</v>
      </c>
      <c r="H588" s="44">
        <v>2</v>
      </c>
      <c r="I588" s="131" t="s">
        <v>8</v>
      </c>
      <c r="J588" s="44">
        <v>1</v>
      </c>
      <c r="K588" s="44">
        <v>0</v>
      </c>
      <c r="L588" s="44">
        <v>1</v>
      </c>
    </row>
    <row r="589" spans="1:12" s="113" customFormat="1" ht="15.75" customHeight="1">
      <c r="A589" s="17">
        <v>0</v>
      </c>
      <c r="B589" s="36">
        <v>0</v>
      </c>
      <c r="C589" s="37">
        <v>0</v>
      </c>
      <c r="D589" s="37">
        <v>0</v>
      </c>
      <c r="E589" s="134">
        <v>35</v>
      </c>
      <c r="F589" s="36">
        <v>0</v>
      </c>
      <c r="G589" s="37">
        <v>0</v>
      </c>
      <c r="H589" s="37">
        <v>0</v>
      </c>
      <c r="I589" s="134">
        <v>70</v>
      </c>
      <c r="J589" s="36">
        <v>0</v>
      </c>
      <c r="K589" s="37">
        <v>0</v>
      </c>
      <c r="L589" s="37">
        <v>0</v>
      </c>
    </row>
    <row r="590" spans="1:12" s="113" customFormat="1" ht="15.75" customHeight="1">
      <c r="A590" s="133">
        <v>1</v>
      </c>
      <c r="B590" s="36">
        <v>0</v>
      </c>
      <c r="C590" s="37">
        <v>0</v>
      </c>
      <c r="D590" s="37">
        <v>0</v>
      </c>
      <c r="E590" s="134">
        <v>36</v>
      </c>
      <c r="F590" s="36">
        <v>1</v>
      </c>
      <c r="G590" s="37">
        <v>1</v>
      </c>
      <c r="H590" s="37">
        <v>0</v>
      </c>
      <c r="I590" s="134">
        <v>71</v>
      </c>
      <c r="J590" s="36">
        <v>0</v>
      </c>
      <c r="K590" s="37">
        <v>0</v>
      </c>
      <c r="L590" s="37">
        <v>0</v>
      </c>
    </row>
    <row r="591" spans="1:12" s="113" customFormat="1" ht="15.75" customHeight="1">
      <c r="A591" s="133">
        <v>2</v>
      </c>
      <c r="B591" s="36">
        <v>0</v>
      </c>
      <c r="C591" s="37">
        <v>0</v>
      </c>
      <c r="D591" s="37">
        <v>0</v>
      </c>
      <c r="E591" s="134">
        <v>37</v>
      </c>
      <c r="F591" s="36">
        <v>3</v>
      </c>
      <c r="G591" s="37">
        <v>2</v>
      </c>
      <c r="H591" s="37">
        <v>1</v>
      </c>
      <c r="I591" s="134">
        <v>72</v>
      </c>
      <c r="J591" s="36">
        <v>0</v>
      </c>
      <c r="K591" s="37">
        <v>0</v>
      </c>
      <c r="L591" s="37">
        <v>0</v>
      </c>
    </row>
    <row r="592" spans="1:12" s="113" customFormat="1" ht="15.75" customHeight="1">
      <c r="A592" s="133">
        <v>3</v>
      </c>
      <c r="B592" s="36">
        <v>0</v>
      </c>
      <c r="C592" s="37">
        <v>0</v>
      </c>
      <c r="D592" s="37">
        <v>0</v>
      </c>
      <c r="E592" s="134">
        <v>38</v>
      </c>
      <c r="F592" s="36">
        <v>2</v>
      </c>
      <c r="G592" s="37">
        <v>1</v>
      </c>
      <c r="H592" s="37">
        <v>1</v>
      </c>
      <c r="I592" s="134">
        <v>73</v>
      </c>
      <c r="J592" s="36">
        <v>1</v>
      </c>
      <c r="K592" s="37">
        <v>0</v>
      </c>
      <c r="L592" s="37">
        <v>1</v>
      </c>
    </row>
    <row r="593" spans="1:12" s="113" customFormat="1" ht="18" customHeight="1">
      <c r="A593" s="135">
        <v>4</v>
      </c>
      <c r="B593" s="105">
        <v>0</v>
      </c>
      <c r="C593" s="40">
        <v>0</v>
      </c>
      <c r="D593" s="40">
        <v>0</v>
      </c>
      <c r="E593" s="136">
        <v>39</v>
      </c>
      <c r="F593" s="39">
        <v>1</v>
      </c>
      <c r="G593" s="40">
        <v>1</v>
      </c>
      <c r="H593" s="40">
        <v>0</v>
      </c>
      <c r="I593" s="136">
        <v>74</v>
      </c>
      <c r="J593" s="39">
        <v>0</v>
      </c>
      <c r="K593" s="40">
        <v>0</v>
      </c>
      <c r="L593" s="40">
        <v>0</v>
      </c>
    </row>
    <row r="594" spans="1:12" s="114" customFormat="1" ht="25.5" customHeight="1">
      <c r="A594" s="130" t="s">
        <v>10</v>
      </c>
      <c r="B594" s="44">
        <v>0</v>
      </c>
      <c r="C594" s="44">
        <v>0</v>
      </c>
      <c r="D594" s="44">
        <v>0</v>
      </c>
      <c r="E594" s="131" t="s">
        <v>11</v>
      </c>
      <c r="F594" s="44">
        <v>3</v>
      </c>
      <c r="G594" s="44">
        <v>2</v>
      </c>
      <c r="H594" s="44">
        <v>1</v>
      </c>
      <c r="I594" s="131" t="s">
        <v>12</v>
      </c>
      <c r="J594" s="44">
        <v>0</v>
      </c>
      <c r="K594" s="44">
        <v>0</v>
      </c>
      <c r="L594" s="44">
        <v>0</v>
      </c>
    </row>
    <row r="595" spans="1:12" s="113" customFormat="1" ht="15.75" customHeight="1">
      <c r="A595" s="133">
        <v>5</v>
      </c>
      <c r="B595" s="36">
        <v>0</v>
      </c>
      <c r="C595" s="37">
        <v>0</v>
      </c>
      <c r="D595" s="37">
        <v>0</v>
      </c>
      <c r="E595" s="134">
        <v>40</v>
      </c>
      <c r="F595" s="36">
        <v>1</v>
      </c>
      <c r="G595" s="37">
        <v>1</v>
      </c>
      <c r="H595" s="37">
        <v>0</v>
      </c>
      <c r="I595" s="134">
        <v>75</v>
      </c>
      <c r="J595" s="36">
        <v>0</v>
      </c>
      <c r="K595" s="37">
        <v>0</v>
      </c>
      <c r="L595" s="37">
        <v>0</v>
      </c>
    </row>
    <row r="596" spans="1:12" s="113" customFormat="1" ht="15.75" customHeight="1">
      <c r="A596" s="133">
        <v>6</v>
      </c>
      <c r="B596" s="36">
        <v>0</v>
      </c>
      <c r="C596" s="37">
        <v>0</v>
      </c>
      <c r="D596" s="37">
        <v>0</v>
      </c>
      <c r="E596" s="134">
        <v>41</v>
      </c>
      <c r="F596" s="36">
        <v>0</v>
      </c>
      <c r="G596" s="37">
        <v>0</v>
      </c>
      <c r="H596" s="37">
        <v>0</v>
      </c>
      <c r="I596" s="134">
        <v>76</v>
      </c>
      <c r="J596" s="36">
        <v>0</v>
      </c>
      <c r="K596" s="37">
        <v>0</v>
      </c>
      <c r="L596" s="37">
        <v>0</v>
      </c>
    </row>
    <row r="597" spans="1:12" s="113" customFormat="1" ht="15.75" customHeight="1">
      <c r="A597" s="133">
        <v>7</v>
      </c>
      <c r="B597" s="36">
        <v>0</v>
      </c>
      <c r="C597" s="37">
        <v>0</v>
      </c>
      <c r="D597" s="37">
        <v>0</v>
      </c>
      <c r="E597" s="134">
        <v>42</v>
      </c>
      <c r="F597" s="36">
        <v>1</v>
      </c>
      <c r="G597" s="37">
        <v>1</v>
      </c>
      <c r="H597" s="37">
        <v>0</v>
      </c>
      <c r="I597" s="134">
        <v>77</v>
      </c>
      <c r="J597" s="36">
        <v>0</v>
      </c>
      <c r="K597" s="37">
        <v>0</v>
      </c>
      <c r="L597" s="37">
        <v>0</v>
      </c>
    </row>
    <row r="598" spans="1:12" s="113" customFormat="1" ht="15.75" customHeight="1">
      <c r="A598" s="133">
        <v>8</v>
      </c>
      <c r="B598" s="36">
        <v>0</v>
      </c>
      <c r="C598" s="37">
        <v>0</v>
      </c>
      <c r="D598" s="37">
        <v>0</v>
      </c>
      <c r="E598" s="134">
        <v>43</v>
      </c>
      <c r="F598" s="36">
        <v>1</v>
      </c>
      <c r="G598" s="37">
        <v>0</v>
      </c>
      <c r="H598" s="37">
        <v>1</v>
      </c>
      <c r="I598" s="134">
        <v>78</v>
      </c>
      <c r="J598" s="36">
        <v>0</v>
      </c>
      <c r="K598" s="37">
        <v>0</v>
      </c>
      <c r="L598" s="37">
        <v>0</v>
      </c>
    </row>
    <row r="599" spans="1:12" s="113" customFormat="1" ht="18" customHeight="1">
      <c r="A599" s="135">
        <v>9</v>
      </c>
      <c r="B599" s="39">
        <v>0</v>
      </c>
      <c r="C599" s="40">
        <v>0</v>
      </c>
      <c r="D599" s="40">
        <v>0</v>
      </c>
      <c r="E599" s="136">
        <v>44</v>
      </c>
      <c r="F599" s="39">
        <v>0</v>
      </c>
      <c r="G599" s="40">
        <v>0</v>
      </c>
      <c r="H599" s="40">
        <v>0</v>
      </c>
      <c r="I599" s="136">
        <v>79</v>
      </c>
      <c r="J599" s="39">
        <v>0</v>
      </c>
      <c r="K599" s="40">
        <v>0</v>
      </c>
      <c r="L599" s="40">
        <v>0</v>
      </c>
    </row>
    <row r="600" spans="1:12" s="114" customFormat="1" ht="25.5" customHeight="1">
      <c r="A600" s="130" t="s">
        <v>19</v>
      </c>
      <c r="B600" s="44">
        <v>1</v>
      </c>
      <c r="C600" s="44">
        <v>0</v>
      </c>
      <c r="D600" s="44">
        <v>1</v>
      </c>
      <c r="E600" s="131" t="s">
        <v>20</v>
      </c>
      <c r="F600" s="44">
        <v>2</v>
      </c>
      <c r="G600" s="44">
        <v>0</v>
      </c>
      <c r="H600" s="44">
        <v>2</v>
      </c>
      <c r="I600" s="131" t="s">
        <v>21</v>
      </c>
      <c r="J600" s="44">
        <v>0</v>
      </c>
      <c r="K600" s="44">
        <v>0</v>
      </c>
      <c r="L600" s="44">
        <v>0</v>
      </c>
    </row>
    <row r="601" spans="1:12" s="113" customFormat="1" ht="15.75" customHeight="1">
      <c r="A601" s="133">
        <v>10</v>
      </c>
      <c r="B601" s="36">
        <v>0</v>
      </c>
      <c r="C601" s="37">
        <v>0</v>
      </c>
      <c r="D601" s="37">
        <v>0</v>
      </c>
      <c r="E601" s="134">
        <v>45</v>
      </c>
      <c r="F601" s="36">
        <v>1</v>
      </c>
      <c r="G601" s="37">
        <v>0</v>
      </c>
      <c r="H601" s="37">
        <v>1</v>
      </c>
      <c r="I601" s="134">
        <v>80</v>
      </c>
      <c r="J601" s="36">
        <v>0</v>
      </c>
      <c r="K601" s="37">
        <v>0</v>
      </c>
      <c r="L601" s="37">
        <v>0</v>
      </c>
    </row>
    <row r="602" spans="1:12" s="113" customFormat="1" ht="15.75" customHeight="1">
      <c r="A602" s="133">
        <v>11</v>
      </c>
      <c r="B602" s="36">
        <v>1</v>
      </c>
      <c r="C602" s="37">
        <v>0</v>
      </c>
      <c r="D602" s="37">
        <v>1</v>
      </c>
      <c r="E602" s="134">
        <v>46</v>
      </c>
      <c r="F602" s="36">
        <v>0</v>
      </c>
      <c r="G602" s="37">
        <v>0</v>
      </c>
      <c r="H602" s="37">
        <v>0</v>
      </c>
      <c r="I602" s="134">
        <v>81</v>
      </c>
      <c r="J602" s="36">
        <v>0</v>
      </c>
      <c r="K602" s="37">
        <v>0</v>
      </c>
      <c r="L602" s="37">
        <v>0</v>
      </c>
    </row>
    <row r="603" spans="1:12" s="113" customFormat="1" ht="15.75" customHeight="1">
      <c r="A603" s="133">
        <v>12</v>
      </c>
      <c r="B603" s="36">
        <v>0</v>
      </c>
      <c r="C603" s="37">
        <v>0</v>
      </c>
      <c r="D603" s="37">
        <v>0</v>
      </c>
      <c r="E603" s="134">
        <v>47</v>
      </c>
      <c r="F603" s="36">
        <v>0</v>
      </c>
      <c r="G603" s="37">
        <v>0</v>
      </c>
      <c r="H603" s="37">
        <v>0</v>
      </c>
      <c r="I603" s="134">
        <v>82</v>
      </c>
      <c r="J603" s="36">
        <v>0</v>
      </c>
      <c r="K603" s="37">
        <v>0</v>
      </c>
      <c r="L603" s="37">
        <v>0</v>
      </c>
    </row>
    <row r="604" spans="1:12" s="113" customFormat="1" ht="15.75" customHeight="1">
      <c r="A604" s="133">
        <v>13</v>
      </c>
      <c r="B604" s="36">
        <v>0</v>
      </c>
      <c r="C604" s="37">
        <v>0</v>
      </c>
      <c r="D604" s="37">
        <v>0</v>
      </c>
      <c r="E604" s="134">
        <v>48</v>
      </c>
      <c r="F604" s="36">
        <v>0</v>
      </c>
      <c r="G604" s="37">
        <v>0</v>
      </c>
      <c r="H604" s="37">
        <v>0</v>
      </c>
      <c r="I604" s="134">
        <v>83</v>
      </c>
      <c r="J604" s="36">
        <v>0</v>
      </c>
      <c r="K604" s="37">
        <v>0</v>
      </c>
      <c r="L604" s="37">
        <v>0</v>
      </c>
    </row>
    <row r="605" spans="1:12" s="113" customFormat="1" ht="18" customHeight="1">
      <c r="A605" s="135">
        <v>14</v>
      </c>
      <c r="B605" s="39">
        <v>0</v>
      </c>
      <c r="C605" s="40">
        <v>0</v>
      </c>
      <c r="D605" s="40">
        <v>0</v>
      </c>
      <c r="E605" s="136">
        <v>49</v>
      </c>
      <c r="F605" s="39">
        <v>1</v>
      </c>
      <c r="G605" s="40">
        <v>0</v>
      </c>
      <c r="H605" s="40">
        <v>1</v>
      </c>
      <c r="I605" s="136">
        <v>84</v>
      </c>
      <c r="J605" s="39">
        <v>0</v>
      </c>
      <c r="K605" s="40">
        <v>0</v>
      </c>
      <c r="L605" s="40">
        <v>0</v>
      </c>
    </row>
    <row r="606" spans="1:12" s="114" customFormat="1" ht="25.5" customHeight="1">
      <c r="A606" s="130" t="s">
        <v>22</v>
      </c>
      <c r="B606" s="44">
        <v>0</v>
      </c>
      <c r="C606" s="44">
        <v>0</v>
      </c>
      <c r="D606" s="44">
        <v>0</v>
      </c>
      <c r="E606" s="131" t="s">
        <v>23</v>
      </c>
      <c r="F606" s="44">
        <v>2</v>
      </c>
      <c r="G606" s="44">
        <v>0</v>
      </c>
      <c r="H606" s="44">
        <v>2</v>
      </c>
      <c r="I606" s="131" t="s">
        <v>24</v>
      </c>
      <c r="J606" s="44">
        <v>0</v>
      </c>
      <c r="K606" s="44">
        <v>0</v>
      </c>
      <c r="L606" s="44">
        <v>0</v>
      </c>
    </row>
    <row r="607" spans="1:12" s="113" customFormat="1" ht="15.75" customHeight="1">
      <c r="A607" s="133">
        <v>15</v>
      </c>
      <c r="B607" s="36">
        <v>0</v>
      </c>
      <c r="C607" s="37">
        <v>0</v>
      </c>
      <c r="D607" s="37">
        <v>0</v>
      </c>
      <c r="E607" s="134">
        <v>50</v>
      </c>
      <c r="F607" s="36">
        <v>0</v>
      </c>
      <c r="G607" s="37">
        <v>0</v>
      </c>
      <c r="H607" s="37">
        <v>0</v>
      </c>
      <c r="I607" s="134">
        <v>85</v>
      </c>
      <c r="J607" s="36">
        <v>0</v>
      </c>
      <c r="K607" s="37">
        <v>0</v>
      </c>
      <c r="L607" s="37">
        <v>0</v>
      </c>
    </row>
    <row r="608" spans="1:12" s="113" customFormat="1" ht="15.75" customHeight="1">
      <c r="A608" s="133">
        <v>16</v>
      </c>
      <c r="B608" s="36">
        <v>0</v>
      </c>
      <c r="C608" s="37">
        <v>0</v>
      </c>
      <c r="D608" s="37">
        <v>0</v>
      </c>
      <c r="E608" s="134">
        <v>51</v>
      </c>
      <c r="F608" s="36">
        <v>0</v>
      </c>
      <c r="G608" s="37">
        <v>0</v>
      </c>
      <c r="H608" s="37">
        <v>0</v>
      </c>
      <c r="I608" s="134">
        <v>86</v>
      </c>
      <c r="J608" s="36">
        <v>0</v>
      </c>
      <c r="K608" s="37">
        <v>0</v>
      </c>
      <c r="L608" s="37">
        <v>0</v>
      </c>
    </row>
    <row r="609" spans="1:12" s="113" customFormat="1" ht="15.75" customHeight="1">
      <c r="A609" s="133">
        <v>17</v>
      </c>
      <c r="B609" s="36">
        <v>0</v>
      </c>
      <c r="C609" s="37">
        <v>0</v>
      </c>
      <c r="D609" s="37">
        <v>0</v>
      </c>
      <c r="E609" s="134">
        <v>52</v>
      </c>
      <c r="F609" s="36">
        <v>1</v>
      </c>
      <c r="G609" s="37">
        <v>0</v>
      </c>
      <c r="H609" s="37">
        <v>1</v>
      </c>
      <c r="I609" s="134">
        <v>87</v>
      </c>
      <c r="J609" s="36">
        <v>0</v>
      </c>
      <c r="K609" s="37">
        <v>0</v>
      </c>
      <c r="L609" s="37">
        <v>0</v>
      </c>
    </row>
    <row r="610" spans="1:12" s="113" customFormat="1" ht="15.75" customHeight="1">
      <c r="A610" s="133">
        <v>18</v>
      </c>
      <c r="B610" s="36">
        <v>0</v>
      </c>
      <c r="C610" s="37">
        <v>0</v>
      </c>
      <c r="D610" s="37">
        <v>0</v>
      </c>
      <c r="E610" s="134">
        <v>53</v>
      </c>
      <c r="F610" s="36">
        <v>0</v>
      </c>
      <c r="G610" s="37">
        <v>0</v>
      </c>
      <c r="H610" s="37">
        <v>0</v>
      </c>
      <c r="I610" s="134">
        <v>88</v>
      </c>
      <c r="J610" s="36">
        <v>0</v>
      </c>
      <c r="K610" s="37">
        <v>0</v>
      </c>
      <c r="L610" s="37">
        <v>0</v>
      </c>
    </row>
    <row r="611" spans="1:12" s="113" customFormat="1" ht="18" customHeight="1">
      <c r="A611" s="135">
        <v>19</v>
      </c>
      <c r="B611" s="39">
        <v>0</v>
      </c>
      <c r="C611" s="40">
        <v>0</v>
      </c>
      <c r="D611" s="40">
        <v>0</v>
      </c>
      <c r="E611" s="136">
        <v>54</v>
      </c>
      <c r="F611" s="39">
        <v>1</v>
      </c>
      <c r="G611" s="40">
        <v>0</v>
      </c>
      <c r="H611" s="40">
        <v>1</v>
      </c>
      <c r="I611" s="136">
        <v>89</v>
      </c>
      <c r="J611" s="39">
        <v>0</v>
      </c>
      <c r="K611" s="40">
        <v>0</v>
      </c>
      <c r="L611" s="40">
        <v>0</v>
      </c>
    </row>
    <row r="612" spans="1:12" s="114" customFormat="1" ht="25.5" customHeight="1">
      <c r="A612" s="130" t="s">
        <v>25</v>
      </c>
      <c r="B612" s="44">
        <v>9</v>
      </c>
      <c r="C612" s="44">
        <v>2</v>
      </c>
      <c r="D612" s="44">
        <v>7</v>
      </c>
      <c r="E612" s="131" t="s">
        <v>26</v>
      </c>
      <c r="F612" s="44">
        <v>4</v>
      </c>
      <c r="G612" s="44">
        <v>2</v>
      </c>
      <c r="H612" s="44">
        <v>2</v>
      </c>
      <c r="I612" s="131" t="s">
        <v>27</v>
      </c>
      <c r="J612" s="44">
        <v>0</v>
      </c>
      <c r="K612" s="44">
        <v>0</v>
      </c>
      <c r="L612" s="44">
        <v>0</v>
      </c>
    </row>
    <row r="613" spans="1:12" s="113" customFormat="1" ht="15.75" customHeight="1">
      <c r="A613" s="133">
        <v>20</v>
      </c>
      <c r="B613" s="36">
        <v>0</v>
      </c>
      <c r="C613" s="37">
        <v>0</v>
      </c>
      <c r="D613" s="37">
        <v>0</v>
      </c>
      <c r="E613" s="134">
        <v>55</v>
      </c>
      <c r="F613" s="36">
        <v>1</v>
      </c>
      <c r="G613" s="37">
        <v>0</v>
      </c>
      <c r="H613" s="37">
        <v>1</v>
      </c>
      <c r="I613" s="134">
        <v>90</v>
      </c>
      <c r="J613" s="36">
        <v>0</v>
      </c>
      <c r="K613" s="37">
        <v>0</v>
      </c>
      <c r="L613" s="37">
        <v>0</v>
      </c>
    </row>
    <row r="614" spans="1:12" s="113" customFormat="1" ht="15.75" customHeight="1">
      <c r="A614" s="133">
        <v>21</v>
      </c>
      <c r="B614" s="36">
        <v>3</v>
      </c>
      <c r="C614" s="37">
        <v>0</v>
      </c>
      <c r="D614" s="37">
        <v>3</v>
      </c>
      <c r="E614" s="134">
        <v>56</v>
      </c>
      <c r="F614" s="36">
        <v>1</v>
      </c>
      <c r="G614" s="37">
        <v>1</v>
      </c>
      <c r="H614" s="37">
        <v>0</v>
      </c>
      <c r="I614" s="134">
        <v>91</v>
      </c>
      <c r="J614" s="36">
        <v>0</v>
      </c>
      <c r="K614" s="37">
        <v>0</v>
      </c>
      <c r="L614" s="37">
        <v>0</v>
      </c>
    </row>
    <row r="615" spans="1:12" s="113" customFormat="1" ht="15.75" customHeight="1">
      <c r="A615" s="133">
        <v>22</v>
      </c>
      <c r="B615" s="36">
        <v>0</v>
      </c>
      <c r="C615" s="37">
        <v>0</v>
      </c>
      <c r="D615" s="37">
        <v>0</v>
      </c>
      <c r="E615" s="134">
        <v>57</v>
      </c>
      <c r="F615" s="36">
        <v>0</v>
      </c>
      <c r="G615" s="37">
        <v>0</v>
      </c>
      <c r="H615" s="37">
        <v>0</v>
      </c>
      <c r="I615" s="134">
        <v>92</v>
      </c>
      <c r="J615" s="36">
        <v>0</v>
      </c>
      <c r="K615" s="37">
        <v>0</v>
      </c>
      <c r="L615" s="37">
        <v>0</v>
      </c>
    </row>
    <row r="616" spans="1:12" s="113" customFormat="1" ht="15.75" customHeight="1">
      <c r="A616" s="133">
        <v>23</v>
      </c>
      <c r="B616" s="36">
        <v>3</v>
      </c>
      <c r="C616" s="37">
        <v>1</v>
      </c>
      <c r="D616" s="37">
        <v>2</v>
      </c>
      <c r="E616" s="134">
        <v>58</v>
      </c>
      <c r="F616" s="36">
        <v>1</v>
      </c>
      <c r="G616" s="37">
        <v>1</v>
      </c>
      <c r="H616" s="37">
        <v>0</v>
      </c>
      <c r="I616" s="134">
        <v>93</v>
      </c>
      <c r="J616" s="36">
        <v>0</v>
      </c>
      <c r="K616" s="37">
        <v>0</v>
      </c>
      <c r="L616" s="37">
        <v>0</v>
      </c>
    </row>
    <row r="617" spans="1:12" s="113" customFormat="1" ht="18" customHeight="1">
      <c r="A617" s="135">
        <v>24</v>
      </c>
      <c r="B617" s="39">
        <v>3</v>
      </c>
      <c r="C617" s="40">
        <v>1</v>
      </c>
      <c r="D617" s="40">
        <v>2</v>
      </c>
      <c r="E617" s="136">
        <v>59</v>
      </c>
      <c r="F617" s="39">
        <v>1</v>
      </c>
      <c r="G617" s="40">
        <v>0</v>
      </c>
      <c r="H617" s="40">
        <v>1</v>
      </c>
      <c r="I617" s="136">
        <v>94</v>
      </c>
      <c r="J617" s="39">
        <v>0</v>
      </c>
      <c r="K617" s="40">
        <v>0</v>
      </c>
      <c r="L617" s="40">
        <v>0</v>
      </c>
    </row>
    <row r="618" spans="1:12" s="114" customFormat="1" ht="25.5" customHeight="1">
      <c r="A618" s="130" t="s">
        <v>28</v>
      </c>
      <c r="B618" s="44">
        <v>10</v>
      </c>
      <c r="C618" s="44">
        <v>8</v>
      </c>
      <c r="D618" s="44">
        <v>2</v>
      </c>
      <c r="E618" s="131" t="s">
        <v>29</v>
      </c>
      <c r="F618" s="44">
        <v>6</v>
      </c>
      <c r="G618" s="44">
        <v>3</v>
      </c>
      <c r="H618" s="44">
        <v>3</v>
      </c>
      <c r="I618" s="138" t="s">
        <v>30</v>
      </c>
      <c r="J618" s="44">
        <v>0</v>
      </c>
      <c r="K618" s="44">
        <v>0</v>
      </c>
      <c r="L618" s="44">
        <v>0</v>
      </c>
    </row>
    <row r="619" spans="1:12" s="113" customFormat="1" ht="15.75" customHeight="1">
      <c r="A619" s="133">
        <v>25</v>
      </c>
      <c r="B619" s="36">
        <v>3</v>
      </c>
      <c r="C619" s="37">
        <v>3</v>
      </c>
      <c r="D619" s="37">
        <v>0</v>
      </c>
      <c r="E619" s="134">
        <v>60</v>
      </c>
      <c r="F619" s="36">
        <v>0</v>
      </c>
      <c r="G619" s="37">
        <v>0</v>
      </c>
      <c r="H619" s="37">
        <v>0</v>
      </c>
      <c r="I619" s="134">
        <v>95</v>
      </c>
      <c r="J619" s="36">
        <v>0</v>
      </c>
      <c r="K619" s="37">
        <v>0</v>
      </c>
      <c r="L619" s="37">
        <v>0</v>
      </c>
    </row>
    <row r="620" spans="1:12" s="113" customFormat="1" ht="15.75" customHeight="1">
      <c r="A620" s="133">
        <v>26</v>
      </c>
      <c r="B620" s="36">
        <v>2</v>
      </c>
      <c r="C620" s="37">
        <v>1</v>
      </c>
      <c r="D620" s="37">
        <v>1</v>
      </c>
      <c r="E620" s="134">
        <v>61</v>
      </c>
      <c r="F620" s="36">
        <v>3</v>
      </c>
      <c r="G620" s="37">
        <v>1</v>
      </c>
      <c r="H620" s="37">
        <v>2</v>
      </c>
      <c r="I620" s="134">
        <v>96</v>
      </c>
      <c r="J620" s="36">
        <v>0</v>
      </c>
      <c r="K620" s="37">
        <v>0</v>
      </c>
      <c r="L620" s="37">
        <v>0</v>
      </c>
    </row>
    <row r="621" spans="1:12" s="113" customFormat="1" ht="15.75" customHeight="1">
      <c r="A621" s="133">
        <v>27</v>
      </c>
      <c r="B621" s="36">
        <v>0</v>
      </c>
      <c r="C621" s="37">
        <v>0</v>
      </c>
      <c r="D621" s="37">
        <v>0</v>
      </c>
      <c r="E621" s="134">
        <v>62</v>
      </c>
      <c r="F621" s="36">
        <v>0</v>
      </c>
      <c r="G621" s="37">
        <v>0</v>
      </c>
      <c r="H621" s="37">
        <v>0</v>
      </c>
      <c r="I621" s="134">
        <v>97</v>
      </c>
      <c r="J621" s="36">
        <v>0</v>
      </c>
      <c r="K621" s="37">
        <v>0</v>
      </c>
      <c r="L621" s="37">
        <v>0</v>
      </c>
    </row>
    <row r="622" spans="1:12" s="113" customFormat="1" ht="15.75" customHeight="1">
      <c r="A622" s="133">
        <v>28</v>
      </c>
      <c r="B622" s="36">
        <v>2</v>
      </c>
      <c r="C622" s="37">
        <v>2</v>
      </c>
      <c r="D622" s="37">
        <v>0</v>
      </c>
      <c r="E622" s="134">
        <v>63</v>
      </c>
      <c r="F622" s="36">
        <v>2</v>
      </c>
      <c r="G622" s="37">
        <v>1</v>
      </c>
      <c r="H622" s="37">
        <v>1</v>
      </c>
      <c r="I622" s="134">
        <v>98</v>
      </c>
      <c r="J622" s="36">
        <v>0</v>
      </c>
      <c r="K622" s="37">
        <v>0</v>
      </c>
      <c r="L622" s="37">
        <v>0</v>
      </c>
    </row>
    <row r="623" spans="1:12" s="113" customFormat="1" ht="18" customHeight="1">
      <c r="A623" s="135">
        <v>29</v>
      </c>
      <c r="B623" s="39">
        <v>3</v>
      </c>
      <c r="C623" s="40">
        <v>2</v>
      </c>
      <c r="D623" s="40">
        <v>1</v>
      </c>
      <c r="E623" s="136">
        <v>64</v>
      </c>
      <c r="F623" s="39">
        <v>1</v>
      </c>
      <c r="G623" s="40">
        <v>1</v>
      </c>
      <c r="H623" s="40">
        <v>0</v>
      </c>
      <c r="I623" s="134">
        <v>99</v>
      </c>
      <c r="J623" s="36">
        <v>0</v>
      </c>
      <c r="K623" s="37">
        <v>0</v>
      </c>
      <c r="L623" s="37">
        <v>0</v>
      </c>
    </row>
    <row r="624" spans="1:12" s="114" customFormat="1" ht="25.5" customHeight="1">
      <c r="A624" s="130" t="s">
        <v>31</v>
      </c>
      <c r="B624" s="44">
        <v>4</v>
      </c>
      <c r="C624" s="44">
        <v>2</v>
      </c>
      <c r="D624" s="44">
        <v>2</v>
      </c>
      <c r="E624" s="131" t="s">
        <v>32</v>
      </c>
      <c r="F624" s="44">
        <v>8</v>
      </c>
      <c r="G624" s="44">
        <v>4</v>
      </c>
      <c r="H624" s="44">
        <v>4</v>
      </c>
      <c r="I624" s="178">
        <v>100</v>
      </c>
      <c r="J624" s="47">
        <v>0</v>
      </c>
      <c r="K624" s="48">
        <v>0</v>
      </c>
      <c r="L624" s="48">
        <v>0</v>
      </c>
    </row>
    <row r="625" spans="1:20" s="113" customFormat="1" ht="15.75" customHeight="1">
      <c r="A625" s="133">
        <v>30</v>
      </c>
      <c r="B625" s="36">
        <v>1</v>
      </c>
      <c r="C625" s="37">
        <v>1</v>
      </c>
      <c r="D625" s="37">
        <v>0</v>
      </c>
      <c r="E625" s="134">
        <v>65</v>
      </c>
      <c r="F625" s="36">
        <v>1</v>
      </c>
      <c r="G625" s="37">
        <v>1</v>
      </c>
      <c r="H625" s="37">
        <v>0</v>
      </c>
      <c r="I625" s="134">
        <v>101</v>
      </c>
      <c r="J625" s="36">
        <v>0</v>
      </c>
      <c r="K625" s="37">
        <v>0</v>
      </c>
      <c r="L625" s="37">
        <v>0</v>
      </c>
    </row>
    <row r="626" spans="1:20" s="113" customFormat="1" ht="15.75" customHeight="1">
      <c r="A626" s="133">
        <v>31</v>
      </c>
      <c r="B626" s="36">
        <v>2</v>
      </c>
      <c r="C626" s="37">
        <v>1</v>
      </c>
      <c r="D626" s="37">
        <v>1</v>
      </c>
      <c r="E626" s="134">
        <v>66</v>
      </c>
      <c r="F626" s="36">
        <v>1</v>
      </c>
      <c r="G626" s="37">
        <v>1</v>
      </c>
      <c r="H626" s="37">
        <v>0</v>
      </c>
      <c r="I626" s="134">
        <v>102</v>
      </c>
      <c r="J626" s="36">
        <v>0</v>
      </c>
      <c r="K626" s="37">
        <v>0</v>
      </c>
      <c r="L626" s="37">
        <v>0</v>
      </c>
    </row>
    <row r="627" spans="1:20" s="113" customFormat="1" ht="15.75" customHeight="1">
      <c r="A627" s="133">
        <v>32</v>
      </c>
      <c r="B627" s="36">
        <v>1</v>
      </c>
      <c r="C627" s="37">
        <v>0</v>
      </c>
      <c r="D627" s="37">
        <v>1</v>
      </c>
      <c r="E627" s="134">
        <v>67</v>
      </c>
      <c r="F627" s="36">
        <v>1</v>
      </c>
      <c r="G627" s="37">
        <v>1</v>
      </c>
      <c r="H627" s="37">
        <v>0</v>
      </c>
      <c r="I627" s="134">
        <v>103</v>
      </c>
      <c r="J627" s="36">
        <v>0</v>
      </c>
      <c r="K627" s="37">
        <v>0</v>
      </c>
      <c r="L627" s="37">
        <v>0</v>
      </c>
    </row>
    <row r="628" spans="1:20" s="113" customFormat="1" ht="15.75" customHeight="1">
      <c r="A628" s="133">
        <v>33</v>
      </c>
      <c r="B628" s="36">
        <v>0</v>
      </c>
      <c r="C628" s="37">
        <v>0</v>
      </c>
      <c r="D628" s="37">
        <v>0</v>
      </c>
      <c r="E628" s="134">
        <v>68</v>
      </c>
      <c r="F628" s="36">
        <v>2</v>
      </c>
      <c r="G628" s="37">
        <v>0</v>
      </c>
      <c r="H628" s="37">
        <v>2</v>
      </c>
      <c r="I628" s="139" t="s">
        <v>33</v>
      </c>
      <c r="J628" s="39">
        <v>0</v>
      </c>
      <c r="K628" s="40">
        <v>0</v>
      </c>
      <c r="L628" s="40">
        <v>0</v>
      </c>
    </row>
    <row r="629" spans="1:20" s="113" customFormat="1" ht="21" customHeight="1" thickBot="1">
      <c r="A629" s="140">
        <v>34</v>
      </c>
      <c r="B629" s="36">
        <v>0</v>
      </c>
      <c r="C629" s="37">
        <v>0</v>
      </c>
      <c r="D629" s="37">
        <v>0</v>
      </c>
      <c r="E629" s="134">
        <v>69</v>
      </c>
      <c r="F629" s="36">
        <v>3</v>
      </c>
      <c r="G629" s="37">
        <v>1</v>
      </c>
      <c r="H629" s="37">
        <v>2</v>
      </c>
      <c r="I629" s="179" t="s">
        <v>5</v>
      </c>
      <c r="J629" s="47">
        <v>57</v>
      </c>
      <c r="K629" s="47">
        <v>28</v>
      </c>
      <c r="L629" s="47">
        <v>29</v>
      </c>
    </row>
    <row r="630" spans="1:20" s="182" customFormat="1" ht="24" customHeight="1" thickTop="1" thickBot="1">
      <c r="A630" s="173" t="s">
        <v>34</v>
      </c>
      <c r="B630" s="115">
        <v>1</v>
      </c>
      <c r="C630" s="116">
        <v>0</v>
      </c>
      <c r="D630" s="116">
        <v>1</v>
      </c>
      <c r="E630" s="180" t="s">
        <v>36</v>
      </c>
      <c r="F630" s="116">
        <v>47</v>
      </c>
      <c r="G630" s="116">
        <v>24</v>
      </c>
      <c r="H630" s="116">
        <v>23</v>
      </c>
      <c r="I630" s="181" t="s">
        <v>37</v>
      </c>
      <c r="J630" s="116">
        <v>9</v>
      </c>
      <c r="K630" s="116">
        <v>4</v>
      </c>
      <c r="L630" s="116">
        <v>5</v>
      </c>
    </row>
    <row r="631" spans="1:20" ht="17.25" customHeight="1">
      <c r="N631"/>
      <c r="O631"/>
      <c r="P631"/>
      <c r="Q631"/>
      <c r="R631"/>
      <c r="S631"/>
      <c r="T631"/>
    </row>
    <row r="632" spans="1:20" ht="17.25">
      <c r="N632"/>
      <c r="O632"/>
      <c r="P632"/>
      <c r="Q632"/>
      <c r="R632"/>
      <c r="S632"/>
      <c r="T632"/>
    </row>
    <row r="633" spans="1:20" ht="17.25">
      <c r="N633"/>
      <c r="O633"/>
      <c r="P633"/>
      <c r="Q633"/>
      <c r="R633"/>
      <c r="S633"/>
      <c r="T633"/>
    </row>
    <row r="634" spans="1:20" ht="17.25">
      <c r="N634"/>
      <c r="O634"/>
      <c r="P634"/>
      <c r="Q634"/>
      <c r="R634"/>
      <c r="S634"/>
      <c r="T634"/>
    </row>
    <row r="635" spans="1:20" ht="17.25">
      <c r="N635"/>
      <c r="O635"/>
      <c r="P635"/>
      <c r="Q635"/>
      <c r="R635"/>
      <c r="S635"/>
      <c r="T635"/>
    </row>
    <row r="636" spans="1:20" ht="17.25">
      <c r="N636"/>
      <c r="O636"/>
      <c r="P636"/>
      <c r="Q636"/>
      <c r="R636"/>
      <c r="S636"/>
      <c r="T636"/>
    </row>
    <row r="637" spans="1:20" ht="17.25">
      <c r="N637"/>
      <c r="O637"/>
      <c r="P637"/>
      <c r="Q637"/>
      <c r="R637"/>
      <c r="S637"/>
      <c r="T637"/>
    </row>
    <row r="638" spans="1:20" ht="17.25">
      <c r="N638"/>
      <c r="O638"/>
      <c r="P638"/>
      <c r="Q638"/>
      <c r="R638"/>
      <c r="S638"/>
      <c r="T638"/>
    </row>
    <row r="639" spans="1:20" ht="17.25">
      <c r="N639"/>
      <c r="O639"/>
      <c r="P639"/>
      <c r="Q639"/>
      <c r="R639"/>
      <c r="S639"/>
      <c r="T639"/>
    </row>
    <row r="640" spans="1:20" ht="17.25">
      <c r="N640"/>
      <c r="O640"/>
      <c r="P640"/>
      <c r="Q640"/>
      <c r="R640"/>
      <c r="S640"/>
      <c r="T640"/>
    </row>
    <row r="641" spans="14:20" ht="17.25">
      <c r="N641"/>
      <c r="O641"/>
      <c r="P641"/>
      <c r="Q641"/>
      <c r="R641"/>
      <c r="S641"/>
      <c r="T641"/>
    </row>
    <row r="642" spans="14:20" ht="17.25">
      <c r="N642"/>
      <c r="O642"/>
      <c r="P642"/>
      <c r="Q642"/>
      <c r="R642"/>
      <c r="S642"/>
      <c r="T642"/>
    </row>
    <row r="643" spans="14:20" ht="17.25">
      <c r="N643"/>
      <c r="O643"/>
      <c r="P643"/>
      <c r="Q643"/>
      <c r="R643"/>
      <c r="S643"/>
      <c r="T643"/>
    </row>
    <row r="644" spans="14:20" ht="17.25">
      <c r="N644"/>
      <c r="O644"/>
      <c r="P644"/>
      <c r="Q644"/>
      <c r="R644"/>
      <c r="S644"/>
      <c r="T644"/>
    </row>
    <row r="645" spans="14:20" ht="17.25">
      <c r="N645"/>
      <c r="O645"/>
      <c r="P645"/>
      <c r="Q645"/>
      <c r="R645"/>
      <c r="S645"/>
      <c r="T645"/>
    </row>
    <row r="646" spans="14:20" ht="17.25">
      <c r="N646"/>
      <c r="O646"/>
      <c r="P646"/>
      <c r="Q646"/>
      <c r="R646"/>
      <c r="S646"/>
      <c r="T646"/>
    </row>
    <row r="647" spans="14:20" ht="17.25">
      <c r="N647"/>
      <c r="O647"/>
      <c r="P647"/>
      <c r="Q647"/>
      <c r="R647"/>
      <c r="S647"/>
      <c r="T647"/>
    </row>
    <row r="648" spans="14:20" ht="17.25">
      <c r="N648"/>
      <c r="O648"/>
      <c r="P648"/>
      <c r="Q648"/>
      <c r="R648"/>
      <c r="S648"/>
      <c r="T648"/>
    </row>
    <row r="649" spans="14:20" ht="17.25">
      <c r="N649"/>
      <c r="O649"/>
      <c r="P649"/>
      <c r="Q649"/>
      <c r="R649"/>
      <c r="S649"/>
      <c r="T649"/>
    </row>
    <row r="650" spans="14:20" ht="17.25">
      <c r="N650"/>
      <c r="O650"/>
      <c r="P650"/>
      <c r="Q650"/>
      <c r="R650"/>
      <c r="S650"/>
      <c r="T650"/>
    </row>
    <row r="651" spans="14:20" ht="17.25">
      <c r="N651"/>
      <c r="O651"/>
      <c r="P651"/>
      <c r="Q651"/>
      <c r="R651"/>
      <c r="S651"/>
      <c r="T651"/>
    </row>
    <row r="652" spans="14:20" ht="17.25">
      <c r="N652"/>
      <c r="O652"/>
      <c r="P652"/>
      <c r="Q652"/>
      <c r="R652"/>
      <c r="S652"/>
      <c r="T652"/>
    </row>
    <row r="653" spans="14:20" ht="17.25">
      <c r="N653"/>
      <c r="O653"/>
      <c r="P653"/>
      <c r="Q653"/>
      <c r="R653"/>
      <c r="S653"/>
      <c r="T653"/>
    </row>
    <row r="654" spans="14:20" ht="17.25">
      <c r="N654"/>
      <c r="O654"/>
      <c r="P654"/>
      <c r="Q654"/>
      <c r="R654"/>
      <c r="S654"/>
      <c r="T654"/>
    </row>
    <row r="655" spans="14:20" ht="17.25">
      <c r="N655"/>
      <c r="O655"/>
      <c r="P655"/>
      <c r="Q655"/>
      <c r="R655"/>
      <c r="S655"/>
      <c r="T655"/>
    </row>
    <row r="656" spans="14:20" ht="17.25">
      <c r="N656"/>
      <c r="O656"/>
      <c r="P656"/>
      <c r="Q656"/>
      <c r="R656"/>
      <c r="S656"/>
      <c r="T656"/>
    </row>
    <row r="657" spans="14:20" ht="17.25">
      <c r="N657"/>
      <c r="O657"/>
      <c r="P657"/>
      <c r="Q657"/>
      <c r="R657"/>
      <c r="S657"/>
      <c r="T657"/>
    </row>
    <row r="658" spans="14:20" ht="17.25">
      <c r="N658"/>
      <c r="O658"/>
      <c r="P658"/>
      <c r="Q658"/>
      <c r="R658"/>
      <c r="S658"/>
      <c r="T658"/>
    </row>
    <row r="659" spans="14:20" ht="17.25">
      <c r="N659"/>
      <c r="O659"/>
      <c r="P659"/>
      <c r="Q659"/>
      <c r="R659"/>
      <c r="S659"/>
      <c r="T659"/>
    </row>
    <row r="660" spans="14:20" ht="17.25">
      <c r="N660"/>
      <c r="O660"/>
      <c r="P660"/>
      <c r="Q660"/>
      <c r="R660"/>
      <c r="S660"/>
      <c r="T660"/>
    </row>
    <row r="661" spans="14:20" ht="17.25">
      <c r="N661"/>
      <c r="O661"/>
      <c r="P661"/>
      <c r="Q661"/>
      <c r="R661"/>
      <c r="S661"/>
      <c r="T661"/>
    </row>
    <row r="662" spans="14:20" ht="17.25">
      <c r="N662"/>
      <c r="O662"/>
      <c r="P662"/>
      <c r="Q662"/>
      <c r="R662"/>
      <c r="S662"/>
      <c r="T662"/>
    </row>
    <row r="663" spans="14:20" ht="17.25">
      <c r="N663"/>
      <c r="O663"/>
      <c r="P663"/>
      <c r="Q663"/>
      <c r="R663"/>
      <c r="S663"/>
      <c r="T663"/>
    </row>
    <row r="664" spans="14:20" ht="17.25">
      <c r="N664"/>
      <c r="O664"/>
      <c r="P664"/>
      <c r="Q664"/>
      <c r="R664"/>
      <c r="S664"/>
      <c r="T664"/>
    </row>
    <row r="665" spans="14:20" ht="17.25">
      <c r="N665"/>
      <c r="O665"/>
      <c r="P665"/>
      <c r="Q665"/>
      <c r="R665"/>
      <c r="S665"/>
      <c r="T665"/>
    </row>
    <row r="666" spans="14:20" ht="17.25">
      <c r="N666"/>
      <c r="O666"/>
      <c r="P666"/>
      <c r="Q666"/>
      <c r="R666"/>
      <c r="S666"/>
      <c r="T666"/>
    </row>
    <row r="667" spans="14:20" ht="17.25">
      <c r="N667"/>
      <c r="O667"/>
      <c r="P667"/>
      <c r="Q667"/>
      <c r="R667"/>
      <c r="S667"/>
      <c r="T667"/>
    </row>
    <row r="668" spans="14:20" ht="17.25">
      <c r="N668"/>
      <c r="O668"/>
      <c r="P668"/>
      <c r="Q668"/>
      <c r="R668"/>
      <c r="S668"/>
      <c r="T668"/>
    </row>
    <row r="669" spans="14:20" ht="17.25">
      <c r="N669"/>
      <c r="O669"/>
      <c r="P669"/>
      <c r="Q669"/>
      <c r="R669"/>
      <c r="S669"/>
      <c r="T669"/>
    </row>
    <row r="670" spans="14:20" ht="17.25">
      <c r="N670"/>
      <c r="O670"/>
      <c r="P670"/>
      <c r="Q670"/>
      <c r="R670"/>
      <c r="S670"/>
      <c r="T670"/>
    </row>
    <row r="671" spans="14:20" ht="17.25">
      <c r="N671"/>
      <c r="O671"/>
      <c r="P671"/>
      <c r="Q671"/>
      <c r="R671"/>
      <c r="S671"/>
      <c r="T671"/>
    </row>
    <row r="672" spans="14:20" ht="17.25">
      <c r="N672"/>
      <c r="O672"/>
      <c r="P672"/>
      <c r="Q672"/>
      <c r="R672"/>
      <c r="S672"/>
      <c r="T672"/>
    </row>
    <row r="673" spans="14:20" ht="17.25">
      <c r="N673"/>
      <c r="O673"/>
      <c r="P673"/>
      <c r="Q673"/>
      <c r="R673"/>
      <c r="S673"/>
      <c r="T673"/>
    </row>
    <row r="674" spans="14:20" ht="17.25">
      <c r="N674"/>
      <c r="O674"/>
      <c r="P674"/>
      <c r="Q674"/>
      <c r="R674"/>
      <c r="S674"/>
      <c r="T674"/>
    </row>
    <row r="675" spans="14:20" ht="17.25">
      <c r="N675"/>
      <c r="O675"/>
      <c r="P675"/>
      <c r="Q675"/>
      <c r="R675"/>
      <c r="S675"/>
      <c r="T675"/>
    </row>
    <row r="676" spans="14:20" ht="17.25" customHeight="1">
      <c r="N676"/>
      <c r="O676"/>
      <c r="P676"/>
      <c r="Q676"/>
      <c r="R676"/>
      <c r="S676"/>
      <c r="T676"/>
    </row>
    <row r="677" spans="14:20" ht="17.25">
      <c r="N677"/>
      <c r="O677"/>
      <c r="P677"/>
      <c r="Q677"/>
      <c r="R677"/>
      <c r="S677"/>
      <c r="T677"/>
    </row>
    <row r="678" spans="14:20" ht="17.25">
      <c r="N678"/>
      <c r="O678"/>
      <c r="P678"/>
      <c r="Q678"/>
      <c r="R678"/>
      <c r="S678"/>
      <c r="T678"/>
    </row>
    <row r="679" spans="14:20" ht="17.25">
      <c r="N679"/>
      <c r="O679"/>
      <c r="P679"/>
      <c r="Q679"/>
      <c r="R679"/>
      <c r="S679"/>
      <c r="T679"/>
    </row>
    <row r="680" spans="14:20" ht="17.25">
      <c r="N680"/>
      <c r="O680"/>
      <c r="P680"/>
      <c r="Q680"/>
      <c r="R680"/>
      <c r="S680"/>
      <c r="T680"/>
    </row>
    <row r="681" spans="14:20" ht="17.25">
      <c r="N681"/>
      <c r="O681"/>
      <c r="P681"/>
      <c r="Q681"/>
      <c r="R681"/>
      <c r="S681"/>
      <c r="T681"/>
    </row>
    <row r="682" spans="14:20" ht="17.25">
      <c r="N682"/>
      <c r="O682"/>
      <c r="P682"/>
      <c r="Q682"/>
      <c r="R682"/>
      <c r="S682"/>
      <c r="T682"/>
    </row>
    <row r="683" spans="14:20" ht="17.25">
      <c r="N683"/>
      <c r="O683"/>
      <c r="P683"/>
      <c r="Q683"/>
      <c r="R683"/>
      <c r="S683"/>
      <c r="T683"/>
    </row>
    <row r="684" spans="14:20" ht="17.25">
      <c r="N684"/>
      <c r="O684"/>
      <c r="P684"/>
      <c r="Q684"/>
      <c r="R684"/>
      <c r="S684"/>
      <c r="T684"/>
    </row>
    <row r="685" spans="14:20" ht="17.25">
      <c r="N685"/>
      <c r="O685"/>
      <c r="P685"/>
      <c r="Q685"/>
      <c r="R685"/>
      <c r="S685"/>
      <c r="T685"/>
    </row>
    <row r="686" spans="14:20" ht="17.25">
      <c r="N686"/>
      <c r="O686"/>
      <c r="P686"/>
      <c r="Q686"/>
      <c r="R686"/>
      <c r="S686"/>
      <c r="T686"/>
    </row>
    <row r="687" spans="14:20" ht="17.25">
      <c r="N687"/>
      <c r="O687"/>
      <c r="P687"/>
      <c r="Q687"/>
      <c r="R687"/>
      <c r="S687"/>
      <c r="T687"/>
    </row>
    <row r="688" spans="14:20" ht="17.25">
      <c r="N688"/>
      <c r="O688"/>
      <c r="P688"/>
      <c r="Q688"/>
      <c r="R688"/>
      <c r="S688"/>
      <c r="T688"/>
    </row>
    <row r="689" spans="14:20" ht="17.25">
      <c r="N689"/>
      <c r="O689"/>
      <c r="P689"/>
      <c r="Q689"/>
      <c r="R689"/>
      <c r="S689"/>
      <c r="T689"/>
    </row>
    <row r="690" spans="14:20" ht="17.25">
      <c r="N690"/>
      <c r="O690"/>
      <c r="P690"/>
      <c r="Q690"/>
      <c r="R690"/>
      <c r="S690"/>
      <c r="T690"/>
    </row>
    <row r="691" spans="14:20" ht="17.25">
      <c r="N691"/>
      <c r="O691"/>
      <c r="P691"/>
      <c r="Q691"/>
      <c r="R691"/>
      <c r="S691"/>
      <c r="T691"/>
    </row>
    <row r="692" spans="14:20" ht="17.25">
      <c r="N692"/>
      <c r="O692"/>
      <c r="P692"/>
      <c r="Q692"/>
      <c r="R692"/>
      <c r="S692"/>
      <c r="T692"/>
    </row>
    <row r="693" spans="14:20" ht="17.25">
      <c r="N693"/>
      <c r="O693"/>
      <c r="P693"/>
      <c r="Q693"/>
      <c r="R693"/>
      <c r="S693"/>
      <c r="T693"/>
    </row>
    <row r="694" spans="14:20" ht="17.25">
      <c r="N694"/>
      <c r="O694"/>
      <c r="P694"/>
      <c r="Q694"/>
      <c r="R694"/>
      <c r="S694"/>
      <c r="T694"/>
    </row>
    <row r="695" spans="14:20" ht="17.25">
      <c r="N695"/>
      <c r="O695"/>
      <c r="P695"/>
      <c r="Q695"/>
      <c r="R695"/>
      <c r="S695"/>
      <c r="T695"/>
    </row>
    <row r="696" spans="14:20" ht="17.25">
      <c r="N696"/>
      <c r="O696"/>
      <c r="P696"/>
      <c r="Q696"/>
      <c r="R696"/>
      <c r="S696"/>
      <c r="T696"/>
    </row>
    <row r="697" spans="14:20" ht="17.25">
      <c r="N697"/>
      <c r="O697"/>
      <c r="P697"/>
      <c r="Q697"/>
      <c r="R697"/>
      <c r="S697"/>
      <c r="T697"/>
    </row>
    <row r="698" spans="14:20" ht="17.25">
      <c r="N698"/>
      <c r="O698"/>
      <c r="P698"/>
      <c r="Q698"/>
      <c r="R698"/>
      <c r="S698"/>
      <c r="T698"/>
    </row>
    <row r="699" spans="14:20" ht="17.25">
      <c r="N699"/>
      <c r="O699"/>
      <c r="P699"/>
      <c r="Q699"/>
      <c r="R699"/>
      <c r="S699"/>
      <c r="T699"/>
    </row>
    <row r="700" spans="14:20" ht="17.25">
      <c r="N700"/>
      <c r="O700"/>
      <c r="P700"/>
      <c r="Q700"/>
      <c r="R700"/>
      <c r="S700"/>
      <c r="T700"/>
    </row>
    <row r="701" spans="14:20" ht="17.25">
      <c r="N701"/>
      <c r="O701"/>
      <c r="P701"/>
      <c r="Q701"/>
      <c r="R701"/>
      <c r="S701"/>
      <c r="T701"/>
    </row>
    <row r="702" spans="14:20" ht="17.25">
      <c r="N702"/>
      <c r="O702"/>
      <c r="P702"/>
      <c r="Q702"/>
      <c r="R702"/>
      <c r="S702"/>
      <c r="T702"/>
    </row>
    <row r="703" spans="14:20" ht="17.25">
      <c r="N703"/>
      <c r="O703"/>
      <c r="P703"/>
      <c r="Q703"/>
      <c r="R703"/>
      <c r="S703"/>
      <c r="T703"/>
    </row>
    <row r="704" spans="14:20" ht="17.25">
      <c r="N704"/>
      <c r="O704"/>
      <c r="P704"/>
      <c r="Q704"/>
      <c r="R704"/>
      <c r="S704"/>
      <c r="T704"/>
    </row>
    <row r="705" spans="14:20" ht="17.25">
      <c r="N705"/>
      <c r="O705"/>
      <c r="P705"/>
      <c r="Q705"/>
      <c r="R705"/>
      <c r="S705"/>
      <c r="T705"/>
    </row>
    <row r="706" spans="14:20" ht="17.25">
      <c r="N706"/>
      <c r="O706"/>
      <c r="P706"/>
      <c r="Q706"/>
      <c r="R706"/>
      <c r="S706"/>
      <c r="T706"/>
    </row>
    <row r="707" spans="14:20" ht="17.25">
      <c r="N707"/>
      <c r="O707"/>
      <c r="P707"/>
      <c r="Q707"/>
      <c r="R707"/>
      <c r="S707"/>
      <c r="T707"/>
    </row>
    <row r="708" spans="14:20" ht="17.25">
      <c r="N708"/>
      <c r="O708"/>
      <c r="P708"/>
      <c r="Q708"/>
      <c r="R708"/>
      <c r="S708"/>
      <c r="T708"/>
    </row>
    <row r="709" spans="14:20" ht="17.25">
      <c r="N709"/>
      <c r="O709"/>
      <c r="P709"/>
      <c r="Q709"/>
      <c r="R709"/>
      <c r="S709"/>
      <c r="T709"/>
    </row>
    <row r="710" spans="14:20" ht="17.25">
      <c r="N710"/>
      <c r="O710"/>
      <c r="P710"/>
      <c r="Q710"/>
      <c r="R710"/>
      <c r="S710"/>
      <c r="T710"/>
    </row>
    <row r="711" spans="14:20" ht="17.25">
      <c r="N711"/>
      <c r="O711"/>
      <c r="P711"/>
      <c r="Q711"/>
      <c r="R711"/>
      <c r="S711"/>
      <c r="T711"/>
    </row>
    <row r="712" spans="14:20" ht="17.25">
      <c r="N712"/>
      <c r="O712"/>
      <c r="P712"/>
      <c r="Q712"/>
      <c r="R712"/>
      <c r="S712"/>
      <c r="T712"/>
    </row>
    <row r="713" spans="14:20" ht="17.25">
      <c r="N713"/>
      <c r="O713"/>
      <c r="P713"/>
      <c r="Q713"/>
      <c r="R713"/>
      <c r="S713"/>
      <c r="T713"/>
    </row>
    <row r="714" spans="14:20" ht="17.25">
      <c r="N714"/>
      <c r="O714"/>
      <c r="P714"/>
      <c r="Q714"/>
      <c r="R714"/>
      <c r="S714"/>
      <c r="T714"/>
    </row>
    <row r="715" spans="14:20" ht="17.25">
      <c r="N715"/>
      <c r="O715"/>
      <c r="P715"/>
      <c r="Q715"/>
      <c r="R715"/>
      <c r="S715"/>
      <c r="T715"/>
    </row>
    <row r="716" spans="14:20" ht="17.25">
      <c r="N716"/>
      <c r="O716"/>
      <c r="P716"/>
      <c r="Q716"/>
      <c r="R716"/>
      <c r="S716"/>
      <c r="T716"/>
    </row>
    <row r="717" spans="14:20" ht="17.25">
      <c r="N717"/>
      <c r="O717"/>
      <c r="P717"/>
      <c r="Q717"/>
      <c r="R717"/>
      <c r="S717"/>
      <c r="T717"/>
    </row>
    <row r="718" spans="14:20" ht="17.25">
      <c r="N718"/>
      <c r="O718"/>
      <c r="P718"/>
      <c r="Q718"/>
      <c r="R718"/>
      <c r="S718"/>
      <c r="T718"/>
    </row>
    <row r="719" spans="14:20" ht="17.25">
      <c r="N719"/>
      <c r="O719"/>
      <c r="P719"/>
      <c r="Q719"/>
      <c r="R719"/>
      <c r="S719"/>
      <c r="T719"/>
    </row>
    <row r="720" spans="14:20" ht="17.25">
      <c r="N720"/>
      <c r="O720"/>
      <c r="P720"/>
      <c r="Q720"/>
      <c r="R720"/>
      <c r="S720"/>
      <c r="T720"/>
    </row>
    <row r="721" spans="14:20" ht="17.25" customHeight="1">
      <c r="N721"/>
      <c r="O721"/>
      <c r="P721"/>
      <c r="Q721"/>
      <c r="R721"/>
      <c r="S721"/>
      <c r="T721"/>
    </row>
    <row r="722" spans="14:20" ht="17.25">
      <c r="N722"/>
      <c r="O722"/>
      <c r="P722"/>
      <c r="Q722"/>
      <c r="R722"/>
      <c r="S722"/>
      <c r="T722"/>
    </row>
    <row r="723" spans="14:20" ht="17.25">
      <c r="N723"/>
      <c r="O723"/>
      <c r="P723"/>
      <c r="Q723"/>
      <c r="R723"/>
      <c r="S723"/>
      <c r="T723"/>
    </row>
    <row r="724" spans="14:20" ht="17.25">
      <c r="N724"/>
      <c r="O724"/>
      <c r="P724"/>
      <c r="Q724"/>
      <c r="R724"/>
      <c r="S724"/>
      <c r="T724"/>
    </row>
    <row r="725" spans="14:20" ht="17.25">
      <c r="N725"/>
      <c r="O725"/>
      <c r="P725"/>
      <c r="Q725"/>
      <c r="R725"/>
      <c r="S725"/>
      <c r="T725"/>
    </row>
    <row r="726" spans="14:20" ht="17.25">
      <c r="N726"/>
      <c r="O726"/>
      <c r="P726"/>
      <c r="Q726"/>
      <c r="R726"/>
      <c r="S726"/>
      <c r="T726"/>
    </row>
    <row r="727" spans="14:20" ht="17.25">
      <c r="N727"/>
      <c r="O727"/>
      <c r="P727"/>
      <c r="Q727"/>
      <c r="R727"/>
      <c r="S727"/>
      <c r="T727"/>
    </row>
    <row r="728" spans="14:20" ht="17.25">
      <c r="N728"/>
      <c r="O728"/>
      <c r="P728"/>
      <c r="Q728"/>
      <c r="R728"/>
      <c r="S728"/>
      <c r="T728"/>
    </row>
    <row r="729" spans="14:20" ht="17.25">
      <c r="N729"/>
      <c r="O729"/>
      <c r="P729"/>
      <c r="Q729"/>
      <c r="R729"/>
      <c r="S729"/>
      <c r="T729"/>
    </row>
    <row r="730" spans="14:20" ht="17.25">
      <c r="N730"/>
      <c r="O730"/>
      <c r="P730"/>
      <c r="Q730"/>
      <c r="R730"/>
      <c r="S730"/>
      <c r="T730"/>
    </row>
    <row r="731" spans="14:20" ht="17.25">
      <c r="N731"/>
      <c r="O731"/>
      <c r="P731"/>
      <c r="Q731"/>
      <c r="R731"/>
      <c r="S731"/>
      <c r="T731"/>
    </row>
    <row r="732" spans="14:20" ht="17.25">
      <c r="N732"/>
      <c r="O732"/>
      <c r="P732"/>
      <c r="Q732"/>
      <c r="R732"/>
      <c r="S732"/>
      <c r="T732"/>
    </row>
    <row r="733" spans="14:20" ht="17.25">
      <c r="N733"/>
      <c r="O733"/>
      <c r="P733"/>
      <c r="Q733"/>
      <c r="R733"/>
      <c r="S733"/>
      <c r="T733"/>
    </row>
    <row r="734" spans="14:20" ht="17.25">
      <c r="N734"/>
      <c r="O734"/>
      <c r="P734"/>
      <c r="Q734"/>
      <c r="R734"/>
      <c r="S734"/>
      <c r="T734"/>
    </row>
    <row r="735" spans="14:20" ht="17.25">
      <c r="N735"/>
      <c r="O735"/>
      <c r="P735"/>
      <c r="Q735"/>
      <c r="R735"/>
      <c r="S735"/>
      <c r="T735"/>
    </row>
    <row r="736" spans="14:20" ht="17.25">
      <c r="N736"/>
      <c r="O736"/>
      <c r="P736"/>
      <c r="Q736"/>
      <c r="R736"/>
      <c r="S736"/>
      <c r="T736"/>
    </row>
    <row r="737" spans="14:20" ht="17.25">
      <c r="N737"/>
      <c r="O737"/>
      <c r="P737"/>
      <c r="Q737"/>
      <c r="R737"/>
      <c r="S737"/>
      <c r="T737"/>
    </row>
    <row r="738" spans="14:20" ht="17.25">
      <c r="N738"/>
      <c r="O738"/>
      <c r="P738"/>
      <c r="Q738"/>
      <c r="R738"/>
      <c r="S738"/>
      <c r="T738"/>
    </row>
    <row r="739" spans="14:20" ht="17.25">
      <c r="N739"/>
      <c r="O739"/>
      <c r="P739"/>
      <c r="Q739"/>
      <c r="R739"/>
      <c r="S739"/>
      <c r="T739"/>
    </row>
    <row r="740" spans="14:20" ht="17.25">
      <c r="N740"/>
      <c r="O740"/>
      <c r="P740"/>
      <c r="Q740"/>
      <c r="R740"/>
      <c r="S740"/>
      <c r="T740"/>
    </row>
    <row r="741" spans="14:20" ht="17.25">
      <c r="N741"/>
      <c r="O741"/>
      <c r="P741"/>
      <c r="Q741"/>
      <c r="R741"/>
      <c r="S741"/>
      <c r="T741"/>
    </row>
    <row r="742" spans="14:20" ht="17.25">
      <c r="N742"/>
      <c r="O742"/>
      <c r="P742"/>
      <c r="Q742"/>
      <c r="R742"/>
      <c r="S742"/>
      <c r="T742"/>
    </row>
    <row r="743" spans="14:20" ht="17.25">
      <c r="N743"/>
      <c r="O743"/>
      <c r="P743"/>
      <c r="Q743"/>
      <c r="R743"/>
      <c r="S743"/>
      <c r="T743"/>
    </row>
    <row r="744" spans="14:20" ht="17.25">
      <c r="N744"/>
      <c r="O744"/>
      <c r="P744"/>
      <c r="Q744"/>
      <c r="R744"/>
      <c r="S744"/>
      <c r="T744"/>
    </row>
    <row r="745" spans="14:20" ht="17.25">
      <c r="N745"/>
      <c r="O745"/>
      <c r="P745"/>
      <c r="Q745"/>
      <c r="R745"/>
      <c r="S745"/>
      <c r="T745"/>
    </row>
    <row r="746" spans="14:20" ht="17.25">
      <c r="N746"/>
      <c r="O746"/>
      <c r="P746"/>
      <c r="Q746"/>
      <c r="R746"/>
      <c r="S746"/>
      <c r="T746"/>
    </row>
    <row r="747" spans="14:20" ht="17.25">
      <c r="N747"/>
      <c r="O747"/>
      <c r="P747"/>
      <c r="Q747"/>
      <c r="R747"/>
      <c r="S747"/>
      <c r="T747"/>
    </row>
    <row r="748" spans="14:20" ht="17.25">
      <c r="N748"/>
      <c r="O748"/>
      <c r="P748"/>
      <c r="Q748"/>
      <c r="R748"/>
      <c r="S748"/>
      <c r="T748"/>
    </row>
    <row r="749" spans="14:20" ht="17.25">
      <c r="N749"/>
      <c r="O749"/>
      <c r="P749"/>
      <c r="Q749"/>
      <c r="R749"/>
      <c r="S749"/>
      <c r="T749"/>
    </row>
    <row r="750" spans="14:20" ht="17.25">
      <c r="N750"/>
      <c r="O750"/>
      <c r="P750"/>
      <c r="Q750"/>
      <c r="R750"/>
      <c r="S750"/>
      <c r="T750"/>
    </row>
    <row r="751" spans="14:20" ht="17.25">
      <c r="N751"/>
      <c r="O751"/>
      <c r="P751"/>
      <c r="Q751"/>
      <c r="R751"/>
      <c r="S751"/>
      <c r="T751"/>
    </row>
    <row r="752" spans="14:20" ht="17.25">
      <c r="N752"/>
      <c r="O752"/>
      <c r="P752"/>
      <c r="Q752"/>
      <c r="R752"/>
      <c r="S752"/>
      <c r="T752"/>
    </row>
    <row r="753" spans="14:20" ht="17.25">
      <c r="N753"/>
      <c r="O753"/>
      <c r="P753"/>
      <c r="Q753"/>
      <c r="R753"/>
      <c r="S753"/>
      <c r="T753"/>
    </row>
    <row r="754" spans="14:20" ht="17.25">
      <c r="N754"/>
      <c r="O754"/>
      <c r="P754"/>
      <c r="Q754"/>
      <c r="R754"/>
      <c r="S754"/>
      <c r="T754"/>
    </row>
    <row r="755" spans="14:20" ht="17.25">
      <c r="N755"/>
      <c r="O755"/>
      <c r="P755"/>
      <c r="Q755"/>
      <c r="R755"/>
      <c r="S755"/>
      <c r="T755"/>
    </row>
    <row r="756" spans="14:20" ht="17.25">
      <c r="N756"/>
      <c r="O756"/>
      <c r="P756"/>
      <c r="Q756"/>
      <c r="R756"/>
      <c r="S756"/>
      <c r="T756"/>
    </row>
    <row r="757" spans="14:20" ht="17.25">
      <c r="N757"/>
      <c r="O757"/>
      <c r="P757"/>
      <c r="Q757"/>
      <c r="R757"/>
      <c r="S757"/>
      <c r="T757"/>
    </row>
    <row r="758" spans="14:20" ht="17.25">
      <c r="N758"/>
      <c r="O758"/>
      <c r="P758"/>
      <c r="Q758"/>
      <c r="R758"/>
      <c r="S758"/>
      <c r="T758"/>
    </row>
    <row r="759" spans="14:20" ht="17.25">
      <c r="N759"/>
      <c r="O759"/>
      <c r="P759"/>
      <c r="Q759"/>
      <c r="R759"/>
      <c r="S759"/>
      <c r="T759"/>
    </row>
    <row r="760" spans="14:20" ht="17.25">
      <c r="N760"/>
      <c r="O760"/>
      <c r="P760"/>
      <c r="Q760"/>
      <c r="R760"/>
      <c r="S760"/>
      <c r="T760"/>
    </row>
    <row r="761" spans="14:20" ht="17.25">
      <c r="N761"/>
      <c r="O761"/>
      <c r="P761"/>
      <c r="Q761"/>
      <c r="R761"/>
      <c r="S761"/>
      <c r="T761"/>
    </row>
    <row r="762" spans="14:20" ht="17.25">
      <c r="N762"/>
      <c r="O762"/>
      <c r="P762"/>
      <c r="Q762"/>
      <c r="R762"/>
      <c r="S762"/>
      <c r="T762"/>
    </row>
    <row r="763" spans="14:20" ht="17.25">
      <c r="N763"/>
      <c r="O763"/>
      <c r="P763"/>
      <c r="Q763"/>
      <c r="R763"/>
      <c r="S763"/>
      <c r="T763"/>
    </row>
    <row r="764" spans="14:20" ht="17.25">
      <c r="N764"/>
      <c r="O764"/>
      <c r="P764"/>
      <c r="Q764"/>
      <c r="R764"/>
      <c r="S764"/>
      <c r="T764"/>
    </row>
    <row r="765" spans="14:20" ht="17.25">
      <c r="N765"/>
      <c r="O765"/>
      <c r="P765"/>
      <c r="Q765"/>
      <c r="R765"/>
      <c r="S765"/>
      <c r="T765"/>
    </row>
    <row r="766" spans="14:20" ht="17.25" customHeight="1">
      <c r="N766"/>
      <c r="O766"/>
      <c r="P766"/>
      <c r="Q766"/>
      <c r="R766"/>
      <c r="S766"/>
      <c r="T766"/>
    </row>
    <row r="767" spans="14:20" ht="17.25">
      <c r="N767"/>
      <c r="O767"/>
      <c r="P767"/>
      <c r="Q767"/>
      <c r="R767"/>
      <c r="S767"/>
      <c r="T767"/>
    </row>
    <row r="768" spans="14:20" ht="17.25">
      <c r="N768"/>
      <c r="O768"/>
      <c r="P768"/>
      <c r="Q768"/>
      <c r="R768"/>
      <c r="S768"/>
      <c r="T768"/>
    </row>
    <row r="769" spans="14:20" ht="17.25">
      <c r="N769"/>
      <c r="O769"/>
      <c r="P769"/>
      <c r="Q769"/>
      <c r="R769"/>
      <c r="S769"/>
      <c r="T769"/>
    </row>
    <row r="770" spans="14:20" ht="17.25">
      <c r="N770"/>
      <c r="O770"/>
      <c r="P770"/>
      <c r="Q770"/>
      <c r="R770"/>
      <c r="S770"/>
      <c r="T770"/>
    </row>
    <row r="771" spans="14:20" ht="17.25">
      <c r="N771"/>
      <c r="O771"/>
      <c r="P771"/>
      <c r="Q771"/>
      <c r="R771"/>
      <c r="S771"/>
      <c r="T771"/>
    </row>
    <row r="772" spans="14:20" ht="17.25">
      <c r="N772"/>
      <c r="O772"/>
      <c r="P772"/>
      <c r="Q772"/>
      <c r="R772"/>
      <c r="S772"/>
      <c r="T772"/>
    </row>
    <row r="773" spans="14:20" ht="17.25">
      <c r="N773"/>
      <c r="O773"/>
      <c r="P773"/>
      <c r="Q773"/>
      <c r="R773"/>
      <c r="S773"/>
      <c r="T773"/>
    </row>
    <row r="774" spans="14:20" ht="17.25">
      <c r="N774"/>
      <c r="O774"/>
      <c r="P774"/>
      <c r="Q774"/>
      <c r="R774"/>
      <c r="S774"/>
      <c r="T774"/>
    </row>
    <row r="775" spans="14:20" ht="17.25">
      <c r="N775"/>
      <c r="O775"/>
      <c r="P775"/>
      <c r="Q775"/>
      <c r="R775"/>
      <c r="S775"/>
      <c r="T775"/>
    </row>
    <row r="776" spans="14:20" ht="17.25">
      <c r="N776"/>
      <c r="O776"/>
      <c r="P776"/>
      <c r="Q776"/>
      <c r="R776"/>
      <c r="S776"/>
      <c r="T776"/>
    </row>
    <row r="777" spans="14:20" ht="17.25">
      <c r="N777"/>
      <c r="O777"/>
      <c r="P777"/>
      <c r="Q777"/>
      <c r="R777"/>
      <c r="S777"/>
      <c r="T777"/>
    </row>
    <row r="778" spans="14:20" ht="17.25">
      <c r="N778"/>
      <c r="O778"/>
      <c r="P778"/>
      <c r="Q778"/>
      <c r="R778"/>
      <c r="S778"/>
      <c r="T778"/>
    </row>
    <row r="779" spans="14:20" ht="17.25">
      <c r="N779"/>
      <c r="O779"/>
      <c r="P779"/>
      <c r="Q779"/>
      <c r="R779"/>
      <c r="S779"/>
      <c r="T779"/>
    </row>
    <row r="780" spans="14:20" ht="17.25">
      <c r="N780"/>
      <c r="O780"/>
      <c r="P780"/>
      <c r="Q780"/>
      <c r="R780"/>
      <c r="S780"/>
      <c r="T780"/>
    </row>
    <row r="781" spans="14:20" ht="17.25">
      <c r="N781"/>
      <c r="O781"/>
      <c r="P781"/>
      <c r="Q781"/>
      <c r="R781"/>
      <c r="S781"/>
      <c r="T781"/>
    </row>
    <row r="782" spans="14:20" ht="17.25">
      <c r="N782"/>
      <c r="O782"/>
      <c r="P782"/>
      <c r="Q782"/>
      <c r="R782"/>
      <c r="S782"/>
      <c r="T782"/>
    </row>
    <row r="783" spans="14:20" ht="17.25">
      <c r="N783"/>
      <c r="O783"/>
      <c r="P783"/>
      <c r="Q783"/>
      <c r="R783"/>
      <c r="S783"/>
      <c r="T783"/>
    </row>
    <row r="784" spans="14:20" ht="17.25">
      <c r="N784"/>
      <c r="O784"/>
      <c r="P784"/>
      <c r="Q784"/>
      <c r="R784"/>
      <c r="S784"/>
      <c r="T784"/>
    </row>
    <row r="785" spans="14:20" ht="17.25">
      <c r="N785"/>
      <c r="O785"/>
      <c r="P785"/>
      <c r="Q785"/>
      <c r="R785"/>
      <c r="S785"/>
      <c r="T785"/>
    </row>
    <row r="786" spans="14:20" ht="17.25">
      <c r="N786"/>
      <c r="O786"/>
      <c r="P786"/>
      <c r="Q786"/>
      <c r="R786"/>
      <c r="S786"/>
      <c r="T786"/>
    </row>
    <row r="787" spans="14:20" ht="17.25">
      <c r="N787"/>
      <c r="O787"/>
      <c r="P787"/>
      <c r="Q787"/>
      <c r="R787"/>
      <c r="S787"/>
      <c r="T787"/>
    </row>
    <row r="788" spans="14:20" ht="17.25">
      <c r="N788"/>
      <c r="O788"/>
      <c r="P788"/>
      <c r="Q788"/>
      <c r="R788"/>
      <c r="S788"/>
      <c r="T788"/>
    </row>
    <row r="789" spans="14:20" ht="17.25">
      <c r="N789"/>
      <c r="O789"/>
      <c r="P789"/>
      <c r="Q789"/>
      <c r="R789"/>
      <c r="S789"/>
      <c r="T789"/>
    </row>
    <row r="790" spans="14:20" ht="17.25">
      <c r="N790"/>
      <c r="O790"/>
      <c r="P790"/>
      <c r="Q790"/>
      <c r="R790"/>
      <c r="S790"/>
      <c r="T790"/>
    </row>
    <row r="791" spans="14:20" ht="17.25">
      <c r="N791"/>
      <c r="O791"/>
      <c r="P791"/>
      <c r="Q791"/>
      <c r="R791"/>
      <c r="S791"/>
      <c r="T791"/>
    </row>
    <row r="792" spans="14:20" ht="17.25">
      <c r="N792"/>
      <c r="O792"/>
      <c r="P792"/>
      <c r="Q792"/>
      <c r="R792"/>
      <c r="S792"/>
      <c r="T792"/>
    </row>
    <row r="793" spans="14:20" ht="17.25">
      <c r="N793"/>
      <c r="O793"/>
      <c r="P793"/>
      <c r="Q793"/>
      <c r="R793"/>
      <c r="S793"/>
      <c r="T793"/>
    </row>
    <row r="794" spans="14:20" ht="17.25">
      <c r="N794"/>
      <c r="O794"/>
      <c r="P794"/>
      <c r="Q794"/>
      <c r="R794"/>
      <c r="S794"/>
      <c r="T794"/>
    </row>
    <row r="795" spans="14:20" ht="17.25">
      <c r="N795"/>
      <c r="O795"/>
      <c r="P795"/>
      <c r="Q795"/>
      <c r="R795"/>
      <c r="S795"/>
      <c r="T795"/>
    </row>
    <row r="796" spans="14:20" ht="17.25">
      <c r="N796"/>
      <c r="O796"/>
      <c r="P796"/>
      <c r="Q796"/>
      <c r="R796"/>
      <c r="S796"/>
      <c r="T796"/>
    </row>
    <row r="797" spans="14:20" ht="17.25">
      <c r="N797"/>
      <c r="O797"/>
      <c r="P797"/>
      <c r="Q797"/>
      <c r="R797"/>
      <c r="S797"/>
      <c r="T797"/>
    </row>
    <row r="798" spans="14:20" ht="17.25">
      <c r="N798"/>
      <c r="O798"/>
      <c r="P798"/>
      <c r="Q798"/>
      <c r="R798"/>
      <c r="S798"/>
      <c r="T798"/>
    </row>
    <row r="799" spans="14:20" ht="17.25">
      <c r="N799"/>
      <c r="O799"/>
      <c r="P799"/>
      <c r="Q799"/>
      <c r="R799"/>
      <c r="S799"/>
      <c r="T799"/>
    </row>
    <row r="800" spans="14:20" ht="17.25">
      <c r="N800"/>
      <c r="O800"/>
      <c r="P800"/>
      <c r="Q800"/>
      <c r="R800"/>
      <c r="S800"/>
      <c r="T800"/>
    </row>
    <row r="801" spans="14:20" ht="17.25">
      <c r="N801"/>
      <c r="O801"/>
      <c r="P801"/>
      <c r="Q801"/>
      <c r="R801"/>
      <c r="S801"/>
      <c r="T801"/>
    </row>
    <row r="802" spans="14:20" ht="17.25">
      <c r="N802"/>
      <c r="O802"/>
      <c r="P802"/>
      <c r="Q802"/>
      <c r="R802"/>
      <c r="S802"/>
      <c r="T802"/>
    </row>
    <row r="803" spans="14:20" ht="17.25">
      <c r="N803"/>
      <c r="O803"/>
      <c r="P803"/>
      <c r="Q803"/>
      <c r="R803"/>
      <c r="S803"/>
      <c r="T803"/>
    </row>
    <row r="804" spans="14:20" ht="17.25">
      <c r="N804"/>
      <c r="O804"/>
      <c r="P804"/>
      <c r="Q804"/>
      <c r="R804"/>
      <c r="S804"/>
      <c r="T804"/>
    </row>
    <row r="805" spans="14:20" ht="17.25">
      <c r="N805"/>
      <c r="O805"/>
      <c r="P805"/>
      <c r="Q805"/>
      <c r="R805"/>
      <c r="S805"/>
      <c r="T805"/>
    </row>
    <row r="806" spans="14:20" ht="17.25">
      <c r="N806"/>
      <c r="O806"/>
      <c r="P806"/>
      <c r="Q806"/>
      <c r="R806"/>
      <c r="S806"/>
      <c r="T806"/>
    </row>
    <row r="807" spans="14:20" ht="17.25">
      <c r="N807"/>
      <c r="O807"/>
      <c r="P807"/>
      <c r="Q807"/>
      <c r="R807"/>
      <c r="S807"/>
      <c r="T807"/>
    </row>
    <row r="808" spans="14:20" ht="17.25">
      <c r="N808"/>
      <c r="O808"/>
      <c r="P808"/>
      <c r="Q808"/>
      <c r="R808"/>
      <c r="S808"/>
      <c r="T808"/>
    </row>
    <row r="809" spans="14:20" ht="17.25">
      <c r="N809"/>
      <c r="O809"/>
      <c r="P809"/>
      <c r="Q809"/>
      <c r="R809"/>
      <c r="S809"/>
      <c r="T809"/>
    </row>
    <row r="810" spans="14:20" ht="17.25">
      <c r="N810"/>
      <c r="O810"/>
      <c r="P810"/>
      <c r="Q810"/>
      <c r="R810"/>
      <c r="S810"/>
      <c r="T810"/>
    </row>
    <row r="811" spans="14:20" ht="17.25" customHeight="1">
      <c r="N811"/>
      <c r="O811"/>
      <c r="P811"/>
      <c r="Q811"/>
      <c r="R811"/>
      <c r="S811"/>
      <c r="T811"/>
    </row>
    <row r="812" spans="14:20" ht="17.25">
      <c r="N812"/>
      <c r="O812"/>
      <c r="P812"/>
      <c r="Q812"/>
      <c r="R812"/>
      <c r="S812"/>
      <c r="T812"/>
    </row>
    <row r="813" spans="14:20" ht="17.25">
      <c r="N813"/>
      <c r="O813"/>
      <c r="P813"/>
      <c r="Q813"/>
      <c r="R813"/>
      <c r="S813"/>
      <c r="T813"/>
    </row>
    <row r="814" spans="14:20" ht="17.25">
      <c r="N814"/>
      <c r="O814"/>
      <c r="P814"/>
      <c r="Q814"/>
      <c r="R814"/>
      <c r="S814"/>
      <c r="T814"/>
    </row>
    <row r="815" spans="14:20" ht="17.25">
      <c r="N815"/>
      <c r="O815"/>
      <c r="P815"/>
      <c r="Q815"/>
      <c r="R815"/>
      <c r="S815"/>
      <c r="T815"/>
    </row>
    <row r="816" spans="14:20" ht="17.25">
      <c r="N816"/>
      <c r="O816"/>
      <c r="P816"/>
      <c r="Q816"/>
      <c r="R816"/>
      <c r="S816"/>
      <c r="T816"/>
    </row>
    <row r="817" spans="14:20" ht="17.25">
      <c r="N817"/>
      <c r="O817"/>
      <c r="P817"/>
      <c r="Q817"/>
      <c r="R817"/>
      <c r="S817"/>
      <c r="T817"/>
    </row>
    <row r="818" spans="14:20" ht="17.25">
      <c r="N818"/>
      <c r="O818"/>
      <c r="P818"/>
      <c r="Q818"/>
      <c r="R818"/>
      <c r="S818"/>
      <c r="T818"/>
    </row>
    <row r="819" spans="14:20" ht="17.25">
      <c r="N819"/>
      <c r="O819"/>
      <c r="P819"/>
      <c r="Q819"/>
      <c r="R819"/>
      <c r="S819"/>
      <c r="T819"/>
    </row>
    <row r="820" spans="14:20" ht="17.25">
      <c r="N820"/>
      <c r="O820"/>
      <c r="P820"/>
      <c r="Q820"/>
      <c r="R820"/>
      <c r="S820"/>
      <c r="T820"/>
    </row>
    <row r="821" spans="14:20" ht="17.25">
      <c r="N821"/>
      <c r="O821"/>
      <c r="P821"/>
      <c r="Q821"/>
      <c r="R821"/>
      <c r="S821"/>
      <c r="T821"/>
    </row>
    <row r="822" spans="14:20" ht="17.25">
      <c r="N822"/>
      <c r="O822"/>
      <c r="P822"/>
      <c r="Q822"/>
      <c r="R822"/>
      <c r="S822"/>
      <c r="T822"/>
    </row>
    <row r="823" spans="14:20" ht="17.25">
      <c r="N823"/>
      <c r="O823"/>
      <c r="P823"/>
      <c r="Q823"/>
      <c r="R823"/>
      <c r="S823"/>
      <c r="T823"/>
    </row>
    <row r="824" spans="14:20" ht="17.25">
      <c r="N824"/>
      <c r="O824"/>
      <c r="P824"/>
      <c r="Q824"/>
      <c r="R824"/>
      <c r="S824"/>
      <c r="T824"/>
    </row>
    <row r="825" spans="14:20" ht="17.25">
      <c r="N825"/>
      <c r="O825"/>
      <c r="P825"/>
      <c r="Q825"/>
      <c r="R825"/>
      <c r="S825"/>
      <c r="T825"/>
    </row>
    <row r="826" spans="14:20" ht="17.25">
      <c r="N826"/>
      <c r="O826"/>
      <c r="P826"/>
      <c r="Q826"/>
      <c r="R826"/>
      <c r="S826"/>
      <c r="T826"/>
    </row>
    <row r="827" spans="14:20" ht="17.25">
      <c r="N827"/>
      <c r="O827"/>
      <c r="P827"/>
      <c r="Q827"/>
      <c r="R827"/>
      <c r="S827"/>
      <c r="T827"/>
    </row>
    <row r="828" spans="14:20" ht="17.25">
      <c r="N828"/>
      <c r="O828"/>
      <c r="P828"/>
      <c r="Q828"/>
      <c r="R828"/>
      <c r="S828"/>
      <c r="T828"/>
    </row>
    <row r="829" spans="14:20" ht="17.25">
      <c r="N829"/>
      <c r="O829"/>
      <c r="P829"/>
      <c r="Q829"/>
      <c r="R829"/>
      <c r="S829"/>
      <c r="T829"/>
    </row>
    <row r="830" spans="14:20" ht="17.25">
      <c r="N830"/>
      <c r="O830"/>
      <c r="P830"/>
      <c r="Q830"/>
      <c r="R830"/>
      <c r="S830"/>
      <c r="T830"/>
    </row>
    <row r="831" spans="14:20" ht="17.25">
      <c r="N831"/>
      <c r="O831"/>
      <c r="P831"/>
      <c r="Q831"/>
      <c r="R831"/>
      <c r="S831"/>
      <c r="T831"/>
    </row>
    <row r="832" spans="14:20" ht="17.25">
      <c r="N832"/>
      <c r="O832"/>
      <c r="P832"/>
      <c r="Q832"/>
      <c r="R832"/>
      <c r="S832"/>
      <c r="T832"/>
    </row>
    <row r="833" spans="14:20" ht="17.25">
      <c r="N833"/>
      <c r="O833"/>
      <c r="P833"/>
      <c r="Q833"/>
      <c r="R833"/>
      <c r="S833"/>
      <c r="T833"/>
    </row>
    <row r="834" spans="14:20" ht="17.25">
      <c r="N834"/>
      <c r="O834"/>
      <c r="P834"/>
      <c r="Q834"/>
      <c r="R834"/>
      <c r="S834"/>
      <c r="T834"/>
    </row>
    <row r="835" spans="14:20" ht="17.25">
      <c r="N835"/>
      <c r="O835"/>
      <c r="P835"/>
      <c r="Q835"/>
      <c r="R835"/>
      <c r="S835"/>
      <c r="T835"/>
    </row>
    <row r="836" spans="14:20" ht="17.25">
      <c r="N836"/>
      <c r="O836"/>
      <c r="P836"/>
      <c r="Q836"/>
      <c r="R836"/>
      <c r="S836"/>
      <c r="T836"/>
    </row>
    <row r="837" spans="14:20" ht="17.25">
      <c r="N837"/>
      <c r="O837"/>
      <c r="P837"/>
      <c r="Q837"/>
      <c r="R837"/>
      <c r="S837"/>
      <c r="T837"/>
    </row>
    <row r="838" spans="14:20" ht="17.25">
      <c r="N838"/>
      <c r="O838"/>
      <c r="P838"/>
      <c r="Q838"/>
      <c r="R838"/>
      <c r="S838"/>
      <c r="T838"/>
    </row>
    <row r="839" spans="14:20" ht="17.25">
      <c r="N839"/>
      <c r="O839"/>
      <c r="P839"/>
      <c r="Q839"/>
      <c r="R839"/>
      <c r="S839"/>
      <c r="T839"/>
    </row>
    <row r="840" spans="14:20" ht="17.25">
      <c r="N840"/>
      <c r="O840"/>
      <c r="P840"/>
      <c r="Q840"/>
      <c r="R840"/>
      <c r="S840"/>
      <c r="T840"/>
    </row>
    <row r="841" spans="14:20" ht="17.25">
      <c r="N841"/>
      <c r="O841"/>
      <c r="P841"/>
      <c r="Q841"/>
      <c r="R841"/>
      <c r="S841"/>
      <c r="T841"/>
    </row>
    <row r="842" spans="14:20" ht="17.25">
      <c r="N842"/>
      <c r="O842"/>
      <c r="P842"/>
      <c r="Q842"/>
      <c r="R842"/>
      <c r="S842"/>
      <c r="T842"/>
    </row>
    <row r="843" spans="14:20" ht="17.25">
      <c r="N843"/>
      <c r="O843"/>
      <c r="P843"/>
      <c r="Q843"/>
      <c r="R843"/>
      <c r="S843"/>
      <c r="T843"/>
    </row>
    <row r="844" spans="14:20" ht="17.25">
      <c r="N844"/>
      <c r="O844"/>
      <c r="P844"/>
      <c r="Q844"/>
      <c r="R844"/>
      <c r="S844"/>
      <c r="T844"/>
    </row>
    <row r="845" spans="14:20" ht="17.25">
      <c r="N845"/>
      <c r="O845"/>
      <c r="P845"/>
      <c r="Q845"/>
      <c r="R845"/>
      <c r="S845"/>
      <c r="T845"/>
    </row>
    <row r="846" spans="14:20" ht="17.25">
      <c r="N846"/>
      <c r="O846"/>
      <c r="P846"/>
      <c r="Q846"/>
      <c r="R846"/>
      <c r="S846"/>
      <c r="T846"/>
    </row>
    <row r="847" spans="14:20" ht="17.25">
      <c r="N847"/>
      <c r="O847"/>
      <c r="P847"/>
      <c r="Q847"/>
      <c r="R847"/>
      <c r="S847"/>
      <c r="T847"/>
    </row>
    <row r="848" spans="14:20" ht="17.25">
      <c r="N848"/>
      <c r="O848"/>
      <c r="P848"/>
      <c r="Q848"/>
      <c r="R848"/>
      <c r="S848"/>
      <c r="T848"/>
    </row>
    <row r="849" spans="14:20" ht="17.25">
      <c r="N849"/>
      <c r="O849"/>
      <c r="P849"/>
      <c r="Q849"/>
      <c r="R849"/>
      <c r="S849"/>
      <c r="T849"/>
    </row>
    <row r="850" spans="14:20" ht="17.25">
      <c r="N850"/>
      <c r="O850"/>
      <c r="P850"/>
      <c r="Q850"/>
      <c r="R850"/>
      <c r="S850"/>
      <c r="T850"/>
    </row>
    <row r="851" spans="14:20" ht="17.25">
      <c r="N851"/>
      <c r="O851"/>
      <c r="P851"/>
      <c r="Q851"/>
      <c r="R851"/>
      <c r="S851"/>
      <c r="T851"/>
    </row>
    <row r="852" spans="14:20" ht="17.25">
      <c r="N852"/>
      <c r="O852"/>
      <c r="P852"/>
      <c r="Q852"/>
      <c r="R852"/>
      <c r="S852"/>
      <c r="T852"/>
    </row>
    <row r="853" spans="14:20" ht="17.25">
      <c r="N853"/>
      <c r="O853"/>
      <c r="P853"/>
      <c r="Q853"/>
      <c r="R853"/>
      <c r="S853"/>
      <c r="T853"/>
    </row>
    <row r="854" spans="14:20" ht="17.25">
      <c r="N854"/>
      <c r="O854"/>
      <c r="P854"/>
      <c r="Q854"/>
      <c r="R854"/>
      <c r="S854"/>
      <c r="T854"/>
    </row>
    <row r="855" spans="14:20" ht="17.25">
      <c r="N855"/>
      <c r="O855"/>
      <c r="P855"/>
      <c r="Q855"/>
      <c r="R855"/>
      <c r="S855"/>
      <c r="T855"/>
    </row>
    <row r="856" spans="14:20" ht="17.25" customHeight="1">
      <c r="N856"/>
      <c r="O856"/>
      <c r="P856"/>
      <c r="Q856"/>
      <c r="R856"/>
      <c r="S856"/>
      <c r="T856"/>
    </row>
    <row r="857" spans="14:20" ht="17.25">
      <c r="N857"/>
      <c r="O857"/>
      <c r="P857"/>
      <c r="Q857"/>
      <c r="R857"/>
      <c r="S857"/>
      <c r="T857"/>
    </row>
    <row r="858" spans="14:20" ht="17.25">
      <c r="N858"/>
      <c r="O858"/>
      <c r="P858"/>
      <c r="Q858"/>
      <c r="R858"/>
      <c r="S858"/>
      <c r="T858"/>
    </row>
    <row r="859" spans="14:20" ht="17.25">
      <c r="N859"/>
      <c r="O859"/>
      <c r="P859"/>
      <c r="Q859"/>
      <c r="R859"/>
      <c r="S859"/>
      <c r="T859"/>
    </row>
    <row r="860" spans="14:20" ht="17.25">
      <c r="N860"/>
      <c r="O860"/>
      <c r="P860"/>
      <c r="Q860"/>
      <c r="R860"/>
      <c r="S860"/>
      <c r="T860"/>
    </row>
    <row r="861" spans="14:20" ht="17.25">
      <c r="N861"/>
      <c r="O861"/>
      <c r="P861"/>
      <c r="Q861"/>
      <c r="R861"/>
      <c r="S861"/>
      <c r="T861"/>
    </row>
    <row r="862" spans="14:20" ht="17.25">
      <c r="N862"/>
      <c r="O862"/>
      <c r="P862"/>
      <c r="Q862"/>
      <c r="R862"/>
      <c r="S862"/>
      <c r="T862"/>
    </row>
    <row r="863" spans="14:20" ht="17.25">
      <c r="N863"/>
      <c r="O863"/>
      <c r="P863"/>
      <c r="Q863"/>
      <c r="R863"/>
      <c r="S863"/>
      <c r="T863"/>
    </row>
    <row r="864" spans="14:20" ht="17.25">
      <c r="N864"/>
      <c r="O864"/>
      <c r="P864"/>
      <c r="Q864"/>
      <c r="R864"/>
      <c r="S864"/>
      <c r="T864"/>
    </row>
    <row r="865" spans="14:20" ht="17.25">
      <c r="N865"/>
      <c r="O865"/>
      <c r="P865"/>
      <c r="Q865"/>
      <c r="R865"/>
      <c r="S865"/>
      <c r="T865"/>
    </row>
    <row r="866" spans="14:20" ht="17.25">
      <c r="N866"/>
      <c r="O866"/>
      <c r="P866"/>
      <c r="Q866"/>
      <c r="R866"/>
      <c r="S866"/>
      <c r="T866"/>
    </row>
    <row r="867" spans="14:20" ht="17.25">
      <c r="N867"/>
      <c r="O867"/>
      <c r="P867"/>
      <c r="Q867"/>
      <c r="R867"/>
      <c r="S867"/>
      <c r="T867"/>
    </row>
    <row r="868" spans="14:20" ht="17.25">
      <c r="N868"/>
      <c r="O868"/>
      <c r="P868"/>
      <c r="Q868"/>
      <c r="R868"/>
      <c r="S868"/>
      <c r="T868"/>
    </row>
    <row r="869" spans="14:20" ht="17.25">
      <c r="N869"/>
      <c r="O869"/>
      <c r="P869"/>
      <c r="Q869"/>
      <c r="R869"/>
      <c r="S869"/>
      <c r="T869"/>
    </row>
    <row r="870" spans="14:20" ht="17.25">
      <c r="N870"/>
      <c r="O870"/>
      <c r="P870"/>
      <c r="Q870"/>
      <c r="R870"/>
      <c r="S870"/>
      <c r="T870"/>
    </row>
    <row r="871" spans="14:20" ht="17.25">
      <c r="N871"/>
      <c r="O871"/>
      <c r="P871"/>
      <c r="Q871"/>
      <c r="R871"/>
      <c r="S871"/>
      <c r="T871"/>
    </row>
    <row r="872" spans="14:20" ht="17.25">
      <c r="N872"/>
      <c r="O872"/>
      <c r="P872"/>
      <c r="Q872"/>
      <c r="R872"/>
      <c r="S872"/>
      <c r="T872"/>
    </row>
    <row r="873" spans="14:20" ht="17.25">
      <c r="N873"/>
      <c r="O873"/>
      <c r="P873"/>
      <c r="Q873"/>
      <c r="R873"/>
      <c r="S873"/>
      <c r="T873"/>
    </row>
    <row r="874" spans="14:20" ht="17.25">
      <c r="N874"/>
      <c r="O874"/>
      <c r="P874"/>
      <c r="Q874"/>
      <c r="R874"/>
      <c r="S874"/>
      <c r="T874"/>
    </row>
    <row r="875" spans="14:20" ht="17.25">
      <c r="N875"/>
      <c r="O875"/>
      <c r="P875"/>
      <c r="Q875"/>
      <c r="R875"/>
      <c r="S875"/>
      <c r="T875"/>
    </row>
    <row r="876" spans="14:20" ht="17.25">
      <c r="N876"/>
      <c r="O876"/>
      <c r="P876"/>
      <c r="Q876"/>
      <c r="R876"/>
      <c r="S876"/>
      <c r="T876"/>
    </row>
    <row r="877" spans="14:20" ht="17.25">
      <c r="N877"/>
      <c r="O877"/>
      <c r="P877"/>
      <c r="Q877"/>
      <c r="R877"/>
      <c r="S877"/>
      <c r="T877"/>
    </row>
    <row r="878" spans="14:20" ht="17.25">
      <c r="N878"/>
      <c r="O878"/>
      <c r="P878"/>
      <c r="Q878"/>
      <c r="R878"/>
      <c r="S878"/>
      <c r="T878"/>
    </row>
    <row r="879" spans="14:20" ht="17.25">
      <c r="N879"/>
      <c r="O879"/>
      <c r="P879"/>
      <c r="Q879"/>
      <c r="R879"/>
      <c r="S879"/>
      <c r="T879"/>
    </row>
    <row r="880" spans="14:20" ht="17.25">
      <c r="N880"/>
      <c r="O880"/>
      <c r="P880"/>
      <c r="Q880"/>
      <c r="R880"/>
      <c r="S880"/>
      <c r="T880"/>
    </row>
    <row r="881" spans="14:20" ht="17.25">
      <c r="N881"/>
      <c r="O881"/>
      <c r="P881"/>
      <c r="Q881"/>
      <c r="R881"/>
      <c r="S881"/>
      <c r="T881"/>
    </row>
    <row r="882" spans="14:20" ht="17.25">
      <c r="N882"/>
      <c r="O882"/>
      <c r="P882"/>
      <c r="Q882"/>
      <c r="R882"/>
      <c r="S882"/>
      <c r="T882"/>
    </row>
    <row r="883" spans="14:20" ht="17.25">
      <c r="N883"/>
      <c r="O883"/>
      <c r="P883"/>
      <c r="Q883"/>
      <c r="R883"/>
      <c r="S883"/>
      <c r="T883"/>
    </row>
    <row r="884" spans="14:20" ht="17.25">
      <c r="N884"/>
      <c r="O884"/>
      <c r="P884"/>
      <c r="Q884"/>
      <c r="R884"/>
      <c r="S884"/>
      <c r="T884"/>
    </row>
    <row r="885" spans="14:20" ht="17.25">
      <c r="N885"/>
      <c r="O885"/>
      <c r="P885"/>
      <c r="Q885"/>
      <c r="R885"/>
      <c r="S885"/>
      <c r="T885"/>
    </row>
    <row r="886" spans="14:20" ht="17.25">
      <c r="N886"/>
      <c r="O886"/>
      <c r="P886"/>
      <c r="Q886"/>
      <c r="R886"/>
      <c r="S886"/>
      <c r="T886"/>
    </row>
    <row r="887" spans="14:20" ht="17.25">
      <c r="N887"/>
      <c r="O887"/>
      <c r="P887"/>
      <c r="Q887"/>
      <c r="R887"/>
      <c r="S887"/>
      <c r="T887"/>
    </row>
    <row r="888" spans="14:20" ht="17.25">
      <c r="N888"/>
      <c r="O888"/>
      <c r="P888"/>
      <c r="Q888"/>
      <c r="R888"/>
      <c r="S888"/>
      <c r="T888"/>
    </row>
    <row r="889" spans="14:20" ht="17.25">
      <c r="N889"/>
      <c r="O889"/>
      <c r="P889"/>
      <c r="Q889"/>
      <c r="R889"/>
      <c r="S889"/>
      <c r="T889"/>
    </row>
    <row r="890" spans="14:20" ht="17.25">
      <c r="N890"/>
      <c r="O890"/>
      <c r="P890"/>
      <c r="Q890"/>
      <c r="R890"/>
      <c r="S890"/>
      <c r="T890"/>
    </row>
    <row r="891" spans="14:20" ht="17.25">
      <c r="N891"/>
      <c r="O891"/>
      <c r="P891"/>
      <c r="Q891"/>
      <c r="R891"/>
      <c r="S891"/>
      <c r="T891"/>
    </row>
    <row r="892" spans="14:20" ht="17.25">
      <c r="N892"/>
      <c r="O892"/>
      <c r="P892"/>
      <c r="Q892"/>
      <c r="R892"/>
      <c r="S892"/>
      <c r="T892"/>
    </row>
    <row r="893" spans="14:20" ht="17.25">
      <c r="N893"/>
      <c r="O893"/>
      <c r="P893"/>
      <c r="Q893"/>
      <c r="R893"/>
      <c r="S893"/>
      <c r="T893"/>
    </row>
    <row r="894" spans="14:20" ht="17.25">
      <c r="N894"/>
      <c r="O894"/>
      <c r="P894"/>
      <c r="Q894"/>
      <c r="R894"/>
      <c r="S894"/>
      <c r="T894"/>
    </row>
    <row r="895" spans="14:20" ht="17.25">
      <c r="N895"/>
      <c r="O895"/>
      <c r="P895"/>
      <c r="Q895"/>
      <c r="R895"/>
      <c r="S895"/>
      <c r="T895"/>
    </row>
    <row r="896" spans="14:20" ht="17.25">
      <c r="N896"/>
      <c r="O896"/>
      <c r="P896"/>
      <c r="Q896"/>
      <c r="R896"/>
      <c r="S896"/>
      <c r="T896"/>
    </row>
    <row r="897" spans="14:20" ht="17.25">
      <c r="N897"/>
      <c r="O897"/>
      <c r="P897"/>
      <c r="Q897"/>
      <c r="R897"/>
      <c r="S897"/>
      <c r="T897"/>
    </row>
    <row r="898" spans="14:20" ht="17.25">
      <c r="N898"/>
      <c r="O898"/>
      <c r="P898"/>
      <c r="Q898"/>
      <c r="R898"/>
      <c r="S898"/>
      <c r="T898"/>
    </row>
    <row r="899" spans="14:20" ht="17.25">
      <c r="N899"/>
      <c r="O899"/>
      <c r="P899"/>
      <c r="Q899"/>
      <c r="R899"/>
      <c r="S899"/>
      <c r="T899"/>
    </row>
    <row r="900" spans="14:20" ht="17.25">
      <c r="N900"/>
      <c r="O900"/>
      <c r="P900"/>
      <c r="Q900"/>
      <c r="R900"/>
      <c r="S900"/>
      <c r="T900"/>
    </row>
    <row r="901" spans="14:20" ht="17.25">
      <c r="N901"/>
      <c r="O901"/>
      <c r="P901"/>
      <c r="Q901"/>
      <c r="R901"/>
      <c r="S901"/>
      <c r="T901"/>
    </row>
    <row r="902" spans="14:20" ht="17.25">
      <c r="N902"/>
      <c r="O902"/>
      <c r="P902"/>
      <c r="Q902"/>
      <c r="R902"/>
      <c r="S902"/>
      <c r="T902"/>
    </row>
    <row r="903" spans="14:20" ht="17.25">
      <c r="N903"/>
      <c r="O903"/>
      <c r="P903"/>
      <c r="Q903"/>
      <c r="R903"/>
      <c r="S903"/>
      <c r="T903"/>
    </row>
    <row r="904" spans="14:20" ht="17.25">
      <c r="N904"/>
      <c r="O904"/>
      <c r="P904"/>
      <c r="Q904"/>
      <c r="R904"/>
      <c r="S904"/>
      <c r="T904"/>
    </row>
    <row r="905" spans="14:20" ht="17.25">
      <c r="N905"/>
      <c r="O905"/>
      <c r="P905"/>
      <c r="Q905"/>
      <c r="R905"/>
      <c r="S905"/>
      <c r="T905"/>
    </row>
    <row r="906" spans="14:20" ht="17.25">
      <c r="N906"/>
      <c r="O906"/>
      <c r="P906"/>
      <c r="Q906"/>
      <c r="R906"/>
      <c r="S906"/>
      <c r="T906"/>
    </row>
    <row r="907" spans="14:20" ht="17.25">
      <c r="N907"/>
      <c r="O907"/>
      <c r="P907"/>
      <c r="Q907"/>
      <c r="R907"/>
      <c r="S907"/>
      <c r="T907"/>
    </row>
    <row r="908" spans="14:20" ht="17.25">
      <c r="N908"/>
      <c r="O908"/>
      <c r="P908"/>
      <c r="Q908"/>
      <c r="R908"/>
      <c r="S908"/>
      <c r="T908"/>
    </row>
    <row r="909" spans="14:20" ht="17.25">
      <c r="N909"/>
      <c r="O909"/>
      <c r="P909"/>
      <c r="Q909"/>
      <c r="R909"/>
      <c r="S909"/>
      <c r="T909"/>
    </row>
    <row r="910" spans="14:20" ht="17.25">
      <c r="N910"/>
      <c r="O910"/>
      <c r="P910"/>
      <c r="Q910"/>
      <c r="R910"/>
      <c r="S910"/>
      <c r="T910"/>
    </row>
    <row r="911" spans="14:20" ht="17.25">
      <c r="N911"/>
      <c r="O911"/>
      <c r="P911"/>
      <c r="Q911"/>
      <c r="R911"/>
      <c r="S911"/>
      <c r="T911"/>
    </row>
    <row r="912" spans="14:20" ht="17.25">
      <c r="N912"/>
      <c r="O912"/>
      <c r="P912"/>
      <c r="Q912"/>
      <c r="R912"/>
      <c r="S912"/>
      <c r="T912"/>
    </row>
    <row r="913" spans="14:20" ht="17.25">
      <c r="N913"/>
      <c r="O913"/>
      <c r="P913"/>
      <c r="Q913"/>
      <c r="R913"/>
      <c r="S913"/>
      <c r="T913"/>
    </row>
    <row r="914" spans="14:20" ht="17.25">
      <c r="N914"/>
      <c r="O914"/>
      <c r="P914"/>
      <c r="Q914"/>
      <c r="R914"/>
      <c r="S914"/>
      <c r="T914"/>
    </row>
    <row r="915" spans="14:20" ht="17.25">
      <c r="N915"/>
      <c r="O915"/>
      <c r="P915"/>
      <c r="Q915"/>
      <c r="R915"/>
      <c r="S915"/>
      <c r="T915"/>
    </row>
    <row r="916" spans="14:20" ht="17.25">
      <c r="N916"/>
      <c r="O916"/>
      <c r="P916"/>
      <c r="Q916"/>
      <c r="R916"/>
      <c r="S916"/>
      <c r="T916"/>
    </row>
    <row r="917" spans="14:20" ht="17.25">
      <c r="N917"/>
      <c r="O917"/>
      <c r="P917"/>
      <c r="Q917"/>
      <c r="R917"/>
      <c r="S917"/>
      <c r="T917"/>
    </row>
    <row r="918" spans="14:20" ht="17.25">
      <c r="N918"/>
      <c r="O918"/>
      <c r="P918"/>
      <c r="Q918"/>
      <c r="R918"/>
      <c r="S918"/>
      <c r="T918"/>
    </row>
    <row r="919" spans="14:20" ht="17.25">
      <c r="N919"/>
      <c r="O919"/>
      <c r="P919"/>
      <c r="Q919"/>
      <c r="R919"/>
      <c r="S919"/>
      <c r="T919"/>
    </row>
    <row r="920" spans="14:20" ht="17.25">
      <c r="N920"/>
      <c r="O920"/>
      <c r="P920"/>
      <c r="Q920"/>
      <c r="R920"/>
      <c r="S920"/>
      <c r="T920"/>
    </row>
    <row r="921" spans="14:20" ht="17.25">
      <c r="N921"/>
      <c r="O921"/>
      <c r="P921"/>
      <c r="Q921"/>
      <c r="R921"/>
      <c r="S921"/>
      <c r="T921"/>
    </row>
    <row r="922" spans="14:20" ht="17.25">
      <c r="N922"/>
      <c r="O922"/>
      <c r="P922"/>
      <c r="Q922"/>
      <c r="R922"/>
      <c r="S922"/>
      <c r="T922"/>
    </row>
    <row r="923" spans="14:20" ht="17.25">
      <c r="N923"/>
      <c r="O923"/>
      <c r="P923"/>
      <c r="Q923"/>
      <c r="R923"/>
      <c r="S923"/>
      <c r="T923"/>
    </row>
    <row r="924" spans="14:20" ht="17.25">
      <c r="N924"/>
      <c r="O924"/>
      <c r="P924"/>
      <c r="Q924"/>
      <c r="R924"/>
      <c r="S924"/>
      <c r="T924"/>
    </row>
    <row r="925" spans="14:20" ht="17.25">
      <c r="N925"/>
      <c r="O925"/>
      <c r="P925"/>
      <c r="Q925"/>
      <c r="R925"/>
      <c r="S925"/>
      <c r="T925"/>
    </row>
    <row r="926" spans="14:20" ht="17.25">
      <c r="N926"/>
      <c r="O926"/>
      <c r="P926"/>
      <c r="Q926"/>
      <c r="R926"/>
      <c r="S926"/>
      <c r="T926"/>
    </row>
    <row r="927" spans="14:20" ht="17.25">
      <c r="N927"/>
      <c r="O927"/>
      <c r="P927"/>
      <c r="Q927"/>
      <c r="R927"/>
      <c r="S927"/>
      <c r="T927"/>
    </row>
    <row r="928" spans="14:20" ht="17.25">
      <c r="N928"/>
      <c r="O928"/>
      <c r="P928"/>
      <c r="Q928"/>
      <c r="R928"/>
      <c r="S928"/>
      <c r="T928"/>
    </row>
    <row r="929" spans="14:20" ht="17.25">
      <c r="N929"/>
      <c r="O929"/>
      <c r="P929"/>
      <c r="Q929"/>
      <c r="R929"/>
      <c r="S929"/>
      <c r="T929"/>
    </row>
    <row r="930" spans="14:20" ht="17.25">
      <c r="N930"/>
      <c r="O930"/>
      <c r="P930"/>
      <c r="Q930"/>
      <c r="R930"/>
      <c r="S930"/>
      <c r="T930"/>
    </row>
    <row r="931" spans="14:20" ht="17.25">
      <c r="N931"/>
      <c r="O931"/>
      <c r="P931"/>
      <c r="Q931"/>
      <c r="R931"/>
      <c r="S931"/>
      <c r="T931"/>
    </row>
    <row r="932" spans="14:20" ht="17.25">
      <c r="N932"/>
      <c r="O932"/>
      <c r="P932"/>
      <c r="Q932"/>
      <c r="R932"/>
      <c r="S932"/>
      <c r="T932"/>
    </row>
    <row r="933" spans="14:20" ht="17.25">
      <c r="N933"/>
      <c r="O933"/>
      <c r="P933"/>
      <c r="Q933"/>
      <c r="R933"/>
      <c r="S933"/>
      <c r="T933"/>
    </row>
    <row r="934" spans="14:20" ht="17.25">
      <c r="N934"/>
      <c r="O934"/>
      <c r="P934"/>
      <c r="Q934"/>
      <c r="R934"/>
      <c r="S934"/>
      <c r="T934"/>
    </row>
    <row r="935" spans="14:20" ht="17.25">
      <c r="N935"/>
      <c r="O935"/>
      <c r="P935"/>
      <c r="Q935"/>
      <c r="R935"/>
      <c r="S935"/>
      <c r="T935"/>
    </row>
    <row r="936" spans="14:20" ht="17.25">
      <c r="N936"/>
      <c r="O936"/>
      <c r="P936"/>
      <c r="Q936"/>
      <c r="R936"/>
      <c r="S936"/>
      <c r="T936"/>
    </row>
    <row r="937" spans="14:20" ht="17.25">
      <c r="N937"/>
      <c r="O937"/>
      <c r="P937"/>
      <c r="Q937"/>
      <c r="R937"/>
      <c r="S937"/>
      <c r="T937"/>
    </row>
    <row r="938" spans="14:20" ht="17.25">
      <c r="N938"/>
      <c r="O938"/>
      <c r="P938"/>
      <c r="Q938"/>
      <c r="R938"/>
      <c r="S938"/>
      <c r="T938"/>
    </row>
    <row r="939" spans="14:20" ht="17.25">
      <c r="N939"/>
      <c r="O939"/>
      <c r="P939"/>
      <c r="Q939"/>
      <c r="R939"/>
      <c r="S939"/>
      <c r="T939"/>
    </row>
    <row r="940" spans="14:20" ht="17.25">
      <c r="N940"/>
      <c r="O940"/>
      <c r="P940"/>
      <c r="Q940"/>
      <c r="R940"/>
      <c r="S940"/>
      <c r="T940"/>
    </row>
    <row r="941" spans="14:20" ht="17.25">
      <c r="N941"/>
      <c r="O941"/>
      <c r="P941"/>
      <c r="Q941"/>
      <c r="R941"/>
      <c r="S941"/>
      <c r="T941"/>
    </row>
    <row r="942" spans="14:20" ht="17.25">
      <c r="N942"/>
      <c r="O942"/>
      <c r="P942"/>
      <c r="Q942"/>
      <c r="R942"/>
      <c r="S942"/>
      <c r="T942"/>
    </row>
    <row r="943" spans="14:20" ht="17.25">
      <c r="N943"/>
      <c r="O943"/>
      <c r="P943"/>
      <c r="Q943"/>
      <c r="R943"/>
      <c r="S943"/>
      <c r="T943"/>
    </row>
    <row r="944" spans="14:20" ht="17.25">
      <c r="N944"/>
      <c r="O944"/>
      <c r="P944"/>
      <c r="Q944"/>
      <c r="R944"/>
      <c r="S944"/>
      <c r="T944"/>
    </row>
    <row r="945" spans="14:20" ht="17.25">
      <c r="N945"/>
      <c r="O945"/>
      <c r="P945"/>
      <c r="Q945"/>
      <c r="R945"/>
      <c r="S945"/>
      <c r="T945"/>
    </row>
    <row r="946" spans="14:20" ht="17.25">
      <c r="N946"/>
      <c r="O946"/>
      <c r="P946"/>
      <c r="Q946"/>
      <c r="R946"/>
      <c r="S946"/>
      <c r="T946"/>
    </row>
    <row r="947" spans="14:20" ht="17.25">
      <c r="N947"/>
      <c r="O947"/>
      <c r="P947"/>
      <c r="Q947"/>
      <c r="R947"/>
      <c r="S947"/>
      <c r="T947"/>
    </row>
    <row r="948" spans="14:20" ht="17.25">
      <c r="N948"/>
      <c r="O948"/>
      <c r="P948"/>
      <c r="Q948"/>
      <c r="R948"/>
      <c r="S948"/>
      <c r="T948"/>
    </row>
    <row r="949" spans="14:20" ht="17.25">
      <c r="N949"/>
      <c r="O949"/>
      <c r="P949"/>
      <c r="Q949"/>
      <c r="R949"/>
      <c r="S949"/>
      <c r="T949"/>
    </row>
    <row r="950" spans="14:20" ht="17.25">
      <c r="N950"/>
      <c r="O950"/>
      <c r="P950"/>
      <c r="Q950"/>
      <c r="R950"/>
      <c r="S950"/>
      <c r="T950"/>
    </row>
    <row r="951" spans="14:20" ht="17.25">
      <c r="N951"/>
      <c r="O951"/>
      <c r="P951"/>
      <c r="Q951"/>
      <c r="R951"/>
      <c r="S951"/>
      <c r="T951"/>
    </row>
    <row r="952" spans="14:20" ht="17.25">
      <c r="N952"/>
      <c r="O952"/>
      <c r="P952"/>
      <c r="Q952"/>
      <c r="R952"/>
      <c r="S952"/>
      <c r="T952"/>
    </row>
    <row r="953" spans="14:20" ht="17.25">
      <c r="N953"/>
      <c r="O953"/>
      <c r="P953"/>
      <c r="Q953"/>
      <c r="R953"/>
      <c r="S953"/>
      <c r="T953"/>
    </row>
    <row r="954" spans="14:20" ht="17.25">
      <c r="N954"/>
      <c r="O954"/>
      <c r="P954"/>
      <c r="Q954"/>
      <c r="R954"/>
      <c r="S954"/>
      <c r="T954"/>
    </row>
    <row r="955" spans="14:20" ht="17.25">
      <c r="N955"/>
      <c r="O955"/>
      <c r="P955"/>
      <c r="Q955"/>
      <c r="R955"/>
      <c r="S955"/>
      <c r="T955"/>
    </row>
    <row r="956" spans="14:20" ht="17.25">
      <c r="N956"/>
      <c r="O956"/>
      <c r="P956"/>
      <c r="Q956"/>
      <c r="R956"/>
      <c r="S956"/>
      <c r="T956"/>
    </row>
    <row r="957" spans="14:20" ht="17.25">
      <c r="N957"/>
      <c r="O957"/>
      <c r="P957"/>
      <c r="Q957"/>
      <c r="R957"/>
      <c r="S957"/>
      <c r="T957"/>
    </row>
    <row r="958" spans="14:20" ht="17.25">
      <c r="N958"/>
      <c r="O958"/>
      <c r="P958"/>
      <c r="Q958"/>
      <c r="R958"/>
      <c r="S958"/>
      <c r="T958"/>
    </row>
    <row r="959" spans="14:20" ht="17.25">
      <c r="N959"/>
      <c r="O959"/>
      <c r="P959"/>
      <c r="Q959"/>
      <c r="R959"/>
      <c r="S959"/>
      <c r="T959"/>
    </row>
    <row r="960" spans="14:20" ht="17.25">
      <c r="N960"/>
      <c r="O960"/>
      <c r="P960"/>
      <c r="Q960"/>
      <c r="R960"/>
      <c r="S960"/>
      <c r="T960"/>
    </row>
    <row r="961" spans="14:20" ht="17.25">
      <c r="N961"/>
      <c r="O961"/>
      <c r="P961"/>
      <c r="Q961"/>
      <c r="R961"/>
      <c r="S961"/>
      <c r="T961"/>
    </row>
    <row r="962" spans="14:20" ht="17.25">
      <c r="N962"/>
      <c r="O962"/>
      <c r="P962"/>
      <c r="Q962"/>
      <c r="R962"/>
      <c r="S962"/>
      <c r="T962"/>
    </row>
    <row r="963" spans="14:20" ht="17.25">
      <c r="N963"/>
      <c r="O963"/>
      <c r="P963"/>
      <c r="Q963"/>
      <c r="R963"/>
      <c r="S963"/>
      <c r="T963"/>
    </row>
    <row r="964" spans="14:20" ht="17.25">
      <c r="N964"/>
      <c r="O964"/>
      <c r="P964"/>
      <c r="Q964"/>
      <c r="R964"/>
      <c r="S964"/>
      <c r="T964"/>
    </row>
    <row r="965" spans="14:20" ht="17.25">
      <c r="N965"/>
      <c r="O965"/>
      <c r="P965"/>
      <c r="Q965"/>
      <c r="R965"/>
      <c r="S965"/>
      <c r="T965"/>
    </row>
    <row r="966" spans="14:20" ht="17.25">
      <c r="N966"/>
      <c r="O966"/>
      <c r="P966"/>
      <c r="Q966"/>
      <c r="R966"/>
      <c r="S966"/>
      <c r="T966"/>
    </row>
    <row r="967" spans="14:20" ht="17.25">
      <c r="N967"/>
      <c r="O967"/>
      <c r="P967"/>
      <c r="Q967"/>
      <c r="R967"/>
      <c r="S967"/>
      <c r="T967"/>
    </row>
    <row r="968" spans="14:20" ht="17.25">
      <c r="N968"/>
      <c r="O968"/>
      <c r="P968"/>
      <c r="Q968"/>
      <c r="R968"/>
      <c r="S968"/>
      <c r="T968"/>
    </row>
    <row r="969" spans="14:20" ht="17.25">
      <c r="N969"/>
      <c r="O969"/>
      <c r="P969"/>
      <c r="Q969"/>
      <c r="R969"/>
      <c r="S969"/>
      <c r="T969"/>
    </row>
    <row r="970" spans="14:20" ht="17.25">
      <c r="N970"/>
      <c r="O970"/>
      <c r="P970"/>
      <c r="Q970"/>
      <c r="R970"/>
      <c r="S970"/>
      <c r="T970"/>
    </row>
    <row r="971" spans="14:20" ht="17.25">
      <c r="N971"/>
      <c r="O971"/>
      <c r="P971"/>
      <c r="Q971"/>
      <c r="R971"/>
      <c r="S971"/>
      <c r="T971"/>
    </row>
    <row r="972" spans="14:20" ht="17.25">
      <c r="N972"/>
      <c r="O972"/>
      <c r="P972"/>
      <c r="Q972"/>
      <c r="R972"/>
      <c r="S972"/>
      <c r="T972"/>
    </row>
    <row r="973" spans="14:20" ht="17.25">
      <c r="N973"/>
      <c r="O973"/>
      <c r="P973"/>
      <c r="Q973"/>
      <c r="R973"/>
      <c r="S973"/>
      <c r="T973"/>
    </row>
    <row r="974" spans="14:20" ht="17.25">
      <c r="N974"/>
      <c r="O974"/>
      <c r="P974"/>
      <c r="Q974"/>
      <c r="R974"/>
      <c r="S974"/>
      <c r="T974"/>
    </row>
    <row r="975" spans="14:20" ht="17.25">
      <c r="N975"/>
      <c r="O975"/>
      <c r="P975"/>
      <c r="Q975"/>
      <c r="R975"/>
      <c r="S975"/>
      <c r="T975"/>
    </row>
    <row r="976" spans="14:20" ht="17.25">
      <c r="N976"/>
      <c r="O976"/>
      <c r="P976"/>
      <c r="Q976"/>
      <c r="R976"/>
      <c r="S976"/>
      <c r="T976"/>
    </row>
    <row r="977" spans="14:20" ht="17.25">
      <c r="N977"/>
      <c r="O977"/>
      <c r="P977"/>
      <c r="Q977"/>
      <c r="R977"/>
      <c r="S977"/>
      <c r="T977"/>
    </row>
    <row r="978" spans="14:20" ht="17.25">
      <c r="N978"/>
      <c r="O978"/>
      <c r="P978"/>
      <c r="Q978"/>
      <c r="R978"/>
      <c r="S978"/>
      <c r="T978"/>
    </row>
    <row r="979" spans="14:20" ht="17.25">
      <c r="N979"/>
      <c r="O979"/>
      <c r="P979"/>
      <c r="Q979"/>
      <c r="R979"/>
      <c r="S979"/>
      <c r="T979"/>
    </row>
    <row r="980" spans="14:20" ht="17.25">
      <c r="N980"/>
      <c r="O980"/>
      <c r="P980"/>
      <c r="Q980"/>
      <c r="R980"/>
      <c r="S980"/>
      <c r="T980"/>
    </row>
    <row r="981" spans="14:20" ht="17.25">
      <c r="N981"/>
      <c r="O981"/>
      <c r="P981"/>
      <c r="Q981"/>
      <c r="R981"/>
      <c r="S981"/>
      <c r="T981"/>
    </row>
    <row r="982" spans="14:20" ht="17.25">
      <c r="N982"/>
      <c r="O982"/>
      <c r="P982"/>
      <c r="Q982"/>
      <c r="R982"/>
      <c r="S982"/>
      <c r="T982"/>
    </row>
    <row r="983" spans="14:20" ht="17.25">
      <c r="N983"/>
      <c r="O983"/>
      <c r="P983"/>
      <c r="Q983"/>
      <c r="R983"/>
      <c r="S983"/>
      <c r="T983"/>
    </row>
    <row r="984" spans="14:20" ht="17.25">
      <c r="N984"/>
      <c r="O984"/>
      <c r="P984"/>
      <c r="Q984"/>
      <c r="R984"/>
      <c r="S984"/>
      <c r="T984"/>
    </row>
    <row r="985" spans="14:20" ht="17.25">
      <c r="N985"/>
      <c r="O985"/>
      <c r="P985"/>
      <c r="Q985"/>
      <c r="R985"/>
      <c r="S985"/>
      <c r="T985"/>
    </row>
    <row r="986" spans="14:20" ht="17.25">
      <c r="N986"/>
      <c r="O986"/>
      <c r="P986"/>
      <c r="Q986"/>
      <c r="R986"/>
      <c r="S986"/>
      <c r="T986"/>
    </row>
    <row r="987" spans="14:20" ht="17.25">
      <c r="N987"/>
      <c r="O987"/>
      <c r="P987"/>
      <c r="Q987"/>
      <c r="R987"/>
      <c r="S987"/>
      <c r="T987"/>
    </row>
    <row r="988" spans="14:20" ht="17.25">
      <c r="N988"/>
      <c r="O988"/>
      <c r="P988"/>
      <c r="Q988"/>
      <c r="R988"/>
      <c r="S988"/>
      <c r="T988"/>
    </row>
    <row r="989" spans="14:20" ht="17.25">
      <c r="N989"/>
      <c r="O989"/>
      <c r="P989"/>
      <c r="Q989"/>
      <c r="R989"/>
      <c r="S989"/>
      <c r="T989"/>
    </row>
    <row r="990" spans="14:20" ht="17.25">
      <c r="N990"/>
      <c r="O990"/>
      <c r="P990"/>
      <c r="Q990"/>
      <c r="R990"/>
      <c r="S990"/>
      <c r="T990"/>
    </row>
    <row r="991" spans="14:20" ht="17.25">
      <c r="N991"/>
      <c r="O991"/>
      <c r="P991"/>
      <c r="Q991"/>
      <c r="R991"/>
      <c r="S991"/>
      <c r="T991"/>
    </row>
    <row r="992" spans="14:20" ht="17.25">
      <c r="N992"/>
      <c r="O992"/>
      <c r="P992"/>
      <c r="Q992"/>
      <c r="R992"/>
      <c r="S992"/>
      <c r="T992"/>
    </row>
    <row r="993" spans="14:20" ht="17.25">
      <c r="N993"/>
      <c r="O993"/>
      <c r="P993"/>
      <c r="Q993"/>
      <c r="R993"/>
      <c r="S993"/>
      <c r="T993"/>
    </row>
    <row r="994" spans="14:20" ht="17.25">
      <c r="N994"/>
      <c r="O994"/>
      <c r="P994"/>
      <c r="Q994"/>
      <c r="R994"/>
      <c r="S994"/>
      <c r="T994"/>
    </row>
    <row r="995" spans="14:20" ht="17.25">
      <c r="N995"/>
      <c r="O995"/>
      <c r="P995"/>
      <c r="Q995"/>
      <c r="R995"/>
      <c r="S995"/>
      <c r="T995"/>
    </row>
    <row r="996" spans="14:20" ht="17.25">
      <c r="N996"/>
      <c r="O996"/>
      <c r="P996"/>
      <c r="Q996"/>
      <c r="R996"/>
      <c r="S996"/>
      <c r="T996"/>
    </row>
    <row r="997" spans="14:20" ht="17.25">
      <c r="N997"/>
      <c r="O997"/>
      <c r="P997"/>
      <c r="Q997"/>
      <c r="R997"/>
      <c r="S997"/>
      <c r="T997"/>
    </row>
    <row r="998" spans="14:20" ht="17.25">
      <c r="N998"/>
      <c r="O998"/>
      <c r="P998"/>
      <c r="Q998"/>
      <c r="R998"/>
      <c r="S998"/>
      <c r="T998"/>
    </row>
    <row r="999" spans="14:20" ht="17.25">
      <c r="N999"/>
      <c r="O999"/>
      <c r="P999"/>
      <c r="Q999"/>
      <c r="R999"/>
      <c r="S999"/>
      <c r="T999"/>
    </row>
    <row r="1000" spans="14:20" ht="17.25">
      <c r="N1000"/>
      <c r="O1000"/>
      <c r="P1000"/>
      <c r="Q1000"/>
      <c r="R1000"/>
      <c r="S1000"/>
      <c r="T1000"/>
    </row>
    <row r="1001" spans="14:20" ht="17.25">
      <c r="N1001"/>
      <c r="O1001"/>
      <c r="P1001"/>
      <c r="Q1001"/>
      <c r="R1001"/>
      <c r="S1001"/>
      <c r="T1001"/>
    </row>
    <row r="1002" spans="14:20" ht="17.25">
      <c r="N1002"/>
      <c r="O1002"/>
      <c r="P1002"/>
      <c r="Q1002"/>
      <c r="R1002"/>
      <c r="S1002"/>
      <c r="T1002"/>
    </row>
    <row r="1003" spans="14:20" ht="17.25">
      <c r="N1003"/>
      <c r="O1003"/>
      <c r="P1003"/>
      <c r="Q1003"/>
      <c r="R1003"/>
      <c r="S1003"/>
      <c r="T1003"/>
    </row>
    <row r="1004" spans="14:20" ht="17.25">
      <c r="N1004"/>
      <c r="O1004"/>
      <c r="P1004"/>
      <c r="Q1004"/>
      <c r="R1004"/>
      <c r="S1004"/>
      <c r="T1004"/>
    </row>
    <row r="1005" spans="14:20" ht="17.25">
      <c r="N1005"/>
      <c r="O1005"/>
      <c r="P1005"/>
      <c r="Q1005"/>
      <c r="R1005"/>
      <c r="S1005"/>
      <c r="T1005"/>
    </row>
    <row r="1006" spans="14:20" ht="17.25">
      <c r="N1006"/>
      <c r="O1006"/>
      <c r="P1006"/>
      <c r="Q1006"/>
      <c r="R1006"/>
      <c r="S1006"/>
      <c r="T1006"/>
    </row>
    <row r="1007" spans="14:20" ht="17.25">
      <c r="N1007"/>
      <c r="O1007"/>
      <c r="P1007"/>
      <c r="Q1007"/>
      <c r="R1007"/>
      <c r="S1007"/>
      <c r="T1007"/>
    </row>
    <row r="1008" spans="14:20" ht="17.25">
      <c r="N1008"/>
      <c r="O1008"/>
      <c r="P1008"/>
      <c r="Q1008"/>
      <c r="R1008"/>
      <c r="S1008"/>
      <c r="T1008"/>
    </row>
    <row r="1009" spans="14:20" ht="17.25">
      <c r="N1009"/>
      <c r="O1009"/>
      <c r="P1009"/>
      <c r="Q1009"/>
      <c r="R1009"/>
      <c r="S1009"/>
      <c r="T1009"/>
    </row>
    <row r="1010" spans="14:20" ht="17.25">
      <c r="N1010"/>
      <c r="O1010"/>
      <c r="P1010"/>
      <c r="Q1010"/>
      <c r="R1010"/>
      <c r="S1010"/>
      <c r="T1010"/>
    </row>
    <row r="1011" spans="14:20" ht="17.25">
      <c r="N1011"/>
      <c r="O1011"/>
      <c r="P1011"/>
      <c r="Q1011"/>
      <c r="R1011"/>
      <c r="S1011"/>
      <c r="T1011"/>
    </row>
    <row r="1012" spans="14:20" ht="17.25">
      <c r="N1012"/>
      <c r="O1012"/>
      <c r="P1012"/>
      <c r="Q1012"/>
      <c r="R1012"/>
      <c r="S1012"/>
      <c r="T1012"/>
    </row>
    <row r="1013" spans="14:20" ht="17.25">
      <c r="N1013"/>
      <c r="O1013"/>
      <c r="P1013"/>
      <c r="Q1013"/>
      <c r="R1013"/>
      <c r="S1013"/>
      <c r="T1013"/>
    </row>
    <row r="1014" spans="14:20" ht="17.25">
      <c r="N1014"/>
      <c r="O1014"/>
      <c r="P1014"/>
      <c r="Q1014"/>
      <c r="R1014"/>
      <c r="S1014"/>
      <c r="T1014"/>
    </row>
    <row r="1015" spans="14:20" ht="17.25">
      <c r="N1015"/>
      <c r="O1015"/>
      <c r="P1015"/>
      <c r="Q1015"/>
      <c r="R1015"/>
      <c r="S1015"/>
      <c r="T1015"/>
    </row>
    <row r="1016" spans="14:20" ht="17.25">
      <c r="N1016"/>
      <c r="O1016"/>
      <c r="P1016"/>
      <c r="Q1016"/>
      <c r="R1016"/>
      <c r="S1016"/>
      <c r="T1016"/>
    </row>
    <row r="1017" spans="14:20" ht="17.25">
      <c r="N1017"/>
      <c r="O1017"/>
      <c r="P1017"/>
      <c r="Q1017"/>
      <c r="R1017"/>
      <c r="S1017"/>
      <c r="T1017"/>
    </row>
    <row r="1018" spans="14:20" ht="17.25">
      <c r="N1018"/>
      <c r="O1018"/>
      <c r="P1018"/>
      <c r="Q1018"/>
      <c r="R1018"/>
      <c r="S1018"/>
      <c r="T1018"/>
    </row>
    <row r="1019" spans="14:20" ht="17.25">
      <c r="N1019"/>
      <c r="O1019"/>
      <c r="P1019"/>
      <c r="Q1019"/>
      <c r="R1019"/>
      <c r="S1019"/>
      <c r="T1019"/>
    </row>
    <row r="1020" spans="14:20" ht="17.25">
      <c r="N1020"/>
      <c r="O1020"/>
      <c r="P1020"/>
      <c r="Q1020"/>
      <c r="R1020"/>
      <c r="S1020"/>
      <c r="T1020"/>
    </row>
    <row r="1021" spans="14:20" ht="17.25">
      <c r="N1021"/>
      <c r="O1021"/>
      <c r="P1021"/>
      <c r="Q1021"/>
      <c r="R1021"/>
      <c r="S1021"/>
      <c r="T1021"/>
    </row>
    <row r="1022" spans="14:20" ht="17.25">
      <c r="N1022"/>
      <c r="O1022"/>
      <c r="P1022"/>
      <c r="Q1022"/>
      <c r="R1022"/>
      <c r="S1022"/>
      <c r="T1022"/>
    </row>
    <row r="1023" spans="14:20" ht="17.25">
      <c r="N1023"/>
      <c r="O1023"/>
      <c r="P1023"/>
      <c r="Q1023"/>
      <c r="R1023"/>
      <c r="S1023"/>
      <c r="T1023"/>
    </row>
    <row r="1024" spans="14:20" ht="17.25">
      <c r="N1024"/>
      <c r="O1024"/>
      <c r="P1024"/>
      <c r="Q1024"/>
      <c r="R1024"/>
      <c r="S1024"/>
      <c r="T1024"/>
    </row>
    <row r="1025" spans="14:20" ht="17.25">
      <c r="N1025"/>
      <c r="O1025"/>
      <c r="P1025"/>
      <c r="Q1025"/>
      <c r="R1025"/>
      <c r="S1025"/>
      <c r="T1025"/>
    </row>
    <row r="1026" spans="14:20" ht="17.25">
      <c r="N1026"/>
      <c r="O1026"/>
      <c r="P1026"/>
      <c r="Q1026"/>
      <c r="R1026"/>
      <c r="S1026"/>
      <c r="T1026"/>
    </row>
    <row r="1027" spans="14:20" ht="17.25">
      <c r="N1027"/>
      <c r="O1027"/>
      <c r="P1027"/>
      <c r="Q1027"/>
      <c r="R1027"/>
      <c r="S1027"/>
      <c r="T1027"/>
    </row>
    <row r="1028" spans="14:20" ht="17.25">
      <c r="N1028"/>
      <c r="O1028"/>
      <c r="P1028"/>
      <c r="Q1028"/>
      <c r="R1028"/>
      <c r="S1028"/>
      <c r="T1028"/>
    </row>
    <row r="1029" spans="14:20" ht="17.25">
      <c r="N1029"/>
      <c r="O1029"/>
      <c r="P1029"/>
      <c r="Q1029"/>
      <c r="R1029"/>
      <c r="S1029"/>
      <c r="T1029"/>
    </row>
    <row r="1030" spans="14:20" ht="17.25">
      <c r="N1030"/>
      <c r="O1030"/>
      <c r="P1030"/>
      <c r="Q1030"/>
      <c r="R1030"/>
      <c r="S1030"/>
      <c r="T1030"/>
    </row>
    <row r="1031" spans="14:20" ht="17.25">
      <c r="N1031"/>
      <c r="O1031"/>
      <c r="P1031"/>
      <c r="Q1031"/>
      <c r="R1031"/>
      <c r="S1031"/>
      <c r="T1031"/>
    </row>
    <row r="1032" spans="14:20" ht="17.25">
      <c r="N1032"/>
      <c r="O1032"/>
      <c r="P1032"/>
      <c r="Q1032"/>
      <c r="R1032"/>
      <c r="S1032"/>
      <c r="T1032"/>
    </row>
    <row r="1033" spans="14:20" ht="17.25">
      <c r="N1033"/>
      <c r="O1033"/>
      <c r="P1033"/>
      <c r="Q1033"/>
      <c r="R1033"/>
      <c r="S1033"/>
      <c r="T1033"/>
    </row>
    <row r="1034" spans="14:20" ht="17.25">
      <c r="N1034"/>
      <c r="O1034"/>
      <c r="P1034"/>
      <c r="Q1034"/>
      <c r="R1034"/>
      <c r="S1034"/>
      <c r="T1034"/>
    </row>
    <row r="1035" spans="14:20" ht="17.25">
      <c r="N1035"/>
      <c r="O1035"/>
      <c r="P1035"/>
      <c r="Q1035"/>
      <c r="R1035"/>
      <c r="S1035"/>
      <c r="T1035"/>
    </row>
    <row r="1036" spans="14:20" ht="17.25">
      <c r="N1036"/>
      <c r="O1036"/>
      <c r="P1036"/>
      <c r="Q1036"/>
      <c r="R1036"/>
      <c r="S1036"/>
      <c r="T1036"/>
    </row>
    <row r="1037" spans="14:20" ht="17.25">
      <c r="N1037"/>
      <c r="O1037"/>
      <c r="P1037"/>
      <c r="Q1037"/>
      <c r="R1037"/>
      <c r="S1037"/>
      <c r="T1037"/>
    </row>
    <row r="1038" spans="14:20" ht="17.25">
      <c r="N1038"/>
      <c r="O1038"/>
      <c r="P1038"/>
      <c r="Q1038"/>
      <c r="R1038"/>
      <c r="S1038"/>
      <c r="T1038"/>
    </row>
    <row r="1039" spans="14:20" ht="17.25">
      <c r="N1039"/>
      <c r="O1039"/>
      <c r="P1039"/>
      <c r="Q1039"/>
      <c r="R1039"/>
      <c r="S1039"/>
      <c r="T1039"/>
    </row>
    <row r="1040" spans="14:20" ht="17.25">
      <c r="N1040"/>
      <c r="O1040"/>
      <c r="P1040"/>
      <c r="Q1040"/>
      <c r="R1040"/>
      <c r="S1040"/>
      <c r="T1040"/>
    </row>
    <row r="1041" spans="14:20" ht="17.25">
      <c r="N1041"/>
      <c r="O1041"/>
      <c r="P1041"/>
      <c r="Q1041"/>
      <c r="R1041"/>
      <c r="S1041"/>
      <c r="T1041"/>
    </row>
    <row r="1042" spans="14:20" ht="17.25">
      <c r="N1042"/>
      <c r="O1042"/>
      <c r="P1042"/>
      <c r="Q1042"/>
      <c r="R1042"/>
      <c r="S1042"/>
      <c r="T1042"/>
    </row>
    <row r="1043" spans="14:20" ht="17.25">
      <c r="N1043"/>
      <c r="O1043"/>
      <c r="P1043"/>
      <c r="Q1043"/>
      <c r="R1043"/>
      <c r="S1043"/>
      <c r="T1043"/>
    </row>
    <row r="1044" spans="14:20" ht="17.25">
      <c r="N1044"/>
      <c r="O1044"/>
      <c r="P1044"/>
      <c r="Q1044"/>
      <c r="R1044"/>
      <c r="S1044"/>
      <c r="T1044"/>
    </row>
    <row r="1045" spans="14:20" ht="17.25">
      <c r="N1045"/>
      <c r="O1045"/>
      <c r="P1045"/>
      <c r="Q1045"/>
      <c r="R1045"/>
      <c r="S1045"/>
      <c r="T1045"/>
    </row>
    <row r="1046" spans="14:20" ht="17.25">
      <c r="N1046"/>
      <c r="O1046"/>
      <c r="P1046"/>
      <c r="Q1046"/>
      <c r="R1046"/>
      <c r="S1046"/>
      <c r="T1046"/>
    </row>
    <row r="1047" spans="14:20" ht="17.25">
      <c r="N1047"/>
      <c r="O1047"/>
      <c r="P1047"/>
      <c r="Q1047"/>
      <c r="R1047"/>
      <c r="S1047"/>
      <c r="T1047"/>
    </row>
    <row r="1048" spans="14:20" ht="17.25">
      <c r="N1048"/>
      <c r="O1048"/>
      <c r="P1048"/>
      <c r="Q1048"/>
      <c r="R1048"/>
      <c r="S1048"/>
      <c r="T1048"/>
    </row>
    <row r="1049" spans="14:20" ht="17.25">
      <c r="N1049"/>
      <c r="O1049"/>
      <c r="P1049"/>
      <c r="Q1049"/>
      <c r="R1049"/>
      <c r="S1049"/>
      <c r="T1049"/>
    </row>
    <row r="1050" spans="14:20" ht="17.25">
      <c r="N1050"/>
      <c r="O1050"/>
      <c r="P1050"/>
      <c r="Q1050"/>
      <c r="R1050"/>
      <c r="S1050"/>
      <c r="T1050"/>
    </row>
    <row r="1051" spans="14:20" ht="17.25">
      <c r="N1051"/>
      <c r="O1051"/>
      <c r="P1051"/>
      <c r="Q1051"/>
      <c r="R1051"/>
      <c r="S1051"/>
      <c r="T1051"/>
    </row>
    <row r="1052" spans="14:20" ht="17.25">
      <c r="N1052"/>
      <c r="O1052"/>
      <c r="P1052"/>
      <c r="Q1052"/>
      <c r="R1052"/>
      <c r="S1052"/>
      <c r="T1052"/>
    </row>
    <row r="1053" spans="14:20" ht="17.25">
      <c r="N1053"/>
      <c r="O1053"/>
      <c r="P1053"/>
      <c r="Q1053"/>
      <c r="R1053"/>
      <c r="S1053"/>
      <c r="T1053"/>
    </row>
    <row r="1054" spans="14:20" ht="17.25">
      <c r="N1054"/>
      <c r="O1054"/>
      <c r="P1054"/>
      <c r="Q1054"/>
      <c r="R1054"/>
      <c r="S1054"/>
      <c r="T1054"/>
    </row>
    <row r="1055" spans="14:20" ht="17.25">
      <c r="N1055"/>
      <c r="O1055"/>
      <c r="P1055"/>
      <c r="Q1055"/>
      <c r="R1055"/>
      <c r="S1055"/>
      <c r="T1055"/>
    </row>
    <row r="1056" spans="14:20" ht="17.25">
      <c r="N1056"/>
      <c r="O1056"/>
      <c r="P1056"/>
      <c r="Q1056"/>
      <c r="R1056"/>
      <c r="S1056"/>
      <c r="T1056"/>
    </row>
    <row r="1057" spans="14:20" ht="17.25">
      <c r="N1057"/>
      <c r="O1057"/>
      <c r="P1057"/>
      <c r="Q1057"/>
      <c r="R1057"/>
      <c r="S1057"/>
      <c r="T1057"/>
    </row>
    <row r="1058" spans="14:20" ht="17.25">
      <c r="N1058"/>
      <c r="O1058"/>
      <c r="P1058"/>
      <c r="Q1058"/>
      <c r="R1058"/>
      <c r="S1058"/>
      <c r="T1058"/>
    </row>
    <row r="1059" spans="14:20" ht="17.25">
      <c r="N1059"/>
      <c r="O1059"/>
      <c r="P1059"/>
      <c r="Q1059"/>
      <c r="R1059"/>
      <c r="S1059"/>
      <c r="T1059"/>
    </row>
    <row r="1060" spans="14:20" ht="17.25">
      <c r="N1060"/>
      <c r="O1060"/>
      <c r="P1060"/>
      <c r="Q1060"/>
      <c r="R1060"/>
      <c r="S1060"/>
      <c r="T1060"/>
    </row>
    <row r="1061" spans="14:20" ht="17.25">
      <c r="N1061"/>
      <c r="O1061"/>
      <c r="P1061"/>
      <c r="Q1061"/>
      <c r="R1061"/>
      <c r="S1061"/>
      <c r="T1061"/>
    </row>
    <row r="1062" spans="14:20" ht="17.25">
      <c r="N1062"/>
      <c r="O1062"/>
      <c r="P1062"/>
      <c r="Q1062"/>
      <c r="R1062"/>
      <c r="S1062"/>
      <c r="T1062"/>
    </row>
    <row r="1063" spans="14:20" ht="17.25">
      <c r="N1063"/>
      <c r="O1063"/>
      <c r="P1063"/>
      <c r="Q1063"/>
      <c r="R1063"/>
      <c r="S1063"/>
      <c r="T1063"/>
    </row>
    <row r="1064" spans="14:20" ht="17.25">
      <c r="N1064"/>
      <c r="O1064"/>
      <c r="P1064"/>
      <c r="Q1064"/>
      <c r="R1064"/>
      <c r="S1064"/>
      <c r="T1064"/>
    </row>
    <row r="1065" spans="14:20" ht="17.25">
      <c r="N1065"/>
      <c r="O1065"/>
      <c r="P1065"/>
      <c r="Q1065"/>
      <c r="R1065"/>
      <c r="S1065"/>
      <c r="T1065"/>
    </row>
    <row r="1066" spans="14:20" ht="17.25">
      <c r="N1066"/>
      <c r="O1066"/>
      <c r="P1066"/>
      <c r="Q1066"/>
      <c r="R1066"/>
      <c r="S1066"/>
      <c r="T1066"/>
    </row>
    <row r="1067" spans="14:20" ht="17.25">
      <c r="N1067"/>
      <c r="O1067"/>
      <c r="P1067"/>
      <c r="Q1067"/>
      <c r="R1067"/>
      <c r="S1067"/>
      <c r="T1067"/>
    </row>
    <row r="1068" spans="14:20" ht="17.25">
      <c r="N1068"/>
      <c r="O1068"/>
      <c r="P1068"/>
      <c r="Q1068"/>
      <c r="R1068"/>
      <c r="S1068"/>
      <c r="T1068"/>
    </row>
    <row r="1069" spans="14:20" ht="17.25">
      <c r="N1069"/>
      <c r="O1069"/>
      <c r="P1069"/>
      <c r="Q1069"/>
      <c r="R1069"/>
      <c r="S1069"/>
      <c r="T1069"/>
    </row>
    <row r="1070" spans="14:20" ht="17.25">
      <c r="N1070"/>
      <c r="O1070"/>
      <c r="P1070"/>
      <c r="Q1070"/>
      <c r="R1070"/>
      <c r="S1070"/>
      <c r="T1070"/>
    </row>
    <row r="1071" spans="14:20" ht="17.25">
      <c r="N1071"/>
      <c r="O1071"/>
      <c r="P1071"/>
      <c r="Q1071"/>
      <c r="R1071"/>
      <c r="S1071"/>
      <c r="T1071"/>
    </row>
    <row r="1072" spans="14:20" ht="17.25">
      <c r="N1072"/>
      <c r="O1072"/>
      <c r="P1072"/>
      <c r="Q1072"/>
      <c r="R1072"/>
      <c r="S1072"/>
      <c r="T1072"/>
    </row>
    <row r="1073" spans="14:20" ht="17.25">
      <c r="N1073"/>
      <c r="O1073"/>
      <c r="P1073"/>
      <c r="Q1073"/>
      <c r="R1073"/>
      <c r="S1073"/>
      <c r="T1073"/>
    </row>
    <row r="1074" spans="14:20" ht="17.25">
      <c r="N1074"/>
      <c r="O1074"/>
      <c r="P1074"/>
      <c r="Q1074"/>
      <c r="R1074"/>
      <c r="S1074"/>
      <c r="T1074"/>
    </row>
    <row r="1075" spans="14:20" ht="17.25">
      <c r="N1075"/>
      <c r="O1075"/>
      <c r="P1075"/>
      <c r="Q1075"/>
      <c r="R1075"/>
      <c r="S1075"/>
      <c r="T1075"/>
    </row>
    <row r="1076" spans="14:20" ht="17.25">
      <c r="N1076"/>
      <c r="O1076"/>
      <c r="P1076"/>
      <c r="Q1076"/>
      <c r="R1076"/>
      <c r="S1076"/>
      <c r="T1076"/>
    </row>
    <row r="1077" spans="14:20" ht="17.25">
      <c r="N1077"/>
      <c r="O1077"/>
      <c r="P1077"/>
      <c r="Q1077"/>
      <c r="R1077"/>
      <c r="S1077"/>
      <c r="T1077"/>
    </row>
    <row r="1078" spans="14:20" ht="17.25">
      <c r="N1078"/>
      <c r="O1078"/>
      <c r="P1078"/>
      <c r="Q1078"/>
      <c r="R1078"/>
      <c r="S1078"/>
      <c r="T1078"/>
    </row>
    <row r="1079" spans="14:20" ht="17.25">
      <c r="N1079"/>
      <c r="O1079"/>
      <c r="P1079"/>
      <c r="Q1079"/>
      <c r="R1079"/>
      <c r="S1079"/>
      <c r="T1079"/>
    </row>
    <row r="1080" spans="14:20" ht="17.25">
      <c r="N1080"/>
      <c r="O1080"/>
      <c r="P1080"/>
      <c r="Q1080"/>
      <c r="R1080"/>
      <c r="S1080"/>
      <c r="T1080"/>
    </row>
    <row r="1081" spans="14:20" ht="17.25">
      <c r="N1081"/>
      <c r="O1081"/>
      <c r="P1081"/>
      <c r="Q1081"/>
      <c r="R1081"/>
      <c r="S1081"/>
      <c r="T1081"/>
    </row>
    <row r="1082" spans="14:20" ht="17.25">
      <c r="N1082"/>
      <c r="O1082"/>
      <c r="P1082"/>
      <c r="Q1082"/>
      <c r="R1082"/>
      <c r="S1082"/>
      <c r="T1082"/>
    </row>
    <row r="1083" spans="14:20" ht="17.25">
      <c r="N1083"/>
      <c r="O1083"/>
      <c r="P1083"/>
      <c r="Q1083"/>
      <c r="R1083"/>
      <c r="S1083"/>
      <c r="T1083"/>
    </row>
    <row r="1084" spans="14:20" ht="17.25">
      <c r="N1084"/>
      <c r="O1084"/>
      <c r="P1084"/>
      <c r="Q1084"/>
      <c r="R1084"/>
      <c r="S1084"/>
      <c r="T1084"/>
    </row>
    <row r="1085" spans="14:20" ht="17.25">
      <c r="N1085"/>
      <c r="O1085"/>
      <c r="P1085"/>
      <c r="Q1085"/>
      <c r="R1085"/>
      <c r="S1085"/>
      <c r="T1085"/>
    </row>
    <row r="1086" spans="14:20" ht="17.25">
      <c r="N1086"/>
      <c r="O1086"/>
      <c r="P1086"/>
      <c r="Q1086"/>
      <c r="R1086"/>
      <c r="S1086"/>
      <c r="T1086"/>
    </row>
    <row r="1087" spans="14:20" ht="17.25">
      <c r="N1087"/>
      <c r="O1087"/>
      <c r="P1087"/>
      <c r="Q1087"/>
      <c r="R1087"/>
      <c r="S1087"/>
      <c r="T1087"/>
    </row>
    <row r="1088" spans="14:20" ht="17.25">
      <c r="N1088"/>
      <c r="O1088"/>
      <c r="P1088"/>
      <c r="Q1088"/>
      <c r="R1088"/>
      <c r="S1088"/>
      <c r="T1088"/>
    </row>
    <row r="1089" spans="14:20" ht="17.25">
      <c r="N1089"/>
      <c r="O1089"/>
      <c r="P1089"/>
      <c r="Q1089"/>
      <c r="R1089"/>
      <c r="S1089"/>
      <c r="T1089"/>
    </row>
    <row r="1090" spans="14:20" ht="17.25">
      <c r="N1090"/>
      <c r="O1090"/>
      <c r="P1090"/>
      <c r="Q1090"/>
      <c r="R1090"/>
      <c r="S1090"/>
      <c r="T1090"/>
    </row>
    <row r="1091" spans="14:20" ht="17.25">
      <c r="N1091"/>
      <c r="O1091"/>
      <c r="P1091"/>
      <c r="Q1091"/>
      <c r="R1091"/>
      <c r="S1091"/>
      <c r="T1091"/>
    </row>
    <row r="1092" spans="14:20" ht="17.25">
      <c r="N1092"/>
      <c r="O1092"/>
      <c r="P1092"/>
      <c r="Q1092"/>
      <c r="R1092"/>
      <c r="S1092"/>
      <c r="T1092"/>
    </row>
    <row r="1093" spans="14:20" ht="17.25">
      <c r="N1093"/>
      <c r="O1093"/>
      <c r="P1093"/>
      <c r="Q1093"/>
      <c r="R1093"/>
      <c r="S1093"/>
      <c r="T1093"/>
    </row>
    <row r="1094" spans="14:20" ht="17.25">
      <c r="N1094"/>
      <c r="O1094"/>
      <c r="P1094"/>
      <c r="Q1094"/>
      <c r="R1094"/>
      <c r="S1094"/>
      <c r="T1094"/>
    </row>
    <row r="1095" spans="14:20" ht="17.25">
      <c r="N1095"/>
      <c r="O1095"/>
      <c r="P1095"/>
      <c r="Q1095"/>
      <c r="R1095"/>
      <c r="S1095"/>
      <c r="T1095"/>
    </row>
    <row r="1096" spans="14:20" ht="17.25">
      <c r="N1096"/>
      <c r="O1096"/>
      <c r="P1096"/>
      <c r="Q1096"/>
      <c r="R1096"/>
      <c r="S1096"/>
      <c r="T1096"/>
    </row>
    <row r="1097" spans="14:20" ht="17.25">
      <c r="N1097"/>
      <c r="O1097"/>
      <c r="P1097"/>
      <c r="Q1097"/>
      <c r="R1097"/>
      <c r="S1097"/>
      <c r="T1097"/>
    </row>
    <row r="1098" spans="14:20" ht="17.25">
      <c r="N1098"/>
      <c r="O1098"/>
      <c r="P1098"/>
      <c r="Q1098"/>
      <c r="R1098"/>
      <c r="S1098"/>
      <c r="T1098"/>
    </row>
    <row r="1099" spans="14:20" ht="17.25">
      <c r="N1099"/>
      <c r="O1099"/>
      <c r="P1099"/>
      <c r="Q1099"/>
      <c r="R1099"/>
      <c r="S1099"/>
      <c r="T1099"/>
    </row>
    <row r="1100" spans="14:20" ht="17.25">
      <c r="N1100"/>
      <c r="O1100"/>
      <c r="P1100"/>
      <c r="Q1100"/>
      <c r="R1100"/>
      <c r="S1100"/>
      <c r="T1100"/>
    </row>
    <row r="1101" spans="14:20" ht="17.25">
      <c r="N1101"/>
      <c r="O1101"/>
      <c r="P1101"/>
      <c r="Q1101"/>
      <c r="R1101"/>
      <c r="S1101"/>
      <c r="T1101"/>
    </row>
    <row r="1102" spans="14:20" ht="17.25">
      <c r="N1102"/>
      <c r="O1102"/>
      <c r="P1102"/>
      <c r="Q1102"/>
      <c r="R1102"/>
      <c r="S1102"/>
      <c r="T1102"/>
    </row>
    <row r="1103" spans="14:20" ht="17.25">
      <c r="N1103"/>
      <c r="O1103"/>
      <c r="P1103"/>
      <c r="Q1103"/>
      <c r="R1103"/>
      <c r="S1103"/>
      <c r="T1103"/>
    </row>
    <row r="1104" spans="14:20" ht="17.25">
      <c r="N1104"/>
      <c r="O1104"/>
      <c r="P1104"/>
      <c r="Q1104"/>
      <c r="R1104"/>
      <c r="S1104"/>
      <c r="T1104"/>
    </row>
    <row r="1105" spans="14:20" ht="17.25">
      <c r="N1105"/>
      <c r="O1105"/>
      <c r="P1105"/>
      <c r="Q1105"/>
      <c r="R1105"/>
      <c r="S1105"/>
      <c r="T1105"/>
    </row>
    <row r="1106" spans="14:20" ht="17.25">
      <c r="N1106"/>
      <c r="O1106"/>
      <c r="P1106"/>
      <c r="Q1106"/>
      <c r="R1106"/>
      <c r="S1106"/>
      <c r="T1106"/>
    </row>
    <row r="1107" spans="14:20" ht="17.25">
      <c r="N1107"/>
      <c r="O1107"/>
      <c r="P1107"/>
      <c r="Q1107"/>
      <c r="R1107"/>
      <c r="S1107"/>
      <c r="T1107"/>
    </row>
    <row r="1108" spans="14:20" ht="17.25">
      <c r="N1108"/>
      <c r="O1108"/>
      <c r="P1108"/>
      <c r="Q1108"/>
      <c r="R1108"/>
      <c r="S1108"/>
      <c r="T1108"/>
    </row>
    <row r="1109" spans="14:20" ht="17.25">
      <c r="N1109"/>
      <c r="O1109"/>
      <c r="P1109"/>
      <c r="Q1109"/>
      <c r="R1109"/>
      <c r="S1109"/>
      <c r="T1109"/>
    </row>
    <row r="1110" spans="14:20" ht="17.25">
      <c r="N1110"/>
      <c r="O1110"/>
      <c r="P1110"/>
      <c r="Q1110"/>
      <c r="R1110"/>
      <c r="S1110"/>
      <c r="T1110"/>
    </row>
    <row r="1111" spans="14:20" ht="17.25">
      <c r="N1111"/>
      <c r="O1111"/>
      <c r="P1111"/>
      <c r="Q1111"/>
      <c r="R1111"/>
      <c r="S1111"/>
      <c r="T1111"/>
    </row>
    <row r="1112" spans="14:20" ht="17.25">
      <c r="N1112"/>
      <c r="O1112"/>
      <c r="P1112"/>
      <c r="Q1112"/>
      <c r="R1112"/>
      <c r="S1112"/>
      <c r="T1112"/>
    </row>
    <row r="1113" spans="14:20" ht="17.25">
      <c r="N1113"/>
      <c r="O1113"/>
      <c r="P1113"/>
      <c r="Q1113"/>
      <c r="R1113"/>
      <c r="S1113"/>
      <c r="T1113"/>
    </row>
    <row r="1114" spans="14:20" ht="17.25">
      <c r="N1114"/>
      <c r="O1114"/>
      <c r="P1114"/>
      <c r="Q1114"/>
      <c r="R1114"/>
      <c r="S1114"/>
      <c r="T1114"/>
    </row>
    <row r="1115" spans="14:20" ht="17.25">
      <c r="N1115"/>
      <c r="O1115"/>
      <c r="P1115"/>
      <c r="Q1115"/>
      <c r="R1115"/>
      <c r="S1115"/>
      <c r="T1115"/>
    </row>
    <row r="1116" spans="14:20" ht="17.25">
      <c r="N1116"/>
      <c r="O1116"/>
      <c r="P1116"/>
      <c r="Q1116"/>
      <c r="R1116"/>
      <c r="S1116"/>
      <c r="T1116"/>
    </row>
    <row r="1117" spans="14:20" ht="17.25">
      <c r="N1117"/>
      <c r="O1117"/>
      <c r="P1117"/>
      <c r="Q1117"/>
      <c r="R1117"/>
      <c r="S1117"/>
      <c r="T1117"/>
    </row>
    <row r="1118" spans="14:20" ht="17.25">
      <c r="N1118"/>
      <c r="O1118"/>
      <c r="P1118"/>
      <c r="Q1118"/>
      <c r="R1118"/>
      <c r="S1118"/>
      <c r="T1118"/>
    </row>
    <row r="1119" spans="14:20" ht="17.25">
      <c r="N1119"/>
      <c r="O1119"/>
      <c r="P1119"/>
      <c r="Q1119"/>
      <c r="R1119"/>
      <c r="S1119"/>
      <c r="T1119"/>
    </row>
    <row r="1120" spans="14:20" ht="17.25">
      <c r="N1120"/>
      <c r="O1120"/>
      <c r="P1120"/>
      <c r="Q1120"/>
      <c r="R1120"/>
      <c r="S1120"/>
      <c r="T1120"/>
    </row>
    <row r="1121" spans="14:20" ht="17.25">
      <c r="N1121"/>
      <c r="O1121"/>
      <c r="P1121"/>
      <c r="Q1121"/>
      <c r="R1121"/>
      <c r="S1121"/>
      <c r="T1121"/>
    </row>
    <row r="1122" spans="14:20" ht="17.25">
      <c r="N1122"/>
      <c r="O1122"/>
      <c r="P1122"/>
      <c r="Q1122"/>
      <c r="R1122"/>
      <c r="S1122"/>
      <c r="T1122"/>
    </row>
    <row r="1123" spans="14:20" ht="17.25">
      <c r="N1123"/>
      <c r="O1123"/>
      <c r="P1123"/>
      <c r="Q1123"/>
      <c r="R1123"/>
      <c r="S1123"/>
      <c r="T1123"/>
    </row>
    <row r="1124" spans="14:20" ht="17.25">
      <c r="N1124"/>
      <c r="O1124"/>
      <c r="P1124"/>
      <c r="Q1124"/>
      <c r="R1124"/>
      <c r="S1124"/>
      <c r="T1124"/>
    </row>
    <row r="1125" spans="14:20" ht="17.25">
      <c r="N1125"/>
      <c r="O1125"/>
      <c r="P1125"/>
      <c r="Q1125"/>
      <c r="R1125"/>
      <c r="S1125"/>
      <c r="T1125"/>
    </row>
    <row r="1126" spans="14:20" ht="17.25">
      <c r="N1126"/>
      <c r="O1126"/>
      <c r="P1126"/>
      <c r="Q1126"/>
      <c r="R1126"/>
      <c r="S1126"/>
      <c r="T1126"/>
    </row>
    <row r="1127" spans="14:20" ht="17.25">
      <c r="N1127"/>
      <c r="O1127"/>
      <c r="P1127"/>
      <c r="Q1127"/>
      <c r="R1127"/>
      <c r="S1127"/>
      <c r="T1127"/>
    </row>
    <row r="1128" spans="14:20" ht="17.25">
      <c r="N1128"/>
      <c r="O1128"/>
      <c r="P1128"/>
      <c r="Q1128"/>
      <c r="R1128"/>
      <c r="S1128"/>
      <c r="T1128"/>
    </row>
    <row r="1129" spans="14:20" ht="17.25">
      <c r="N1129"/>
      <c r="O1129"/>
      <c r="P1129"/>
      <c r="Q1129"/>
      <c r="R1129"/>
      <c r="S1129"/>
      <c r="T1129"/>
    </row>
    <row r="1130" spans="14:20" ht="17.25">
      <c r="N1130"/>
      <c r="O1130"/>
      <c r="P1130"/>
      <c r="Q1130"/>
      <c r="R1130"/>
      <c r="S1130"/>
      <c r="T1130"/>
    </row>
    <row r="1131" spans="14:20" ht="17.25">
      <c r="N1131"/>
      <c r="O1131"/>
      <c r="P1131"/>
      <c r="Q1131"/>
      <c r="R1131"/>
      <c r="S1131"/>
      <c r="T1131"/>
    </row>
    <row r="1132" spans="14:20" ht="17.25">
      <c r="N1132"/>
      <c r="O1132"/>
      <c r="P1132"/>
      <c r="Q1132"/>
      <c r="R1132"/>
      <c r="S1132"/>
      <c r="T1132"/>
    </row>
    <row r="1133" spans="14:20" ht="17.25">
      <c r="N1133"/>
      <c r="O1133"/>
      <c r="P1133"/>
      <c r="Q1133"/>
      <c r="R1133"/>
      <c r="S1133"/>
      <c r="T1133"/>
    </row>
    <row r="1134" spans="14:20" ht="17.25">
      <c r="N1134"/>
      <c r="O1134"/>
      <c r="P1134"/>
      <c r="Q1134"/>
      <c r="R1134"/>
      <c r="S1134"/>
      <c r="T1134"/>
    </row>
    <row r="1135" spans="14:20" ht="17.25">
      <c r="N1135"/>
      <c r="O1135"/>
      <c r="P1135"/>
      <c r="Q1135"/>
      <c r="R1135"/>
      <c r="S1135"/>
      <c r="T1135"/>
    </row>
    <row r="1136" spans="14:20" ht="17.25">
      <c r="N1136"/>
      <c r="O1136"/>
      <c r="P1136"/>
      <c r="Q1136"/>
      <c r="R1136"/>
      <c r="S1136"/>
      <c r="T1136"/>
    </row>
    <row r="1137" spans="14:20" ht="17.25">
      <c r="N1137"/>
      <c r="O1137"/>
      <c r="P1137"/>
      <c r="Q1137"/>
      <c r="R1137"/>
      <c r="S1137"/>
      <c r="T1137"/>
    </row>
    <row r="1138" spans="14:20" ht="17.25">
      <c r="N1138"/>
      <c r="O1138"/>
      <c r="P1138"/>
      <c r="Q1138"/>
      <c r="R1138"/>
      <c r="S1138"/>
      <c r="T1138"/>
    </row>
    <row r="1139" spans="14:20" ht="17.25">
      <c r="N1139"/>
      <c r="O1139"/>
      <c r="P1139"/>
      <c r="Q1139"/>
      <c r="R1139"/>
      <c r="S1139"/>
      <c r="T1139"/>
    </row>
    <row r="1140" spans="14:20" ht="17.25">
      <c r="N1140"/>
      <c r="O1140"/>
      <c r="P1140"/>
      <c r="Q1140"/>
      <c r="R1140"/>
      <c r="S1140"/>
      <c r="T1140"/>
    </row>
    <row r="1141" spans="14:20" ht="17.25">
      <c r="N1141"/>
      <c r="O1141"/>
      <c r="P1141"/>
      <c r="Q1141"/>
      <c r="R1141"/>
      <c r="S1141"/>
      <c r="T1141"/>
    </row>
    <row r="1142" spans="14:20" ht="17.25">
      <c r="N1142"/>
      <c r="O1142"/>
      <c r="P1142"/>
      <c r="Q1142"/>
      <c r="R1142"/>
      <c r="S1142"/>
      <c r="T1142"/>
    </row>
    <row r="1143" spans="14:20" ht="17.25">
      <c r="N1143"/>
      <c r="O1143"/>
      <c r="P1143"/>
      <c r="Q1143"/>
      <c r="R1143"/>
      <c r="S1143"/>
      <c r="T1143"/>
    </row>
    <row r="1144" spans="14:20" ht="17.25">
      <c r="N1144"/>
      <c r="O1144"/>
      <c r="P1144"/>
      <c r="Q1144"/>
      <c r="R1144"/>
      <c r="S1144"/>
      <c r="T1144"/>
    </row>
    <row r="1145" spans="14:20" ht="17.25">
      <c r="N1145"/>
      <c r="O1145"/>
      <c r="P1145"/>
      <c r="Q1145"/>
      <c r="R1145"/>
      <c r="S1145"/>
      <c r="T1145"/>
    </row>
    <row r="1146" spans="14:20" ht="17.25">
      <c r="N1146"/>
      <c r="O1146"/>
      <c r="P1146"/>
      <c r="Q1146"/>
      <c r="R1146"/>
      <c r="S1146"/>
      <c r="T1146"/>
    </row>
    <row r="1147" spans="14:20" ht="17.25">
      <c r="N1147"/>
      <c r="O1147"/>
      <c r="P1147"/>
      <c r="Q1147"/>
      <c r="R1147"/>
      <c r="S1147"/>
      <c r="T1147"/>
    </row>
    <row r="1148" spans="14:20" ht="17.25">
      <c r="N1148"/>
      <c r="O1148"/>
      <c r="P1148"/>
      <c r="Q1148"/>
      <c r="R1148"/>
      <c r="S1148"/>
      <c r="T1148"/>
    </row>
    <row r="1149" spans="14:20" ht="17.25">
      <c r="N1149"/>
      <c r="O1149"/>
      <c r="P1149"/>
      <c r="Q1149"/>
      <c r="R1149"/>
      <c r="S1149"/>
      <c r="T1149"/>
    </row>
    <row r="1150" spans="14:20" ht="17.25">
      <c r="N1150"/>
      <c r="O1150"/>
      <c r="P1150"/>
      <c r="Q1150"/>
      <c r="R1150"/>
      <c r="S1150"/>
      <c r="T1150"/>
    </row>
    <row r="1151" spans="14:20" ht="17.25">
      <c r="N1151"/>
      <c r="O1151"/>
      <c r="P1151"/>
      <c r="Q1151"/>
      <c r="R1151"/>
      <c r="S1151"/>
      <c r="T1151"/>
    </row>
    <row r="1152" spans="14:20" ht="17.25">
      <c r="N1152"/>
      <c r="O1152"/>
      <c r="P1152"/>
      <c r="Q1152"/>
      <c r="R1152"/>
      <c r="S1152"/>
      <c r="T1152"/>
    </row>
    <row r="1153" spans="14:20" ht="17.25">
      <c r="N1153"/>
      <c r="O1153"/>
      <c r="P1153"/>
      <c r="Q1153"/>
      <c r="R1153"/>
      <c r="S1153"/>
      <c r="T1153"/>
    </row>
    <row r="1154" spans="14:20" ht="17.25">
      <c r="N1154"/>
      <c r="O1154"/>
      <c r="P1154"/>
      <c r="Q1154"/>
      <c r="R1154"/>
      <c r="S1154"/>
      <c r="T1154"/>
    </row>
    <row r="1155" spans="14:20" ht="17.25">
      <c r="N1155"/>
      <c r="O1155"/>
      <c r="P1155"/>
      <c r="Q1155"/>
      <c r="R1155"/>
      <c r="S1155"/>
      <c r="T1155"/>
    </row>
    <row r="1156" spans="14:20" ht="17.25">
      <c r="N1156"/>
      <c r="O1156"/>
      <c r="P1156"/>
      <c r="Q1156"/>
      <c r="R1156"/>
      <c r="S1156"/>
      <c r="T1156"/>
    </row>
    <row r="1157" spans="14:20" ht="17.25">
      <c r="N1157"/>
      <c r="O1157"/>
      <c r="P1157"/>
      <c r="Q1157"/>
      <c r="R1157"/>
      <c r="S1157"/>
      <c r="T1157"/>
    </row>
    <row r="1158" spans="14:20" ht="17.25">
      <c r="N1158"/>
      <c r="O1158"/>
      <c r="P1158"/>
      <c r="Q1158"/>
      <c r="R1158"/>
      <c r="S1158"/>
      <c r="T1158"/>
    </row>
    <row r="1159" spans="14:20" ht="17.25">
      <c r="N1159"/>
      <c r="O1159"/>
      <c r="P1159"/>
      <c r="Q1159"/>
      <c r="R1159"/>
      <c r="S1159"/>
      <c r="T1159"/>
    </row>
    <row r="1160" spans="14:20" ht="17.25">
      <c r="N1160"/>
      <c r="O1160"/>
      <c r="P1160"/>
      <c r="Q1160"/>
      <c r="R1160"/>
      <c r="S1160"/>
      <c r="T1160"/>
    </row>
    <row r="1161" spans="14:20" ht="17.25">
      <c r="N1161"/>
      <c r="O1161"/>
      <c r="P1161"/>
      <c r="Q1161"/>
      <c r="R1161"/>
      <c r="S1161"/>
      <c r="T1161"/>
    </row>
    <row r="1162" spans="14:20" ht="17.25">
      <c r="N1162"/>
      <c r="O1162"/>
      <c r="P1162"/>
      <c r="Q1162"/>
      <c r="R1162"/>
      <c r="S1162"/>
      <c r="T1162"/>
    </row>
    <row r="1163" spans="14:20" ht="17.25">
      <c r="N1163"/>
      <c r="O1163"/>
      <c r="P1163"/>
      <c r="Q1163"/>
      <c r="R1163"/>
      <c r="S1163"/>
      <c r="T1163"/>
    </row>
    <row r="1164" spans="14:20" ht="17.25">
      <c r="N1164"/>
      <c r="O1164"/>
      <c r="P1164"/>
      <c r="Q1164"/>
      <c r="R1164"/>
      <c r="S1164"/>
      <c r="T1164"/>
    </row>
    <row r="1165" spans="14:20" ht="17.25">
      <c r="N1165"/>
      <c r="O1165"/>
      <c r="P1165"/>
      <c r="Q1165"/>
      <c r="R1165"/>
      <c r="S1165"/>
      <c r="T1165"/>
    </row>
    <row r="1166" spans="14:20" ht="17.25">
      <c r="N1166"/>
      <c r="O1166"/>
      <c r="P1166"/>
      <c r="Q1166"/>
      <c r="R1166"/>
      <c r="S1166"/>
      <c r="T1166"/>
    </row>
    <row r="1167" spans="14:20" ht="17.25">
      <c r="N1167"/>
      <c r="O1167"/>
      <c r="P1167"/>
      <c r="Q1167"/>
      <c r="R1167"/>
      <c r="S1167"/>
      <c r="T1167"/>
    </row>
    <row r="1168" spans="14:20" ht="17.25">
      <c r="N1168"/>
      <c r="O1168"/>
      <c r="P1168"/>
      <c r="Q1168"/>
      <c r="R1168"/>
      <c r="S1168"/>
      <c r="T1168"/>
    </row>
    <row r="1169" spans="14:20" ht="17.25">
      <c r="N1169"/>
      <c r="O1169"/>
      <c r="P1169"/>
      <c r="Q1169"/>
      <c r="R1169"/>
      <c r="S1169"/>
      <c r="T1169"/>
    </row>
    <row r="1170" spans="14:20" ht="17.25">
      <c r="N1170"/>
      <c r="O1170"/>
      <c r="P1170"/>
      <c r="Q1170"/>
      <c r="R1170"/>
      <c r="S1170"/>
      <c r="T1170"/>
    </row>
    <row r="1171" spans="14:20" ht="17.25">
      <c r="N1171"/>
      <c r="O1171"/>
      <c r="P1171"/>
      <c r="Q1171"/>
      <c r="R1171"/>
      <c r="S1171"/>
      <c r="T1171"/>
    </row>
    <row r="1172" spans="14:20" ht="17.25">
      <c r="N1172"/>
      <c r="O1172"/>
      <c r="P1172"/>
      <c r="Q1172"/>
      <c r="R1172"/>
      <c r="S1172"/>
      <c r="T1172"/>
    </row>
    <row r="1173" spans="14:20" ht="17.25">
      <c r="N1173"/>
      <c r="O1173"/>
      <c r="P1173"/>
      <c r="Q1173"/>
      <c r="R1173"/>
      <c r="S1173"/>
      <c r="T1173"/>
    </row>
    <row r="1174" spans="14:20" ht="17.25">
      <c r="N1174"/>
      <c r="O1174"/>
      <c r="P1174"/>
      <c r="Q1174"/>
      <c r="R1174"/>
      <c r="S1174"/>
      <c r="T1174"/>
    </row>
    <row r="1175" spans="14:20" ht="17.25">
      <c r="N1175"/>
      <c r="O1175"/>
      <c r="P1175"/>
      <c r="Q1175"/>
      <c r="R1175"/>
      <c r="S1175"/>
      <c r="T1175"/>
    </row>
    <row r="1176" spans="14:20" ht="17.25">
      <c r="N1176"/>
      <c r="O1176"/>
      <c r="P1176"/>
      <c r="Q1176"/>
      <c r="R1176"/>
      <c r="S1176"/>
      <c r="T1176"/>
    </row>
    <row r="1177" spans="14:20" ht="17.25">
      <c r="N1177"/>
      <c r="O1177"/>
      <c r="P1177"/>
      <c r="Q1177"/>
      <c r="R1177"/>
      <c r="S1177"/>
      <c r="T1177"/>
    </row>
    <row r="1178" spans="14:20" ht="17.25">
      <c r="N1178"/>
      <c r="O1178"/>
      <c r="P1178"/>
      <c r="Q1178"/>
      <c r="R1178"/>
      <c r="S1178"/>
      <c r="T1178"/>
    </row>
    <row r="1179" spans="14:20" ht="17.25">
      <c r="N1179"/>
      <c r="O1179"/>
      <c r="P1179"/>
      <c r="Q1179"/>
      <c r="R1179"/>
      <c r="S1179"/>
      <c r="T1179"/>
    </row>
    <row r="1180" spans="14:20" ht="17.25">
      <c r="N1180"/>
      <c r="O1180"/>
      <c r="P1180"/>
      <c r="Q1180"/>
      <c r="R1180"/>
      <c r="S1180"/>
      <c r="T1180"/>
    </row>
    <row r="1181" spans="14:20" ht="17.25">
      <c r="N1181"/>
      <c r="O1181"/>
      <c r="P1181"/>
      <c r="Q1181"/>
      <c r="R1181"/>
      <c r="S1181"/>
      <c r="T1181"/>
    </row>
    <row r="1182" spans="14:20" ht="17.25">
      <c r="N1182"/>
      <c r="O1182"/>
      <c r="P1182"/>
      <c r="Q1182"/>
      <c r="R1182"/>
      <c r="S1182"/>
      <c r="T1182"/>
    </row>
    <row r="1183" spans="14:20" ht="17.25">
      <c r="N1183"/>
      <c r="O1183"/>
      <c r="P1183"/>
      <c r="Q1183"/>
      <c r="R1183"/>
      <c r="S1183"/>
      <c r="T1183"/>
    </row>
    <row r="1184" spans="14:20" ht="17.25">
      <c r="N1184"/>
      <c r="O1184"/>
      <c r="P1184"/>
      <c r="Q1184"/>
      <c r="R1184"/>
      <c r="S1184"/>
      <c r="T1184"/>
    </row>
    <row r="1185" spans="14:20" ht="17.25">
      <c r="N1185"/>
      <c r="O1185"/>
      <c r="P1185"/>
      <c r="Q1185"/>
      <c r="R1185"/>
      <c r="S1185"/>
      <c r="T1185"/>
    </row>
    <row r="1186" spans="14:20" ht="17.25">
      <c r="N1186"/>
      <c r="O1186"/>
      <c r="P1186"/>
      <c r="Q1186"/>
      <c r="R1186"/>
      <c r="S1186"/>
      <c r="T1186"/>
    </row>
    <row r="1187" spans="14:20" ht="17.25">
      <c r="N1187"/>
      <c r="O1187"/>
      <c r="P1187"/>
      <c r="Q1187"/>
      <c r="R1187"/>
      <c r="S1187"/>
      <c r="T1187"/>
    </row>
    <row r="1188" spans="14:20" ht="17.25">
      <c r="N1188"/>
      <c r="O1188"/>
      <c r="P1188"/>
      <c r="Q1188"/>
      <c r="R1188"/>
      <c r="S1188"/>
      <c r="T1188"/>
    </row>
    <row r="1189" spans="14:20" ht="17.25">
      <c r="N1189"/>
      <c r="O1189"/>
      <c r="P1189"/>
      <c r="Q1189"/>
      <c r="R1189"/>
      <c r="S1189"/>
      <c r="T1189"/>
    </row>
    <row r="1190" spans="14:20" ht="17.25">
      <c r="N1190"/>
      <c r="O1190"/>
      <c r="P1190"/>
      <c r="Q1190"/>
      <c r="R1190"/>
      <c r="S1190"/>
      <c r="T1190"/>
    </row>
    <row r="1191" spans="14:20" ht="17.25">
      <c r="N1191"/>
      <c r="O1191"/>
      <c r="P1191"/>
      <c r="Q1191"/>
      <c r="R1191"/>
      <c r="S1191"/>
      <c r="T1191"/>
    </row>
    <row r="1192" spans="14:20" ht="17.25">
      <c r="N1192"/>
      <c r="O1192"/>
      <c r="P1192"/>
      <c r="Q1192"/>
      <c r="R1192"/>
      <c r="S1192"/>
      <c r="T1192"/>
    </row>
    <row r="1193" spans="14:20" ht="17.25">
      <c r="N1193"/>
      <c r="O1193"/>
      <c r="P1193"/>
      <c r="Q1193"/>
      <c r="R1193"/>
      <c r="S1193"/>
      <c r="T1193"/>
    </row>
    <row r="1194" spans="14:20" ht="17.25">
      <c r="N1194"/>
      <c r="O1194"/>
      <c r="P1194"/>
      <c r="Q1194"/>
      <c r="R1194"/>
      <c r="S1194"/>
      <c r="T1194"/>
    </row>
    <row r="1195" spans="14:20" ht="17.25">
      <c r="N1195"/>
      <c r="O1195"/>
      <c r="P1195"/>
      <c r="Q1195"/>
      <c r="R1195"/>
      <c r="S1195"/>
      <c r="T1195"/>
    </row>
    <row r="1196" spans="14:20" ht="17.25">
      <c r="N1196"/>
      <c r="O1196"/>
      <c r="P1196"/>
      <c r="Q1196"/>
      <c r="R1196"/>
      <c r="S1196"/>
      <c r="T1196"/>
    </row>
    <row r="1197" spans="14:20" ht="17.25">
      <c r="N1197"/>
      <c r="O1197"/>
      <c r="P1197"/>
      <c r="Q1197"/>
      <c r="R1197"/>
      <c r="S1197"/>
      <c r="T1197"/>
    </row>
    <row r="1198" spans="14:20" ht="17.25">
      <c r="N1198"/>
      <c r="O1198"/>
      <c r="P1198"/>
      <c r="Q1198"/>
      <c r="R1198"/>
      <c r="S1198"/>
      <c r="T1198"/>
    </row>
    <row r="1199" spans="14:20" ht="17.25">
      <c r="N1199"/>
      <c r="O1199"/>
      <c r="P1199"/>
      <c r="Q1199"/>
      <c r="R1199"/>
      <c r="S1199"/>
      <c r="T1199"/>
    </row>
    <row r="1200" spans="14:20" ht="17.25">
      <c r="N1200"/>
      <c r="O1200"/>
      <c r="P1200"/>
      <c r="Q1200"/>
      <c r="R1200"/>
      <c r="S1200"/>
      <c r="T1200"/>
    </row>
    <row r="1201" spans="14:20" ht="17.25">
      <c r="N1201"/>
      <c r="O1201"/>
      <c r="P1201"/>
      <c r="Q1201"/>
      <c r="R1201"/>
      <c r="S1201"/>
      <c r="T1201"/>
    </row>
    <row r="1202" spans="14:20" ht="17.25">
      <c r="N1202"/>
      <c r="O1202"/>
      <c r="P1202"/>
      <c r="Q1202"/>
      <c r="R1202"/>
      <c r="S1202"/>
      <c r="T1202"/>
    </row>
    <row r="1203" spans="14:20" ht="17.25">
      <c r="N1203"/>
      <c r="O1203"/>
      <c r="P1203"/>
      <c r="Q1203"/>
      <c r="R1203"/>
      <c r="S1203"/>
      <c r="T1203"/>
    </row>
    <row r="1204" spans="14:20" ht="17.25">
      <c r="N1204"/>
      <c r="O1204"/>
      <c r="P1204"/>
      <c r="Q1204"/>
      <c r="R1204"/>
      <c r="S1204"/>
      <c r="T1204"/>
    </row>
    <row r="1205" spans="14:20" ht="17.25">
      <c r="N1205"/>
      <c r="O1205"/>
      <c r="P1205"/>
      <c r="Q1205"/>
      <c r="R1205"/>
      <c r="S1205"/>
      <c r="T1205"/>
    </row>
    <row r="1206" spans="14:20" ht="17.25">
      <c r="N1206"/>
      <c r="O1206"/>
      <c r="P1206"/>
      <c r="Q1206"/>
      <c r="R1206"/>
      <c r="S1206"/>
      <c r="T1206"/>
    </row>
    <row r="1207" spans="14:20" ht="17.25">
      <c r="N1207"/>
      <c r="O1207"/>
      <c r="P1207"/>
      <c r="Q1207"/>
      <c r="R1207"/>
      <c r="S1207"/>
      <c r="T1207"/>
    </row>
    <row r="1208" spans="14:20" ht="17.25">
      <c r="N1208"/>
      <c r="O1208"/>
      <c r="P1208"/>
      <c r="Q1208"/>
      <c r="R1208"/>
      <c r="S1208"/>
      <c r="T1208"/>
    </row>
    <row r="1209" spans="14:20" ht="17.25">
      <c r="N1209"/>
      <c r="O1209"/>
      <c r="P1209"/>
      <c r="Q1209"/>
      <c r="R1209"/>
      <c r="S1209"/>
      <c r="T1209"/>
    </row>
    <row r="1210" spans="14:20" ht="17.25">
      <c r="N1210"/>
      <c r="O1210"/>
      <c r="P1210"/>
      <c r="Q1210"/>
      <c r="R1210"/>
      <c r="S1210"/>
      <c r="T1210"/>
    </row>
    <row r="1211" spans="14:20" ht="17.25">
      <c r="N1211"/>
      <c r="O1211"/>
      <c r="P1211"/>
      <c r="Q1211"/>
      <c r="R1211"/>
      <c r="S1211"/>
      <c r="T1211"/>
    </row>
    <row r="1212" spans="14:20" ht="17.25">
      <c r="N1212"/>
      <c r="O1212"/>
      <c r="P1212"/>
      <c r="Q1212"/>
      <c r="R1212"/>
      <c r="S1212"/>
      <c r="T1212"/>
    </row>
    <row r="1213" spans="14:20" ht="17.25">
      <c r="N1213"/>
      <c r="O1213"/>
      <c r="P1213"/>
      <c r="Q1213"/>
      <c r="R1213"/>
      <c r="S1213"/>
      <c r="T1213"/>
    </row>
    <row r="1214" spans="14:20" ht="17.25">
      <c r="N1214"/>
      <c r="O1214"/>
      <c r="P1214"/>
      <c r="Q1214"/>
      <c r="R1214"/>
      <c r="S1214"/>
      <c r="T1214"/>
    </row>
    <row r="1215" spans="14:20" ht="17.25">
      <c r="N1215"/>
      <c r="O1215"/>
      <c r="P1215"/>
      <c r="Q1215"/>
      <c r="R1215"/>
      <c r="S1215"/>
      <c r="T1215"/>
    </row>
    <row r="1216" spans="14:20" ht="17.25">
      <c r="N1216"/>
      <c r="O1216"/>
      <c r="P1216"/>
      <c r="Q1216"/>
      <c r="R1216"/>
      <c r="S1216"/>
      <c r="T1216"/>
    </row>
    <row r="1217" spans="14:20" ht="17.25">
      <c r="N1217"/>
      <c r="O1217"/>
      <c r="P1217"/>
      <c r="Q1217"/>
      <c r="R1217"/>
      <c r="S1217"/>
      <c r="T1217"/>
    </row>
    <row r="1218" spans="14:20" ht="17.25">
      <c r="N1218"/>
      <c r="O1218"/>
      <c r="P1218"/>
      <c r="Q1218"/>
      <c r="R1218"/>
      <c r="S1218"/>
      <c r="T1218"/>
    </row>
    <row r="1219" spans="14:20" ht="17.25">
      <c r="N1219"/>
      <c r="O1219"/>
      <c r="P1219"/>
      <c r="Q1219"/>
      <c r="R1219"/>
      <c r="S1219"/>
      <c r="T1219"/>
    </row>
    <row r="1220" spans="14:20" ht="17.25">
      <c r="N1220"/>
      <c r="O1220"/>
      <c r="P1220"/>
      <c r="Q1220"/>
      <c r="R1220"/>
      <c r="S1220"/>
      <c r="T1220"/>
    </row>
    <row r="1221" spans="14:20" ht="17.25">
      <c r="N1221"/>
      <c r="O1221"/>
      <c r="P1221"/>
      <c r="Q1221"/>
      <c r="R1221"/>
      <c r="S1221"/>
      <c r="T1221"/>
    </row>
    <row r="1222" spans="14:20" ht="17.25">
      <c r="N1222"/>
      <c r="O1222"/>
      <c r="P1222"/>
      <c r="Q1222"/>
      <c r="R1222"/>
      <c r="S1222"/>
      <c r="T1222"/>
    </row>
    <row r="1223" spans="14:20" ht="17.25">
      <c r="N1223"/>
      <c r="O1223"/>
      <c r="P1223"/>
      <c r="Q1223"/>
      <c r="R1223"/>
      <c r="S1223"/>
      <c r="T1223"/>
    </row>
    <row r="1224" spans="14:20" ht="17.25">
      <c r="N1224"/>
      <c r="O1224"/>
      <c r="P1224"/>
      <c r="Q1224"/>
      <c r="R1224"/>
      <c r="S1224"/>
      <c r="T1224"/>
    </row>
    <row r="1225" spans="14:20" ht="17.25">
      <c r="N1225"/>
      <c r="O1225"/>
      <c r="P1225"/>
      <c r="Q1225"/>
      <c r="R1225"/>
      <c r="S1225"/>
      <c r="T1225"/>
    </row>
    <row r="1226" spans="14:20" ht="17.25">
      <c r="N1226"/>
      <c r="O1226"/>
      <c r="P1226"/>
      <c r="Q1226"/>
      <c r="R1226"/>
      <c r="S1226"/>
      <c r="T1226"/>
    </row>
    <row r="1227" spans="14:20" ht="17.25">
      <c r="N1227"/>
      <c r="O1227"/>
      <c r="P1227"/>
      <c r="Q1227"/>
      <c r="R1227"/>
      <c r="S1227"/>
      <c r="T1227"/>
    </row>
    <row r="1228" spans="14:20" ht="17.25">
      <c r="N1228"/>
      <c r="O1228"/>
      <c r="P1228"/>
      <c r="Q1228"/>
      <c r="R1228"/>
      <c r="S1228"/>
      <c r="T1228"/>
    </row>
    <row r="1229" spans="14:20" ht="17.25">
      <c r="N1229"/>
      <c r="O1229"/>
      <c r="P1229"/>
      <c r="Q1229"/>
      <c r="R1229"/>
      <c r="S1229"/>
      <c r="T1229"/>
    </row>
    <row r="1230" spans="14:20" ht="17.25">
      <c r="N1230"/>
      <c r="O1230"/>
      <c r="P1230"/>
      <c r="Q1230"/>
      <c r="R1230"/>
      <c r="S1230"/>
      <c r="T1230"/>
    </row>
    <row r="1231" spans="14:20" ht="17.25">
      <c r="N1231"/>
      <c r="O1231"/>
      <c r="P1231"/>
      <c r="Q1231"/>
      <c r="R1231"/>
      <c r="S1231"/>
      <c r="T1231"/>
    </row>
    <row r="1232" spans="14:20" ht="17.25">
      <c r="N1232"/>
      <c r="O1232"/>
      <c r="P1232"/>
      <c r="Q1232"/>
      <c r="R1232"/>
      <c r="S1232"/>
      <c r="T1232"/>
    </row>
    <row r="1233" spans="14:20" ht="17.25">
      <c r="N1233"/>
      <c r="O1233"/>
      <c r="P1233"/>
      <c r="Q1233"/>
      <c r="R1233"/>
      <c r="S1233"/>
      <c r="T1233"/>
    </row>
    <row r="1234" spans="14:20" ht="17.25">
      <c r="N1234"/>
      <c r="O1234"/>
      <c r="P1234"/>
      <c r="Q1234"/>
      <c r="R1234"/>
      <c r="S1234"/>
      <c r="T1234"/>
    </row>
    <row r="1235" spans="14:20" ht="17.25">
      <c r="N1235"/>
      <c r="O1235"/>
      <c r="P1235"/>
      <c r="Q1235"/>
      <c r="R1235"/>
      <c r="S1235"/>
      <c r="T1235"/>
    </row>
    <row r="1236" spans="14:20" ht="17.25">
      <c r="N1236"/>
      <c r="O1236"/>
      <c r="P1236"/>
      <c r="Q1236"/>
      <c r="R1236"/>
      <c r="S1236"/>
      <c r="T1236"/>
    </row>
    <row r="1237" spans="14:20" ht="17.25">
      <c r="N1237"/>
      <c r="O1237"/>
      <c r="P1237"/>
      <c r="Q1237"/>
      <c r="R1237"/>
      <c r="S1237"/>
      <c r="T1237"/>
    </row>
    <row r="1238" spans="14:20" ht="17.25">
      <c r="N1238"/>
      <c r="O1238"/>
      <c r="P1238"/>
      <c r="Q1238"/>
      <c r="R1238"/>
      <c r="S1238"/>
      <c r="T1238"/>
    </row>
    <row r="1239" spans="14:20" ht="17.25">
      <c r="N1239"/>
      <c r="O1239"/>
      <c r="P1239"/>
      <c r="Q1239"/>
      <c r="R1239"/>
      <c r="S1239"/>
      <c r="T1239"/>
    </row>
    <row r="1240" spans="14:20" ht="17.25">
      <c r="N1240"/>
      <c r="O1240"/>
      <c r="P1240"/>
      <c r="Q1240"/>
      <c r="R1240"/>
      <c r="S1240"/>
      <c r="T1240"/>
    </row>
    <row r="1241" spans="14:20" ht="17.25">
      <c r="N1241"/>
      <c r="O1241"/>
      <c r="P1241"/>
      <c r="Q1241"/>
      <c r="R1241"/>
      <c r="S1241"/>
      <c r="T1241"/>
    </row>
    <row r="1242" spans="14:20" ht="17.25">
      <c r="N1242"/>
      <c r="O1242"/>
      <c r="P1242"/>
      <c r="Q1242"/>
      <c r="R1242"/>
      <c r="S1242"/>
      <c r="T1242"/>
    </row>
    <row r="1243" spans="14:20" ht="17.25">
      <c r="N1243"/>
      <c r="O1243"/>
      <c r="P1243"/>
      <c r="Q1243"/>
      <c r="R1243"/>
      <c r="S1243"/>
      <c r="T1243"/>
    </row>
    <row r="1244" spans="14:20" ht="17.25">
      <c r="N1244"/>
      <c r="O1244"/>
      <c r="P1244"/>
      <c r="Q1244"/>
      <c r="R1244"/>
      <c r="S1244"/>
      <c r="T1244"/>
    </row>
    <row r="1245" spans="14:20" ht="17.25">
      <c r="N1245"/>
      <c r="O1245"/>
      <c r="P1245"/>
      <c r="Q1245"/>
      <c r="R1245"/>
      <c r="S1245"/>
      <c r="T1245"/>
    </row>
    <row r="1246" spans="14:20" ht="17.25">
      <c r="N1246"/>
      <c r="O1246"/>
      <c r="P1246"/>
      <c r="Q1246"/>
      <c r="R1246"/>
      <c r="S1246"/>
      <c r="T1246"/>
    </row>
    <row r="1247" spans="14:20" ht="17.25">
      <c r="N1247"/>
      <c r="O1247"/>
      <c r="P1247"/>
      <c r="Q1247"/>
      <c r="R1247"/>
      <c r="S1247"/>
      <c r="T1247"/>
    </row>
    <row r="1248" spans="14:20" ht="17.25">
      <c r="N1248"/>
      <c r="O1248"/>
      <c r="P1248"/>
      <c r="Q1248"/>
      <c r="R1248"/>
      <c r="S1248"/>
      <c r="T1248"/>
    </row>
    <row r="1249" spans="14:20" ht="17.25">
      <c r="N1249"/>
      <c r="O1249"/>
      <c r="P1249"/>
      <c r="Q1249"/>
      <c r="R1249"/>
      <c r="S1249"/>
      <c r="T1249"/>
    </row>
    <row r="1250" spans="14:20" ht="17.25">
      <c r="N1250"/>
      <c r="O1250"/>
      <c r="P1250"/>
      <c r="Q1250"/>
      <c r="R1250"/>
      <c r="S1250"/>
      <c r="T1250"/>
    </row>
    <row r="1251" spans="14:20" ht="17.25">
      <c r="N1251"/>
      <c r="O1251"/>
      <c r="P1251"/>
      <c r="Q1251"/>
      <c r="R1251"/>
      <c r="S1251"/>
      <c r="T1251"/>
    </row>
    <row r="1252" spans="14:20" ht="17.25">
      <c r="N1252"/>
      <c r="O1252"/>
      <c r="P1252"/>
      <c r="Q1252"/>
      <c r="R1252"/>
      <c r="S1252"/>
      <c r="T1252"/>
    </row>
    <row r="1253" spans="14:20" ht="17.25">
      <c r="N1253"/>
      <c r="O1253"/>
      <c r="P1253"/>
      <c r="Q1253"/>
      <c r="R1253"/>
      <c r="S1253"/>
      <c r="T1253"/>
    </row>
    <row r="1254" spans="14:20" ht="17.25">
      <c r="N1254"/>
      <c r="O1254"/>
      <c r="P1254"/>
      <c r="Q1254"/>
      <c r="R1254"/>
      <c r="S1254"/>
      <c r="T1254"/>
    </row>
    <row r="1255" spans="14:20" ht="17.25">
      <c r="N1255"/>
      <c r="O1255"/>
      <c r="P1255"/>
      <c r="Q1255"/>
      <c r="R1255"/>
      <c r="S1255"/>
      <c r="T1255"/>
    </row>
    <row r="1256" spans="14:20" ht="17.25">
      <c r="N1256"/>
      <c r="O1256"/>
      <c r="P1256"/>
      <c r="Q1256"/>
      <c r="R1256"/>
      <c r="S1256"/>
      <c r="T1256"/>
    </row>
    <row r="1257" spans="14:20" ht="17.25">
      <c r="N1257"/>
      <c r="O1257"/>
      <c r="P1257"/>
      <c r="Q1257"/>
      <c r="R1257"/>
      <c r="S1257"/>
      <c r="T1257"/>
    </row>
    <row r="1258" spans="14:20" ht="17.25">
      <c r="N1258"/>
      <c r="O1258"/>
      <c r="P1258"/>
      <c r="Q1258"/>
      <c r="R1258"/>
      <c r="S1258"/>
      <c r="T1258"/>
    </row>
    <row r="1259" spans="14:20" ht="17.25">
      <c r="N1259"/>
      <c r="O1259"/>
      <c r="P1259"/>
      <c r="Q1259"/>
      <c r="R1259"/>
      <c r="S1259"/>
      <c r="T1259"/>
    </row>
    <row r="1260" spans="14:20" ht="17.25">
      <c r="N1260"/>
      <c r="O1260"/>
      <c r="P1260"/>
      <c r="Q1260"/>
      <c r="R1260"/>
      <c r="S1260"/>
      <c r="T1260"/>
    </row>
    <row r="1261" spans="14:20" ht="17.25">
      <c r="N1261"/>
      <c r="O1261"/>
      <c r="P1261"/>
      <c r="Q1261"/>
      <c r="R1261"/>
      <c r="S1261"/>
      <c r="T1261"/>
    </row>
    <row r="1262" spans="14:20" ht="17.25">
      <c r="N1262"/>
      <c r="O1262"/>
      <c r="P1262"/>
      <c r="Q1262"/>
      <c r="R1262"/>
      <c r="S1262"/>
      <c r="T1262"/>
    </row>
    <row r="1263" spans="14:20" ht="17.25">
      <c r="N1263"/>
      <c r="O1263"/>
      <c r="P1263"/>
      <c r="Q1263"/>
      <c r="R1263"/>
      <c r="S1263"/>
      <c r="T1263"/>
    </row>
    <row r="1264" spans="14:20" ht="17.25">
      <c r="N1264"/>
      <c r="O1264"/>
      <c r="P1264"/>
      <c r="Q1264"/>
      <c r="R1264"/>
      <c r="S1264"/>
      <c r="T1264"/>
    </row>
    <row r="1265" spans="14:20" ht="17.25">
      <c r="N1265"/>
      <c r="O1265"/>
      <c r="P1265"/>
      <c r="Q1265"/>
      <c r="R1265"/>
      <c r="S1265"/>
      <c r="T1265"/>
    </row>
    <row r="1266" spans="14:20" ht="17.25">
      <c r="N1266"/>
      <c r="O1266"/>
      <c r="P1266"/>
      <c r="Q1266"/>
      <c r="R1266"/>
      <c r="S1266"/>
      <c r="T1266"/>
    </row>
    <row r="1267" spans="14:20" ht="17.25">
      <c r="N1267"/>
      <c r="O1267"/>
      <c r="P1267"/>
      <c r="Q1267"/>
      <c r="R1267"/>
      <c r="S1267"/>
      <c r="T1267"/>
    </row>
    <row r="1268" spans="14:20" ht="17.25">
      <c r="N1268"/>
      <c r="O1268"/>
      <c r="P1268"/>
      <c r="Q1268"/>
      <c r="R1268"/>
      <c r="S1268"/>
      <c r="T1268"/>
    </row>
    <row r="1269" spans="14:20" ht="17.25">
      <c r="N1269"/>
      <c r="O1269"/>
      <c r="P1269"/>
      <c r="Q1269"/>
      <c r="R1269"/>
      <c r="S1269"/>
      <c r="T1269"/>
    </row>
    <row r="1270" spans="14:20" ht="17.25">
      <c r="N1270"/>
      <c r="O1270"/>
      <c r="P1270"/>
      <c r="Q1270"/>
      <c r="R1270"/>
      <c r="S1270"/>
      <c r="T1270"/>
    </row>
    <row r="1271" spans="14:20" ht="17.25">
      <c r="N1271"/>
      <c r="O1271"/>
      <c r="P1271"/>
      <c r="Q1271"/>
      <c r="R1271"/>
      <c r="S1271"/>
      <c r="T1271"/>
    </row>
    <row r="1272" spans="14:20" ht="17.25">
      <c r="N1272"/>
      <c r="O1272"/>
      <c r="P1272"/>
      <c r="Q1272"/>
      <c r="R1272"/>
      <c r="S1272"/>
      <c r="T1272"/>
    </row>
    <row r="1273" spans="14:20" ht="17.25">
      <c r="N1273"/>
      <c r="O1273"/>
      <c r="P1273"/>
      <c r="Q1273"/>
      <c r="R1273"/>
      <c r="S1273"/>
      <c r="T1273"/>
    </row>
    <row r="1274" spans="14:20" ht="17.25">
      <c r="N1274"/>
      <c r="O1274"/>
      <c r="P1274"/>
      <c r="Q1274"/>
      <c r="R1274"/>
      <c r="S1274"/>
      <c r="T1274"/>
    </row>
    <row r="1275" spans="14:20" ht="17.25">
      <c r="N1275"/>
      <c r="O1275"/>
      <c r="P1275"/>
      <c r="Q1275"/>
      <c r="R1275"/>
      <c r="S1275"/>
      <c r="T1275"/>
    </row>
    <row r="1276" spans="14:20" ht="17.25">
      <c r="N1276"/>
      <c r="O1276"/>
      <c r="P1276"/>
      <c r="Q1276"/>
      <c r="R1276"/>
      <c r="S1276"/>
      <c r="T1276"/>
    </row>
    <row r="1277" spans="14:20" ht="17.25">
      <c r="N1277"/>
      <c r="O1277"/>
      <c r="P1277"/>
      <c r="Q1277"/>
      <c r="R1277"/>
      <c r="S1277"/>
      <c r="T1277"/>
    </row>
    <row r="1278" spans="14:20" ht="17.25">
      <c r="N1278"/>
      <c r="O1278"/>
      <c r="P1278"/>
      <c r="Q1278"/>
      <c r="R1278"/>
      <c r="S1278"/>
      <c r="T1278"/>
    </row>
    <row r="1279" spans="14:20" ht="17.25">
      <c r="N1279"/>
      <c r="O1279"/>
      <c r="P1279"/>
      <c r="Q1279"/>
      <c r="R1279"/>
      <c r="S1279"/>
      <c r="T1279"/>
    </row>
    <row r="1280" spans="14:20" ht="17.25">
      <c r="N1280"/>
      <c r="O1280"/>
      <c r="P1280"/>
      <c r="Q1280"/>
      <c r="R1280"/>
      <c r="S1280"/>
      <c r="T1280"/>
    </row>
    <row r="1281" spans="14:20" ht="17.25">
      <c r="N1281"/>
      <c r="O1281"/>
      <c r="P1281"/>
      <c r="Q1281"/>
      <c r="R1281"/>
      <c r="S1281"/>
      <c r="T1281"/>
    </row>
    <row r="1282" spans="14:20" ht="17.25">
      <c r="N1282"/>
      <c r="O1282"/>
      <c r="P1282"/>
      <c r="Q1282"/>
      <c r="R1282"/>
      <c r="S1282"/>
      <c r="T1282"/>
    </row>
    <row r="1283" spans="14:20" ht="17.25">
      <c r="N1283"/>
      <c r="O1283"/>
      <c r="P1283"/>
      <c r="Q1283"/>
      <c r="R1283"/>
      <c r="S1283"/>
      <c r="T1283"/>
    </row>
    <row r="1284" spans="14:20" ht="17.25">
      <c r="N1284"/>
      <c r="O1284"/>
      <c r="P1284"/>
      <c r="Q1284"/>
      <c r="R1284"/>
      <c r="S1284"/>
      <c r="T1284"/>
    </row>
    <row r="1285" spans="14:20" ht="17.25">
      <c r="N1285"/>
      <c r="O1285"/>
      <c r="P1285"/>
      <c r="Q1285"/>
      <c r="R1285"/>
      <c r="S1285"/>
      <c r="T1285"/>
    </row>
    <row r="1286" spans="14:20" ht="17.25">
      <c r="N1286"/>
      <c r="O1286"/>
      <c r="P1286"/>
      <c r="Q1286"/>
      <c r="R1286"/>
      <c r="S1286"/>
      <c r="T1286"/>
    </row>
    <row r="1287" spans="14:20" ht="17.25">
      <c r="N1287"/>
      <c r="O1287"/>
      <c r="P1287"/>
      <c r="Q1287"/>
      <c r="R1287"/>
      <c r="S1287"/>
      <c r="T1287"/>
    </row>
    <row r="1288" spans="14:20" ht="17.25">
      <c r="N1288"/>
      <c r="O1288"/>
      <c r="P1288"/>
      <c r="Q1288"/>
      <c r="R1288"/>
      <c r="S1288"/>
      <c r="T1288"/>
    </row>
    <row r="1289" spans="14:20" ht="17.25">
      <c r="N1289"/>
      <c r="O1289"/>
      <c r="P1289"/>
      <c r="Q1289"/>
      <c r="R1289"/>
      <c r="S1289"/>
      <c r="T1289"/>
    </row>
    <row r="1290" spans="14:20" ht="17.25">
      <c r="N1290"/>
      <c r="O1290"/>
      <c r="P1290"/>
      <c r="Q1290"/>
      <c r="R1290"/>
      <c r="S1290"/>
      <c r="T1290"/>
    </row>
    <row r="1291" spans="14:20" ht="17.25">
      <c r="N1291"/>
      <c r="O1291"/>
      <c r="P1291"/>
      <c r="Q1291"/>
      <c r="R1291"/>
      <c r="S1291"/>
      <c r="T1291"/>
    </row>
    <row r="1292" spans="14:20" ht="17.25">
      <c r="N1292"/>
      <c r="O1292"/>
      <c r="P1292"/>
      <c r="Q1292"/>
      <c r="R1292"/>
      <c r="S1292"/>
      <c r="T1292"/>
    </row>
    <row r="1293" spans="14:20" ht="17.25">
      <c r="N1293"/>
      <c r="O1293"/>
      <c r="P1293"/>
      <c r="Q1293"/>
      <c r="R1293"/>
      <c r="S1293"/>
      <c r="T1293"/>
    </row>
    <row r="1294" spans="14:20" ht="17.25">
      <c r="N1294"/>
      <c r="O1294"/>
      <c r="P1294"/>
      <c r="Q1294"/>
      <c r="R1294"/>
      <c r="S1294"/>
      <c r="T1294"/>
    </row>
    <row r="1295" spans="14:20" ht="17.25">
      <c r="N1295"/>
      <c r="O1295"/>
      <c r="P1295"/>
      <c r="Q1295"/>
      <c r="R1295"/>
      <c r="S1295"/>
      <c r="T1295"/>
    </row>
    <row r="1296" spans="14:20" ht="17.25">
      <c r="N1296"/>
      <c r="O1296"/>
      <c r="P1296"/>
      <c r="Q1296"/>
      <c r="R1296"/>
      <c r="S1296"/>
      <c r="T1296"/>
    </row>
    <row r="1297" spans="14:20" ht="17.25">
      <c r="N1297"/>
      <c r="O1297"/>
      <c r="P1297"/>
      <c r="Q1297"/>
      <c r="R1297"/>
      <c r="S1297"/>
      <c r="T1297"/>
    </row>
    <row r="1298" spans="14:20" ht="17.25">
      <c r="N1298"/>
      <c r="O1298"/>
      <c r="P1298"/>
      <c r="Q1298"/>
      <c r="R1298"/>
      <c r="S1298"/>
      <c r="T1298"/>
    </row>
    <row r="1299" spans="14:20" ht="17.25">
      <c r="N1299"/>
      <c r="O1299"/>
      <c r="P1299"/>
      <c r="Q1299"/>
      <c r="R1299"/>
      <c r="S1299"/>
      <c r="T1299"/>
    </row>
    <row r="1300" spans="14:20" ht="17.25">
      <c r="N1300"/>
      <c r="O1300"/>
      <c r="P1300"/>
      <c r="Q1300"/>
      <c r="R1300"/>
      <c r="S1300"/>
      <c r="T1300"/>
    </row>
    <row r="1301" spans="14:20" ht="17.25">
      <c r="N1301"/>
      <c r="O1301"/>
      <c r="P1301"/>
      <c r="Q1301"/>
      <c r="R1301"/>
      <c r="S1301"/>
      <c r="T1301"/>
    </row>
    <row r="1302" spans="14:20" ht="17.25">
      <c r="N1302"/>
      <c r="O1302"/>
      <c r="P1302"/>
      <c r="Q1302"/>
      <c r="R1302"/>
      <c r="S1302"/>
      <c r="T1302"/>
    </row>
    <row r="1303" spans="14:20" ht="17.25">
      <c r="N1303"/>
      <c r="O1303"/>
      <c r="P1303"/>
      <c r="Q1303"/>
      <c r="R1303"/>
      <c r="S1303"/>
      <c r="T1303"/>
    </row>
    <row r="1304" spans="14:20" ht="17.25">
      <c r="N1304"/>
      <c r="O1304"/>
      <c r="P1304"/>
      <c r="Q1304"/>
      <c r="R1304"/>
      <c r="S1304"/>
      <c r="T1304"/>
    </row>
    <row r="1305" spans="14:20" ht="17.25">
      <c r="N1305"/>
      <c r="O1305"/>
      <c r="P1305"/>
      <c r="Q1305"/>
      <c r="R1305"/>
      <c r="S1305"/>
      <c r="T1305"/>
    </row>
    <row r="1306" spans="14:20" ht="17.25">
      <c r="N1306"/>
      <c r="O1306"/>
      <c r="P1306"/>
      <c r="Q1306"/>
      <c r="R1306"/>
      <c r="S1306"/>
      <c r="T1306"/>
    </row>
    <row r="1307" spans="14:20" ht="17.25">
      <c r="N1307"/>
      <c r="O1307"/>
      <c r="P1307"/>
      <c r="Q1307"/>
      <c r="R1307"/>
      <c r="S1307"/>
      <c r="T1307"/>
    </row>
    <row r="1308" spans="14:20" ht="17.25">
      <c r="N1308"/>
      <c r="O1308"/>
      <c r="P1308"/>
      <c r="Q1308"/>
      <c r="R1308"/>
      <c r="S1308"/>
      <c r="T1308"/>
    </row>
    <row r="1309" spans="14:20" ht="17.25">
      <c r="N1309"/>
      <c r="O1309"/>
      <c r="P1309"/>
      <c r="Q1309"/>
      <c r="R1309"/>
      <c r="S1309"/>
      <c r="T1309"/>
    </row>
    <row r="1310" spans="14:20" ht="17.25">
      <c r="N1310"/>
      <c r="O1310"/>
      <c r="P1310"/>
      <c r="Q1310"/>
      <c r="R1310"/>
      <c r="S1310"/>
      <c r="T1310"/>
    </row>
    <row r="1311" spans="14:20" ht="17.25">
      <c r="N1311"/>
      <c r="O1311"/>
      <c r="P1311"/>
      <c r="Q1311"/>
      <c r="R1311"/>
      <c r="S1311"/>
      <c r="T1311"/>
    </row>
    <row r="1312" spans="14:20" ht="17.25">
      <c r="N1312"/>
      <c r="O1312"/>
      <c r="P1312"/>
      <c r="Q1312"/>
      <c r="R1312"/>
      <c r="S1312"/>
      <c r="T1312"/>
    </row>
    <row r="1313" spans="14:20" ht="17.25">
      <c r="N1313"/>
      <c r="O1313"/>
      <c r="P1313"/>
      <c r="Q1313"/>
      <c r="R1313"/>
      <c r="S1313"/>
      <c r="T1313"/>
    </row>
    <row r="1314" spans="14:20" ht="17.25">
      <c r="N1314"/>
      <c r="O1314"/>
      <c r="P1314"/>
      <c r="Q1314"/>
      <c r="R1314"/>
      <c r="S1314"/>
      <c r="T1314"/>
    </row>
    <row r="1315" spans="14:20" ht="17.25">
      <c r="N1315"/>
      <c r="O1315"/>
      <c r="P1315"/>
      <c r="Q1315"/>
      <c r="R1315"/>
      <c r="S1315"/>
      <c r="T1315"/>
    </row>
    <row r="1316" spans="14:20" ht="17.25">
      <c r="N1316"/>
      <c r="O1316"/>
      <c r="P1316"/>
      <c r="Q1316"/>
      <c r="R1316"/>
      <c r="S1316"/>
      <c r="T1316"/>
    </row>
    <row r="1317" spans="14:20" ht="17.25">
      <c r="N1317"/>
      <c r="O1317"/>
      <c r="P1317"/>
      <c r="Q1317"/>
      <c r="R1317"/>
      <c r="S1317"/>
      <c r="T1317"/>
    </row>
    <row r="1318" spans="14:20" ht="17.25">
      <c r="N1318"/>
      <c r="O1318"/>
      <c r="P1318"/>
      <c r="Q1318"/>
      <c r="R1318"/>
      <c r="S1318"/>
      <c r="T1318"/>
    </row>
    <row r="1319" spans="14:20" ht="17.25">
      <c r="N1319"/>
      <c r="O1319"/>
      <c r="P1319"/>
      <c r="Q1319"/>
      <c r="R1319"/>
      <c r="S1319"/>
      <c r="T1319"/>
    </row>
    <row r="1320" spans="14:20" ht="17.25">
      <c r="N1320"/>
      <c r="O1320"/>
      <c r="P1320"/>
      <c r="Q1320"/>
      <c r="R1320"/>
      <c r="S1320"/>
      <c r="T1320"/>
    </row>
    <row r="1321" spans="14:20" ht="17.25">
      <c r="N1321"/>
      <c r="O1321"/>
      <c r="P1321"/>
      <c r="Q1321"/>
      <c r="R1321"/>
      <c r="S1321"/>
      <c r="T1321"/>
    </row>
    <row r="1322" spans="14:20" ht="17.25">
      <c r="N1322"/>
      <c r="O1322"/>
      <c r="P1322"/>
      <c r="Q1322"/>
      <c r="R1322"/>
      <c r="S1322"/>
      <c r="T1322"/>
    </row>
    <row r="1323" spans="14:20" ht="17.25">
      <c r="N1323"/>
      <c r="O1323"/>
      <c r="P1323"/>
      <c r="Q1323"/>
      <c r="R1323"/>
      <c r="S1323"/>
      <c r="T1323"/>
    </row>
    <row r="1324" spans="14:20" ht="17.25">
      <c r="N1324"/>
      <c r="O1324"/>
      <c r="P1324"/>
      <c r="Q1324"/>
      <c r="R1324"/>
      <c r="S1324"/>
      <c r="T1324"/>
    </row>
    <row r="1325" spans="14:20" ht="17.25">
      <c r="N1325"/>
      <c r="O1325"/>
      <c r="P1325"/>
      <c r="Q1325"/>
      <c r="R1325"/>
      <c r="S1325"/>
      <c r="T1325"/>
    </row>
    <row r="1326" spans="14:20" ht="17.25">
      <c r="N1326"/>
      <c r="O1326"/>
      <c r="P1326"/>
      <c r="Q1326"/>
      <c r="R1326"/>
      <c r="S1326"/>
      <c r="T1326"/>
    </row>
    <row r="1327" spans="14:20" ht="17.25">
      <c r="N1327"/>
      <c r="O1327"/>
      <c r="P1327"/>
      <c r="Q1327"/>
      <c r="R1327"/>
      <c r="S1327"/>
      <c r="T1327"/>
    </row>
    <row r="1328" spans="14:20" ht="17.25">
      <c r="N1328"/>
      <c r="O1328"/>
      <c r="P1328"/>
      <c r="Q1328"/>
      <c r="R1328"/>
      <c r="S1328"/>
      <c r="T1328"/>
    </row>
    <row r="1329" spans="14:20" ht="17.25">
      <c r="N1329"/>
      <c r="O1329"/>
      <c r="P1329"/>
      <c r="Q1329"/>
      <c r="R1329"/>
      <c r="S1329"/>
      <c r="T1329"/>
    </row>
    <row r="1330" spans="14:20" ht="17.25">
      <c r="N1330"/>
      <c r="O1330"/>
      <c r="P1330"/>
      <c r="Q1330"/>
      <c r="R1330"/>
      <c r="S1330"/>
      <c r="T1330"/>
    </row>
    <row r="1331" spans="14:20" ht="17.25">
      <c r="N1331"/>
      <c r="O1331"/>
      <c r="P1331"/>
      <c r="Q1331"/>
      <c r="R1331"/>
      <c r="S1331"/>
      <c r="T1331"/>
    </row>
    <row r="1332" spans="14:20" ht="17.25">
      <c r="N1332"/>
      <c r="O1332"/>
      <c r="P1332"/>
      <c r="Q1332"/>
      <c r="R1332"/>
      <c r="S1332"/>
      <c r="T1332"/>
    </row>
    <row r="1333" spans="14:20" ht="17.25">
      <c r="N1333"/>
      <c r="O1333"/>
      <c r="P1333"/>
      <c r="Q1333"/>
      <c r="R1333"/>
      <c r="S1333"/>
      <c r="T1333"/>
    </row>
    <row r="1334" spans="14:20" ht="17.25">
      <c r="N1334"/>
      <c r="O1334"/>
      <c r="P1334"/>
      <c r="Q1334"/>
      <c r="R1334"/>
      <c r="S1334"/>
      <c r="T1334"/>
    </row>
    <row r="1335" spans="14:20" ht="17.25">
      <c r="N1335"/>
      <c r="O1335"/>
      <c r="P1335"/>
      <c r="Q1335"/>
      <c r="R1335"/>
      <c r="S1335"/>
      <c r="T1335"/>
    </row>
    <row r="1336" spans="14:20" ht="17.25">
      <c r="N1336"/>
      <c r="O1336"/>
      <c r="P1336"/>
      <c r="Q1336"/>
      <c r="R1336"/>
      <c r="S1336"/>
      <c r="T1336"/>
    </row>
    <row r="1337" spans="14:20" ht="17.25">
      <c r="N1337"/>
      <c r="O1337"/>
      <c r="P1337"/>
      <c r="Q1337"/>
      <c r="R1337"/>
      <c r="S1337"/>
      <c r="T1337"/>
    </row>
    <row r="1338" spans="14:20" ht="17.25">
      <c r="N1338"/>
      <c r="O1338"/>
      <c r="P1338"/>
      <c r="Q1338"/>
      <c r="R1338"/>
      <c r="S1338"/>
      <c r="T1338"/>
    </row>
    <row r="1339" spans="14:20" ht="17.25">
      <c r="N1339"/>
      <c r="O1339"/>
      <c r="P1339"/>
      <c r="Q1339"/>
      <c r="R1339"/>
      <c r="S1339"/>
      <c r="T1339"/>
    </row>
    <row r="1340" spans="14:20" ht="17.25">
      <c r="N1340"/>
      <c r="O1340"/>
      <c r="P1340"/>
      <c r="Q1340"/>
      <c r="R1340"/>
      <c r="S1340"/>
      <c r="T1340"/>
    </row>
  </sheetData>
  <phoneticPr fontId="13"/>
  <pageMargins left="0.70866141732283472" right="0.39370078740157483" top="0.78740157480314965" bottom="0.78740157480314965" header="0.39370078740157483" footer="0.59055118110236227"/>
  <pageSetup paperSize="9" firstPageNumber="3" orientation="portrait" blackAndWhite="1" horizontalDpi="300" verticalDpi="300" r:id="rId1"/>
  <headerFooter alignWithMargins="0">
    <oddFooter>&amp;C&amp;"ＦＡ ゴシック,標準"&amp;10-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6">
    <tabColor theme="9" tint="0.79998168889431442"/>
  </sheetPr>
  <dimension ref="A1:M990"/>
  <sheetViews>
    <sheetView zoomScale="85" zoomScaleNormal="85" workbookViewId="0">
      <selection activeCell="J10" sqref="J10"/>
    </sheetView>
  </sheetViews>
  <sheetFormatPr defaultRowHeight="11.25"/>
  <cols>
    <col min="1" max="1" width="5.19921875" style="5" customWidth="1"/>
    <col min="2" max="4" width="6.3984375" style="7" customWidth="1"/>
    <col min="5" max="5" width="5.19921875" style="3" customWidth="1"/>
    <col min="6" max="6" width="6.3984375" style="2" customWidth="1"/>
    <col min="7" max="8" width="6.3984375" style="1" customWidth="1"/>
    <col min="9" max="9" width="5.19921875" style="3" customWidth="1"/>
    <col min="10" max="10" width="6.3984375" style="2" customWidth="1"/>
    <col min="11" max="12" width="6.3984375" style="1" customWidth="1"/>
    <col min="13" max="246" width="8.796875" style="1"/>
    <col min="247" max="247" width="5.19921875" style="1" customWidth="1"/>
    <col min="248" max="250" width="6.3984375" style="1" customWidth="1"/>
    <col min="251" max="251" width="5.19921875" style="1" customWidth="1"/>
    <col min="252" max="254" width="6.3984375" style="1" customWidth="1"/>
    <col min="255" max="255" width="5.19921875" style="1" customWidth="1"/>
    <col min="256" max="258" width="6.3984375" style="1" customWidth="1"/>
    <col min="259" max="259" width="8.796875" style="1"/>
    <col min="260" max="260" width="7.69921875" style="1" customWidth="1"/>
    <col min="261" max="261" width="3.69921875" style="1" customWidth="1"/>
    <col min="262" max="262" width="7.69921875" style="1" customWidth="1"/>
    <col min="263" max="263" width="3.69921875" style="1" customWidth="1"/>
    <col min="264" max="264" width="7.69921875" style="1" customWidth="1"/>
    <col min="265" max="265" width="3.69921875" style="1" customWidth="1"/>
    <col min="266" max="502" width="8.796875" style="1"/>
    <col min="503" max="503" width="5.19921875" style="1" customWidth="1"/>
    <col min="504" max="506" width="6.3984375" style="1" customWidth="1"/>
    <col min="507" max="507" width="5.19921875" style="1" customWidth="1"/>
    <col min="508" max="510" width="6.3984375" style="1" customWidth="1"/>
    <col min="511" max="511" width="5.19921875" style="1" customWidth="1"/>
    <col min="512" max="514" width="6.3984375" style="1" customWidth="1"/>
    <col min="515" max="515" width="8.796875" style="1"/>
    <col min="516" max="516" width="7.69921875" style="1" customWidth="1"/>
    <col min="517" max="517" width="3.69921875" style="1" customWidth="1"/>
    <col min="518" max="518" width="7.69921875" style="1" customWidth="1"/>
    <col min="519" max="519" width="3.69921875" style="1" customWidth="1"/>
    <col min="520" max="520" width="7.69921875" style="1" customWidth="1"/>
    <col min="521" max="521" width="3.69921875" style="1" customWidth="1"/>
    <col min="522" max="758" width="8.796875" style="1"/>
    <col min="759" max="759" width="5.19921875" style="1" customWidth="1"/>
    <col min="760" max="762" width="6.3984375" style="1" customWidth="1"/>
    <col min="763" max="763" width="5.19921875" style="1" customWidth="1"/>
    <col min="764" max="766" width="6.3984375" style="1" customWidth="1"/>
    <col min="767" max="767" width="5.19921875" style="1" customWidth="1"/>
    <col min="768" max="770" width="6.3984375" style="1" customWidth="1"/>
    <col min="771" max="771" width="8.796875" style="1"/>
    <col min="772" max="772" width="7.69921875" style="1" customWidth="1"/>
    <col min="773" max="773" width="3.69921875" style="1" customWidth="1"/>
    <col min="774" max="774" width="7.69921875" style="1" customWidth="1"/>
    <col min="775" max="775" width="3.69921875" style="1" customWidth="1"/>
    <col min="776" max="776" width="7.69921875" style="1" customWidth="1"/>
    <col min="777" max="777" width="3.69921875" style="1" customWidth="1"/>
    <col min="778" max="1014" width="8.796875" style="1"/>
    <col min="1015" max="1015" width="5.19921875" style="1" customWidth="1"/>
    <col min="1016" max="1018" width="6.3984375" style="1" customWidth="1"/>
    <col min="1019" max="1019" width="5.19921875" style="1" customWidth="1"/>
    <col min="1020" max="1022" width="6.3984375" style="1" customWidth="1"/>
    <col min="1023" max="1023" width="5.19921875" style="1" customWidth="1"/>
    <col min="1024" max="1026" width="6.3984375" style="1" customWidth="1"/>
    <col min="1027" max="1027" width="8.796875" style="1"/>
    <col min="1028" max="1028" width="7.69921875" style="1" customWidth="1"/>
    <col min="1029" max="1029" width="3.69921875" style="1" customWidth="1"/>
    <col min="1030" max="1030" width="7.69921875" style="1" customWidth="1"/>
    <col min="1031" max="1031" width="3.69921875" style="1" customWidth="1"/>
    <col min="1032" max="1032" width="7.69921875" style="1" customWidth="1"/>
    <col min="1033" max="1033" width="3.69921875" style="1" customWidth="1"/>
    <col min="1034" max="1270" width="8.796875" style="1"/>
    <col min="1271" max="1271" width="5.19921875" style="1" customWidth="1"/>
    <col min="1272" max="1274" width="6.3984375" style="1" customWidth="1"/>
    <col min="1275" max="1275" width="5.19921875" style="1" customWidth="1"/>
    <col min="1276" max="1278" width="6.3984375" style="1" customWidth="1"/>
    <col min="1279" max="1279" width="5.19921875" style="1" customWidth="1"/>
    <col min="1280" max="1282" width="6.3984375" style="1" customWidth="1"/>
    <col min="1283" max="1283" width="8.796875" style="1"/>
    <col min="1284" max="1284" width="7.69921875" style="1" customWidth="1"/>
    <col min="1285" max="1285" width="3.69921875" style="1" customWidth="1"/>
    <col min="1286" max="1286" width="7.69921875" style="1" customWidth="1"/>
    <col min="1287" max="1287" width="3.69921875" style="1" customWidth="1"/>
    <col min="1288" max="1288" width="7.69921875" style="1" customWidth="1"/>
    <col min="1289" max="1289" width="3.69921875" style="1" customWidth="1"/>
    <col min="1290" max="1526" width="8.796875" style="1"/>
    <col min="1527" max="1527" width="5.19921875" style="1" customWidth="1"/>
    <col min="1528" max="1530" width="6.3984375" style="1" customWidth="1"/>
    <col min="1531" max="1531" width="5.19921875" style="1" customWidth="1"/>
    <col min="1532" max="1534" width="6.3984375" style="1" customWidth="1"/>
    <col min="1535" max="1535" width="5.19921875" style="1" customWidth="1"/>
    <col min="1536" max="1538" width="6.3984375" style="1" customWidth="1"/>
    <col min="1539" max="1539" width="8.796875" style="1"/>
    <col min="1540" max="1540" width="7.69921875" style="1" customWidth="1"/>
    <col min="1541" max="1541" width="3.69921875" style="1" customWidth="1"/>
    <col min="1542" max="1542" width="7.69921875" style="1" customWidth="1"/>
    <col min="1543" max="1543" width="3.69921875" style="1" customWidth="1"/>
    <col min="1544" max="1544" width="7.69921875" style="1" customWidth="1"/>
    <col min="1545" max="1545" width="3.69921875" style="1" customWidth="1"/>
    <col min="1546" max="1782" width="8.796875" style="1"/>
    <col min="1783" max="1783" width="5.19921875" style="1" customWidth="1"/>
    <col min="1784" max="1786" width="6.3984375" style="1" customWidth="1"/>
    <col min="1787" max="1787" width="5.19921875" style="1" customWidth="1"/>
    <col min="1788" max="1790" width="6.3984375" style="1" customWidth="1"/>
    <col min="1791" max="1791" width="5.19921875" style="1" customWidth="1"/>
    <col min="1792" max="1794" width="6.3984375" style="1" customWidth="1"/>
    <col min="1795" max="1795" width="8.796875" style="1"/>
    <col min="1796" max="1796" width="7.69921875" style="1" customWidth="1"/>
    <col min="1797" max="1797" width="3.69921875" style="1" customWidth="1"/>
    <col min="1798" max="1798" width="7.69921875" style="1" customWidth="1"/>
    <col min="1799" max="1799" width="3.69921875" style="1" customWidth="1"/>
    <col min="1800" max="1800" width="7.69921875" style="1" customWidth="1"/>
    <col min="1801" max="1801" width="3.69921875" style="1" customWidth="1"/>
    <col min="1802" max="2038" width="8.796875" style="1"/>
    <col min="2039" max="2039" width="5.19921875" style="1" customWidth="1"/>
    <col min="2040" max="2042" width="6.3984375" style="1" customWidth="1"/>
    <col min="2043" max="2043" width="5.19921875" style="1" customWidth="1"/>
    <col min="2044" max="2046" width="6.3984375" style="1" customWidth="1"/>
    <col min="2047" max="2047" width="5.19921875" style="1" customWidth="1"/>
    <col min="2048" max="2050" width="6.3984375" style="1" customWidth="1"/>
    <col min="2051" max="2051" width="8.796875" style="1"/>
    <col min="2052" max="2052" width="7.69921875" style="1" customWidth="1"/>
    <col min="2053" max="2053" width="3.69921875" style="1" customWidth="1"/>
    <col min="2054" max="2054" width="7.69921875" style="1" customWidth="1"/>
    <col min="2055" max="2055" width="3.69921875" style="1" customWidth="1"/>
    <col min="2056" max="2056" width="7.69921875" style="1" customWidth="1"/>
    <col min="2057" max="2057" width="3.69921875" style="1" customWidth="1"/>
    <col min="2058" max="2294" width="8.796875" style="1"/>
    <col min="2295" max="2295" width="5.19921875" style="1" customWidth="1"/>
    <col min="2296" max="2298" width="6.3984375" style="1" customWidth="1"/>
    <col min="2299" max="2299" width="5.19921875" style="1" customWidth="1"/>
    <col min="2300" max="2302" width="6.3984375" style="1" customWidth="1"/>
    <col min="2303" max="2303" width="5.19921875" style="1" customWidth="1"/>
    <col min="2304" max="2306" width="6.3984375" style="1" customWidth="1"/>
    <col min="2307" max="2307" width="8.796875" style="1"/>
    <col min="2308" max="2308" width="7.69921875" style="1" customWidth="1"/>
    <col min="2309" max="2309" width="3.69921875" style="1" customWidth="1"/>
    <col min="2310" max="2310" width="7.69921875" style="1" customWidth="1"/>
    <col min="2311" max="2311" width="3.69921875" style="1" customWidth="1"/>
    <col min="2312" max="2312" width="7.69921875" style="1" customWidth="1"/>
    <col min="2313" max="2313" width="3.69921875" style="1" customWidth="1"/>
    <col min="2314" max="2550" width="8.796875" style="1"/>
    <col min="2551" max="2551" width="5.19921875" style="1" customWidth="1"/>
    <col min="2552" max="2554" width="6.3984375" style="1" customWidth="1"/>
    <col min="2555" max="2555" width="5.19921875" style="1" customWidth="1"/>
    <col min="2556" max="2558" width="6.3984375" style="1" customWidth="1"/>
    <col min="2559" max="2559" width="5.19921875" style="1" customWidth="1"/>
    <col min="2560" max="2562" width="6.3984375" style="1" customWidth="1"/>
    <col min="2563" max="2563" width="8.796875" style="1"/>
    <col min="2564" max="2564" width="7.69921875" style="1" customWidth="1"/>
    <col min="2565" max="2565" width="3.69921875" style="1" customWidth="1"/>
    <col min="2566" max="2566" width="7.69921875" style="1" customWidth="1"/>
    <col min="2567" max="2567" width="3.69921875" style="1" customWidth="1"/>
    <col min="2568" max="2568" width="7.69921875" style="1" customWidth="1"/>
    <col min="2569" max="2569" width="3.69921875" style="1" customWidth="1"/>
    <col min="2570" max="2806" width="8.796875" style="1"/>
    <col min="2807" max="2807" width="5.19921875" style="1" customWidth="1"/>
    <col min="2808" max="2810" width="6.3984375" style="1" customWidth="1"/>
    <col min="2811" max="2811" width="5.19921875" style="1" customWidth="1"/>
    <col min="2812" max="2814" width="6.3984375" style="1" customWidth="1"/>
    <col min="2815" max="2815" width="5.19921875" style="1" customWidth="1"/>
    <col min="2816" max="2818" width="6.3984375" style="1" customWidth="1"/>
    <col min="2819" max="2819" width="8.796875" style="1"/>
    <col min="2820" max="2820" width="7.69921875" style="1" customWidth="1"/>
    <col min="2821" max="2821" width="3.69921875" style="1" customWidth="1"/>
    <col min="2822" max="2822" width="7.69921875" style="1" customWidth="1"/>
    <col min="2823" max="2823" width="3.69921875" style="1" customWidth="1"/>
    <col min="2824" max="2824" width="7.69921875" style="1" customWidth="1"/>
    <col min="2825" max="2825" width="3.69921875" style="1" customWidth="1"/>
    <col min="2826" max="3062" width="8.796875" style="1"/>
    <col min="3063" max="3063" width="5.19921875" style="1" customWidth="1"/>
    <col min="3064" max="3066" width="6.3984375" style="1" customWidth="1"/>
    <col min="3067" max="3067" width="5.19921875" style="1" customWidth="1"/>
    <col min="3068" max="3070" width="6.3984375" style="1" customWidth="1"/>
    <col min="3071" max="3071" width="5.19921875" style="1" customWidth="1"/>
    <col min="3072" max="3074" width="6.3984375" style="1" customWidth="1"/>
    <col min="3075" max="3075" width="8.796875" style="1"/>
    <col min="3076" max="3076" width="7.69921875" style="1" customWidth="1"/>
    <col min="3077" max="3077" width="3.69921875" style="1" customWidth="1"/>
    <col min="3078" max="3078" width="7.69921875" style="1" customWidth="1"/>
    <col min="3079" max="3079" width="3.69921875" style="1" customWidth="1"/>
    <col min="3080" max="3080" width="7.69921875" style="1" customWidth="1"/>
    <col min="3081" max="3081" width="3.69921875" style="1" customWidth="1"/>
    <col min="3082" max="3318" width="8.796875" style="1"/>
    <col min="3319" max="3319" width="5.19921875" style="1" customWidth="1"/>
    <col min="3320" max="3322" width="6.3984375" style="1" customWidth="1"/>
    <col min="3323" max="3323" width="5.19921875" style="1" customWidth="1"/>
    <col min="3324" max="3326" width="6.3984375" style="1" customWidth="1"/>
    <col min="3327" max="3327" width="5.19921875" style="1" customWidth="1"/>
    <col min="3328" max="3330" width="6.3984375" style="1" customWidth="1"/>
    <col min="3331" max="3331" width="8.796875" style="1"/>
    <col min="3332" max="3332" width="7.69921875" style="1" customWidth="1"/>
    <col min="3333" max="3333" width="3.69921875" style="1" customWidth="1"/>
    <col min="3334" max="3334" width="7.69921875" style="1" customWidth="1"/>
    <col min="3335" max="3335" width="3.69921875" style="1" customWidth="1"/>
    <col min="3336" max="3336" width="7.69921875" style="1" customWidth="1"/>
    <col min="3337" max="3337" width="3.69921875" style="1" customWidth="1"/>
    <col min="3338" max="3574" width="8.796875" style="1"/>
    <col min="3575" max="3575" width="5.19921875" style="1" customWidth="1"/>
    <col min="3576" max="3578" width="6.3984375" style="1" customWidth="1"/>
    <col min="3579" max="3579" width="5.19921875" style="1" customWidth="1"/>
    <col min="3580" max="3582" width="6.3984375" style="1" customWidth="1"/>
    <col min="3583" max="3583" width="5.19921875" style="1" customWidth="1"/>
    <col min="3584" max="3586" width="6.3984375" style="1" customWidth="1"/>
    <col min="3587" max="3587" width="8.796875" style="1"/>
    <col min="3588" max="3588" width="7.69921875" style="1" customWidth="1"/>
    <col min="3589" max="3589" width="3.69921875" style="1" customWidth="1"/>
    <col min="3590" max="3590" width="7.69921875" style="1" customWidth="1"/>
    <col min="3591" max="3591" width="3.69921875" style="1" customWidth="1"/>
    <col min="3592" max="3592" width="7.69921875" style="1" customWidth="1"/>
    <col min="3593" max="3593" width="3.69921875" style="1" customWidth="1"/>
    <col min="3594" max="3830" width="8.796875" style="1"/>
    <col min="3831" max="3831" width="5.19921875" style="1" customWidth="1"/>
    <col min="3832" max="3834" width="6.3984375" style="1" customWidth="1"/>
    <col min="3835" max="3835" width="5.19921875" style="1" customWidth="1"/>
    <col min="3836" max="3838" width="6.3984375" style="1" customWidth="1"/>
    <col min="3839" max="3839" width="5.19921875" style="1" customWidth="1"/>
    <col min="3840" max="3842" width="6.3984375" style="1" customWidth="1"/>
    <col min="3843" max="3843" width="8.796875" style="1"/>
    <col min="3844" max="3844" width="7.69921875" style="1" customWidth="1"/>
    <col min="3845" max="3845" width="3.69921875" style="1" customWidth="1"/>
    <col min="3846" max="3846" width="7.69921875" style="1" customWidth="1"/>
    <col min="3847" max="3847" width="3.69921875" style="1" customWidth="1"/>
    <col min="3848" max="3848" width="7.69921875" style="1" customWidth="1"/>
    <col min="3849" max="3849" width="3.69921875" style="1" customWidth="1"/>
    <col min="3850" max="4086" width="8.796875" style="1"/>
    <col min="4087" max="4087" width="5.19921875" style="1" customWidth="1"/>
    <col min="4088" max="4090" width="6.3984375" style="1" customWidth="1"/>
    <col min="4091" max="4091" width="5.19921875" style="1" customWidth="1"/>
    <col min="4092" max="4094" width="6.3984375" style="1" customWidth="1"/>
    <col min="4095" max="4095" width="5.19921875" style="1" customWidth="1"/>
    <col min="4096" max="4098" width="6.3984375" style="1" customWidth="1"/>
    <col min="4099" max="4099" width="8.796875" style="1"/>
    <col min="4100" max="4100" width="7.69921875" style="1" customWidth="1"/>
    <col min="4101" max="4101" width="3.69921875" style="1" customWidth="1"/>
    <col min="4102" max="4102" width="7.69921875" style="1" customWidth="1"/>
    <col min="4103" max="4103" width="3.69921875" style="1" customWidth="1"/>
    <col min="4104" max="4104" width="7.69921875" style="1" customWidth="1"/>
    <col min="4105" max="4105" width="3.69921875" style="1" customWidth="1"/>
    <col min="4106" max="4342" width="8.796875" style="1"/>
    <col min="4343" max="4343" width="5.19921875" style="1" customWidth="1"/>
    <col min="4344" max="4346" width="6.3984375" style="1" customWidth="1"/>
    <col min="4347" max="4347" width="5.19921875" style="1" customWidth="1"/>
    <col min="4348" max="4350" width="6.3984375" style="1" customWidth="1"/>
    <col min="4351" max="4351" width="5.19921875" style="1" customWidth="1"/>
    <col min="4352" max="4354" width="6.3984375" style="1" customWidth="1"/>
    <col min="4355" max="4355" width="8.796875" style="1"/>
    <col min="4356" max="4356" width="7.69921875" style="1" customWidth="1"/>
    <col min="4357" max="4357" width="3.69921875" style="1" customWidth="1"/>
    <col min="4358" max="4358" width="7.69921875" style="1" customWidth="1"/>
    <col min="4359" max="4359" width="3.69921875" style="1" customWidth="1"/>
    <col min="4360" max="4360" width="7.69921875" style="1" customWidth="1"/>
    <col min="4361" max="4361" width="3.69921875" style="1" customWidth="1"/>
    <col min="4362" max="4598" width="8.796875" style="1"/>
    <col min="4599" max="4599" width="5.19921875" style="1" customWidth="1"/>
    <col min="4600" max="4602" width="6.3984375" style="1" customWidth="1"/>
    <col min="4603" max="4603" width="5.19921875" style="1" customWidth="1"/>
    <col min="4604" max="4606" width="6.3984375" style="1" customWidth="1"/>
    <col min="4607" max="4607" width="5.19921875" style="1" customWidth="1"/>
    <col min="4608" max="4610" width="6.3984375" style="1" customWidth="1"/>
    <col min="4611" max="4611" width="8.796875" style="1"/>
    <col min="4612" max="4612" width="7.69921875" style="1" customWidth="1"/>
    <col min="4613" max="4613" width="3.69921875" style="1" customWidth="1"/>
    <col min="4614" max="4614" width="7.69921875" style="1" customWidth="1"/>
    <col min="4615" max="4615" width="3.69921875" style="1" customWidth="1"/>
    <col min="4616" max="4616" width="7.69921875" style="1" customWidth="1"/>
    <col min="4617" max="4617" width="3.69921875" style="1" customWidth="1"/>
    <col min="4618" max="4854" width="8.796875" style="1"/>
    <col min="4855" max="4855" width="5.19921875" style="1" customWidth="1"/>
    <col min="4856" max="4858" width="6.3984375" style="1" customWidth="1"/>
    <col min="4859" max="4859" width="5.19921875" style="1" customWidth="1"/>
    <col min="4860" max="4862" width="6.3984375" style="1" customWidth="1"/>
    <col min="4863" max="4863" width="5.19921875" style="1" customWidth="1"/>
    <col min="4864" max="4866" width="6.3984375" style="1" customWidth="1"/>
    <col min="4867" max="4867" width="8.796875" style="1"/>
    <col min="4868" max="4868" width="7.69921875" style="1" customWidth="1"/>
    <col min="4869" max="4869" width="3.69921875" style="1" customWidth="1"/>
    <col min="4870" max="4870" width="7.69921875" style="1" customWidth="1"/>
    <col min="4871" max="4871" width="3.69921875" style="1" customWidth="1"/>
    <col min="4872" max="4872" width="7.69921875" style="1" customWidth="1"/>
    <col min="4873" max="4873" width="3.69921875" style="1" customWidth="1"/>
    <col min="4874" max="5110" width="8.796875" style="1"/>
    <col min="5111" max="5111" width="5.19921875" style="1" customWidth="1"/>
    <col min="5112" max="5114" width="6.3984375" style="1" customWidth="1"/>
    <col min="5115" max="5115" width="5.19921875" style="1" customWidth="1"/>
    <col min="5116" max="5118" width="6.3984375" style="1" customWidth="1"/>
    <col min="5119" max="5119" width="5.19921875" style="1" customWidth="1"/>
    <col min="5120" max="5122" width="6.3984375" style="1" customWidth="1"/>
    <col min="5123" max="5123" width="8.796875" style="1"/>
    <col min="5124" max="5124" width="7.69921875" style="1" customWidth="1"/>
    <col min="5125" max="5125" width="3.69921875" style="1" customWidth="1"/>
    <col min="5126" max="5126" width="7.69921875" style="1" customWidth="1"/>
    <col min="5127" max="5127" width="3.69921875" style="1" customWidth="1"/>
    <col min="5128" max="5128" width="7.69921875" style="1" customWidth="1"/>
    <col min="5129" max="5129" width="3.69921875" style="1" customWidth="1"/>
    <col min="5130" max="5366" width="8.796875" style="1"/>
    <col min="5367" max="5367" width="5.19921875" style="1" customWidth="1"/>
    <col min="5368" max="5370" width="6.3984375" style="1" customWidth="1"/>
    <col min="5371" max="5371" width="5.19921875" style="1" customWidth="1"/>
    <col min="5372" max="5374" width="6.3984375" style="1" customWidth="1"/>
    <col min="5375" max="5375" width="5.19921875" style="1" customWidth="1"/>
    <col min="5376" max="5378" width="6.3984375" style="1" customWidth="1"/>
    <col min="5379" max="5379" width="8.796875" style="1"/>
    <col min="5380" max="5380" width="7.69921875" style="1" customWidth="1"/>
    <col min="5381" max="5381" width="3.69921875" style="1" customWidth="1"/>
    <col min="5382" max="5382" width="7.69921875" style="1" customWidth="1"/>
    <col min="5383" max="5383" width="3.69921875" style="1" customWidth="1"/>
    <col min="5384" max="5384" width="7.69921875" style="1" customWidth="1"/>
    <col min="5385" max="5385" width="3.69921875" style="1" customWidth="1"/>
    <col min="5386" max="5622" width="8.796875" style="1"/>
    <col min="5623" max="5623" width="5.19921875" style="1" customWidth="1"/>
    <col min="5624" max="5626" width="6.3984375" style="1" customWidth="1"/>
    <col min="5627" max="5627" width="5.19921875" style="1" customWidth="1"/>
    <col min="5628" max="5630" width="6.3984375" style="1" customWidth="1"/>
    <col min="5631" max="5631" width="5.19921875" style="1" customWidth="1"/>
    <col min="5632" max="5634" width="6.3984375" style="1" customWidth="1"/>
    <col min="5635" max="5635" width="8.796875" style="1"/>
    <col min="5636" max="5636" width="7.69921875" style="1" customWidth="1"/>
    <col min="5637" max="5637" width="3.69921875" style="1" customWidth="1"/>
    <col min="5638" max="5638" width="7.69921875" style="1" customWidth="1"/>
    <col min="5639" max="5639" width="3.69921875" style="1" customWidth="1"/>
    <col min="5640" max="5640" width="7.69921875" style="1" customWidth="1"/>
    <col min="5641" max="5641" width="3.69921875" style="1" customWidth="1"/>
    <col min="5642" max="5878" width="8.796875" style="1"/>
    <col min="5879" max="5879" width="5.19921875" style="1" customWidth="1"/>
    <col min="5880" max="5882" width="6.3984375" style="1" customWidth="1"/>
    <col min="5883" max="5883" width="5.19921875" style="1" customWidth="1"/>
    <col min="5884" max="5886" width="6.3984375" style="1" customWidth="1"/>
    <col min="5887" max="5887" width="5.19921875" style="1" customWidth="1"/>
    <col min="5888" max="5890" width="6.3984375" style="1" customWidth="1"/>
    <col min="5891" max="5891" width="8.796875" style="1"/>
    <col min="5892" max="5892" width="7.69921875" style="1" customWidth="1"/>
    <col min="5893" max="5893" width="3.69921875" style="1" customWidth="1"/>
    <col min="5894" max="5894" width="7.69921875" style="1" customWidth="1"/>
    <col min="5895" max="5895" width="3.69921875" style="1" customWidth="1"/>
    <col min="5896" max="5896" width="7.69921875" style="1" customWidth="1"/>
    <col min="5897" max="5897" width="3.69921875" style="1" customWidth="1"/>
    <col min="5898" max="6134" width="8.796875" style="1"/>
    <col min="6135" max="6135" width="5.19921875" style="1" customWidth="1"/>
    <col min="6136" max="6138" width="6.3984375" style="1" customWidth="1"/>
    <col min="6139" max="6139" width="5.19921875" style="1" customWidth="1"/>
    <col min="6140" max="6142" width="6.3984375" style="1" customWidth="1"/>
    <col min="6143" max="6143" width="5.19921875" style="1" customWidth="1"/>
    <col min="6144" max="6146" width="6.3984375" style="1" customWidth="1"/>
    <col min="6147" max="6147" width="8.796875" style="1"/>
    <col min="6148" max="6148" width="7.69921875" style="1" customWidth="1"/>
    <col min="6149" max="6149" width="3.69921875" style="1" customWidth="1"/>
    <col min="6150" max="6150" width="7.69921875" style="1" customWidth="1"/>
    <col min="6151" max="6151" width="3.69921875" style="1" customWidth="1"/>
    <col min="6152" max="6152" width="7.69921875" style="1" customWidth="1"/>
    <col min="6153" max="6153" width="3.69921875" style="1" customWidth="1"/>
    <col min="6154" max="6390" width="8.796875" style="1"/>
    <col min="6391" max="6391" width="5.19921875" style="1" customWidth="1"/>
    <col min="6392" max="6394" width="6.3984375" style="1" customWidth="1"/>
    <col min="6395" max="6395" width="5.19921875" style="1" customWidth="1"/>
    <col min="6396" max="6398" width="6.3984375" style="1" customWidth="1"/>
    <col min="6399" max="6399" width="5.19921875" style="1" customWidth="1"/>
    <col min="6400" max="6402" width="6.3984375" style="1" customWidth="1"/>
    <col min="6403" max="6403" width="8.796875" style="1"/>
    <col min="6404" max="6404" width="7.69921875" style="1" customWidth="1"/>
    <col min="6405" max="6405" width="3.69921875" style="1" customWidth="1"/>
    <col min="6406" max="6406" width="7.69921875" style="1" customWidth="1"/>
    <col min="6407" max="6407" width="3.69921875" style="1" customWidth="1"/>
    <col min="6408" max="6408" width="7.69921875" style="1" customWidth="1"/>
    <col min="6409" max="6409" width="3.69921875" style="1" customWidth="1"/>
    <col min="6410" max="6646" width="8.796875" style="1"/>
    <col min="6647" max="6647" width="5.19921875" style="1" customWidth="1"/>
    <col min="6648" max="6650" width="6.3984375" style="1" customWidth="1"/>
    <col min="6651" max="6651" width="5.19921875" style="1" customWidth="1"/>
    <col min="6652" max="6654" width="6.3984375" style="1" customWidth="1"/>
    <col min="6655" max="6655" width="5.19921875" style="1" customWidth="1"/>
    <col min="6656" max="6658" width="6.3984375" style="1" customWidth="1"/>
    <col min="6659" max="6659" width="8.796875" style="1"/>
    <col min="6660" max="6660" width="7.69921875" style="1" customWidth="1"/>
    <col min="6661" max="6661" width="3.69921875" style="1" customWidth="1"/>
    <col min="6662" max="6662" width="7.69921875" style="1" customWidth="1"/>
    <col min="6663" max="6663" width="3.69921875" style="1" customWidth="1"/>
    <col min="6664" max="6664" width="7.69921875" style="1" customWidth="1"/>
    <col min="6665" max="6665" width="3.69921875" style="1" customWidth="1"/>
    <col min="6666" max="6902" width="8.796875" style="1"/>
    <col min="6903" max="6903" width="5.19921875" style="1" customWidth="1"/>
    <col min="6904" max="6906" width="6.3984375" style="1" customWidth="1"/>
    <col min="6907" max="6907" width="5.19921875" style="1" customWidth="1"/>
    <col min="6908" max="6910" width="6.3984375" style="1" customWidth="1"/>
    <col min="6911" max="6911" width="5.19921875" style="1" customWidth="1"/>
    <col min="6912" max="6914" width="6.3984375" style="1" customWidth="1"/>
    <col min="6915" max="6915" width="8.796875" style="1"/>
    <col min="6916" max="6916" width="7.69921875" style="1" customWidth="1"/>
    <col min="6917" max="6917" width="3.69921875" style="1" customWidth="1"/>
    <col min="6918" max="6918" width="7.69921875" style="1" customWidth="1"/>
    <col min="6919" max="6919" width="3.69921875" style="1" customWidth="1"/>
    <col min="6920" max="6920" width="7.69921875" style="1" customWidth="1"/>
    <col min="6921" max="6921" width="3.69921875" style="1" customWidth="1"/>
    <col min="6922" max="7158" width="8.796875" style="1"/>
    <col min="7159" max="7159" width="5.19921875" style="1" customWidth="1"/>
    <col min="7160" max="7162" width="6.3984375" style="1" customWidth="1"/>
    <col min="7163" max="7163" width="5.19921875" style="1" customWidth="1"/>
    <col min="7164" max="7166" width="6.3984375" style="1" customWidth="1"/>
    <col min="7167" max="7167" width="5.19921875" style="1" customWidth="1"/>
    <col min="7168" max="7170" width="6.3984375" style="1" customWidth="1"/>
    <col min="7171" max="7171" width="8.796875" style="1"/>
    <col min="7172" max="7172" width="7.69921875" style="1" customWidth="1"/>
    <col min="7173" max="7173" width="3.69921875" style="1" customWidth="1"/>
    <col min="7174" max="7174" width="7.69921875" style="1" customWidth="1"/>
    <col min="7175" max="7175" width="3.69921875" style="1" customWidth="1"/>
    <col min="7176" max="7176" width="7.69921875" style="1" customWidth="1"/>
    <col min="7177" max="7177" width="3.69921875" style="1" customWidth="1"/>
    <col min="7178" max="7414" width="8.796875" style="1"/>
    <col min="7415" max="7415" width="5.19921875" style="1" customWidth="1"/>
    <col min="7416" max="7418" width="6.3984375" style="1" customWidth="1"/>
    <col min="7419" max="7419" width="5.19921875" style="1" customWidth="1"/>
    <col min="7420" max="7422" width="6.3984375" style="1" customWidth="1"/>
    <col min="7423" max="7423" width="5.19921875" style="1" customWidth="1"/>
    <col min="7424" max="7426" width="6.3984375" style="1" customWidth="1"/>
    <col min="7427" max="7427" width="8.796875" style="1"/>
    <col min="7428" max="7428" width="7.69921875" style="1" customWidth="1"/>
    <col min="7429" max="7429" width="3.69921875" style="1" customWidth="1"/>
    <col min="7430" max="7430" width="7.69921875" style="1" customWidth="1"/>
    <col min="7431" max="7431" width="3.69921875" style="1" customWidth="1"/>
    <col min="7432" max="7432" width="7.69921875" style="1" customWidth="1"/>
    <col min="7433" max="7433" width="3.69921875" style="1" customWidth="1"/>
    <col min="7434" max="7670" width="8.796875" style="1"/>
    <col min="7671" max="7671" width="5.19921875" style="1" customWidth="1"/>
    <col min="7672" max="7674" width="6.3984375" style="1" customWidth="1"/>
    <col min="7675" max="7675" width="5.19921875" style="1" customWidth="1"/>
    <col min="7676" max="7678" width="6.3984375" style="1" customWidth="1"/>
    <col min="7679" max="7679" width="5.19921875" style="1" customWidth="1"/>
    <col min="7680" max="7682" width="6.3984375" style="1" customWidth="1"/>
    <col min="7683" max="7683" width="8.796875" style="1"/>
    <col min="7684" max="7684" width="7.69921875" style="1" customWidth="1"/>
    <col min="7685" max="7685" width="3.69921875" style="1" customWidth="1"/>
    <col min="7686" max="7686" width="7.69921875" style="1" customWidth="1"/>
    <col min="7687" max="7687" width="3.69921875" style="1" customWidth="1"/>
    <col min="7688" max="7688" width="7.69921875" style="1" customWidth="1"/>
    <col min="7689" max="7689" width="3.69921875" style="1" customWidth="1"/>
    <col min="7690" max="7926" width="8.796875" style="1"/>
    <col min="7927" max="7927" width="5.19921875" style="1" customWidth="1"/>
    <col min="7928" max="7930" width="6.3984375" style="1" customWidth="1"/>
    <col min="7931" max="7931" width="5.19921875" style="1" customWidth="1"/>
    <col min="7932" max="7934" width="6.3984375" style="1" customWidth="1"/>
    <col min="7935" max="7935" width="5.19921875" style="1" customWidth="1"/>
    <col min="7936" max="7938" width="6.3984375" style="1" customWidth="1"/>
    <col min="7939" max="7939" width="8.796875" style="1"/>
    <col min="7940" max="7940" width="7.69921875" style="1" customWidth="1"/>
    <col min="7941" max="7941" width="3.69921875" style="1" customWidth="1"/>
    <col min="7942" max="7942" width="7.69921875" style="1" customWidth="1"/>
    <col min="7943" max="7943" width="3.69921875" style="1" customWidth="1"/>
    <col min="7944" max="7944" width="7.69921875" style="1" customWidth="1"/>
    <col min="7945" max="7945" width="3.69921875" style="1" customWidth="1"/>
    <col min="7946" max="8182" width="8.796875" style="1"/>
    <col min="8183" max="8183" width="5.19921875" style="1" customWidth="1"/>
    <col min="8184" max="8186" width="6.3984375" style="1" customWidth="1"/>
    <col min="8187" max="8187" width="5.19921875" style="1" customWidth="1"/>
    <col min="8188" max="8190" width="6.3984375" style="1" customWidth="1"/>
    <col min="8191" max="8191" width="5.19921875" style="1" customWidth="1"/>
    <col min="8192" max="8194" width="6.3984375" style="1" customWidth="1"/>
    <col min="8195" max="8195" width="8.796875" style="1"/>
    <col min="8196" max="8196" width="7.69921875" style="1" customWidth="1"/>
    <col min="8197" max="8197" width="3.69921875" style="1" customWidth="1"/>
    <col min="8198" max="8198" width="7.69921875" style="1" customWidth="1"/>
    <col min="8199" max="8199" width="3.69921875" style="1" customWidth="1"/>
    <col min="8200" max="8200" width="7.69921875" style="1" customWidth="1"/>
    <col min="8201" max="8201" width="3.69921875" style="1" customWidth="1"/>
    <col min="8202" max="8438" width="8.796875" style="1"/>
    <col min="8439" max="8439" width="5.19921875" style="1" customWidth="1"/>
    <col min="8440" max="8442" width="6.3984375" style="1" customWidth="1"/>
    <col min="8443" max="8443" width="5.19921875" style="1" customWidth="1"/>
    <col min="8444" max="8446" width="6.3984375" style="1" customWidth="1"/>
    <col min="8447" max="8447" width="5.19921875" style="1" customWidth="1"/>
    <col min="8448" max="8450" width="6.3984375" style="1" customWidth="1"/>
    <col min="8451" max="8451" width="8.796875" style="1"/>
    <col min="8452" max="8452" width="7.69921875" style="1" customWidth="1"/>
    <col min="8453" max="8453" width="3.69921875" style="1" customWidth="1"/>
    <col min="8454" max="8454" width="7.69921875" style="1" customWidth="1"/>
    <col min="8455" max="8455" width="3.69921875" style="1" customWidth="1"/>
    <col min="8456" max="8456" width="7.69921875" style="1" customWidth="1"/>
    <col min="8457" max="8457" width="3.69921875" style="1" customWidth="1"/>
    <col min="8458" max="8694" width="8.796875" style="1"/>
    <col min="8695" max="8695" width="5.19921875" style="1" customWidth="1"/>
    <col min="8696" max="8698" width="6.3984375" style="1" customWidth="1"/>
    <col min="8699" max="8699" width="5.19921875" style="1" customWidth="1"/>
    <col min="8700" max="8702" width="6.3984375" style="1" customWidth="1"/>
    <col min="8703" max="8703" width="5.19921875" style="1" customWidth="1"/>
    <col min="8704" max="8706" width="6.3984375" style="1" customWidth="1"/>
    <col min="8707" max="8707" width="8.796875" style="1"/>
    <col min="8708" max="8708" width="7.69921875" style="1" customWidth="1"/>
    <col min="8709" max="8709" width="3.69921875" style="1" customWidth="1"/>
    <col min="8710" max="8710" width="7.69921875" style="1" customWidth="1"/>
    <col min="8711" max="8711" width="3.69921875" style="1" customWidth="1"/>
    <col min="8712" max="8712" width="7.69921875" style="1" customWidth="1"/>
    <col min="8713" max="8713" width="3.69921875" style="1" customWidth="1"/>
    <col min="8714" max="8950" width="8.796875" style="1"/>
    <col min="8951" max="8951" width="5.19921875" style="1" customWidth="1"/>
    <col min="8952" max="8954" width="6.3984375" style="1" customWidth="1"/>
    <col min="8955" max="8955" width="5.19921875" style="1" customWidth="1"/>
    <col min="8956" max="8958" width="6.3984375" style="1" customWidth="1"/>
    <col min="8959" max="8959" width="5.19921875" style="1" customWidth="1"/>
    <col min="8960" max="8962" width="6.3984375" style="1" customWidth="1"/>
    <col min="8963" max="8963" width="8.796875" style="1"/>
    <col min="8964" max="8964" width="7.69921875" style="1" customWidth="1"/>
    <col min="8965" max="8965" width="3.69921875" style="1" customWidth="1"/>
    <col min="8966" max="8966" width="7.69921875" style="1" customWidth="1"/>
    <col min="8967" max="8967" width="3.69921875" style="1" customWidth="1"/>
    <col min="8968" max="8968" width="7.69921875" style="1" customWidth="1"/>
    <col min="8969" max="8969" width="3.69921875" style="1" customWidth="1"/>
    <col min="8970" max="9206" width="8.796875" style="1"/>
    <col min="9207" max="9207" width="5.19921875" style="1" customWidth="1"/>
    <col min="9208" max="9210" width="6.3984375" style="1" customWidth="1"/>
    <col min="9211" max="9211" width="5.19921875" style="1" customWidth="1"/>
    <col min="9212" max="9214" width="6.3984375" style="1" customWidth="1"/>
    <col min="9215" max="9215" width="5.19921875" style="1" customWidth="1"/>
    <col min="9216" max="9218" width="6.3984375" style="1" customWidth="1"/>
    <col min="9219" max="9219" width="8.796875" style="1"/>
    <col min="9220" max="9220" width="7.69921875" style="1" customWidth="1"/>
    <col min="9221" max="9221" width="3.69921875" style="1" customWidth="1"/>
    <col min="9222" max="9222" width="7.69921875" style="1" customWidth="1"/>
    <col min="9223" max="9223" width="3.69921875" style="1" customWidth="1"/>
    <col min="9224" max="9224" width="7.69921875" style="1" customWidth="1"/>
    <col min="9225" max="9225" width="3.69921875" style="1" customWidth="1"/>
    <col min="9226" max="9462" width="8.796875" style="1"/>
    <col min="9463" max="9463" width="5.19921875" style="1" customWidth="1"/>
    <col min="9464" max="9466" width="6.3984375" style="1" customWidth="1"/>
    <col min="9467" max="9467" width="5.19921875" style="1" customWidth="1"/>
    <col min="9468" max="9470" width="6.3984375" style="1" customWidth="1"/>
    <col min="9471" max="9471" width="5.19921875" style="1" customWidth="1"/>
    <col min="9472" max="9474" width="6.3984375" style="1" customWidth="1"/>
    <col min="9475" max="9475" width="8.796875" style="1"/>
    <col min="9476" max="9476" width="7.69921875" style="1" customWidth="1"/>
    <col min="9477" max="9477" width="3.69921875" style="1" customWidth="1"/>
    <col min="9478" max="9478" width="7.69921875" style="1" customWidth="1"/>
    <col min="9479" max="9479" width="3.69921875" style="1" customWidth="1"/>
    <col min="9480" max="9480" width="7.69921875" style="1" customWidth="1"/>
    <col min="9481" max="9481" width="3.69921875" style="1" customWidth="1"/>
    <col min="9482" max="9718" width="8.796875" style="1"/>
    <col min="9719" max="9719" width="5.19921875" style="1" customWidth="1"/>
    <col min="9720" max="9722" width="6.3984375" style="1" customWidth="1"/>
    <col min="9723" max="9723" width="5.19921875" style="1" customWidth="1"/>
    <col min="9724" max="9726" width="6.3984375" style="1" customWidth="1"/>
    <col min="9727" max="9727" width="5.19921875" style="1" customWidth="1"/>
    <col min="9728" max="9730" width="6.3984375" style="1" customWidth="1"/>
    <col min="9731" max="9731" width="8.796875" style="1"/>
    <col min="9732" max="9732" width="7.69921875" style="1" customWidth="1"/>
    <col min="9733" max="9733" width="3.69921875" style="1" customWidth="1"/>
    <col min="9734" max="9734" width="7.69921875" style="1" customWidth="1"/>
    <col min="9735" max="9735" width="3.69921875" style="1" customWidth="1"/>
    <col min="9736" max="9736" width="7.69921875" style="1" customWidth="1"/>
    <col min="9737" max="9737" width="3.69921875" style="1" customWidth="1"/>
    <col min="9738" max="9974" width="8.796875" style="1"/>
    <col min="9975" max="9975" width="5.19921875" style="1" customWidth="1"/>
    <col min="9976" max="9978" width="6.3984375" style="1" customWidth="1"/>
    <col min="9979" max="9979" width="5.19921875" style="1" customWidth="1"/>
    <col min="9980" max="9982" width="6.3984375" style="1" customWidth="1"/>
    <col min="9983" max="9983" width="5.19921875" style="1" customWidth="1"/>
    <col min="9984" max="9986" width="6.3984375" style="1" customWidth="1"/>
    <col min="9987" max="9987" width="8.796875" style="1"/>
    <col min="9988" max="9988" width="7.69921875" style="1" customWidth="1"/>
    <col min="9989" max="9989" width="3.69921875" style="1" customWidth="1"/>
    <col min="9990" max="9990" width="7.69921875" style="1" customWidth="1"/>
    <col min="9991" max="9991" width="3.69921875" style="1" customWidth="1"/>
    <col min="9992" max="9992" width="7.69921875" style="1" customWidth="1"/>
    <col min="9993" max="9993" width="3.69921875" style="1" customWidth="1"/>
    <col min="9994" max="10230" width="8.796875" style="1"/>
    <col min="10231" max="10231" width="5.19921875" style="1" customWidth="1"/>
    <col min="10232" max="10234" width="6.3984375" style="1" customWidth="1"/>
    <col min="10235" max="10235" width="5.19921875" style="1" customWidth="1"/>
    <col min="10236" max="10238" width="6.3984375" style="1" customWidth="1"/>
    <col min="10239" max="10239" width="5.19921875" style="1" customWidth="1"/>
    <col min="10240" max="10242" width="6.3984375" style="1" customWidth="1"/>
    <col min="10243" max="10243" width="8.796875" style="1"/>
    <col min="10244" max="10244" width="7.69921875" style="1" customWidth="1"/>
    <col min="10245" max="10245" width="3.69921875" style="1" customWidth="1"/>
    <col min="10246" max="10246" width="7.69921875" style="1" customWidth="1"/>
    <col min="10247" max="10247" width="3.69921875" style="1" customWidth="1"/>
    <col min="10248" max="10248" width="7.69921875" style="1" customWidth="1"/>
    <col min="10249" max="10249" width="3.69921875" style="1" customWidth="1"/>
    <col min="10250" max="10486" width="8.796875" style="1"/>
    <col min="10487" max="10487" width="5.19921875" style="1" customWidth="1"/>
    <col min="10488" max="10490" width="6.3984375" style="1" customWidth="1"/>
    <col min="10491" max="10491" width="5.19921875" style="1" customWidth="1"/>
    <col min="10492" max="10494" width="6.3984375" style="1" customWidth="1"/>
    <col min="10495" max="10495" width="5.19921875" style="1" customWidth="1"/>
    <col min="10496" max="10498" width="6.3984375" style="1" customWidth="1"/>
    <col min="10499" max="10499" width="8.796875" style="1"/>
    <col min="10500" max="10500" width="7.69921875" style="1" customWidth="1"/>
    <col min="10501" max="10501" width="3.69921875" style="1" customWidth="1"/>
    <col min="10502" max="10502" width="7.69921875" style="1" customWidth="1"/>
    <col min="10503" max="10503" width="3.69921875" style="1" customWidth="1"/>
    <col min="10504" max="10504" width="7.69921875" style="1" customWidth="1"/>
    <col min="10505" max="10505" width="3.69921875" style="1" customWidth="1"/>
    <col min="10506" max="10742" width="8.796875" style="1"/>
    <col min="10743" max="10743" width="5.19921875" style="1" customWidth="1"/>
    <col min="10744" max="10746" width="6.3984375" style="1" customWidth="1"/>
    <col min="10747" max="10747" width="5.19921875" style="1" customWidth="1"/>
    <col min="10748" max="10750" width="6.3984375" style="1" customWidth="1"/>
    <col min="10751" max="10751" width="5.19921875" style="1" customWidth="1"/>
    <col min="10752" max="10754" width="6.3984375" style="1" customWidth="1"/>
    <col min="10755" max="10755" width="8.796875" style="1"/>
    <col min="10756" max="10756" width="7.69921875" style="1" customWidth="1"/>
    <col min="10757" max="10757" width="3.69921875" style="1" customWidth="1"/>
    <col min="10758" max="10758" width="7.69921875" style="1" customWidth="1"/>
    <col min="10759" max="10759" width="3.69921875" style="1" customWidth="1"/>
    <col min="10760" max="10760" width="7.69921875" style="1" customWidth="1"/>
    <col min="10761" max="10761" width="3.69921875" style="1" customWidth="1"/>
    <col min="10762" max="10998" width="8.796875" style="1"/>
    <col min="10999" max="10999" width="5.19921875" style="1" customWidth="1"/>
    <col min="11000" max="11002" width="6.3984375" style="1" customWidth="1"/>
    <col min="11003" max="11003" width="5.19921875" style="1" customWidth="1"/>
    <col min="11004" max="11006" width="6.3984375" style="1" customWidth="1"/>
    <col min="11007" max="11007" width="5.19921875" style="1" customWidth="1"/>
    <col min="11008" max="11010" width="6.3984375" style="1" customWidth="1"/>
    <col min="11011" max="11011" width="8.796875" style="1"/>
    <col min="11012" max="11012" width="7.69921875" style="1" customWidth="1"/>
    <col min="11013" max="11013" width="3.69921875" style="1" customWidth="1"/>
    <col min="11014" max="11014" width="7.69921875" style="1" customWidth="1"/>
    <col min="11015" max="11015" width="3.69921875" style="1" customWidth="1"/>
    <col min="11016" max="11016" width="7.69921875" style="1" customWidth="1"/>
    <col min="11017" max="11017" width="3.69921875" style="1" customWidth="1"/>
    <col min="11018" max="11254" width="8.796875" style="1"/>
    <col min="11255" max="11255" width="5.19921875" style="1" customWidth="1"/>
    <col min="11256" max="11258" width="6.3984375" style="1" customWidth="1"/>
    <col min="11259" max="11259" width="5.19921875" style="1" customWidth="1"/>
    <col min="11260" max="11262" width="6.3984375" style="1" customWidth="1"/>
    <col min="11263" max="11263" width="5.19921875" style="1" customWidth="1"/>
    <col min="11264" max="11266" width="6.3984375" style="1" customWidth="1"/>
    <col min="11267" max="11267" width="8.796875" style="1"/>
    <col min="11268" max="11268" width="7.69921875" style="1" customWidth="1"/>
    <col min="11269" max="11269" width="3.69921875" style="1" customWidth="1"/>
    <col min="11270" max="11270" width="7.69921875" style="1" customWidth="1"/>
    <col min="11271" max="11271" width="3.69921875" style="1" customWidth="1"/>
    <col min="11272" max="11272" width="7.69921875" style="1" customWidth="1"/>
    <col min="11273" max="11273" width="3.69921875" style="1" customWidth="1"/>
    <col min="11274" max="11510" width="8.796875" style="1"/>
    <col min="11511" max="11511" width="5.19921875" style="1" customWidth="1"/>
    <col min="11512" max="11514" width="6.3984375" style="1" customWidth="1"/>
    <col min="11515" max="11515" width="5.19921875" style="1" customWidth="1"/>
    <col min="11516" max="11518" width="6.3984375" style="1" customWidth="1"/>
    <col min="11519" max="11519" width="5.19921875" style="1" customWidth="1"/>
    <col min="11520" max="11522" width="6.3984375" style="1" customWidth="1"/>
    <col min="11523" max="11523" width="8.796875" style="1"/>
    <col min="11524" max="11524" width="7.69921875" style="1" customWidth="1"/>
    <col min="11525" max="11525" width="3.69921875" style="1" customWidth="1"/>
    <col min="11526" max="11526" width="7.69921875" style="1" customWidth="1"/>
    <col min="11527" max="11527" width="3.69921875" style="1" customWidth="1"/>
    <col min="11528" max="11528" width="7.69921875" style="1" customWidth="1"/>
    <col min="11529" max="11529" width="3.69921875" style="1" customWidth="1"/>
    <col min="11530" max="11766" width="8.796875" style="1"/>
    <col min="11767" max="11767" width="5.19921875" style="1" customWidth="1"/>
    <col min="11768" max="11770" width="6.3984375" style="1" customWidth="1"/>
    <col min="11771" max="11771" width="5.19921875" style="1" customWidth="1"/>
    <col min="11772" max="11774" width="6.3984375" style="1" customWidth="1"/>
    <col min="11775" max="11775" width="5.19921875" style="1" customWidth="1"/>
    <col min="11776" max="11778" width="6.3984375" style="1" customWidth="1"/>
    <col min="11779" max="11779" width="8.796875" style="1"/>
    <col min="11780" max="11780" width="7.69921875" style="1" customWidth="1"/>
    <col min="11781" max="11781" width="3.69921875" style="1" customWidth="1"/>
    <col min="11782" max="11782" width="7.69921875" style="1" customWidth="1"/>
    <col min="11783" max="11783" width="3.69921875" style="1" customWidth="1"/>
    <col min="11784" max="11784" width="7.69921875" style="1" customWidth="1"/>
    <col min="11785" max="11785" width="3.69921875" style="1" customWidth="1"/>
    <col min="11786" max="12022" width="8.796875" style="1"/>
    <col min="12023" max="12023" width="5.19921875" style="1" customWidth="1"/>
    <col min="12024" max="12026" width="6.3984375" style="1" customWidth="1"/>
    <col min="12027" max="12027" width="5.19921875" style="1" customWidth="1"/>
    <col min="12028" max="12030" width="6.3984375" style="1" customWidth="1"/>
    <col min="12031" max="12031" width="5.19921875" style="1" customWidth="1"/>
    <col min="12032" max="12034" width="6.3984375" style="1" customWidth="1"/>
    <col min="12035" max="12035" width="8.796875" style="1"/>
    <col min="12036" max="12036" width="7.69921875" style="1" customWidth="1"/>
    <col min="12037" max="12037" width="3.69921875" style="1" customWidth="1"/>
    <col min="12038" max="12038" width="7.69921875" style="1" customWidth="1"/>
    <col min="12039" max="12039" width="3.69921875" style="1" customWidth="1"/>
    <col min="12040" max="12040" width="7.69921875" style="1" customWidth="1"/>
    <col min="12041" max="12041" width="3.69921875" style="1" customWidth="1"/>
    <col min="12042" max="12278" width="8.796875" style="1"/>
    <col min="12279" max="12279" width="5.19921875" style="1" customWidth="1"/>
    <col min="12280" max="12282" width="6.3984375" style="1" customWidth="1"/>
    <col min="12283" max="12283" width="5.19921875" style="1" customWidth="1"/>
    <col min="12284" max="12286" width="6.3984375" style="1" customWidth="1"/>
    <col min="12287" max="12287" width="5.19921875" style="1" customWidth="1"/>
    <col min="12288" max="12290" width="6.3984375" style="1" customWidth="1"/>
    <col min="12291" max="12291" width="8.796875" style="1"/>
    <col min="12292" max="12292" width="7.69921875" style="1" customWidth="1"/>
    <col min="12293" max="12293" width="3.69921875" style="1" customWidth="1"/>
    <col min="12294" max="12294" width="7.69921875" style="1" customWidth="1"/>
    <col min="12295" max="12295" width="3.69921875" style="1" customWidth="1"/>
    <col min="12296" max="12296" width="7.69921875" style="1" customWidth="1"/>
    <col min="12297" max="12297" width="3.69921875" style="1" customWidth="1"/>
    <col min="12298" max="12534" width="8.796875" style="1"/>
    <col min="12535" max="12535" width="5.19921875" style="1" customWidth="1"/>
    <col min="12536" max="12538" width="6.3984375" style="1" customWidth="1"/>
    <col min="12539" max="12539" width="5.19921875" style="1" customWidth="1"/>
    <col min="12540" max="12542" width="6.3984375" style="1" customWidth="1"/>
    <col min="12543" max="12543" width="5.19921875" style="1" customWidth="1"/>
    <col min="12544" max="12546" width="6.3984375" style="1" customWidth="1"/>
    <col min="12547" max="12547" width="8.796875" style="1"/>
    <col min="12548" max="12548" width="7.69921875" style="1" customWidth="1"/>
    <col min="12549" max="12549" width="3.69921875" style="1" customWidth="1"/>
    <col min="12550" max="12550" width="7.69921875" style="1" customWidth="1"/>
    <col min="12551" max="12551" width="3.69921875" style="1" customWidth="1"/>
    <col min="12552" max="12552" width="7.69921875" style="1" customWidth="1"/>
    <col min="12553" max="12553" width="3.69921875" style="1" customWidth="1"/>
    <col min="12554" max="12790" width="8.796875" style="1"/>
    <col min="12791" max="12791" width="5.19921875" style="1" customWidth="1"/>
    <col min="12792" max="12794" width="6.3984375" style="1" customWidth="1"/>
    <col min="12795" max="12795" width="5.19921875" style="1" customWidth="1"/>
    <col min="12796" max="12798" width="6.3984375" style="1" customWidth="1"/>
    <col min="12799" max="12799" width="5.19921875" style="1" customWidth="1"/>
    <col min="12800" max="12802" width="6.3984375" style="1" customWidth="1"/>
    <col min="12803" max="12803" width="8.796875" style="1"/>
    <col min="12804" max="12804" width="7.69921875" style="1" customWidth="1"/>
    <col min="12805" max="12805" width="3.69921875" style="1" customWidth="1"/>
    <col min="12806" max="12806" width="7.69921875" style="1" customWidth="1"/>
    <col min="12807" max="12807" width="3.69921875" style="1" customWidth="1"/>
    <col min="12808" max="12808" width="7.69921875" style="1" customWidth="1"/>
    <col min="12809" max="12809" width="3.69921875" style="1" customWidth="1"/>
    <col min="12810" max="13046" width="8.796875" style="1"/>
    <col min="13047" max="13047" width="5.19921875" style="1" customWidth="1"/>
    <col min="13048" max="13050" width="6.3984375" style="1" customWidth="1"/>
    <col min="13051" max="13051" width="5.19921875" style="1" customWidth="1"/>
    <col min="13052" max="13054" width="6.3984375" style="1" customWidth="1"/>
    <col min="13055" max="13055" width="5.19921875" style="1" customWidth="1"/>
    <col min="13056" max="13058" width="6.3984375" style="1" customWidth="1"/>
    <col min="13059" max="13059" width="8.796875" style="1"/>
    <col min="13060" max="13060" width="7.69921875" style="1" customWidth="1"/>
    <col min="13061" max="13061" width="3.69921875" style="1" customWidth="1"/>
    <col min="13062" max="13062" width="7.69921875" style="1" customWidth="1"/>
    <col min="13063" max="13063" width="3.69921875" style="1" customWidth="1"/>
    <col min="13064" max="13064" width="7.69921875" style="1" customWidth="1"/>
    <col min="13065" max="13065" width="3.69921875" style="1" customWidth="1"/>
    <col min="13066" max="13302" width="8.796875" style="1"/>
    <col min="13303" max="13303" width="5.19921875" style="1" customWidth="1"/>
    <col min="13304" max="13306" width="6.3984375" style="1" customWidth="1"/>
    <col min="13307" max="13307" width="5.19921875" style="1" customWidth="1"/>
    <col min="13308" max="13310" width="6.3984375" style="1" customWidth="1"/>
    <col min="13311" max="13311" width="5.19921875" style="1" customWidth="1"/>
    <col min="13312" max="13314" width="6.3984375" style="1" customWidth="1"/>
    <col min="13315" max="13315" width="8.796875" style="1"/>
    <col min="13316" max="13316" width="7.69921875" style="1" customWidth="1"/>
    <col min="13317" max="13317" width="3.69921875" style="1" customWidth="1"/>
    <col min="13318" max="13318" width="7.69921875" style="1" customWidth="1"/>
    <col min="13319" max="13319" width="3.69921875" style="1" customWidth="1"/>
    <col min="13320" max="13320" width="7.69921875" style="1" customWidth="1"/>
    <col min="13321" max="13321" width="3.69921875" style="1" customWidth="1"/>
    <col min="13322" max="13558" width="8.796875" style="1"/>
    <col min="13559" max="13559" width="5.19921875" style="1" customWidth="1"/>
    <col min="13560" max="13562" width="6.3984375" style="1" customWidth="1"/>
    <col min="13563" max="13563" width="5.19921875" style="1" customWidth="1"/>
    <col min="13564" max="13566" width="6.3984375" style="1" customWidth="1"/>
    <col min="13567" max="13567" width="5.19921875" style="1" customWidth="1"/>
    <col min="13568" max="13570" width="6.3984375" style="1" customWidth="1"/>
    <col min="13571" max="13571" width="8.796875" style="1"/>
    <col min="13572" max="13572" width="7.69921875" style="1" customWidth="1"/>
    <col min="13573" max="13573" width="3.69921875" style="1" customWidth="1"/>
    <col min="13574" max="13574" width="7.69921875" style="1" customWidth="1"/>
    <col min="13575" max="13575" width="3.69921875" style="1" customWidth="1"/>
    <col min="13576" max="13576" width="7.69921875" style="1" customWidth="1"/>
    <col min="13577" max="13577" width="3.69921875" style="1" customWidth="1"/>
    <col min="13578" max="13814" width="8.796875" style="1"/>
    <col min="13815" max="13815" width="5.19921875" style="1" customWidth="1"/>
    <col min="13816" max="13818" width="6.3984375" style="1" customWidth="1"/>
    <col min="13819" max="13819" width="5.19921875" style="1" customWidth="1"/>
    <col min="13820" max="13822" width="6.3984375" style="1" customWidth="1"/>
    <col min="13823" max="13823" width="5.19921875" style="1" customWidth="1"/>
    <col min="13824" max="13826" width="6.3984375" style="1" customWidth="1"/>
    <col min="13827" max="13827" width="8.796875" style="1"/>
    <col min="13828" max="13828" width="7.69921875" style="1" customWidth="1"/>
    <col min="13829" max="13829" width="3.69921875" style="1" customWidth="1"/>
    <col min="13830" max="13830" width="7.69921875" style="1" customWidth="1"/>
    <col min="13831" max="13831" width="3.69921875" style="1" customWidth="1"/>
    <col min="13832" max="13832" width="7.69921875" style="1" customWidth="1"/>
    <col min="13833" max="13833" width="3.69921875" style="1" customWidth="1"/>
    <col min="13834" max="14070" width="8.796875" style="1"/>
    <col min="14071" max="14071" width="5.19921875" style="1" customWidth="1"/>
    <col min="14072" max="14074" width="6.3984375" style="1" customWidth="1"/>
    <col min="14075" max="14075" width="5.19921875" style="1" customWidth="1"/>
    <col min="14076" max="14078" width="6.3984375" style="1" customWidth="1"/>
    <col min="14079" max="14079" width="5.19921875" style="1" customWidth="1"/>
    <col min="14080" max="14082" width="6.3984375" style="1" customWidth="1"/>
    <col min="14083" max="14083" width="8.796875" style="1"/>
    <col min="14084" max="14084" width="7.69921875" style="1" customWidth="1"/>
    <col min="14085" max="14085" width="3.69921875" style="1" customWidth="1"/>
    <col min="14086" max="14086" width="7.69921875" style="1" customWidth="1"/>
    <col min="14087" max="14087" width="3.69921875" style="1" customWidth="1"/>
    <col min="14088" max="14088" width="7.69921875" style="1" customWidth="1"/>
    <col min="14089" max="14089" width="3.69921875" style="1" customWidth="1"/>
    <col min="14090" max="14326" width="8.796875" style="1"/>
    <col min="14327" max="14327" width="5.19921875" style="1" customWidth="1"/>
    <col min="14328" max="14330" width="6.3984375" style="1" customWidth="1"/>
    <col min="14331" max="14331" width="5.19921875" style="1" customWidth="1"/>
    <col min="14332" max="14334" width="6.3984375" style="1" customWidth="1"/>
    <col min="14335" max="14335" width="5.19921875" style="1" customWidth="1"/>
    <col min="14336" max="14338" width="6.3984375" style="1" customWidth="1"/>
    <col min="14339" max="14339" width="8.796875" style="1"/>
    <col min="14340" max="14340" width="7.69921875" style="1" customWidth="1"/>
    <col min="14341" max="14341" width="3.69921875" style="1" customWidth="1"/>
    <col min="14342" max="14342" width="7.69921875" style="1" customWidth="1"/>
    <col min="14343" max="14343" width="3.69921875" style="1" customWidth="1"/>
    <col min="14344" max="14344" width="7.69921875" style="1" customWidth="1"/>
    <col min="14345" max="14345" width="3.69921875" style="1" customWidth="1"/>
    <col min="14346" max="14582" width="8.796875" style="1"/>
    <col min="14583" max="14583" width="5.19921875" style="1" customWidth="1"/>
    <col min="14584" max="14586" width="6.3984375" style="1" customWidth="1"/>
    <col min="14587" max="14587" width="5.19921875" style="1" customWidth="1"/>
    <col min="14588" max="14590" width="6.3984375" style="1" customWidth="1"/>
    <col min="14591" max="14591" width="5.19921875" style="1" customWidth="1"/>
    <col min="14592" max="14594" width="6.3984375" style="1" customWidth="1"/>
    <col min="14595" max="14595" width="8.796875" style="1"/>
    <col min="14596" max="14596" width="7.69921875" style="1" customWidth="1"/>
    <col min="14597" max="14597" width="3.69921875" style="1" customWidth="1"/>
    <col min="14598" max="14598" width="7.69921875" style="1" customWidth="1"/>
    <col min="14599" max="14599" width="3.69921875" style="1" customWidth="1"/>
    <col min="14600" max="14600" width="7.69921875" style="1" customWidth="1"/>
    <col min="14601" max="14601" width="3.69921875" style="1" customWidth="1"/>
    <col min="14602" max="14838" width="8.796875" style="1"/>
    <col min="14839" max="14839" width="5.19921875" style="1" customWidth="1"/>
    <col min="14840" max="14842" width="6.3984375" style="1" customWidth="1"/>
    <col min="14843" max="14843" width="5.19921875" style="1" customWidth="1"/>
    <col min="14844" max="14846" width="6.3984375" style="1" customWidth="1"/>
    <col min="14847" max="14847" width="5.19921875" style="1" customWidth="1"/>
    <col min="14848" max="14850" width="6.3984375" style="1" customWidth="1"/>
    <col min="14851" max="14851" width="8.796875" style="1"/>
    <col min="14852" max="14852" width="7.69921875" style="1" customWidth="1"/>
    <col min="14853" max="14853" width="3.69921875" style="1" customWidth="1"/>
    <col min="14854" max="14854" width="7.69921875" style="1" customWidth="1"/>
    <col min="14855" max="14855" width="3.69921875" style="1" customWidth="1"/>
    <col min="14856" max="14856" width="7.69921875" style="1" customWidth="1"/>
    <col min="14857" max="14857" width="3.69921875" style="1" customWidth="1"/>
    <col min="14858" max="15094" width="8.796875" style="1"/>
    <col min="15095" max="15095" width="5.19921875" style="1" customWidth="1"/>
    <col min="15096" max="15098" width="6.3984375" style="1" customWidth="1"/>
    <col min="15099" max="15099" width="5.19921875" style="1" customWidth="1"/>
    <col min="15100" max="15102" width="6.3984375" style="1" customWidth="1"/>
    <col min="15103" max="15103" width="5.19921875" style="1" customWidth="1"/>
    <col min="15104" max="15106" width="6.3984375" style="1" customWidth="1"/>
    <col min="15107" max="15107" width="8.796875" style="1"/>
    <col min="15108" max="15108" width="7.69921875" style="1" customWidth="1"/>
    <col min="15109" max="15109" width="3.69921875" style="1" customWidth="1"/>
    <col min="15110" max="15110" width="7.69921875" style="1" customWidth="1"/>
    <col min="15111" max="15111" width="3.69921875" style="1" customWidth="1"/>
    <col min="15112" max="15112" width="7.69921875" style="1" customWidth="1"/>
    <col min="15113" max="15113" width="3.69921875" style="1" customWidth="1"/>
    <col min="15114" max="15350" width="8.796875" style="1"/>
    <col min="15351" max="15351" width="5.19921875" style="1" customWidth="1"/>
    <col min="15352" max="15354" width="6.3984375" style="1" customWidth="1"/>
    <col min="15355" max="15355" width="5.19921875" style="1" customWidth="1"/>
    <col min="15356" max="15358" width="6.3984375" style="1" customWidth="1"/>
    <col min="15359" max="15359" width="5.19921875" style="1" customWidth="1"/>
    <col min="15360" max="15362" width="6.3984375" style="1" customWidth="1"/>
    <col min="15363" max="15363" width="8.796875" style="1"/>
    <col min="15364" max="15364" width="7.69921875" style="1" customWidth="1"/>
    <col min="15365" max="15365" width="3.69921875" style="1" customWidth="1"/>
    <col min="15366" max="15366" width="7.69921875" style="1" customWidth="1"/>
    <col min="15367" max="15367" width="3.69921875" style="1" customWidth="1"/>
    <col min="15368" max="15368" width="7.69921875" style="1" customWidth="1"/>
    <col min="15369" max="15369" width="3.69921875" style="1" customWidth="1"/>
    <col min="15370" max="15606" width="8.796875" style="1"/>
    <col min="15607" max="15607" width="5.19921875" style="1" customWidth="1"/>
    <col min="15608" max="15610" width="6.3984375" style="1" customWidth="1"/>
    <col min="15611" max="15611" width="5.19921875" style="1" customWidth="1"/>
    <col min="15612" max="15614" width="6.3984375" style="1" customWidth="1"/>
    <col min="15615" max="15615" width="5.19921875" style="1" customWidth="1"/>
    <col min="15616" max="15618" width="6.3984375" style="1" customWidth="1"/>
    <col min="15619" max="15619" width="8.796875" style="1"/>
    <col min="15620" max="15620" width="7.69921875" style="1" customWidth="1"/>
    <col min="15621" max="15621" width="3.69921875" style="1" customWidth="1"/>
    <col min="15622" max="15622" width="7.69921875" style="1" customWidth="1"/>
    <col min="15623" max="15623" width="3.69921875" style="1" customWidth="1"/>
    <col min="15624" max="15624" width="7.69921875" style="1" customWidth="1"/>
    <col min="15625" max="15625" width="3.69921875" style="1" customWidth="1"/>
    <col min="15626" max="15862" width="8.796875" style="1"/>
    <col min="15863" max="15863" width="5.19921875" style="1" customWidth="1"/>
    <col min="15864" max="15866" width="6.3984375" style="1" customWidth="1"/>
    <col min="15867" max="15867" width="5.19921875" style="1" customWidth="1"/>
    <col min="15868" max="15870" width="6.3984375" style="1" customWidth="1"/>
    <col min="15871" max="15871" width="5.19921875" style="1" customWidth="1"/>
    <col min="15872" max="15874" width="6.3984375" style="1" customWidth="1"/>
    <col min="15875" max="15875" width="8.796875" style="1"/>
    <col min="15876" max="15876" width="7.69921875" style="1" customWidth="1"/>
    <col min="15877" max="15877" width="3.69921875" style="1" customWidth="1"/>
    <col min="15878" max="15878" width="7.69921875" style="1" customWidth="1"/>
    <col min="15879" max="15879" width="3.69921875" style="1" customWidth="1"/>
    <col min="15880" max="15880" width="7.69921875" style="1" customWidth="1"/>
    <col min="15881" max="15881" width="3.69921875" style="1" customWidth="1"/>
    <col min="15882" max="16118" width="8.796875" style="1"/>
    <col min="16119" max="16119" width="5.19921875" style="1" customWidth="1"/>
    <col min="16120" max="16122" width="6.3984375" style="1" customWidth="1"/>
    <col min="16123" max="16123" width="5.19921875" style="1" customWidth="1"/>
    <col min="16124" max="16126" width="6.3984375" style="1" customWidth="1"/>
    <col min="16127" max="16127" width="5.19921875" style="1" customWidth="1"/>
    <col min="16128" max="16130" width="6.3984375" style="1" customWidth="1"/>
    <col min="16131" max="16131" width="8.796875" style="1"/>
    <col min="16132" max="16132" width="7.69921875" style="1" customWidth="1"/>
    <col min="16133" max="16133" width="3.69921875" style="1" customWidth="1"/>
    <col min="16134" max="16134" width="7.69921875" style="1" customWidth="1"/>
    <col min="16135" max="16135" width="3.69921875" style="1" customWidth="1"/>
    <col min="16136" max="16136" width="7.69921875" style="1" customWidth="1"/>
    <col min="16137" max="16137" width="3.69921875" style="1" customWidth="1"/>
    <col min="16138" max="16384" width="8.796875" style="1"/>
  </cols>
  <sheetData>
    <row r="1" spans="1:12" s="31" customFormat="1" ht="24" customHeight="1" thickBot="1">
      <c r="A1" s="24"/>
      <c r="B1" s="25" t="s">
        <v>39</v>
      </c>
      <c r="C1" s="26"/>
      <c r="D1" s="27"/>
      <c r="E1" s="28"/>
      <c r="F1" s="29"/>
      <c r="G1" s="22" t="s">
        <v>165</v>
      </c>
      <c r="H1" s="29"/>
      <c r="I1" s="28"/>
      <c r="J1" s="29"/>
      <c r="K1" s="60" t="s">
        <v>119</v>
      </c>
      <c r="L1" s="30"/>
    </row>
    <row r="2" spans="1:12" s="4" customFormat="1" ht="21" customHeight="1">
      <c r="A2" s="11" t="s">
        <v>1</v>
      </c>
      <c r="B2" s="8" t="s">
        <v>2</v>
      </c>
      <c r="C2" s="8" t="s">
        <v>3</v>
      </c>
      <c r="D2" s="9" t="s">
        <v>4</v>
      </c>
      <c r="E2" s="11" t="s">
        <v>1</v>
      </c>
      <c r="F2" s="8" t="s">
        <v>2</v>
      </c>
      <c r="G2" s="8" t="s">
        <v>3</v>
      </c>
      <c r="H2" s="9" t="s">
        <v>4</v>
      </c>
      <c r="I2" s="11" t="s">
        <v>1</v>
      </c>
      <c r="J2" s="8" t="s">
        <v>2</v>
      </c>
      <c r="K2" s="8" t="s">
        <v>3</v>
      </c>
      <c r="L2" s="16" t="s">
        <v>4</v>
      </c>
    </row>
    <row r="3" spans="1:12" s="6" customFormat="1" ht="25.5" customHeight="1">
      <c r="A3" s="10" t="s">
        <v>6</v>
      </c>
      <c r="B3" s="44">
        <v>1311</v>
      </c>
      <c r="C3" s="44">
        <v>665</v>
      </c>
      <c r="D3" s="44">
        <v>646</v>
      </c>
      <c r="E3" s="103" t="s">
        <v>7</v>
      </c>
      <c r="F3" s="132">
        <v>2389</v>
      </c>
      <c r="G3" s="132">
        <v>1239</v>
      </c>
      <c r="H3" s="156">
        <v>1150</v>
      </c>
      <c r="I3" s="10" t="s">
        <v>8</v>
      </c>
      <c r="J3" s="44">
        <v>2382</v>
      </c>
      <c r="K3" s="44">
        <v>1166</v>
      </c>
      <c r="L3" s="44">
        <v>1216</v>
      </c>
    </row>
    <row r="4" spans="1:12" s="35" customFormat="1" ht="15.75" customHeight="1">
      <c r="A4" s="17">
        <v>0</v>
      </c>
      <c r="B4" s="157">
        <v>211</v>
      </c>
      <c r="C4" s="157">
        <v>116</v>
      </c>
      <c r="D4" s="157">
        <v>95</v>
      </c>
      <c r="E4" s="188">
        <v>35</v>
      </c>
      <c r="F4" s="157">
        <v>438</v>
      </c>
      <c r="G4" s="157">
        <v>232</v>
      </c>
      <c r="H4" s="158">
        <v>206</v>
      </c>
      <c r="I4" s="189">
        <v>70</v>
      </c>
      <c r="J4" s="157">
        <v>504</v>
      </c>
      <c r="K4" s="157">
        <v>255</v>
      </c>
      <c r="L4" s="157">
        <v>249</v>
      </c>
    </row>
    <row r="5" spans="1:12" s="35" customFormat="1" ht="15.75" customHeight="1">
      <c r="A5" s="17">
        <v>1</v>
      </c>
      <c r="B5" s="157">
        <v>254</v>
      </c>
      <c r="C5" s="157">
        <v>123</v>
      </c>
      <c r="D5" s="157">
        <v>131</v>
      </c>
      <c r="E5" s="188">
        <v>36</v>
      </c>
      <c r="F5" s="157">
        <v>433</v>
      </c>
      <c r="G5" s="157">
        <v>227</v>
      </c>
      <c r="H5" s="158">
        <v>206</v>
      </c>
      <c r="I5" s="189">
        <v>71</v>
      </c>
      <c r="J5" s="157">
        <v>414</v>
      </c>
      <c r="K5" s="157">
        <v>192</v>
      </c>
      <c r="L5" s="157">
        <v>222</v>
      </c>
    </row>
    <row r="6" spans="1:12" s="35" customFormat="1" ht="15.75" customHeight="1">
      <c r="A6" s="17">
        <v>2</v>
      </c>
      <c r="B6" s="157">
        <v>269</v>
      </c>
      <c r="C6" s="157">
        <v>124</v>
      </c>
      <c r="D6" s="157">
        <v>145</v>
      </c>
      <c r="E6" s="188">
        <v>37</v>
      </c>
      <c r="F6" s="157">
        <v>460</v>
      </c>
      <c r="G6" s="157">
        <v>236</v>
      </c>
      <c r="H6" s="158">
        <v>224</v>
      </c>
      <c r="I6" s="189">
        <v>72</v>
      </c>
      <c r="J6" s="157">
        <v>459</v>
      </c>
      <c r="K6" s="157">
        <v>226</v>
      </c>
      <c r="L6" s="157">
        <v>233</v>
      </c>
    </row>
    <row r="7" spans="1:12" s="35" customFormat="1" ht="15.75" customHeight="1">
      <c r="A7" s="17">
        <v>3</v>
      </c>
      <c r="B7" s="157">
        <v>292</v>
      </c>
      <c r="C7" s="157">
        <v>154</v>
      </c>
      <c r="D7" s="157">
        <v>138</v>
      </c>
      <c r="E7" s="188">
        <v>38</v>
      </c>
      <c r="F7" s="157">
        <v>529</v>
      </c>
      <c r="G7" s="157">
        <v>278</v>
      </c>
      <c r="H7" s="158">
        <v>251</v>
      </c>
      <c r="I7" s="189">
        <v>73</v>
      </c>
      <c r="J7" s="157">
        <v>493</v>
      </c>
      <c r="K7" s="157">
        <v>229</v>
      </c>
      <c r="L7" s="157">
        <v>264</v>
      </c>
    </row>
    <row r="8" spans="1:12" s="35" customFormat="1" ht="18" customHeight="1">
      <c r="A8" s="19">
        <v>4</v>
      </c>
      <c r="B8" s="159">
        <v>285</v>
      </c>
      <c r="C8" s="159">
        <v>148</v>
      </c>
      <c r="D8" s="159">
        <v>137</v>
      </c>
      <c r="E8" s="190">
        <v>39</v>
      </c>
      <c r="F8" s="159">
        <v>529</v>
      </c>
      <c r="G8" s="159">
        <v>266</v>
      </c>
      <c r="H8" s="160">
        <v>263</v>
      </c>
      <c r="I8" s="191">
        <v>74</v>
      </c>
      <c r="J8" s="159">
        <v>512</v>
      </c>
      <c r="K8" s="159">
        <v>264</v>
      </c>
      <c r="L8" s="159">
        <v>248</v>
      </c>
    </row>
    <row r="9" spans="1:12" s="6" customFormat="1" ht="25.5" customHeight="1">
      <c r="A9" s="10" t="s">
        <v>10</v>
      </c>
      <c r="B9" s="44">
        <v>1732</v>
      </c>
      <c r="C9" s="44">
        <v>875</v>
      </c>
      <c r="D9" s="44">
        <v>857</v>
      </c>
      <c r="E9" s="98" t="s">
        <v>11</v>
      </c>
      <c r="F9" s="44">
        <v>2689</v>
      </c>
      <c r="G9" s="44">
        <v>1378</v>
      </c>
      <c r="H9" s="102">
        <v>1311</v>
      </c>
      <c r="I9" s="10" t="s">
        <v>12</v>
      </c>
      <c r="J9" s="44">
        <v>2435</v>
      </c>
      <c r="K9" s="44">
        <v>1152</v>
      </c>
      <c r="L9" s="44">
        <v>1283</v>
      </c>
    </row>
    <row r="10" spans="1:12" s="35" customFormat="1" ht="15.75" customHeight="1">
      <c r="A10" s="17">
        <v>5</v>
      </c>
      <c r="B10" s="157">
        <v>333</v>
      </c>
      <c r="C10" s="157">
        <v>168</v>
      </c>
      <c r="D10" s="157">
        <v>165</v>
      </c>
      <c r="E10" s="188">
        <v>40</v>
      </c>
      <c r="F10" s="157">
        <v>514</v>
      </c>
      <c r="G10" s="157">
        <v>260</v>
      </c>
      <c r="H10" s="158">
        <v>254</v>
      </c>
      <c r="I10" s="189">
        <v>75</v>
      </c>
      <c r="J10" s="157">
        <v>541</v>
      </c>
      <c r="K10" s="157">
        <v>239</v>
      </c>
      <c r="L10" s="157">
        <v>302</v>
      </c>
    </row>
    <row r="11" spans="1:12" s="35" customFormat="1" ht="15.75" customHeight="1">
      <c r="A11" s="17">
        <v>6</v>
      </c>
      <c r="B11" s="157">
        <v>348</v>
      </c>
      <c r="C11" s="157">
        <v>191</v>
      </c>
      <c r="D11" s="157">
        <v>157</v>
      </c>
      <c r="E11" s="188">
        <v>41</v>
      </c>
      <c r="F11" s="157">
        <v>552</v>
      </c>
      <c r="G11" s="157">
        <v>272</v>
      </c>
      <c r="H11" s="158">
        <v>280</v>
      </c>
      <c r="I11" s="189">
        <v>76</v>
      </c>
      <c r="J11" s="157">
        <v>560</v>
      </c>
      <c r="K11" s="157">
        <v>276</v>
      </c>
      <c r="L11" s="157">
        <v>284</v>
      </c>
    </row>
    <row r="12" spans="1:12" s="35" customFormat="1" ht="15.75" customHeight="1">
      <c r="A12" s="17">
        <v>7</v>
      </c>
      <c r="B12" s="157">
        <v>306</v>
      </c>
      <c r="C12" s="157">
        <v>148</v>
      </c>
      <c r="D12" s="157">
        <v>158</v>
      </c>
      <c r="E12" s="188">
        <v>42</v>
      </c>
      <c r="F12" s="157">
        <v>529</v>
      </c>
      <c r="G12" s="157">
        <v>289</v>
      </c>
      <c r="H12" s="158">
        <v>240</v>
      </c>
      <c r="I12" s="189">
        <v>77</v>
      </c>
      <c r="J12" s="157">
        <v>549</v>
      </c>
      <c r="K12" s="157">
        <v>261</v>
      </c>
      <c r="L12" s="157">
        <v>288</v>
      </c>
    </row>
    <row r="13" spans="1:12" s="35" customFormat="1" ht="15.75" customHeight="1">
      <c r="A13" s="17">
        <v>8</v>
      </c>
      <c r="B13" s="157">
        <v>358</v>
      </c>
      <c r="C13" s="157">
        <v>175</v>
      </c>
      <c r="D13" s="157">
        <v>183</v>
      </c>
      <c r="E13" s="188">
        <v>43</v>
      </c>
      <c r="F13" s="157">
        <v>550</v>
      </c>
      <c r="G13" s="157">
        <v>274</v>
      </c>
      <c r="H13" s="158">
        <v>276</v>
      </c>
      <c r="I13" s="189">
        <v>78</v>
      </c>
      <c r="J13" s="157">
        <v>471</v>
      </c>
      <c r="K13" s="157">
        <v>231</v>
      </c>
      <c r="L13" s="157">
        <v>240</v>
      </c>
    </row>
    <row r="14" spans="1:12" s="35" customFormat="1" ht="18" customHeight="1">
      <c r="A14" s="19">
        <v>9</v>
      </c>
      <c r="B14" s="159">
        <v>387</v>
      </c>
      <c r="C14" s="159">
        <v>193</v>
      </c>
      <c r="D14" s="159">
        <v>194</v>
      </c>
      <c r="E14" s="190">
        <v>44</v>
      </c>
      <c r="F14" s="159">
        <v>544</v>
      </c>
      <c r="G14" s="159">
        <v>283</v>
      </c>
      <c r="H14" s="160">
        <v>261</v>
      </c>
      <c r="I14" s="191">
        <v>79</v>
      </c>
      <c r="J14" s="159">
        <v>314</v>
      </c>
      <c r="K14" s="159">
        <v>145</v>
      </c>
      <c r="L14" s="159">
        <v>169</v>
      </c>
    </row>
    <row r="15" spans="1:12" s="6" customFormat="1" ht="25.5" customHeight="1">
      <c r="A15" s="10" t="s">
        <v>19</v>
      </c>
      <c r="B15" s="44">
        <v>1966</v>
      </c>
      <c r="C15" s="44">
        <v>1065</v>
      </c>
      <c r="D15" s="44">
        <v>901</v>
      </c>
      <c r="E15" s="98" t="s">
        <v>20</v>
      </c>
      <c r="F15" s="44">
        <v>2789</v>
      </c>
      <c r="G15" s="44">
        <v>1435</v>
      </c>
      <c r="H15" s="102">
        <v>1354</v>
      </c>
      <c r="I15" s="10" t="s">
        <v>21</v>
      </c>
      <c r="J15" s="44">
        <v>1788</v>
      </c>
      <c r="K15" s="44">
        <v>769</v>
      </c>
      <c r="L15" s="44">
        <v>1019</v>
      </c>
    </row>
    <row r="16" spans="1:12" s="35" customFormat="1" ht="15.75" customHeight="1">
      <c r="A16" s="17">
        <v>10</v>
      </c>
      <c r="B16" s="157">
        <v>383</v>
      </c>
      <c r="C16" s="157">
        <v>216</v>
      </c>
      <c r="D16" s="157">
        <v>167</v>
      </c>
      <c r="E16" s="188">
        <v>45</v>
      </c>
      <c r="F16" s="157">
        <v>541</v>
      </c>
      <c r="G16" s="157">
        <v>259</v>
      </c>
      <c r="H16" s="158">
        <v>282</v>
      </c>
      <c r="I16" s="189">
        <v>80</v>
      </c>
      <c r="J16" s="157">
        <v>336</v>
      </c>
      <c r="K16" s="157">
        <v>144</v>
      </c>
      <c r="L16" s="157">
        <v>192</v>
      </c>
    </row>
    <row r="17" spans="1:13" s="35" customFormat="1" ht="15.75" customHeight="1">
      <c r="A17" s="17">
        <v>11</v>
      </c>
      <c r="B17" s="157">
        <v>402</v>
      </c>
      <c r="C17" s="157">
        <v>237</v>
      </c>
      <c r="D17" s="157">
        <v>165</v>
      </c>
      <c r="E17" s="188">
        <v>46</v>
      </c>
      <c r="F17" s="157">
        <v>554</v>
      </c>
      <c r="G17" s="157">
        <v>292</v>
      </c>
      <c r="H17" s="158">
        <v>262</v>
      </c>
      <c r="I17" s="189">
        <v>81</v>
      </c>
      <c r="J17" s="157">
        <v>381</v>
      </c>
      <c r="K17" s="157">
        <v>168</v>
      </c>
      <c r="L17" s="157">
        <v>213</v>
      </c>
    </row>
    <row r="18" spans="1:13" s="35" customFormat="1" ht="15.75" customHeight="1">
      <c r="A18" s="17">
        <v>12</v>
      </c>
      <c r="B18" s="157">
        <v>384</v>
      </c>
      <c r="C18" s="157">
        <v>207</v>
      </c>
      <c r="D18" s="157">
        <v>177</v>
      </c>
      <c r="E18" s="188">
        <v>47</v>
      </c>
      <c r="F18" s="157">
        <v>546</v>
      </c>
      <c r="G18" s="157">
        <v>275</v>
      </c>
      <c r="H18" s="158">
        <v>271</v>
      </c>
      <c r="I18" s="189">
        <v>82</v>
      </c>
      <c r="J18" s="157">
        <v>365</v>
      </c>
      <c r="K18" s="157">
        <v>158</v>
      </c>
      <c r="L18" s="157">
        <v>207</v>
      </c>
    </row>
    <row r="19" spans="1:13" s="35" customFormat="1" ht="15.75" customHeight="1">
      <c r="A19" s="17">
        <v>13</v>
      </c>
      <c r="B19" s="157">
        <v>390</v>
      </c>
      <c r="C19" s="157">
        <v>199</v>
      </c>
      <c r="D19" s="157">
        <v>191</v>
      </c>
      <c r="E19" s="188">
        <v>48</v>
      </c>
      <c r="F19" s="157">
        <v>564</v>
      </c>
      <c r="G19" s="157">
        <v>313</v>
      </c>
      <c r="H19" s="158">
        <v>251</v>
      </c>
      <c r="I19" s="189">
        <v>83</v>
      </c>
      <c r="J19" s="157">
        <v>369</v>
      </c>
      <c r="K19" s="157">
        <v>156</v>
      </c>
      <c r="L19" s="157">
        <v>213</v>
      </c>
    </row>
    <row r="20" spans="1:13" s="35" customFormat="1" ht="18" customHeight="1">
      <c r="A20" s="19">
        <v>14</v>
      </c>
      <c r="B20" s="159">
        <v>407</v>
      </c>
      <c r="C20" s="159">
        <v>206</v>
      </c>
      <c r="D20" s="159">
        <v>201</v>
      </c>
      <c r="E20" s="190">
        <v>49</v>
      </c>
      <c r="F20" s="159">
        <v>584</v>
      </c>
      <c r="G20" s="159">
        <v>296</v>
      </c>
      <c r="H20" s="160">
        <v>288</v>
      </c>
      <c r="I20" s="191">
        <v>84</v>
      </c>
      <c r="J20" s="159">
        <v>337</v>
      </c>
      <c r="K20" s="159">
        <v>143</v>
      </c>
      <c r="L20" s="159">
        <v>194</v>
      </c>
    </row>
    <row r="21" spans="1:13" s="6" customFormat="1" ht="25.5" customHeight="1">
      <c r="A21" s="10" t="s">
        <v>22</v>
      </c>
      <c r="B21" s="44">
        <v>1961</v>
      </c>
      <c r="C21" s="44">
        <v>1020</v>
      </c>
      <c r="D21" s="44">
        <v>941</v>
      </c>
      <c r="E21" s="98" t="s">
        <v>23</v>
      </c>
      <c r="F21" s="44">
        <v>2912</v>
      </c>
      <c r="G21" s="44">
        <v>1505</v>
      </c>
      <c r="H21" s="192">
        <v>1407</v>
      </c>
      <c r="I21" s="10" t="s">
        <v>24</v>
      </c>
      <c r="J21" s="44">
        <v>1144</v>
      </c>
      <c r="K21" s="44">
        <v>473</v>
      </c>
      <c r="L21" s="44">
        <v>671</v>
      </c>
    </row>
    <row r="22" spans="1:13" s="35" customFormat="1" ht="15.75" customHeight="1">
      <c r="A22" s="17">
        <v>15</v>
      </c>
      <c r="B22" s="157">
        <v>405</v>
      </c>
      <c r="C22" s="157">
        <v>231</v>
      </c>
      <c r="D22" s="157">
        <v>174</v>
      </c>
      <c r="E22" s="188">
        <v>50</v>
      </c>
      <c r="F22" s="157">
        <v>546</v>
      </c>
      <c r="G22" s="157">
        <v>285</v>
      </c>
      <c r="H22" s="158">
        <v>261</v>
      </c>
      <c r="I22" s="189">
        <v>85</v>
      </c>
      <c r="J22" s="157">
        <v>300</v>
      </c>
      <c r="K22" s="157">
        <v>124</v>
      </c>
      <c r="L22" s="157">
        <v>176</v>
      </c>
    </row>
    <row r="23" spans="1:13" s="35" customFormat="1" ht="15.75" customHeight="1">
      <c r="A23" s="17">
        <v>16</v>
      </c>
      <c r="B23" s="157">
        <v>402</v>
      </c>
      <c r="C23" s="157">
        <v>200</v>
      </c>
      <c r="D23" s="157">
        <v>202</v>
      </c>
      <c r="E23" s="188">
        <v>51</v>
      </c>
      <c r="F23" s="157">
        <v>596</v>
      </c>
      <c r="G23" s="157">
        <v>316</v>
      </c>
      <c r="H23" s="158">
        <v>280</v>
      </c>
      <c r="I23" s="189">
        <v>86</v>
      </c>
      <c r="J23" s="157">
        <v>221</v>
      </c>
      <c r="K23" s="157">
        <v>102</v>
      </c>
      <c r="L23" s="157">
        <v>119</v>
      </c>
    </row>
    <row r="24" spans="1:13" s="35" customFormat="1" ht="15.75" customHeight="1">
      <c r="A24" s="17">
        <v>17</v>
      </c>
      <c r="B24" s="157">
        <v>371</v>
      </c>
      <c r="C24" s="157">
        <v>189</v>
      </c>
      <c r="D24" s="157">
        <v>182</v>
      </c>
      <c r="E24" s="188">
        <v>52</v>
      </c>
      <c r="F24" s="157">
        <v>586</v>
      </c>
      <c r="G24" s="157">
        <v>296</v>
      </c>
      <c r="H24" s="158">
        <v>290</v>
      </c>
      <c r="I24" s="189">
        <v>87</v>
      </c>
      <c r="J24" s="157">
        <v>228</v>
      </c>
      <c r="K24" s="157">
        <v>84</v>
      </c>
      <c r="L24" s="157">
        <v>144</v>
      </c>
    </row>
    <row r="25" spans="1:13" s="35" customFormat="1" ht="15.75" customHeight="1">
      <c r="A25" s="17">
        <v>18</v>
      </c>
      <c r="B25" s="157">
        <v>390</v>
      </c>
      <c r="C25" s="157">
        <v>200</v>
      </c>
      <c r="D25" s="157">
        <v>190</v>
      </c>
      <c r="E25" s="188">
        <v>53</v>
      </c>
      <c r="F25" s="157">
        <v>572</v>
      </c>
      <c r="G25" s="157">
        <v>294</v>
      </c>
      <c r="H25" s="158">
        <v>278</v>
      </c>
      <c r="I25" s="189">
        <v>88</v>
      </c>
      <c r="J25" s="157">
        <v>190</v>
      </c>
      <c r="K25" s="157">
        <v>88</v>
      </c>
      <c r="L25" s="157">
        <v>102</v>
      </c>
    </row>
    <row r="26" spans="1:13" s="35" customFormat="1" ht="18" customHeight="1">
      <c r="A26" s="19">
        <v>19</v>
      </c>
      <c r="B26" s="159">
        <v>393</v>
      </c>
      <c r="C26" s="159">
        <v>200</v>
      </c>
      <c r="D26" s="159">
        <v>193</v>
      </c>
      <c r="E26" s="190">
        <v>54</v>
      </c>
      <c r="F26" s="159">
        <v>612</v>
      </c>
      <c r="G26" s="159">
        <v>314</v>
      </c>
      <c r="H26" s="160">
        <v>298</v>
      </c>
      <c r="I26" s="191">
        <v>89</v>
      </c>
      <c r="J26" s="159">
        <v>205</v>
      </c>
      <c r="K26" s="159">
        <v>75</v>
      </c>
      <c r="L26" s="159">
        <v>130</v>
      </c>
      <c r="M26" s="100"/>
    </row>
    <row r="27" spans="1:13" s="6" customFormat="1" ht="25.5" customHeight="1">
      <c r="A27" s="10" t="s">
        <v>25</v>
      </c>
      <c r="B27" s="44">
        <v>1848</v>
      </c>
      <c r="C27" s="44">
        <v>965</v>
      </c>
      <c r="D27" s="44">
        <v>883</v>
      </c>
      <c r="E27" s="98" t="s">
        <v>26</v>
      </c>
      <c r="F27" s="44">
        <v>2530</v>
      </c>
      <c r="G27" s="44">
        <v>1273</v>
      </c>
      <c r="H27" s="102">
        <v>1257</v>
      </c>
      <c r="I27" s="10" t="s">
        <v>27</v>
      </c>
      <c r="J27" s="44">
        <v>610</v>
      </c>
      <c r="K27" s="44">
        <v>185</v>
      </c>
      <c r="L27" s="44">
        <v>425</v>
      </c>
    </row>
    <row r="28" spans="1:13" s="35" customFormat="1" ht="15.75" customHeight="1">
      <c r="A28" s="17">
        <v>20</v>
      </c>
      <c r="B28" s="157">
        <v>372</v>
      </c>
      <c r="C28" s="157">
        <v>195</v>
      </c>
      <c r="D28" s="157">
        <v>177</v>
      </c>
      <c r="E28" s="188">
        <v>55</v>
      </c>
      <c r="F28" s="157">
        <v>574</v>
      </c>
      <c r="G28" s="157">
        <v>273</v>
      </c>
      <c r="H28" s="158">
        <v>301</v>
      </c>
      <c r="I28" s="189">
        <v>90</v>
      </c>
      <c r="J28" s="157">
        <v>160</v>
      </c>
      <c r="K28" s="157">
        <v>58</v>
      </c>
      <c r="L28" s="157">
        <v>102</v>
      </c>
    </row>
    <row r="29" spans="1:13" s="35" customFormat="1" ht="15.75" customHeight="1">
      <c r="A29" s="17">
        <v>21</v>
      </c>
      <c r="B29" s="157">
        <v>355</v>
      </c>
      <c r="C29" s="157">
        <v>171</v>
      </c>
      <c r="D29" s="157">
        <v>184</v>
      </c>
      <c r="E29" s="188">
        <v>56</v>
      </c>
      <c r="F29" s="157">
        <v>528</v>
      </c>
      <c r="G29" s="157">
        <v>294</v>
      </c>
      <c r="H29" s="158">
        <v>234</v>
      </c>
      <c r="I29" s="189">
        <v>91</v>
      </c>
      <c r="J29" s="157">
        <v>151</v>
      </c>
      <c r="K29" s="157">
        <v>43</v>
      </c>
      <c r="L29" s="157">
        <v>108</v>
      </c>
    </row>
    <row r="30" spans="1:13" s="35" customFormat="1" ht="15.75" customHeight="1">
      <c r="A30" s="17">
        <v>22</v>
      </c>
      <c r="B30" s="157">
        <v>367</v>
      </c>
      <c r="C30" s="157">
        <v>205</v>
      </c>
      <c r="D30" s="157">
        <v>162</v>
      </c>
      <c r="E30" s="188">
        <v>57</v>
      </c>
      <c r="F30" s="157">
        <v>555</v>
      </c>
      <c r="G30" s="157">
        <v>277</v>
      </c>
      <c r="H30" s="158">
        <v>278</v>
      </c>
      <c r="I30" s="189">
        <v>92</v>
      </c>
      <c r="J30" s="157">
        <v>113</v>
      </c>
      <c r="K30" s="157">
        <v>36</v>
      </c>
      <c r="L30" s="157">
        <v>77</v>
      </c>
    </row>
    <row r="31" spans="1:13" s="35" customFormat="1" ht="15.75" customHeight="1">
      <c r="A31" s="17">
        <v>23</v>
      </c>
      <c r="B31" s="157">
        <v>370</v>
      </c>
      <c r="C31" s="157">
        <v>200</v>
      </c>
      <c r="D31" s="157">
        <v>170</v>
      </c>
      <c r="E31" s="188">
        <v>58</v>
      </c>
      <c r="F31" s="157">
        <v>525</v>
      </c>
      <c r="G31" s="157">
        <v>263</v>
      </c>
      <c r="H31" s="158">
        <v>262</v>
      </c>
      <c r="I31" s="189">
        <v>93</v>
      </c>
      <c r="J31" s="157">
        <v>117</v>
      </c>
      <c r="K31" s="157">
        <v>29</v>
      </c>
      <c r="L31" s="157">
        <v>88</v>
      </c>
    </row>
    <row r="32" spans="1:13" s="35" customFormat="1" ht="18" customHeight="1">
      <c r="A32" s="19">
        <v>24</v>
      </c>
      <c r="B32" s="159">
        <v>384</v>
      </c>
      <c r="C32" s="159">
        <v>194</v>
      </c>
      <c r="D32" s="159">
        <v>190</v>
      </c>
      <c r="E32" s="190">
        <v>59</v>
      </c>
      <c r="F32" s="159">
        <v>348</v>
      </c>
      <c r="G32" s="159">
        <v>166</v>
      </c>
      <c r="H32" s="160">
        <v>182</v>
      </c>
      <c r="I32" s="191">
        <v>94</v>
      </c>
      <c r="J32" s="159">
        <v>69</v>
      </c>
      <c r="K32" s="159">
        <v>19</v>
      </c>
      <c r="L32" s="159">
        <v>50</v>
      </c>
    </row>
    <row r="33" spans="1:13" s="6" customFormat="1" ht="25.5" customHeight="1">
      <c r="A33" s="10" t="s">
        <v>28</v>
      </c>
      <c r="B33" s="44">
        <v>1963</v>
      </c>
      <c r="C33" s="44">
        <v>1046</v>
      </c>
      <c r="D33" s="44">
        <v>917</v>
      </c>
      <c r="E33" s="98" t="s">
        <v>29</v>
      </c>
      <c r="F33" s="44">
        <v>2329</v>
      </c>
      <c r="G33" s="44">
        <v>1175</v>
      </c>
      <c r="H33" s="102">
        <v>1154</v>
      </c>
      <c r="I33" s="14" t="s">
        <v>30</v>
      </c>
      <c r="J33" s="44">
        <v>204</v>
      </c>
      <c r="K33" s="44">
        <v>48</v>
      </c>
      <c r="L33" s="44">
        <v>156</v>
      </c>
    </row>
    <row r="34" spans="1:13" s="35" customFormat="1" ht="15.75" customHeight="1">
      <c r="A34" s="17">
        <v>25</v>
      </c>
      <c r="B34" s="157">
        <v>354</v>
      </c>
      <c r="C34" s="157">
        <v>203</v>
      </c>
      <c r="D34" s="157">
        <v>151</v>
      </c>
      <c r="E34" s="188">
        <v>60</v>
      </c>
      <c r="F34" s="157">
        <v>526</v>
      </c>
      <c r="G34" s="157">
        <v>269</v>
      </c>
      <c r="H34" s="158">
        <v>257</v>
      </c>
      <c r="I34" s="193">
        <v>95</v>
      </c>
      <c r="J34" s="163">
        <v>53</v>
      </c>
      <c r="K34" s="163">
        <v>16</v>
      </c>
      <c r="L34" s="163">
        <v>37</v>
      </c>
    </row>
    <row r="35" spans="1:13" s="35" customFormat="1" ht="15.75" customHeight="1">
      <c r="A35" s="17">
        <v>26</v>
      </c>
      <c r="B35" s="157">
        <v>416</v>
      </c>
      <c r="C35" s="157">
        <v>230</v>
      </c>
      <c r="D35" s="157">
        <v>186</v>
      </c>
      <c r="E35" s="188">
        <v>61</v>
      </c>
      <c r="F35" s="157">
        <v>477</v>
      </c>
      <c r="G35" s="157">
        <v>243</v>
      </c>
      <c r="H35" s="158">
        <v>234</v>
      </c>
      <c r="I35" s="193">
        <v>96</v>
      </c>
      <c r="J35" s="163">
        <v>54</v>
      </c>
      <c r="K35" s="163">
        <v>16</v>
      </c>
      <c r="L35" s="163">
        <v>38</v>
      </c>
    </row>
    <row r="36" spans="1:13" s="35" customFormat="1" ht="15.75" customHeight="1">
      <c r="A36" s="17">
        <v>27</v>
      </c>
      <c r="B36" s="157">
        <v>370</v>
      </c>
      <c r="C36" s="157">
        <v>192</v>
      </c>
      <c r="D36" s="157">
        <v>178</v>
      </c>
      <c r="E36" s="188">
        <v>62</v>
      </c>
      <c r="F36" s="157">
        <v>432</v>
      </c>
      <c r="G36" s="157">
        <v>219</v>
      </c>
      <c r="H36" s="158">
        <v>213</v>
      </c>
      <c r="I36" s="193">
        <v>97</v>
      </c>
      <c r="J36" s="163">
        <v>31</v>
      </c>
      <c r="K36" s="163">
        <v>5</v>
      </c>
      <c r="L36" s="163">
        <v>26</v>
      </c>
    </row>
    <row r="37" spans="1:13" s="35" customFormat="1" ht="15.75" customHeight="1">
      <c r="A37" s="17">
        <v>28</v>
      </c>
      <c r="B37" s="157">
        <v>413</v>
      </c>
      <c r="C37" s="157">
        <v>221</v>
      </c>
      <c r="D37" s="157">
        <v>192</v>
      </c>
      <c r="E37" s="188">
        <v>63</v>
      </c>
      <c r="F37" s="157">
        <v>467</v>
      </c>
      <c r="G37" s="157">
        <v>236</v>
      </c>
      <c r="H37" s="158">
        <v>231</v>
      </c>
      <c r="I37" s="193">
        <v>98</v>
      </c>
      <c r="J37" s="163">
        <v>25</v>
      </c>
      <c r="K37" s="163">
        <v>5</v>
      </c>
      <c r="L37" s="163">
        <v>20</v>
      </c>
    </row>
    <row r="38" spans="1:13" s="35" customFormat="1" ht="18" customHeight="1">
      <c r="A38" s="19">
        <v>29</v>
      </c>
      <c r="B38" s="159">
        <v>410</v>
      </c>
      <c r="C38" s="159">
        <v>200</v>
      </c>
      <c r="D38" s="159">
        <v>210</v>
      </c>
      <c r="E38" s="190">
        <v>64</v>
      </c>
      <c r="F38" s="159">
        <v>427</v>
      </c>
      <c r="G38" s="159">
        <v>208</v>
      </c>
      <c r="H38" s="160">
        <v>219</v>
      </c>
      <c r="I38" s="193">
        <v>99</v>
      </c>
      <c r="J38" s="163">
        <v>14</v>
      </c>
      <c r="K38" s="163">
        <v>3</v>
      </c>
      <c r="L38" s="163">
        <v>11</v>
      </c>
    </row>
    <row r="39" spans="1:13" s="6" customFormat="1" ht="25.5" customHeight="1">
      <c r="A39" s="10" t="s">
        <v>31</v>
      </c>
      <c r="B39" s="194">
        <v>2039</v>
      </c>
      <c r="C39" s="194">
        <v>1074</v>
      </c>
      <c r="D39" s="44">
        <v>965</v>
      </c>
      <c r="E39" s="98" t="s">
        <v>32</v>
      </c>
      <c r="F39" s="44">
        <v>2250</v>
      </c>
      <c r="G39" s="44">
        <v>1097</v>
      </c>
      <c r="H39" s="102">
        <v>1153</v>
      </c>
      <c r="I39" s="12">
        <v>100</v>
      </c>
      <c r="J39" s="166">
        <v>15</v>
      </c>
      <c r="K39" s="166">
        <v>3</v>
      </c>
      <c r="L39" s="166">
        <v>12</v>
      </c>
    </row>
    <row r="40" spans="1:13" s="35" customFormat="1" ht="15.75" customHeight="1">
      <c r="A40" s="17">
        <v>30</v>
      </c>
      <c r="B40" s="157">
        <v>403</v>
      </c>
      <c r="C40" s="157">
        <v>206</v>
      </c>
      <c r="D40" s="157">
        <v>197</v>
      </c>
      <c r="E40" s="188">
        <v>65</v>
      </c>
      <c r="F40" s="157">
        <v>432</v>
      </c>
      <c r="G40" s="157">
        <v>225</v>
      </c>
      <c r="H40" s="158">
        <v>207</v>
      </c>
      <c r="I40" s="189">
        <v>101</v>
      </c>
      <c r="J40" s="157">
        <v>5</v>
      </c>
      <c r="K40" s="157">
        <v>0</v>
      </c>
      <c r="L40" s="157">
        <v>5</v>
      </c>
    </row>
    <row r="41" spans="1:13" s="35" customFormat="1" ht="15.75" customHeight="1">
      <c r="A41" s="17">
        <v>31</v>
      </c>
      <c r="B41" s="157">
        <v>419</v>
      </c>
      <c r="C41" s="157">
        <v>216</v>
      </c>
      <c r="D41" s="157">
        <v>203</v>
      </c>
      <c r="E41" s="188">
        <v>66</v>
      </c>
      <c r="F41" s="157">
        <v>486</v>
      </c>
      <c r="G41" s="157">
        <v>234</v>
      </c>
      <c r="H41" s="158">
        <v>252</v>
      </c>
      <c r="I41" s="189">
        <v>102</v>
      </c>
      <c r="J41" s="157">
        <v>5</v>
      </c>
      <c r="K41" s="157">
        <v>0</v>
      </c>
      <c r="L41" s="157">
        <v>5</v>
      </c>
    </row>
    <row r="42" spans="1:13" s="35" customFormat="1" ht="15.75" customHeight="1">
      <c r="A42" s="17">
        <v>32</v>
      </c>
      <c r="B42" s="157">
        <v>416</v>
      </c>
      <c r="C42" s="157">
        <v>225</v>
      </c>
      <c r="D42" s="157">
        <v>191</v>
      </c>
      <c r="E42" s="188">
        <v>67</v>
      </c>
      <c r="F42" s="157">
        <v>459</v>
      </c>
      <c r="G42" s="157">
        <v>221</v>
      </c>
      <c r="H42" s="158">
        <v>238</v>
      </c>
      <c r="I42" s="189">
        <v>103</v>
      </c>
      <c r="J42" s="157">
        <v>1</v>
      </c>
      <c r="K42" s="157">
        <v>0</v>
      </c>
      <c r="L42" s="157">
        <v>1</v>
      </c>
    </row>
    <row r="43" spans="1:13" s="35" customFormat="1" ht="15.75" customHeight="1">
      <c r="A43" s="17">
        <v>33</v>
      </c>
      <c r="B43" s="157">
        <v>405</v>
      </c>
      <c r="C43" s="157">
        <v>204</v>
      </c>
      <c r="D43" s="157">
        <v>201</v>
      </c>
      <c r="E43" s="188">
        <v>68</v>
      </c>
      <c r="F43" s="157">
        <v>440</v>
      </c>
      <c r="G43" s="157">
        <v>211</v>
      </c>
      <c r="H43" s="158">
        <v>229</v>
      </c>
      <c r="I43" s="195" t="s">
        <v>33</v>
      </c>
      <c r="J43" s="159">
        <v>1</v>
      </c>
      <c r="K43" s="159">
        <v>0</v>
      </c>
      <c r="L43" s="159">
        <v>1</v>
      </c>
    </row>
    <row r="44" spans="1:13" s="35" customFormat="1" ht="21" customHeight="1" thickBot="1">
      <c r="A44" s="17">
        <v>34</v>
      </c>
      <c r="B44" s="157">
        <v>396</v>
      </c>
      <c r="C44" s="157">
        <v>223</v>
      </c>
      <c r="D44" s="157">
        <v>173</v>
      </c>
      <c r="E44" s="188">
        <v>69</v>
      </c>
      <c r="F44" s="157">
        <v>433</v>
      </c>
      <c r="G44" s="157">
        <v>206</v>
      </c>
      <c r="H44" s="158">
        <v>227</v>
      </c>
      <c r="I44" s="196" t="s">
        <v>5</v>
      </c>
      <c r="J44" s="166">
        <v>39271</v>
      </c>
      <c r="K44" s="166">
        <v>19605</v>
      </c>
      <c r="L44" s="166">
        <v>19666</v>
      </c>
    </row>
    <row r="45" spans="1:13" s="57" customFormat="1" ht="24" customHeight="1" thickTop="1" thickBot="1">
      <c r="A45" s="120" t="s">
        <v>34</v>
      </c>
      <c r="B45" s="121">
        <v>5009</v>
      </c>
      <c r="C45" s="121">
        <v>2605</v>
      </c>
      <c r="D45" s="121">
        <v>2404</v>
      </c>
      <c r="E45" s="117" t="s">
        <v>36</v>
      </c>
      <c r="F45" s="121">
        <v>23449</v>
      </c>
      <c r="G45" s="121">
        <v>12110</v>
      </c>
      <c r="H45" s="122">
        <v>11339</v>
      </c>
      <c r="I45" s="123" t="s">
        <v>37</v>
      </c>
      <c r="J45" s="121">
        <v>10813</v>
      </c>
      <c r="K45" s="121">
        <v>4890</v>
      </c>
      <c r="L45" s="121">
        <v>5923</v>
      </c>
    </row>
    <row r="46" spans="1:13" s="31" customFormat="1" ht="24" customHeight="1" thickBot="1">
      <c r="A46" s="24"/>
      <c r="B46" s="25" t="s">
        <v>39</v>
      </c>
      <c r="C46" s="26"/>
      <c r="D46" s="27"/>
      <c r="E46" s="28"/>
      <c r="F46" s="29"/>
      <c r="G46" s="59" t="s">
        <v>165</v>
      </c>
      <c r="H46" s="29"/>
      <c r="I46" s="28"/>
      <c r="J46" s="29"/>
      <c r="K46" s="60" t="s">
        <v>120</v>
      </c>
      <c r="L46" s="30"/>
      <c r="M46" s="35"/>
    </row>
    <row r="47" spans="1:13" s="4" customFormat="1" ht="21" customHeight="1">
      <c r="A47" s="11" t="s">
        <v>1</v>
      </c>
      <c r="B47" s="8" t="s">
        <v>2</v>
      </c>
      <c r="C47" s="8" t="s">
        <v>3</v>
      </c>
      <c r="D47" s="9" t="s">
        <v>4</v>
      </c>
      <c r="E47" s="11" t="s">
        <v>1</v>
      </c>
      <c r="F47" s="8" t="s">
        <v>2</v>
      </c>
      <c r="G47" s="8" t="s">
        <v>3</v>
      </c>
      <c r="H47" s="9" t="s">
        <v>4</v>
      </c>
      <c r="I47" s="11" t="s">
        <v>1</v>
      </c>
      <c r="J47" s="8" t="s">
        <v>2</v>
      </c>
      <c r="K47" s="8" t="s">
        <v>3</v>
      </c>
      <c r="L47" s="16" t="s">
        <v>4</v>
      </c>
    </row>
    <row r="48" spans="1:13" s="6" customFormat="1" ht="25.5" customHeight="1">
      <c r="A48" s="10" t="s">
        <v>6</v>
      </c>
      <c r="B48" s="44">
        <v>160</v>
      </c>
      <c r="C48" s="44">
        <v>87</v>
      </c>
      <c r="D48" s="44">
        <v>73</v>
      </c>
      <c r="E48" s="98" t="s">
        <v>7</v>
      </c>
      <c r="F48" s="44">
        <v>221</v>
      </c>
      <c r="G48" s="44">
        <v>116</v>
      </c>
      <c r="H48" s="44">
        <v>105</v>
      </c>
      <c r="I48" s="98" t="s">
        <v>8</v>
      </c>
      <c r="J48" s="44">
        <v>262</v>
      </c>
      <c r="K48" s="44">
        <v>128</v>
      </c>
      <c r="L48" s="44">
        <v>134</v>
      </c>
    </row>
    <row r="49" spans="1:12" s="35" customFormat="1" ht="15.75" customHeight="1">
      <c r="A49" s="17">
        <v>0</v>
      </c>
      <c r="B49" s="36">
        <v>27</v>
      </c>
      <c r="C49" s="37">
        <v>13</v>
      </c>
      <c r="D49" s="37">
        <v>14</v>
      </c>
      <c r="E49" s="91">
        <v>35</v>
      </c>
      <c r="F49" s="36">
        <v>35</v>
      </c>
      <c r="G49" s="37">
        <v>15</v>
      </c>
      <c r="H49" s="37">
        <v>20</v>
      </c>
      <c r="I49" s="91">
        <v>70</v>
      </c>
      <c r="J49" s="36">
        <v>57</v>
      </c>
      <c r="K49" s="37">
        <v>38</v>
      </c>
      <c r="L49" s="37">
        <v>19</v>
      </c>
    </row>
    <row r="50" spans="1:12" s="35" customFormat="1" ht="15.75" customHeight="1">
      <c r="A50" s="17">
        <v>1</v>
      </c>
      <c r="B50" s="36">
        <v>29</v>
      </c>
      <c r="C50" s="37">
        <v>20</v>
      </c>
      <c r="D50" s="37">
        <v>9</v>
      </c>
      <c r="E50" s="91">
        <v>36</v>
      </c>
      <c r="F50" s="36">
        <v>50</v>
      </c>
      <c r="G50" s="37">
        <v>30</v>
      </c>
      <c r="H50" s="37">
        <v>20</v>
      </c>
      <c r="I50" s="91">
        <v>71</v>
      </c>
      <c r="J50" s="36">
        <v>46</v>
      </c>
      <c r="K50" s="37">
        <v>22</v>
      </c>
      <c r="L50" s="37">
        <v>24</v>
      </c>
    </row>
    <row r="51" spans="1:12" s="35" customFormat="1" ht="15.75" customHeight="1">
      <c r="A51" s="17">
        <v>2</v>
      </c>
      <c r="B51" s="36">
        <v>29</v>
      </c>
      <c r="C51" s="37">
        <v>12</v>
      </c>
      <c r="D51" s="37">
        <v>17</v>
      </c>
      <c r="E51" s="91">
        <v>37</v>
      </c>
      <c r="F51" s="36">
        <v>32</v>
      </c>
      <c r="G51" s="37">
        <v>17</v>
      </c>
      <c r="H51" s="37">
        <v>15</v>
      </c>
      <c r="I51" s="91">
        <v>72</v>
      </c>
      <c r="J51" s="36">
        <v>50</v>
      </c>
      <c r="K51" s="37">
        <v>22</v>
      </c>
      <c r="L51" s="37">
        <v>28</v>
      </c>
    </row>
    <row r="52" spans="1:12" s="35" customFormat="1" ht="15.75" customHeight="1">
      <c r="A52" s="17">
        <v>3</v>
      </c>
      <c r="B52" s="36">
        <v>28</v>
      </c>
      <c r="C52" s="37">
        <v>17</v>
      </c>
      <c r="D52" s="37">
        <v>11</v>
      </c>
      <c r="E52" s="91">
        <v>38</v>
      </c>
      <c r="F52" s="36">
        <v>57</v>
      </c>
      <c r="G52" s="37">
        <v>32</v>
      </c>
      <c r="H52" s="37">
        <v>25</v>
      </c>
      <c r="I52" s="91">
        <v>73</v>
      </c>
      <c r="J52" s="36">
        <v>56</v>
      </c>
      <c r="K52" s="37">
        <v>21</v>
      </c>
      <c r="L52" s="37">
        <v>35</v>
      </c>
    </row>
    <row r="53" spans="1:12" s="35" customFormat="1" ht="18" customHeight="1">
      <c r="A53" s="19">
        <v>4</v>
      </c>
      <c r="B53" s="105">
        <v>47</v>
      </c>
      <c r="C53" s="40">
        <v>25</v>
      </c>
      <c r="D53" s="40">
        <v>22</v>
      </c>
      <c r="E53" s="92">
        <v>39</v>
      </c>
      <c r="F53" s="39">
        <v>47</v>
      </c>
      <c r="G53" s="40">
        <v>22</v>
      </c>
      <c r="H53" s="40">
        <v>25</v>
      </c>
      <c r="I53" s="92">
        <v>74</v>
      </c>
      <c r="J53" s="39">
        <v>53</v>
      </c>
      <c r="K53" s="40">
        <v>25</v>
      </c>
      <c r="L53" s="40">
        <v>28</v>
      </c>
    </row>
    <row r="54" spans="1:12" s="6" customFormat="1" ht="25.5" customHeight="1">
      <c r="A54" s="10" t="s">
        <v>10</v>
      </c>
      <c r="B54" s="44">
        <v>166</v>
      </c>
      <c r="C54" s="44">
        <v>86</v>
      </c>
      <c r="D54" s="44">
        <v>80</v>
      </c>
      <c r="E54" s="98" t="s">
        <v>11</v>
      </c>
      <c r="F54" s="44">
        <v>232</v>
      </c>
      <c r="G54" s="44">
        <v>111</v>
      </c>
      <c r="H54" s="44">
        <v>121</v>
      </c>
      <c r="I54" s="98" t="s">
        <v>12</v>
      </c>
      <c r="J54" s="44">
        <v>292</v>
      </c>
      <c r="K54" s="44">
        <v>132</v>
      </c>
      <c r="L54" s="44">
        <v>160</v>
      </c>
    </row>
    <row r="55" spans="1:12" s="35" customFormat="1" ht="15.75" customHeight="1">
      <c r="A55" s="17">
        <v>5</v>
      </c>
      <c r="B55" s="36">
        <v>26</v>
      </c>
      <c r="C55" s="37">
        <v>15</v>
      </c>
      <c r="D55" s="37">
        <v>11</v>
      </c>
      <c r="E55" s="91">
        <v>40</v>
      </c>
      <c r="F55" s="36">
        <v>40</v>
      </c>
      <c r="G55" s="37">
        <v>17</v>
      </c>
      <c r="H55" s="37">
        <v>23</v>
      </c>
      <c r="I55" s="91">
        <v>75</v>
      </c>
      <c r="J55" s="36">
        <v>63</v>
      </c>
      <c r="K55" s="37">
        <v>27</v>
      </c>
      <c r="L55" s="37">
        <v>36</v>
      </c>
    </row>
    <row r="56" spans="1:12" s="35" customFormat="1" ht="15.75" customHeight="1">
      <c r="A56" s="17">
        <v>6</v>
      </c>
      <c r="B56" s="36">
        <v>38</v>
      </c>
      <c r="C56" s="37">
        <v>22</v>
      </c>
      <c r="D56" s="37">
        <v>16</v>
      </c>
      <c r="E56" s="91">
        <v>41</v>
      </c>
      <c r="F56" s="36">
        <v>44</v>
      </c>
      <c r="G56" s="37">
        <v>25</v>
      </c>
      <c r="H56" s="37">
        <v>19</v>
      </c>
      <c r="I56" s="91">
        <v>76</v>
      </c>
      <c r="J56" s="36">
        <v>66</v>
      </c>
      <c r="K56" s="37">
        <v>30</v>
      </c>
      <c r="L56" s="37">
        <v>36</v>
      </c>
    </row>
    <row r="57" spans="1:12" s="35" customFormat="1" ht="15.75" customHeight="1">
      <c r="A57" s="17">
        <v>7</v>
      </c>
      <c r="B57" s="36">
        <v>36</v>
      </c>
      <c r="C57" s="37">
        <v>19</v>
      </c>
      <c r="D57" s="37">
        <v>17</v>
      </c>
      <c r="E57" s="91">
        <v>42</v>
      </c>
      <c r="F57" s="36">
        <v>41</v>
      </c>
      <c r="G57" s="37">
        <v>23</v>
      </c>
      <c r="H57" s="37">
        <v>18</v>
      </c>
      <c r="I57" s="91">
        <v>77</v>
      </c>
      <c r="J57" s="36">
        <v>65</v>
      </c>
      <c r="K57" s="37">
        <v>29</v>
      </c>
      <c r="L57" s="37">
        <v>36</v>
      </c>
    </row>
    <row r="58" spans="1:12" s="35" customFormat="1" ht="15.75" customHeight="1">
      <c r="A58" s="17">
        <v>8</v>
      </c>
      <c r="B58" s="36">
        <v>28</v>
      </c>
      <c r="C58" s="37">
        <v>13</v>
      </c>
      <c r="D58" s="37">
        <v>15</v>
      </c>
      <c r="E58" s="91">
        <v>43</v>
      </c>
      <c r="F58" s="36">
        <v>56</v>
      </c>
      <c r="G58" s="37">
        <v>24</v>
      </c>
      <c r="H58" s="37">
        <v>32</v>
      </c>
      <c r="I58" s="91">
        <v>78</v>
      </c>
      <c r="J58" s="36">
        <v>56</v>
      </c>
      <c r="K58" s="37">
        <v>25</v>
      </c>
      <c r="L58" s="37">
        <v>31</v>
      </c>
    </row>
    <row r="59" spans="1:12" s="35" customFormat="1" ht="18" customHeight="1">
      <c r="A59" s="19">
        <v>9</v>
      </c>
      <c r="B59" s="39">
        <v>38</v>
      </c>
      <c r="C59" s="40">
        <v>17</v>
      </c>
      <c r="D59" s="40">
        <v>21</v>
      </c>
      <c r="E59" s="92">
        <v>44</v>
      </c>
      <c r="F59" s="39">
        <v>51</v>
      </c>
      <c r="G59" s="40">
        <v>22</v>
      </c>
      <c r="H59" s="40">
        <v>29</v>
      </c>
      <c r="I59" s="92">
        <v>79</v>
      </c>
      <c r="J59" s="39">
        <v>42</v>
      </c>
      <c r="K59" s="40">
        <v>21</v>
      </c>
      <c r="L59" s="40">
        <v>21</v>
      </c>
    </row>
    <row r="60" spans="1:12" s="6" customFormat="1" ht="25.5" customHeight="1">
      <c r="A60" s="10" t="s">
        <v>19</v>
      </c>
      <c r="B60" s="44">
        <v>174</v>
      </c>
      <c r="C60" s="44">
        <v>91</v>
      </c>
      <c r="D60" s="44">
        <v>83</v>
      </c>
      <c r="E60" s="98" t="s">
        <v>20</v>
      </c>
      <c r="F60" s="44">
        <v>264</v>
      </c>
      <c r="G60" s="44">
        <v>144</v>
      </c>
      <c r="H60" s="44">
        <v>120</v>
      </c>
      <c r="I60" s="98" t="s">
        <v>21</v>
      </c>
      <c r="J60" s="44">
        <v>214</v>
      </c>
      <c r="K60" s="44">
        <v>105</v>
      </c>
      <c r="L60" s="44">
        <v>109</v>
      </c>
    </row>
    <row r="61" spans="1:12" s="35" customFormat="1" ht="15.75" customHeight="1">
      <c r="A61" s="17">
        <v>10</v>
      </c>
      <c r="B61" s="36">
        <v>29</v>
      </c>
      <c r="C61" s="37">
        <v>20</v>
      </c>
      <c r="D61" s="37">
        <v>9</v>
      </c>
      <c r="E61" s="91">
        <v>45</v>
      </c>
      <c r="F61" s="36">
        <v>51</v>
      </c>
      <c r="G61" s="37">
        <v>30</v>
      </c>
      <c r="H61" s="37">
        <v>21</v>
      </c>
      <c r="I61" s="91">
        <v>80</v>
      </c>
      <c r="J61" s="36">
        <v>43</v>
      </c>
      <c r="K61" s="37">
        <v>19</v>
      </c>
      <c r="L61" s="37">
        <v>24</v>
      </c>
    </row>
    <row r="62" spans="1:12" s="35" customFormat="1" ht="15.75" customHeight="1">
      <c r="A62" s="17">
        <v>11</v>
      </c>
      <c r="B62" s="36">
        <v>27</v>
      </c>
      <c r="C62" s="37">
        <v>12</v>
      </c>
      <c r="D62" s="37">
        <v>15</v>
      </c>
      <c r="E62" s="91">
        <v>46</v>
      </c>
      <c r="F62" s="36">
        <v>54</v>
      </c>
      <c r="G62" s="37">
        <v>29</v>
      </c>
      <c r="H62" s="37">
        <v>25</v>
      </c>
      <c r="I62" s="91">
        <v>81</v>
      </c>
      <c r="J62" s="36">
        <v>46</v>
      </c>
      <c r="K62" s="37">
        <v>24</v>
      </c>
      <c r="L62" s="37">
        <v>22</v>
      </c>
    </row>
    <row r="63" spans="1:12" s="35" customFormat="1" ht="15.75" customHeight="1">
      <c r="A63" s="17">
        <v>12</v>
      </c>
      <c r="B63" s="36">
        <v>33</v>
      </c>
      <c r="C63" s="37">
        <v>15</v>
      </c>
      <c r="D63" s="37">
        <v>18</v>
      </c>
      <c r="E63" s="91">
        <v>47</v>
      </c>
      <c r="F63" s="36">
        <v>55</v>
      </c>
      <c r="G63" s="37">
        <v>32</v>
      </c>
      <c r="H63" s="37">
        <v>23</v>
      </c>
      <c r="I63" s="91">
        <v>82</v>
      </c>
      <c r="J63" s="36">
        <v>46</v>
      </c>
      <c r="K63" s="37">
        <v>22</v>
      </c>
      <c r="L63" s="37">
        <v>24</v>
      </c>
    </row>
    <row r="64" spans="1:12" s="35" customFormat="1" ht="15.75" customHeight="1">
      <c r="A64" s="17">
        <v>13</v>
      </c>
      <c r="B64" s="36">
        <v>39</v>
      </c>
      <c r="C64" s="37">
        <v>20</v>
      </c>
      <c r="D64" s="37">
        <v>19</v>
      </c>
      <c r="E64" s="91">
        <v>48</v>
      </c>
      <c r="F64" s="36">
        <v>53</v>
      </c>
      <c r="G64" s="37">
        <v>27</v>
      </c>
      <c r="H64" s="37">
        <v>26</v>
      </c>
      <c r="I64" s="91">
        <v>83</v>
      </c>
      <c r="J64" s="36">
        <v>50</v>
      </c>
      <c r="K64" s="37">
        <v>28</v>
      </c>
      <c r="L64" s="37">
        <v>22</v>
      </c>
    </row>
    <row r="65" spans="1:12" s="35" customFormat="1" ht="18" customHeight="1">
      <c r="A65" s="19">
        <v>14</v>
      </c>
      <c r="B65" s="39">
        <v>46</v>
      </c>
      <c r="C65" s="40">
        <v>24</v>
      </c>
      <c r="D65" s="40">
        <v>22</v>
      </c>
      <c r="E65" s="92">
        <v>49</v>
      </c>
      <c r="F65" s="39">
        <v>51</v>
      </c>
      <c r="G65" s="40">
        <v>26</v>
      </c>
      <c r="H65" s="40">
        <v>25</v>
      </c>
      <c r="I65" s="92">
        <v>84</v>
      </c>
      <c r="J65" s="39">
        <v>29</v>
      </c>
      <c r="K65" s="40">
        <v>12</v>
      </c>
      <c r="L65" s="40">
        <v>17</v>
      </c>
    </row>
    <row r="66" spans="1:12" s="6" customFormat="1" ht="25.5" customHeight="1">
      <c r="A66" s="10" t="s">
        <v>22</v>
      </c>
      <c r="B66" s="44">
        <v>177</v>
      </c>
      <c r="C66" s="44">
        <v>82</v>
      </c>
      <c r="D66" s="44">
        <v>95</v>
      </c>
      <c r="E66" s="98" t="s">
        <v>23</v>
      </c>
      <c r="F66" s="44">
        <v>250</v>
      </c>
      <c r="G66" s="44">
        <v>140</v>
      </c>
      <c r="H66" s="44">
        <v>110</v>
      </c>
      <c r="I66" s="98" t="s">
        <v>24</v>
      </c>
      <c r="J66" s="44">
        <v>119</v>
      </c>
      <c r="K66" s="44">
        <v>49</v>
      </c>
      <c r="L66" s="44">
        <v>70</v>
      </c>
    </row>
    <row r="67" spans="1:12" s="35" customFormat="1" ht="15.75" customHeight="1">
      <c r="A67" s="17">
        <v>15</v>
      </c>
      <c r="B67" s="36">
        <v>36</v>
      </c>
      <c r="C67" s="37">
        <v>21</v>
      </c>
      <c r="D67" s="37">
        <v>15</v>
      </c>
      <c r="E67" s="91">
        <v>50</v>
      </c>
      <c r="F67" s="36">
        <v>43</v>
      </c>
      <c r="G67" s="37">
        <v>24</v>
      </c>
      <c r="H67" s="37">
        <v>19</v>
      </c>
      <c r="I67" s="91">
        <v>85</v>
      </c>
      <c r="J67" s="36">
        <v>41</v>
      </c>
      <c r="K67" s="37">
        <v>21</v>
      </c>
      <c r="L67" s="37">
        <v>20</v>
      </c>
    </row>
    <row r="68" spans="1:12" s="35" customFormat="1" ht="15.75" customHeight="1">
      <c r="A68" s="17">
        <v>16</v>
      </c>
      <c r="B68" s="36">
        <v>47</v>
      </c>
      <c r="C68" s="37">
        <v>22</v>
      </c>
      <c r="D68" s="37">
        <v>25</v>
      </c>
      <c r="E68" s="91">
        <v>51</v>
      </c>
      <c r="F68" s="36">
        <v>56</v>
      </c>
      <c r="G68" s="37">
        <v>31</v>
      </c>
      <c r="H68" s="37">
        <v>25</v>
      </c>
      <c r="I68" s="91">
        <v>86</v>
      </c>
      <c r="J68" s="36">
        <v>28</v>
      </c>
      <c r="K68" s="37">
        <v>11</v>
      </c>
      <c r="L68" s="37">
        <v>17</v>
      </c>
    </row>
    <row r="69" spans="1:12" s="35" customFormat="1" ht="15.75" customHeight="1">
      <c r="A69" s="17">
        <v>17</v>
      </c>
      <c r="B69" s="36">
        <v>28</v>
      </c>
      <c r="C69" s="37">
        <v>15</v>
      </c>
      <c r="D69" s="37">
        <v>13</v>
      </c>
      <c r="E69" s="91">
        <v>52</v>
      </c>
      <c r="F69" s="36">
        <v>47</v>
      </c>
      <c r="G69" s="37">
        <v>25</v>
      </c>
      <c r="H69" s="37">
        <v>22</v>
      </c>
      <c r="I69" s="91">
        <v>87</v>
      </c>
      <c r="J69" s="36">
        <v>17</v>
      </c>
      <c r="K69" s="37">
        <v>6</v>
      </c>
      <c r="L69" s="37">
        <v>11</v>
      </c>
    </row>
    <row r="70" spans="1:12" s="35" customFormat="1" ht="15.75" customHeight="1">
      <c r="A70" s="17">
        <v>18</v>
      </c>
      <c r="B70" s="36">
        <v>34</v>
      </c>
      <c r="C70" s="37">
        <v>12</v>
      </c>
      <c r="D70" s="37">
        <v>22</v>
      </c>
      <c r="E70" s="91">
        <v>53</v>
      </c>
      <c r="F70" s="36">
        <v>51</v>
      </c>
      <c r="G70" s="37">
        <v>31</v>
      </c>
      <c r="H70" s="37">
        <v>20</v>
      </c>
      <c r="I70" s="91">
        <v>88</v>
      </c>
      <c r="J70" s="36">
        <v>14</v>
      </c>
      <c r="K70" s="37">
        <v>6</v>
      </c>
      <c r="L70" s="37">
        <v>8</v>
      </c>
    </row>
    <row r="71" spans="1:12" s="35" customFormat="1" ht="18" customHeight="1">
      <c r="A71" s="19">
        <v>19</v>
      </c>
      <c r="B71" s="39">
        <v>32</v>
      </c>
      <c r="C71" s="40">
        <v>12</v>
      </c>
      <c r="D71" s="40">
        <v>20</v>
      </c>
      <c r="E71" s="92">
        <v>54</v>
      </c>
      <c r="F71" s="39">
        <v>53</v>
      </c>
      <c r="G71" s="40">
        <v>29</v>
      </c>
      <c r="H71" s="40">
        <v>24</v>
      </c>
      <c r="I71" s="92">
        <v>89</v>
      </c>
      <c r="J71" s="39">
        <v>19</v>
      </c>
      <c r="K71" s="40">
        <v>5</v>
      </c>
      <c r="L71" s="40">
        <v>14</v>
      </c>
    </row>
    <row r="72" spans="1:12" s="6" customFormat="1" ht="25.5" customHeight="1">
      <c r="A72" s="10" t="s">
        <v>25</v>
      </c>
      <c r="B72" s="44">
        <v>140</v>
      </c>
      <c r="C72" s="44">
        <v>78</v>
      </c>
      <c r="D72" s="44">
        <v>62</v>
      </c>
      <c r="E72" s="98" t="s">
        <v>26</v>
      </c>
      <c r="F72" s="44">
        <v>229</v>
      </c>
      <c r="G72" s="44">
        <v>110</v>
      </c>
      <c r="H72" s="44">
        <v>119</v>
      </c>
      <c r="I72" s="98" t="s">
        <v>27</v>
      </c>
      <c r="J72" s="44">
        <v>55</v>
      </c>
      <c r="K72" s="44">
        <v>18</v>
      </c>
      <c r="L72" s="44">
        <v>37</v>
      </c>
    </row>
    <row r="73" spans="1:12" s="35" customFormat="1" ht="15.75" customHeight="1">
      <c r="A73" s="17">
        <v>20</v>
      </c>
      <c r="B73" s="36">
        <v>30</v>
      </c>
      <c r="C73" s="37">
        <v>20</v>
      </c>
      <c r="D73" s="37">
        <v>10</v>
      </c>
      <c r="E73" s="91">
        <v>55</v>
      </c>
      <c r="F73" s="36">
        <v>54</v>
      </c>
      <c r="G73" s="37">
        <v>22</v>
      </c>
      <c r="H73" s="37">
        <v>32</v>
      </c>
      <c r="I73" s="91">
        <v>90</v>
      </c>
      <c r="J73" s="36">
        <v>16</v>
      </c>
      <c r="K73" s="37">
        <v>7</v>
      </c>
      <c r="L73" s="37">
        <v>9</v>
      </c>
    </row>
    <row r="74" spans="1:12" s="35" customFormat="1" ht="15.75" customHeight="1">
      <c r="A74" s="17">
        <v>21</v>
      </c>
      <c r="B74" s="36">
        <v>26</v>
      </c>
      <c r="C74" s="37">
        <v>15</v>
      </c>
      <c r="D74" s="37">
        <v>11</v>
      </c>
      <c r="E74" s="91">
        <v>56</v>
      </c>
      <c r="F74" s="36">
        <v>44</v>
      </c>
      <c r="G74" s="37">
        <v>21</v>
      </c>
      <c r="H74" s="37">
        <v>23</v>
      </c>
      <c r="I74" s="91">
        <v>91</v>
      </c>
      <c r="J74" s="36">
        <v>13</v>
      </c>
      <c r="K74" s="37">
        <v>5</v>
      </c>
      <c r="L74" s="37">
        <v>8</v>
      </c>
    </row>
    <row r="75" spans="1:12" s="35" customFormat="1" ht="15.75" customHeight="1">
      <c r="A75" s="17">
        <v>22</v>
      </c>
      <c r="B75" s="36">
        <v>31</v>
      </c>
      <c r="C75" s="37">
        <v>21</v>
      </c>
      <c r="D75" s="37">
        <v>10</v>
      </c>
      <c r="E75" s="91">
        <v>57</v>
      </c>
      <c r="F75" s="36">
        <v>52</v>
      </c>
      <c r="G75" s="37">
        <v>25</v>
      </c>
      <c r="H75" s="37">
        <v>27</v>
      </c>
      <c r="I75" s="91">
        <v>92</v>
      </c>
      <c r="J75" s="36">
        <v>11</v>
      </c>
      <c r="K75" s="37">
        <v>4</v>
      </c>
      <c r="L75" s="37">
        <v>7</v>
      </c>
    </row>
    <row r="76" spans="1:12" s="35" customFormat="1" ht="15.75" customHeight="1">
      <c r="A76" s="17">
        <v>23</v>
      </c>
      <c r="B76" s="36">
        <v>22</v>
      </c>
      <c r="C76" s="37">
        <v>9</v>
      </c>
      <c r="D76" s="37">
        <v>13</v>
      </c>
      <c r="E76" s="91">
        <v>58</v>
      </c>
      <c r="F76" s="36">
        <v>50</v>
      </c>
      <c r="G76" s="37">
        <v>29</v>
      </c>
      <c r="H76" s="37">
        <v>21</v>
      </c>
      <c r="I76" s="91">
        <v>93</v>
      </c>
      <c r="J76" s="36">
        <v>7</v>
      </c>
      <c r="K76" s="37">
        <v>0</v>
      </c>
      <c r="L76" s="37">
        <v>7</v>
      </c>
    </row>
    <row r="77" spans="1:12" s="35" customFormat="1" ht="18" customHeight="1">
      <c r="A77" s="19">
        <v>24</v>
      </c>
      <c r="B77" s="39">
        <v>31</v>
      </c>
      <c r="C77" s="40">
        <v>13</v>
      </c>
      <c r="D77" s="40">
        <v>18</v>
      </c>
      <c r="E77" s="92">
        <v>59</v>
      </c>
      <c r="F77" s="39">
        <v>29</v>
      </c>
      <c r="G77" s="40">
        <v>13</v>
      </c>
      <c r="H77" s="40">
        <v>16</v>
      </c>
      <c r="I77" s="92">
        <v>94</v>
      </c>
      <c r="J77" s="39">
        <v>8</v>
      </c>
      <c r="K77" s="40">
        <v>2</v>
      </c>
      <c r="L77" s="40">
        <v>6</v>
      </c>
    </row>
    <row r="78" spans="1:12" s="6" customFormat="1" ht="25.5" customHeight="1">
      <c r="A78" s="10" t="s">
        <v>28</v>
      </c>
      <c r="B78" s="44">
        <v>134</v>
      </c>
      <c r="C78" s="44">
        <v>74</v>
      </c>
      <c r="D78" s="44">
        <v>60</v>
      </c>
      <c r="E78" s="98" t="s">
        <v>29</v>
      </c>
      <c r="F78" s="44">
        <v>206</v>
      </c>
      <c r="G78" s="44">
        <v>111</v>
      </c>
      <c r="H78" s="44">
        <v>95</v>
      </c>
      <c r="I78" s="93" t="s">
        <v>30</v>
      </c>
      <c r="J78" s="44">
        <v>21</v>
      </c>
      <c r="K78" s="44">
        <v>5</v>
      </c>
      <c r="L78" s="44">
        <v>16</v>
      </c>
    </row>
    <row r="79" spans="1:12" s="35" customFormat="1" ht="15.75" customHeight="1">
      <c r="A79" s="17">
        <v>25</v>
      </c>
      <c r="B79" s="36">
        <v>18</v>
      </c>
      <c r="C79" s="37">
        <v>12</v>
      </c>
      <c r="D79" s="37">
        <v>6</v>
      </c>
      <c r="E79" s="91">
        <v>60</v>
      </c>
      <c r="F79" s="36">
        <v>49</v>
      </c>
      <c r="G79" s="37">
        <v>24</v>
      </c>
      <c r="H79" s="37">
        <v>25</v>
      </c>
      <c r="I79" s="91">
        <v>95</v>
      </c>
      <c r="J79" s="36">
        <v>4</v>
      </c>
      <c r="K79" s="37">
        <v>0</v>
      </c>
      <c r="L79" s="37">
        <v>4</v>
      </c>
    </row>
    <row r="80" spans="1:12" s="35" customFormat="1" ht="15.75" customHeight="1">
      <c r="A80" s="17">
        <v>26</v>
      </c>
      <c r="B80" s="36">
        <v>28</v>
      </c>
      <c r="C80" s="37">
        <v>14</v>
      </c>
      <c r="D80" s="37">
        <v>14</v>
      </c>
      <c r="E80" s="91">
        <v>61</v>
      </c>
      <c r="F80" s="36">
        <v>43</v>
      </c>
      <c r="G80" s="37">
        <v>23</v>
      </c>
      <c r="H80" s="37">
        <v>20</v>
      </c>
      <c r="I80" s="91">
        <v>96</v>
      </c>
      <c r="J80" s="36">
        <v>5</v>
      </c>
      <c r="K80" s="37">
        <v>2</v>
      </c>
      <c r="L80" s="37">
        <v>3</v>
      </c>
    </row>
    <row r="81" spans="1:13" s="35" customFormat="1" ht="15.75" customHeight="1">
      <c r="A81" s="17">
        <v>27</v>
      </c>
      <c r="B81" s="36">
        <v>29</v>
      </c>
      <c r="C81" s="37">
        <v>13</v>
      </c>
      <c r="D81" s="37">
        <v>16</v>
      </c>
      <c r="E81" s="91">
        <v>62</v>
      </c>
      <c r="F81" s="36">
        <v>29</v>
      </c>
      <c r="G81" s="37">
        <v>15</v>
      </c>
      <c r="H81" s="37">
        <v>14</v>
      </c>
      <c r="I81" s="91">
        <v>97</v>
      </c>
      <c r="J81" s="36">
        <v>4</v>
      </c>
      <c r="K81" s="37">
        <v>2</v>
      </c>
      <c r="L81" s="37">
        <v>2</v>
      </c>
    </row>
    <row r="82" spans="1:13" s="35" customFormat="1" ht="15.75" customHeight="1">
      <c r="A82" s="17">
        <v>28</v>
      </c>
      <c r="B82" s="36">
        <v>27</v>
      </c>
      <c r="C82" s="37">
        <v>16</v>
      </c>
      <c r="D82" s="37">
        <v>11</v>
      </c>
      <c r="E82" s="91">
        <v>63</v>
      </c>
      <c r="F82" s="36">
        <v>45</v>
      </c>
      <c r="G82" s="37">
        <v>26</v>
      </c>
      <c r="H82" s="37">
        <v>19</v>
      </c>
      <c r="I82" s="91">
        <v>98</v>
      </c>
      <c r="J82" s="36">
        <v>3</v>
      </c>
      <c r="K82" s="37">
        <v>0</v>
      </c>
      <c r="L82" s="37">
        <v>3</v>
      </c>
    </row>
    <row r="83" spans="1:13" s="35" customFormat="1" ht="18" customHeight="1">
      <c r="A83" s="19">
        <v>29</v>
      </c>
      <c r="B83" s="39">
        <v>32</v>
      </c>
      <c r="C83" s="40">
        <v>19</v>
      </c>
      <c r="D83" s="40">
        <v>13</v>
      </c>
      <c r="E83" s="92">
        <v>64</v>
      </c>
      <c r="F83" s="39">
        <v>40</v>
      </c>
      <c r="G83" s="40">
        <v>23</v>
      </c>
      <c r="H83" s="40">
        <v>17</v>
      </c>
      <c r="I83" s="91">
        <v>99</v>
      </c>
      <c r="J83" s="36">
        <v>2</v>
      </c>
      <c r="K83" s="37">
        <v>0</v>
      </c>
      <c r="L83" s="37">
        <v>2</v>
      </c>
    </row>
    <row r="84" spans="1:13" s="6" customFormat="1" ht="25.5" customHeight="1">
      <c r="A84" s="10" t="s">
        <v>31</v>
      </c>
      <c r="B84" s="44">
        <v>179</v>
      </c>
      <c r="C84" s="44">
        <v>91</v>
      </c>
      <c r="D84" s="44">
        <v>88</v>
      </c>
      <c r="E84" s="98" t="s">
        <v>32</v>
      </c>
      <c r="F84" s="44">
        <v>207</v>
      </c>
      <c r="G84" s="44">
        <v>99</v>
      </c>
      <c r="H84" s="44">
        <v>108</v>
      </c>
      <c r="I84" s="95">
        <v>100</v>
      </c>
      <c r="J84" s="47">
        <v>3</v>
      </c>
      <c r="K84" s="48">
        <v>1</v>
      </c>
      <c r="L84" s="48">
        <v>2</v>
      </c>
    </row>
    <row r="85" spans="1:13" s="35" customFormat="1" ht="15.75" customHeight="1">
      <c r="A85" s="17">
        <v>30</v>
      </c>
      <c r="B85" s="36">
        <v>31</v>
      </c>
      <c r="C85" s="37">
        <v>16</v>
      </c>
      <c r="D85" s="37">
        <v>15</v>
      </c>
      <c r="E85" s="91">
        <v>65</v>
      </c>
      <c r="F85" s="36">
        <v>32</v>
      </c>
      <c r="G85" s="37">
        <v>16</v>
      </c>
      <c r="H85" s="37">
        <v>16</v>
      </c>
      <c r="I85" s="91">
        <v>101</v>
      </c>
      <c r="J85" s="36">
        <v>0</v>
      </c>
      <c r="K85" s="37">
        <v>0</v>
      </c>
      <c r="L85" s="37">
        <v>0</v>
      </c>
    </row>
    <row r="86" spans="1:13" s="35" customFormat="1" ht="15.75" customHeight="1">
      <c r="A86" s="17">
        <v>31</v>
      </c>
      <c r="B86" s="36">
        <v>40</v>
      </c>
      <c r="C86" s="37">
        <v>21</v>
      </c>
      <c r="D86" s="37">
        <v>19</v>
      </c>
      <c r="E86" s="91">
        <v>66</v>
      </c>
      <c r="F86" s="36">
        <v>46</v>
      </c>
      <c r="G86" s="37">
        <v>18</v>
      </c>
      <c r="H86" s="37">
        <v>28</v>
      </c>
      <c r="I86" s="91">
        <v>102</v>
      </c>
      <c r="J86" s="36">
        <v>0</v>
      </c>
      <c r="K86" s="37">
        <v>0</v>
      </c>
      <c r="L86" s="37">
        <v>0</v>
      </c>
    </row>
    <row r="87" spans="1:13" s="35" customFormat="1" ht="15.75" customHeight="1">
      <c r="A87" s="17">
        <v>32</v>
      </c>
      <c r="B87" s="36">
        <v>39</v>
      </c>
      <c r="C87" s="37">
        <v>18</v>
      </c>
      <c r="D87" s="37">
        <v>21</v>
      </c>
      <c r="E87" s="91">
        <v>67</v>
      </c>
      <c r="F87" s="36">
        <v>50</v>
      </c>
      <c r="G87" s="37">
        <v>28</v>
      </c>
      <c r="H87" s="37">
        <v>22</v>
      </c>
      <c r="I87" s="91">
        <v>103</v>
      </c>
      <c r="J87" s="36">
        <v>0</v>
      </c>
      <c r="K87" s="37">
        <v>0</v>
      </c>
      <c r="L87" s="37">
        <v>0</v>
      </c>
    </row>
    <row r="88" spans="1:13" s="35" customFormat="1" ht="15.75" customHeight="1">
      <c r="A88" s="17">
        <v>33</v>
      </c>
      <c r="B88" s="36">
        <v>42</v>
      </c>
      <c r="C88" s="37">
        <v>24</v>
      </c>
      <c r="D88" s="37">
        <v>18</v>
      </c>
      <c r="E88" s="91">
        <v>68</v>
      </c>
      <c r="F88" s="36">
        <v>40</v>
      </c>
      <c r="G88" s="37">
        <v>20</v>
      </c>
      <c r="H88" s="37">
        <v>20</v>
      </c>
      <c r="I88" s="96" t="s">
        <v>33</v>
      </c>
      <c r="J88" s="39">
        <v>0</v>
      </c>
      <c r="K88" s="40">
        <v>0</v>
      </c>
      <c r="L88" s="40">
        <v>0</v>
      </c>
    </row>
    <row r="89" spans="1:13" s="35" customFormat="1" ht="21" customHeight="1" thickBot="1">
      <c r="A89" s="32">
        <v>34</v>
      </c>
      <c r="B89" s="36">
        <v>27</v>
      </c>
      <c r="C89" s="37">
        <v>12</v>
      </c>
      <c r="D89" s="37">
        <v>15</v>
      </c>
      <c r="E89" s="91">
        <v>69</v>
      </c>
      <c r="F89" s="36">
        <v>39</v>
      </c>
      <c r="G89" s="37">
        <v>17</v>
      </c>
      <c r="H89" s="37">
        <v>22</v>
      </c>
      <c r="I89" s="107" t="s">
        <v>5</v>
      </c>
      <c r="J89" s="47">
        <v>3702</v>
      </c>
      <c r="K89" s="47">
        <v>1857</v>
      </c>
      <c r="L89" s="47">
        <v>1845</v>
      </c>
    </row>
    <row r="90" spans="1:13" s="58" customFormat="1" ht="24" customHeight="1" thickTop="1" thickBot="1">
      <c r="A90" s="53" t="s">
        <v>34</v>
      </c>
      <c r="B90" s="115">
        <v>500</v>
      </c>
      <c r="C90" s="116">
        <v>264</v>
      </c>
      <c r="D90" s="197">
        <v>236</v>
      </c>
      <c r="E90" s="120" t="s">
        <v>36</v>
      </c>
      <c r="F90" s="116">
        <v>2032</v>
      </c>
      <c r="G90" s="116">
        <v>1057</v>
      </c>
      <c r="H90" s="197">
        <v>975</v>
      </c>
      <c r="I90" s="123" t="s">
        <v>37</v>
      </c>
      <c r="J90" s="116">
        <v>1170</v>
      </c>
      <c r="K90" s="116">
        <v>536</v>
      </c>
      <c r="L90" s="116">
        <v>634</v>
      </c>
    </row>
    <row r="91" spans="1:13" s="31" customFormat="1" ht="24" customHeight="1" thickBot="1">
      <c r="A91" s="24"/>
      <c r="B91" s="25" t="s">
        <v>39</v>
      </c>
      <c r="C91" s="26"/>
      <c r="D91" s="27"/>
      <c r="E91" s="28"/>
      <c r="F91" s="29"/>
      <c r="G91" s="59" t="s">
        <v>165</v>
      </c>
      <c r="H91" s="29"/>
      <c r="I91" s="28"/>
      <c r="J91" s="29"/>
      <c r="K91" s="23" t="s">
        <v>121</v>
      </c>
      <c r="L91" s="30"/>
      <c r="M91" s="35"/>
    </row>
    <row r="92" spans="1:13" s="4" customFormat="1" ht="21" customHeight="1">
      <c r="A92" s="11" t="s">
        <v>1</v>
      </c>
      <c r="B92" s="8" t="s">
        <v>2</v>
      </c>
      <c r="C92" s="8" t="s">
        <v>3</v>
      </c>
      <c r="D92" s="9" t="s">
        <v>4</v>
      </c>
      <c r="E92" s="11" t="s">
        <v>1</v>
      </c>
      <c r="F92" s="8" t="s">
        <v>2</v>
      </c>
      <c r="G92" s="8" t="s">
        <v>3</v>
      </c>
      <c r="H92" s="9" t="s">
        <v>4</v>
      </c>
      <c r="I92" s="11" t="s">
        <v>1</v>
      </c>
      <c r="J92" s="8" t="s">
        <v>2</v>
      </c>
      <c r="K92" s="8" t="s">
        <v>3</v>
      </c>
      <c r="L92" s="16" t="s">
        <v>4</v>
      </c>
    </row>
    <row r="93" spans="1:13" s="6" customFormat="1" ht="25.5" customHeight="1">
      <c r="A93" s="10" t="s">
        <v>6</v>
      </c>
      <c r="B93" s="44">
        <v>102</v>
      </c>
      <c r="C93" s="44">
        <v>47</v>
      </c>
      <c r="D93" s="44">
        <v>55</v>
      </c>
      <c r="E93" s="98" t="s">
        <v>7</v>
      </c>
      <c r="F93" s="44">
        <v>192</v>
      </c>
      <c r="G93" s="44">
        <v>103</v>
      </c>
      <c r="H93" s="44">
        <v>89</v>
      </c>
      <c r="I93" s="98" t="s">
        <v>8</v>
      </c>
      <c r="J93" s="44">
        <v>150</v>
      </c>
      <c r="K93" s="44">
        <v>88</v>
      </c>
      <c r="L93" s="44">
        <v>62</v>
      </c>
    </row>
    <row r="94" spans="1:13" s="35" customFormat="1" ht="15.75" customHeight="1">
      <c r="A94" s="17">
        <v>0</v>
      </c>
      <c r="B94" s="36">
        <v>18</v>
      </c>
      <c r="C94" s="37">
        <v>12</v>
      </c>
      <c r="D94" s="37">
        <v>6</v>
      </c>
      <c r="E94" s="91">
        <v>35</v>
      </c>
      <c r="F94" s="36">
        <v>38</v>
      </c>
      <c r="G94" s="37">
        <v>18</v>
      </c>
      <c r="H94" s="37">
        <v>20</v>
      </c>
      <c r="I94" s="91">
        <v>70</v>
      </c>
      <c r="J94" s="36">
        <v>43</v>
      </c>
      <c r="K94" s="37">
        <v>25</v>
      </c>
      <c r="L94" s="37">
        <v>18</v>
      </c>
    </row>
    <row r="95" spans="1:13" s="35" customFormat="1" ht="15.75" customHeight="1">
      <c r="A95" s="17">
        <v>1</v>
      </c>
      <c r="B95" s="36">
        <v>19</v>
      </c>
      <c r="C95" s="37">
        <v>7</v>
      </c>
      <c r="D95" s="37">
        <v>12</v>
      </c>
      <c r="E95" s="91">
        <v>36</v>
      </c>
      <c r="F95" s="36">
        <v>30</v>
      </c>
      <c r="G95" s="37">
        <v>15</v>
      </c>
      <c r="H95" s="37">
        <v>15</v>
      </c>
      <c r="I95" s="91">
        <v>71</v>
      </c>
      <c r="J95" s="36">
        <v>25</v>
      </c>
      <c r="K95" s="37">
        <v>15</v>
      </c>
      <c r="L95" s="37">
        <v>10</v>
      </c>
    </row>
    <row r="96" spans="1:13" s="35" customFormat="1" ht="15.75" customHeight="1">
      <c r="A96" s="17">
        <v>2</v>
      </c>
      <c r="B96" s="36">
        <v>22</v>
      </c>
      <c r="C96" s="37">
        <v>11</v>
      </c>
      <c r="D96" s="37">
        <v>11</v>
      </c>
      <c r="E96" s="91">
        <v>37</v>
      </c>
      <c r="F96" s="36">
        <v>41</v>
      </c>
      <c r="G96" s="37">
        <v>24</v>
      </c>
      <c r="H96" s="37">
        <v>17</v>
      </c>
      <c r="I96" s="91">
        <v>72</v>
      </c>
      <c r="J96" s="36">
        <v>32</v>
      </c>
      <c r="K96" s="37">
        <v>16</v>
      </c>
      <c r="L96" s="37">
        <v>16</v>
      </c>
    </row>
    <row r="97" spans="1:12" s="35" customFormat="1" ht="15.75" customHeight="1">
      <c r="A97" s="17">
        <v>3</v>
      </c>
      <c r="B97" s="36">
        <v>22</v>
      </c>
      <c r="C97" s="37">
        <v>9</v>
      </c>
      <c r="D97" s="37">
        <v>13</v>
      </c>
      <c r="E97" s="91">
        <v>38</v>
      </c>
      <c r="F97" s="36">
        <v>41</v>
      </c>
      <c r="G97" s="37">
        <v>26</v>
      </c>
      <c r="H97" s="37">
        <v>15</v>
      </c>
      <c r="I97" s="91">
        <v>73</v>
      </c>
      <c r="J97" s="36">
        <v>22</v>
      </c>
      <c r="K97" s="37">
        <v>13</v>
      </c>
      <c r="L97" s="37">
        <v>9</v>
      </c>
    </row>
    <row r="98" spans="1:12" s="35" customFormat="1" ht="18" customHeight="1">
      <c r="A98" s="19">
        <v>4</v>
      </c>
      <c r="B98" s="105">
        <v>21</v>
      </c>
      <c r="C98" s="40">
        <v>8</v>
      </c>
      <c r="D98" s="40">
        <v>13</v>
      </c>
      <c r="E98" s="92">
        <v>39</v>
      </c>
      <c r="F98" s="39">
        <v>42</v>
      </c>
      <c r="G98" s="40">
        <v>20</v>
      </c>
      <c r="H98" s="40">
        <v>22</v>
      </c>
      <c r="I98" s="92">
        <v>74</v>
      </c>
      <c r="J98" s="39">
        <v>28</v>
      </c>
      <c r="K98" s="40">
        <v>19</v>
      </c>
      <c r="L98" s="40">
        <v>9</v>
      </c>
    </row>
    <row r="99" spans="1:12" s="6" customFormat="1" ht="25.5" customHeight="1">
      <c r="A99" s="10" t="s">
        <v>10</v>
      </c>
      <c r="B99" s="44">
        <v>139</v>
      </c>
      <c r="C99" s="44">
        <v>77</v>
      </c>
      <c r="D99" s="44">
        <v>62</v>
      </c>
      <c r="E99" s="98" t="s">
        <v>11</v>
      </c>
      <c r="F99" s="44">
        <v>215</v>
      </c>
      <c r="G99" s="44">
        <v>124</v>
      </c>
      <c r="H99" s="44">
        <v>91</v>
      </c>
      <c r="I99" s="98" t="s">
        <v>12</v>
      </c>
      <c r="J99" s="44">
        <v>162</v>
      </c>
      <c r="K99" s="44">
        <v>73</v>
      </c>
      <c r="L99" s="44">
        <v>89</v>
      </c>
    </row>
    <row r="100" spans="1:12" s="35" customFormat="1" ht="15.75" customHeight="1">
      <c r="A100" s="17">
        <v>5</v>
      </c>
      <c r="B100" s="36">
        <v>33</v>
      </c>
      <c r="C100" s="37">
        <v>18</v>
      </c>
      <c r="D100" s="37">
        <v>15</v>
      </c>
      <c r="E100" s="91">
        <v>40</v>
      </c>
      <c r="F100" s="36">
        <v>38</v>
      </c>
      <c r="G100" s="37">
        <v>20</v>
      </c>
      <c r="H100" s="37">
        <v>18</v>
      </c>
      <c r="I100" s="91">
        <v>75</v>
      </c>
      <c r="J100" s="36">
        <v>38</v>
      </c>
      <c r="K100" s="37">
        <v>14</v>
      </c>
      <c r="L100" s="37">
        <v>24</v>
      </c>
    </row>
    <row r="101" spans="1:12" s="35" customFormat="1" ht="15.75" customHeight="1">
      <c r="A101" s="17">
        <v>6</v>
      </c>
      <c r="B101" s="36">
        <v>23</v>
      </c>
      <c r="C101" s="37">
        <v>15</v>
      </c>
      <c r="D101" s="37">
        <v>8</v>
      </c>
      <c r="E101" s="91">
        <v>41</v>
      </c>
      <c r="F101" s="36">
        <v>39</v>
      </c>
      <c r="G101" s="37">
        <v>20</v>
      </c>
      <c r="H101" s="37">
        <v>19</v>
      </c>
      <c r="I101" s="91">
        <v>76</v>
      </c>
      <c r="J101" s="36">
        <v>38</v>
      </c>
      <c r="K101" s="37">
        <v>19</v>
      </c>
      <c r="L101" s="37">
        <v>19</v>
      </c>
    </row>
    <row r="102" spans="1:12" s="35" customFormat="1" ht="15.75" customHeight="1">
      <c r="A102" s="17">
        <v>7</v>
      </c>
      <c r="B102" s="36">
        <v>20</v>
      </c>
      <c r="C102" s="37">
        <v>12</v>
      </c>
      <c r="D102" s="37">
        <v>8</v>
      </c>
      <c r="E102" s="91">
        <v>42</v>
      </c>
      <c r="F102" s="36">
        <v>51</v>
      </c>
      <c r="G102" s="37">
        <v>33</v>
      </c>
      <c r="H102" s="37">
        <v>18</v>
      </c>
      <c r="I102" s="91">
        <v>77</v>
      </c>
      <c r="J102" s="36">
        <v>45</v>
      </c>
      <c r="K102" s="37">
        <v>23</v>
      </c>
      <c r="L102" s="37">
        <v>22</v>
      </c>
    </row>
    <row r="103" spans="1:12" s="35" customFormat="1" ht="15.75" customHeight="1">
      <c r="A103" s="17">
        <v>8</v>
      </c>
      <c r="B103" s="36">
        <v>25</v>
      </c>
      <c r="C103" s="37">
        <v>15</v>
      </c>
      <c r="D103" s="37">
        <v>10</v>
      </c>
      <c r="E103" s="91">
        <v>43</v>
      </c>
      <c r="F103" s="36">
        <v>44</v>
      </c>
      <c r="G103" s="37">
        <v>26</v>
      </c>
      <c r="H103" s="37">
        <v>18</v>
      </c>
      <c r="I103" s="91">
        <v>78</v>
      </c>
      <c r="J103" s="36">
        <v>24</v>
      </c>
      <c r="K103" s="37">
        <v>11</v>
      </c>
      <c r="L103" s="37">
        <v>13</v>
      </c>
    </row>
    <row r="104" spans="1:12" s="35" customFormat="1" ht="18" customHeight="1">
      <c r="A104" s="19">
        <v>9</v>
      </c>
      <c r="B104" s="39">
        <v>38</v>
      </c>
      <c r="C104" s="40">
        <v>17</v>
      </c>
      <c r="D104" s="40">
        <v>21</v>
      </c>
      <c r="E104" s="92">
        <v>44</v>
      </c>
      <c r="F104" s="39">
        <v>43</v>
      </c>
      <c r="G104" s="40">
        <v>25</v>
      </c>
      <c r="H104" s="40">
        <v>18</v>
      </c>
      <c r="I104" s="92">
        <v>79</v>
      </c>
      <c r="J104" s="39">
        <v>17</v>
      </c>
      <c r="K104" s="40">
        <v>6</v>
      </c>
      <c r="L104" s="40">
        <v>11</v>
      </c>
    </row>
    <row r="105" spans="1:12" s="6" customFormat="1" ht="25.5" customHeight="1">
      <c r="A105" s="10" t="s">
        <v>19</v>
      </c>
      <c r="B105" s="44">
        <v>143</v>
      </c>
      <c r="C105" s="44">
        <v>74</v>
      </c>
      <c r="D105" s="44">
        <v>69</v>
      </c>
      <c r="E105" s="98" t="s">
        <v>20</v>
      </c>
      <c r="F105" s="44">
        <v>218</v>
      </c>
      <c r="G105" s="44">
        <v>112</v>
      </c>
      <c r="H105" s="44">
        <v>106</v>
      </c>
      <c r="I105" s="98" t="s">
        <v>21</v>
      </c>
      <c r="J105" s="44">
        <v>131</v>
      </c>
      <c r="K105" s="44">
        <v>57</v>
      </c>
      <c r="L105" s="44">
        <v>74</v>
      </c>
    </row>
    <row r="106" spans="1:12" s="35" customFormat="1" ht="15.75" customHeight="1">
      <c r="A106" s="17">
        <v>10</v>
      </c>
      <c r="B106" s="36">
        <v>31</v>
      </c>
      <c r="C106" s="37">
        <v>14</v>
      </c>
      <c r="D106" s="37">
        <v>17</v>
      </c>
      <c r="E106" s="91">
        <v>45</v>
      </c>
      <c r="F106" s="36">
        <v>38</v>
      </c>
      <c r="G106" s="37">
        <v>17</v>
      </c>
      <c r="H106" s="37">
        <v>21</v>
      </c>
      <c r="I106" s="91">
        <v>80</v>
      </c>
      <c r="J106" s="36">
        <v>15</v>
      </c>
      <c r="K106" s="37">
        <v>8</v>
      </c>
      <c r="L106" s="37">
        <v>7</v>
      </c>
    </row>
    <row r="107" spans="1:12" s="35" customFormat="1" ht="15.75" customHeight="1">
      <c r="A107" s="17">
        <v>11</v>
      </c>
      <c r="B107" s="36">
        <v>21</v>
      </c>
      <c r="C107" s="37">
        <v>11</v>
      </c>
      <c r="D107" s="37">
        <v>10</v>
      </c>
      <c r="E107" s="91">
        <v>46</v>
      </c>
      <c r="F107" s="36">
        <v>54</v>
      </c>
      <c r="G107" s="37">
        <v>26</v>
      </c>
      <c r="H107" s="37">
        <v>28</v>
      </c>
      <c r="I107" s="91">
        <v>81</v>
      </c>
      <c r="J107" s="36">
        <v>30</v>
      </c>
      <c r="K107" s="37">
        <v>14</v>
      </c>
      <c r="L107" s="37">
        <v>16</v>
      </c>
    </row>
    <row r="108" spans="1:12" s="35" customFormat="1" ht="15.75" customHeight="1">
      <c r="A108" s="17">
        <v>12</v>
      </c>
      <c r="B108" s="36">
        <v>28</v>
      </c>
      <c r="C108" s="37">
        <v>19</v>
      </c>
      <c r="D108" s="37">
        <v>9</v>
      </c>
      <c r="E108" s="91">
        <v>47</v>
      </c>
      <c r="F108" s="36">
        <v>45</v>
      </c>
      <c r="G108" s="37">
        <v>22</v>
      </c>
      <c r="H108" s="37">
        <v>23</v>
      </c>
      <c r="I108" s="91">
        <v>82</v>
      </c>
      <c r="J108" s="36">
        <v>32</v>
      </c>
      <c r="K108" s="37">
        <v>9</v>
      </c>
      <c r="L108" s="37">
        <v>23</v>
      </c>
    </row>
    <row r="109" spans="1:12" s="35" customFormat="1" ht="15.75" customHeight="1">
      <c r="A109" s="17">
        <v>13</v>
      </c>
      <c r="B109" s="36">
        <v>35</v>
      </c>
      <c r="C109" s="37">
        <v>17</v>
      </c>
      <c r="D109" s="37">
        <v>18</v>
      </c>
      <c r="E109" s="91">
        <v>48</v>
      </c>
      <c r="F109" s="36">
        <v>49</v>
      </c>
      <c r="G109" s="37">
        <v>27</v>
      </c>
      <c r="H109" s="37">
        <v>22</v>
      </c>
      <c r="I109" s="91">
        <v>83</v>
      </c>
      <c r="J109" s="36">
        <v>28</v>
      </c>
      <c r="K109" s="37">
        <v>13</v>
      </c>
      <c r="L109" s="37">
        <v>15</v>
      </c>
    </row>
    <row r="110" spans="1:12" s="35" customFormat="1" ht="18" customHeight="1">
      <c r="A110" s="19">
        <v>14</v>
      </c>
      <c r="B110" s="39">
        <v>28</v>
      </c>
      <c r="C110" s="40">
        <v>13</v>
      </c>
      <c r="D110" s="40">
        <v>15</v>
      </c>
      <c r="E110" s="92">
        <v>49</v>
      </c>
      <c r="F110" s="39">
        <v>32</v>
      </c>
      <c r="G110" s="40">
        <v>20</v>
      </c>
      <c r="H110" s="40">
        <v>12</v>
      </c>
      <c r="I110" s="92">
        <v>84</v>
      </c>
      <c r="J110" s="39">
        <v>26</v>
      </c>
      <c r="K110" s="40">
        <v>13</v>
      </c>
      <c r="L110" s="40">
        <v>13</v>
      </c>
    </row>
    <row r="111" spans="1:12" s="6" customFormat="1" ht="25.5" customHeight="1">
      <c r="A111" s="10" t="s">
        <v>22</v>
      </c>
      <c r="B111" s="44">
        <v>160</v>
      </c>
      <c r="C111" s="44">
        <v>92</v>
      </c>
      <c r="D111" s="44">
        <v>68</v>
      </c>
      <c r="E111" s="98" t="s">
        <v>23</v>
      </c>
      <c r="F111" s="44">
        <v>216</v>
      </c>
      <c r="G111" s="44">
        <v>111</v>
      </c>
      <c r="H111" s="44">
        <v>105</v>
      </c>
      <c r="I111" s="98" t="s">
        <v>24</v>
      </c>
      <c r="J111" s="44">
        <v>82</v>
      </c>
      <c r="K111" s="44">
        <v>29</v>
      </c>
      <c r="L111" s="44">
        <v>53</v>
      </c>
    </row>
    <row r="112" spans="1:12" s="35" customFormat="1" ht="15.75" customHeight="1">
      <c r="A112" s="17">
        <v>15</v>
      </c>
      <c r="B112" s="36">
        <v>38</v>
      </c>
      <c r="C112" s="37">
        <v>24</v>
      </c>
      <c r="D112" s="37">
        <v>14</v>
      </c>
      <c r="E112" s="91">
        <v>50</v>
      </c>
      <c r="F112" s="36">
        <v>50</v>
      </c>
      <c r="G112" s="37">
        <v>28</v>
      </c>
      <c r="H112" s="37">
        <v>22</v>
      </c>
      <c r="I112" s="91">
        <v>85</v>
      </c>
      <c r="J112" s="36">
        <v>20</v>
      </c>
      <c r="K112" s="37">
        <v>6</v>
      </c>
      <c r="L112" s="37">
        <v>14</v>
      </c>
    </row>
    <row r="113" spans="1:12" s="35" customFormat="1" ht="15.75" customHeight="1">
      <c r="A113" s="17">
        <v>16</v>
      </c>
      <c r="B113" s="36">
        <v>29</v>
      </c>
      <c r="C113" s="37">
        <v>19</v>
      </c>
      <c r="D113" s="37">
        <v>10</v>
      </c>
      <c r="E113" s="91">
        <v>51</v>
      </c>
      <c r="F113" s="36">
        <v>41</v>
      </c>
      <c r="G113" s="37">
        <v>23</v>
      </c>
      <c r="H113" s="37">
        <v>18</v>
      </c>
      <c r="I113" s="91">
        <v>86</v>
      </c>
      <c r="J113" s="36">
        <v>12</v>
      </c>
      <c r="K113" s="37">
        <v>5</v>
      </c>
      <c r="L113" s="37">
        <v>7</v>
      </c>
    </row>
    <row r="114" spans="1:12" s="35" customFormat="1" ht="15.75" customHeight="1">
      <c r="A114" s="17">
        <v>17</v>
      </c>
      <c r="B114" s="36">
        <v>28</v>
      </c>
      <c r="C114" s="37">
        <v>16</v>
      </c>
      <c r="D114" s="37">
        <v>12</v>
      </c>
      <c r="E114" s="91">
        <v>52</v>
      </c>
      <c r="F114" s="36">
        <v>50</v>
      </c>
      <c r="G114" s="37">
        <v>25</v>
      </c>
      <c r="H114" s="37">
        <v>25</v>
      </c>
      <c r="I114" s="91">
        <v>87</v>
      </c>
      <c r="J114" s="36">
        <v>18</v>
      </c>
      <c r="K114" s="37">
        <v>4</v>
      </c>
      <c r="L114" s="37">
        <v>14</v>
      </c>
    </row>
    <row r="115" spans="1:12" s="35" customFormat="1" ht="15.75" customHeight="1">
      <c r="A115" s="17">
        <v>18</v>
      </c>
      <c r="B115" s="36">
        <v>39</v>
      </c>
      <c r="C115" s="37">
        <v>17</v>
      </c>
      <c r="D115" s="37">
        <v>22</v>
      </c>
      <c r="E115" s="91">
        <v>53</v>
      </c>
      <c r="F115" s="36">
        <v>40</v>
      </c>
      <c r="G115" s="37">
        <v>20</v>
      </c>
      <c r="H115" s="37">
        <v>20</v>
      </c>
      <c r="I115" s="91">
        <v>88</v>
      </c>
      <c r="J115" s="36">
        <v>18</v>
      </c>
      <c r="K115" s="37">
        <v>10</v>
      </c>
      <c r="L115" s="37">
        <v>8</v>
      </c>
    </row>
    <row r="116" spans="1:12" s="35" customFormat="1" ht="18" customHeight="1">
      <c r="A116" s="19">
        <v>19</v>
      </c>
      <c r="B116" s="39">
        <v>26</v>
      </c>
      <c r="C116" s="40">
        <v>16</v>
      </c>
      <c r="D116" s="40">
        <v>10</v>
      </c>
      <c r="E116" s="92">
        <v>54</v>
      </c>
      <c r="F116" s="39">
        <v>35</v>
      </c>
      <c r="G116" s="40">
        <v>15</v>
      </c>
      <c r="H116" s="40">
        <v>20</v>
      </c>
      <c r="I116" s="92">
        <v>89</v>
      </c>
      <c r="J116" s="39">
        <v>14</v>
      </c>
      <c r="K116" s="40">
        <v>4</v>
      </c>
      <c r="L116" s="40">
        <v>10</v>
      </c>
    </row>
    <row r="117" spans="1:12" s="6" customFormat="1" ht="25.5" customHeight="1">
      <c r="A117" s="10" t="s">
        <v>25</v>
      </c>
      <c r="B117" s="44">
        <v>136</v>
      </c>
      <c r="C117" s="44">
        <v>75</v>
      </c>
      <c r="D117" s="44">
        <v>61</v>
      </c>
      <c r="E117" s="98" t="s">
        <v>26</v>
      </c>
      <c r="F117" s="44">
        <v>185</v>
      </c>
      <c r="G117" s="44">
        <v>99</v>
      </c>
      <c r="H117" s="44">
        <v>86</v>
      </c>
      <c r="I117" s="98" t="s">
        <v>27</v>
      </c>
      <c r="J117" s="44">
        <v>40</v>
      </c>
      <c r="K117" s="44">
        <v>14</v>
      </c>
      <c r="L117" s="44">
        <v>26</v>
      </c>
    </row>
    <row r="118" spans="1:12" s="35" customFormat="1" ht="15.75" customHeight="1">
      <c r="A118" s="17">
        <v>20</v>
      </c>
      <c r="B118" s="36">
        <v>24</v>
      </c>
      <c r="C118" s="37">
        <v>15</v>
      </c>
      <c r="D118" s="37">
        <v>9</v>
      </c>
      <c r="E118" s="91">
        <v>55</v>
      </c>
      <c r="F118" s="36">
        <v>38</v>
      </c>
      <c r="G118" s="37">
        <v>21</v>
      </c>
      <c r="H118" s="37">
        <v>17</v>
      </c>
      <c r="I118" s="91">
        <v>90</v>
      </c>
      <c r="J118" s="36">
        <v>14</v>
      </c>
      <c r="K118" s="37">
        <v>7</v>
      </c>
      <c r="L118" s="37">
        <v>7</v>
      </c>
    </row>
    <row r="119" spans="1:12" s="35" customFormat="1" ht="15.75" customHeight="1">
      <c r="A119" s="17">
        <v>21</v>
      </c>
      <c r="B119" s="36">
        <v>28</v>
      </c>
      <c r="C119" s="37">
        <v>17</v>
      </c>
      <c r="D119" s="37">
        <v>11</v>
      </c>
      <c r="E119" s="91">
        <v>56</v>
      </c>
      <c r="F119" s="36">
        <v>44</v>
      </c>
      <c r="G119" s="37">
        <v>24</v>
      </c>
      <c r="H119" s="37">
        <v>20</v>
      </c>
      <c r="I119" s="91">
        <v>91</v>
      </c>
      <c r="J119" s="36">
        <v>5</v>
      </c>
      <c r="K119" s="37">
        <v>2</v>
      </c>
      <c r="L119" s="37">
        <v>3</v>
      </c>
    </row>
    <row r="120" spans="1:12" s="35" customFormat="1" ht="15.75" customHeight="1">
      <c r="A120" s="17">
        <v>22</v>
      </c>
      <c r="B120" s="36">
        <v>26</v>
      </c>
      <c r="C120" s="37">
        <v>13</v>
      </c>
      <c r="D120" s="37">
        <v>13</v>
      </c>
      <c r="E120" s="91">
        <v>57</v>
      </c>
      <c r="F120" s="36">
        <v>40</v>
      </c>
      <c r="G120" s="37">
        <v>21</v>
      </c>
      <c r="H120" s="37">
        <v>19</v>
      </c>
      <c r="I120" s="91">
        <v>92</v>
      </c>
      <c r="J120" s="36">
        <v>8</v>
      </c>
      <c r="K120" s="37">
        <v>1</v>
      </c>
      <c r="L120" s="37">
        <v>7</v>
      </c>
    </row>
    <row r="121" spans="1:12" s="35" customFormat="1" ht="15.75" customHeight="1">
      <c r="A121" s="17">
        <v>23</v>
      </c>
      <c r="B121" s="36">
        <v>29</v>
      </c>
      <c r="C121" s="37">
        <v>17</v>
      </c>
      <c r="D121" s="37">
        <v>12</v>
      </c>
      <c r="E121" s="91">
        <v>58</v>
      </c>
      <c r="F121" s="36">
        <v>36</v>
      </c>
      <c r="G121" s="37">
        <v>20</v>
      </c>
      <c r="H121" s="37">
        <v>16</v>
      </c>
      <c r="I121" s="91">
        <v>93</v>
      </c>
      <c r="J121" s="36">
        <v>8</v>
      </c>
      <c r="K121" s="37">
        <v>3</v>
      </c>
      <c r="L121" s="37">
        <v>5</v>
      </c>
    </row>
    <row r="122" spans="1:12" s="35" customFormat="1" ht="18" customHeight="1">
      <c r="A122" s="19">
        <v>24</v>
      </c>
      <c r="B122" s="39">
        <v>29</v>
      </c>
      <c r="C122" s="40">
        <v>13</v>
      </c>
      <c r="D122" s="40">
        <v>16</v>
      </c>
      <c r="E122" s="92">
        <v>59</v>
      </c>
      <c r="F122" s="39">
        <v>27</v>
      </c>
      <c r="G122" s="40">
        <v>13</v>
      </c>
      <c r="H122" s="40">
        <v>14</v>
      </c>
      <c r="I122" s="92">
        <v>94</v>
      </c>
      <c r="J122" s="39">
        <v>5</v>
      </c>
      <c r="K122" s="40">
        <v>1</v>
      </c>
      <c r="L122" s="40">
        <v>4</v>
      </c>
    </row>
    <row r="123" spans="1:12" s="6" customFormat="1" ht="25.5" customHeight="1">
      <c r="A123" s="10" t="s">
        <v>28</v>
      </c>
      <c r="B123" s="44">
        <v>175</v>
      </c>
      <c r="C123" s="44">
        <v>97</v>
      </c>
      <c r="D123" s="44">
        <v>78</v>
      </c>
      <c r="E123" s="98" t="s">
        <v>29</v>
      </c>
      <c r="F123" s="44">
        <v>197</v>
      </c>
      <c r="G123" s="44">
        <v>98</v>
      </c>
      <c r="H123" s="44">
        <v>99</v>
      </c>
      <c r="I123" s="93" t="s">
        <v>30</v>
      </c>
      <c r="J123" s="44">
        <v>21</v>
      </c>
      <c r="K123" s="44">
        <v>6</v>
      </c>
      <c r="L123" s="44">
        <v>15</v>
      </c>
    </row>
    <row r="124" spans="1:12" s="35" customFormat="1" ht="15.75" customHeight="1">
      <c r="A124" s="17">
        <v>25</v>
      </c>
      <c r="B124" s="36">
        <v>34</v>
      </c>
      <c r="C124" s="37">
        <v>18</v>
      </c>
      <c r="D124" s="37">
        <v>16</v>
      </c>
      <c r="E124" s="91">
        <v>60</v>
      </c>
      <c r="F124" s="36">
        <v>46</v>
      </c>
      <c r="G124" s="37">
        <v>24</v>
      </c>
      <c r="H124" s="37">
        <v>22</v>
      </c>
      <c r="I124" s="91">
        <v>95</v>
      </c>
      <c r="J124" s="36">
        <v>5</v>
      </c>
      <c r="K124" s="37">
        <v>3</v>
      </c>
      <c r="L124" s="37">
        <v>2</v>
      </c>
    </row>
    <row r="125" spans="1:12" s="35" customFormat="1" ht="15.75" customHeight="1">
      <c r="A125" s="17">
        <v>26</v>
      </c>
      <c r="B125" s="36">
        <v>37</v>
      </c>
      <c r="C125" s="37">
        <v>22</v>
      </c>
      <c r="D125" s="37">
        <v>15</v>
      </c>
      <c r="E125" s="91">
        <v>61</v>
      </c>
      <c r="F125" s="36">
        <v>49</v>
      </c>
      <c r="G125" s="37">
        <v>25</v>
      </c>
      <c r="H125" s="37">
        <v>24</v>
      </c>
      <c r="I125" s="91">
        <v>96</v>
      </c>
      <c r="J125" s="36">
        <v>4</v>
      </c>
      <c r="K125" s="37">
        <v>1</v>
      </c>
      <c r="L125" s="37">
        <v>3</v>
      </c>
    </row>
    <row r="126" spans="1:12" s="35" customFormat="1" ht="15.75" customHeight="1">
      <c r="A126" s="17">
        <v>27</v>
      </c>
      <c r="B126" s="36">
        <v>34</v>
      </c>
      <c r="C126" s="37">
        <v>22</v>
      </c>
      <c r="D126" s="37">
        <v>12</v>
      </c>
      <c r="E126" s="91">
        <v>62</v>
      </c>
      <c r="F126" s="36">
        <v>31</v>
      </c>
      <c r="G126" s="37">
        <v>13</v>
      </c>
      <c r="H126" s="37">
        <v>18</v>
      </c>
      <c r="I126" s="91">
        <v>97</v>
      </c>
      <c r="J126" s="36">
        <v>3</v>
      </c>
      <c r="K126" s="37">
        <v>1</v>
      </c>
      <c r="L126" s="37">
        <v>2</v>
      </c>
    </row>
    <row r="127" spans="1:12" s="35" customFormat="1" ht="15.75" customHeight="1">
      <c r="A127" s="17">
        <v>28</v>
      </c>
      <c r="B127" s="36">
        <v>38</v>
      </c>
      <c r="C127" s="37">
        <v>19</v>
      </c>
      <c r="D127" s="37">
        <v>19</v>
      </c>
      <c r="E127" s="91">
        <v>63</v>
      </c>
      <c r="F127" s="36">
        <v>39</v>
      </c>
      <c r="G127" s="37">
        <v>21</v>
      </c>
      <c r="H127" s="37">
        <v>18</v>
      </c>
      <c r="I127" s="91">
        <v>98</v>
      </c>
      <c r="J127" s="36">
        <v>3</v>
      </c>
      <c r="K127" s="37">
        <v>0</v>
      </c>
      <c r="L127" s="37">
        <v>3</v>
      </c>
    </row>
    <row r="128" spans="1:12" s="35" customFormat="1" ht="18" customHeight="1">
      <c r="A128" s="19">
        <v>29</v>
      </c>
      <c r="B128" s="39">
        <v>32</v>
      </c>
      <c r="C128" s="40">
        <v>16</v>
      </c>
      <c r="D128" s="40">
        <v>16</v>
      </c>
      <c r="E128" s="92">
        <v>64</v>
      </c>
      <c r="F128" s="39">
        <v>32</v>
      </c>
      <c r="G128" s="40">
        <v>15</v>
      </c>
      <c r="H128" s="40">
        <v>17</v>
      </c>
      <c r="I128" s="91">
        <v>99</v>
      </c>
      <c r="J128" s="36">
        <v>3</v>
      </c>
      <c r="K128" s="37">
        <v>1</v>
      </c>
      <c r="L128" s="37">
        <v>2</v>
      </c>
    </row>
    <row r="129" spans="1:13" s="6" customFormat="1" ht="25.5" customHeight="1">
      <c r="A129" s="10" t="s">
        <v>31</v>
      </c>
      <c r="B129" s="44">
        <v>148</v>
      </c>
      <c r="C129" s="44">
        <v>82</v>
      </c>
      <c r="D129" s="44">
        <v>66</v>
      </c>
      <c r="E129" s="98" t="s">
        <v>32</v>
      </c>
      <c r="F129" s="44">
        <v>187</v>
      </c>
      <c r="G129" s="44">
        <v>88</v>
      </c>
      <c r="H129" s="44">
        <v>99</v>
      </c>
      <c r="I129" s="95">
        <v>100</v>
      </c>
      <c r="J129" s="47">
        <v>1</v>
      </c>
      <c r="K129" s="48">
        <v>0</v>
      </c>
      <c r="L129" s="48">
        <v>1</v>
      </c>
    </row>
    <row r="130" spans="1:13" s="35" customFormat="1" ht="15.75" customHeight="1">
      <c r="A130" s="17">
        <v>30</v>
      </c>
      <c r="B130" s="36">
        <v>32</v>
      </c>
      <c r="C130" s="37">
        <v>16</v>
      </c>
      <c r="D130" s="37">
        <v>16</v>
      </c>
      <c r="E130" s="91">
        <v>65</v>
      </c>
      <c r="F130" s="36">
        <v>35</v>
      </c>
      <c r="G130" s="37">
        <v>17</v>
      </c>
      <c r="H130" s="37">
        <v>18</v>
      </c>
      <c r="I130" s="91">
        <v>101</v>
      </c>
      <c r="J130" s="36">
        <v>2</v>
      </c>
      <c r="K130" s="37">
        <v>0</v>
      </c>
      <c r="L130" s="37">
        <v>2</v>
      </c>
    </row>
    <row r="131" spans="1:13" s="35" customFormat="1" ht="15.75" customHeight="1">
      <c r="A131" s="17">
        <v>31</v>
      </c>
      <c r="B131" s="36">
        <v>24</v>
      </c>
      <c r="C131" s="37">
        <v>11</v>
      </c>
      <c r="D131" s="37">
        <v>13</v>
      </c>
      <c r="E131" s="91">
        <v>66</v>
      </c>
      <c r="F131" s="36">
        <v>44</v>
      </c>
      <c r="G131" s="37">
        <v>24</v>
      </c>
      <c r="H131" s="37">
        <v>20</v>
      </c>
      <c r="I131" s="91">
        <v>102</v>
      </c>
      <c r="J131" s="36">
        <v>0</v>
      </c>
      <c r="K131" s="37">
        <v>0</v>
      </c>
      <c r="L131" s="37">
        <v>0</v>
      </c>
    </row>
    <row r="132" spans="1:13" s="35" customFormat="1" ht="15.75" customHeight="1">
      <c r="A132" s="17">
        <v>32</v>
      </c>
      <c r="B132" s="36">
        <v>29</v>
      </c>
      <c r="C132" s="37">
        <v>18</v>
      </c>
      <c r="D132" s="37">
        <v>11</v>
      </c>
      <c r="E132" s="91">
        <v>67</v>
      </c>
      <c r="F132" s="36">
        <v>40</v>
      </c>
      <c r="G132" s="37">
        <v>15</v>
      </c>
      <c r="H132" s="37">
        <v>25</v>
      </c>
      <c r="I132" s="91">
        <v>103</v>
      </c>
      <c r="J132" s="36">
        <v>0</v>
      </c>
      <c r="K132" s="37">
        <v>0</v>
      </c>
      <c r="L132" s="37">
        <v>0</v>
      </c>
    </row>
    <row r="133" spans="1:13" s="35" customFormat="1" ht="15.75" customHeight="1">
      <c r="A133" s="17">
        <v>33</v>
      </c>
      <c r="B133" s="36">
        <v>29</v>
      </c>
      <c r="C133" s="37">
        <v>14</v>
      </c>
      <c r="D133" s="37">
        <v>15</v>
      </c>
      <c r="E133" s="91">
        <v>68</v>
      </c>
      <c r="F133" s="36">
        <v>34</v>
      </c>
      <c r="G133" s="37">
        <v>19</v>
      </c>
      <c r="H133" s="37">
        <v>15</v>
      </c>
      <c r="I133" s="96" t="s">
        <v>33</v>
      </c>
      <c r="J133" s="39">
        <v>0</v>
      </c>
      <c r="K133" s="40">
        <v>0</v>
      </c>
      <c r="L133" s="40">
        <v>0</v>
      </c>
    </row>
    <row r="134" spans="1:13" s="35" customFormat="1" ht="21" customHeight="1" thickBot="1">
      <c r="A134" s="32">
        <v>34</v>
      </c>
      <c r="B134" s="36">
        <v>34</v>
      </c>
      <c r="C134" s="37">
        <v>23</v>
      </c>
      <c r="D134" s="37">
        <v>11</v>
      </c>
      <c r="E134" s="91">
        <v>69</v>
      </c>
      <c r="F134" s="36">
        <v>34</v>
      </c>
      <c r="G134" s="37">
        <v>13</v>
      </c>
      <c r="H134" s="37">
        <v>21</v>
      </c>
      <c r="I134" s="107" t="s">
        <v>5</v>
      </c>
      <c r="J134" s="47">
        <v>2999</v>
      </c>
      <c r="K134" s="47">
        <v>1546</v>
      </c>
      <c r="L134" s="47">
        <v>1453</v>
      </c>
    </row>
    <row r="135" spans="1:13" s="58" customFormat="1" ht="24" customHeight="1" thickTop="1" thickBot="1">
      <c r="A135" s="53" t="s">
        <v>34</v>
      </c>
      <c r="B135" s="115">
        <v>384</v>
      </c>
      <c r="C135" s="116">
        <v>198</v>
      </c>
      <c r="D135" s="197">
        <v>186</v>
      </c>
      <c r="E135" s="120" t="s">
        <v>36</v>
      </c>
      <c r="F135" s="116">
        <v>1842</v>
      </c>
      <c r="G135" s="116">
        <v>993</v>
      </c>
      <c r="H135" s="197">
        <v>849</v>
      </c>
      <c r="I135" s="123" t="s">
        <v>37</v>
      </c>
      <c r="J135" s="116">
        <v>773</v>
      </c>
      <c r="K135" s="116">
        <v>355</v>
      </c>
      <c r="L135" s="116">
        <v>418</v>
      </c>
    </row>
    <row r="136" spans="1:13" s="31" customFormat="1" ht="24" customHeight="1" thickBot="1">
      <c r="A136" s="24"/>
      <c r="B136" s="25" t="s">
        <v>39</v>
      </c>
      <c r="C136" s="26"/>
      <c r="D136" s="27"/>
      <c r="E136" s="28"/>
      <c r="F136" s="29"/>
      <c r="G136" s="59" t="s">
        <v>165</v>
      </c>
      <c r="H136" s="29"/>
      <c r="I136" s="28"/>
      <c r="J136" s="29"/>
      <c r="K136" s="23" t="s">
        <v>122</v>
      </c>
      <c r="L136" s="30"/>
      <c r="M136" s="35"/>
    </row>
    <row r="137" spans="1:13" s="4" customFormat="1" ht="21" customHeight="1">
      <c r="A137" s="11" t="s">
        <v>1</v>
      </c>
      <c r="B137" s="8" t="s">
        <v>2</v>
      </c>
      <c r="C137" s="8" t="s">
        <v>3</v>
      </c>
      <c r="D137" s="9" t="s">
        <v>4</v>
      </c>
      <c r="E137" s="11" t="s">
        <v>1</v>
      </c>
      <c r="F137" s="8" t="s">
        <v>2</v>
      </c>
      <c r="G137" s="8" t="s">
        <v>3</v>
      </c>
      <c r="H137" s="9" t="s">
        <v>4</v>
      </c>
      <c r="I137" s="11" t="s">
        <v>1</v>
      </c>
      <c r="J137" s="8" t="s">
        <v>2</v>
      </c>
      <c r="K137" s="8" t="s">
        <v>3</v>
      </c>
      <c r="L137" s="16" t="s">
        <v>4</v>
      </c>
    </row>
    <row r="138" spans="1:13" s="6" customFormat="1" ht="25.5" customHeight="1">
      <c r="A138" s="10" t="s">
        <v>6</v>
      </c>
      <c r="B138" s="44">
        <v>153</v>
      </c>
      <c r="C138" s="44">
        <v>75</v>
      </c>
      <c r="D138" s="44">
        <v>78</v>
      </c>
      <c r="E138" s="98" t="s">
        <v>7</v>
      </c>
      <c r="F138" s="44">
        <v>276</v>
      </c>
      <c r="G138" s="44">
        <v>149</v>
      </c>
      <c r="H138" s="44">
        <v>127</v>
      </c>
      <c r="I138" s="98" t="s">
        <v>8</v>
      </c>
      <c r="J138" s="44">
        <v>191</v>
      </c>
      <c r="K138" s="44">
        <v>96</v>
      </c>
      <c r="L138" s="44">
        <v>95</v>
      </c>
    </row>
    <row r="139" spans="1:13" s="35" customFormat="1" ht="15.75" customHeight="1">
      <c r="A139" s="17">
        <v>0</v>
      </c>
      <c r="B139" s="36">
        <v>27</v>
      </c>
      <c r="C139" s="37">
        <v>18</v>
      </c>
      <c r="D139" s="37">
        <v>9</v>
      </c>
      <c r="E139" s="91">
        <v>35</v>
      </c>
      <c r="F139" s="36">
        <v>45</v>
      </c>
      <c r="G139" s="37">
        <v>26</v>
      </c>
      <c r="H139" s="37">
        <v>19</v>
      </c>
      <c r="I139" s="91">
        <v>70</v>
      </c>
      <c r="J139" s="36">
        <v>45</v>
      </c>
      <c r="K139" s="37">
        <v>15</v>
      </c>
      <c r="L139" s="37">
        <v>30</v>
      </c>
    </row>
    <row r="140" spans="1:13" s="35" customFormat="1" ht="15.75" customHeight="1">
      <c r="A140" s="17">
        <v>1</v>
      </c>
      <c r="B140" s="36">
        <v>35</v>
      </c>
      <c r="C140" s="37">
        <v>15</v>
      </c>
      <c r="D140" s="37">
        <v>20</v>
      </c>
      <c r="E140" s="91">
        <v>36</v>
      </c>
      <c r="F140" s="36">
        <v>43</v>
      </c>
      <c r="G140" s="37">
        <v>23</v>
      </c>
      <c r="H140" s="37">
        <v>20</v>
      </c>
      <c r="I140" s="91">
        <v>71</v>
      </c>
      <c r="J140" s="36">
        <v>32</v>
      </c>
      <c r="K140" s="37">
        <v>16</v>
      </c>
      <c r="L140" s="37">
        <v>16</v>
      </c>
    </row>
    <row r="141" spans="1:13" s="35" customFormat="1" ht="15.75" customHeight="1">
      <c r="A141" s="17">
        <v>2</v>
      </c>
      <c r="B141" s="36">
        <v>25</v>
      </c>
      <c r="C141" s="37">
        <v>10</v>
      </c>
      <c r="D141" s="37">
        <v>15</v>
      </c>
      <c r="E141" s="91">
        <v>37</v>
      </c>
      <c r="F141" s="36">
        <v>57</v>
      </c>
      <c r="G141" s="37">
        <v>29</v>
      </c>
      <c r="H141" s="37">
        <v>28</v>
      </c>
      <c r="I141" s="91">
        <v>72</v>
      </c>
      <c r="J141" s="36">
        <v>41</v>
      </c>
      <c r="K141" s="37">
        <v>25</v>
      </c>
      <c r="L141" s="37">
        <v>16</v>
      </c>
    </row>
    <row r="142" spans="1:13" s="35" customFormat="1" ht="15.75" customHeight="1">
      <c r="A142" s="17">
        <v>3</v>
      </c>
      <c r="B142" s="36">
        <v>37</v>
      </c>
      <c r="C142" s="37">
        <v>17</v>
      </c>
      <c r="D142" s="37">
        <v>20</v>
      </c>
      <c r="E142" s="91">
        <v>38</v>
      </c>
      <c r="F142" s="36">
        <v>68</v>
      </c>
      <c r="G142" s="37">
        <v>35</v>
      </c>
      <c r="H142" s="37">
        <v>33</v>
      </c>
      <c r="I142" s="91">
        <v>73</v>
      </c>
      <c r="J142" s="36">
        <v>33</v>
      </c>
      <c r="K142" s="37">
        <v>20</v>
      </c>
      <c r="L142" s="37">
        <v>13</v>
      </c>
    </row>
    <row r="143" spans="1:13" s="35" customFormat="1" ht="18" customHeight="1">
      <c r="A143" s="19">
        <v>4</v>
      </c>
      <c r="B143" s="105">
        <v>29</v>
      </c>
      <c r="C143" s="40">
        <v>15</v>
      </c>
      <c r="D143" s="40">
        <v>14</v>
      </c>
      <c r="E143" s="92">
        <v>39</v>
      </c>
      <c r="F143" s="39">
        <v>63</v>
      </c>
      <c r="G143" s="40">
        <v>36</v>
      </c>
      <c r="H143" s="40">
        <v>27</v>
      </c>
      <c r="I143" s="92">
        <v>74</v>
      </c>
      <c r="J143" s="39">
        <v>40</v>
      </c>
      <c r="K143" s="40">
        <v>20</v>
      </c>
      <c r="L143" s="40">
        <v>20</v>
      </c>
    </row>
    <row r="144" spans="1:13" s="6" customFormat="1" ht="25.5" customHeight="1">
      <c r="A144" s="10" t="s">
        <v>10</v>
      </c>
      <c r="B144" s="44">
        <v>185</v>
      </c>
      <c r="C144" s="44">
        <v>100</v>
      </c>
      <c r="D144" s="44">
        <v>85</v>
      </c>
      <c r="E144" s="98" t="s">
        <v>11</v>
      </c>
      <c r="F144" s="44">
        <v>288</v>
      </c>
      <c r="G144" s="44">
        <v>144</v>
      </c>
      <c r="H144" s="44">
        <v>144</v>
      </c>
      <c r="I144" s="98" t="s">
        <v>12</v>
      </c>
      <c r="J144" s="44">
        <v>196</v>
      </c>
      <c r="K144" s="44">
        <v>82</v>
      </c>
      <c r="L144" s="44">
        <v>114</v>
      </c>
    </row>
    <row r="145" spans="1:12" s="35" customFormat="1" ht="15.75" customHeight="1">
      <c r="A145" s="17">
        <v>5</v>
      </c>
      <c r="B145" s="36">
        <v>41</v>
      </c>
      <c r="C145" s="37">
        <v>25</v>
      </c>
      <c r="D145" s="37">
        <v>16</v>
      </c>
      <c r="E145" s="91">
        <v>40</v>
      </c>
      <c r="F145" s="36">
        <v>65</v>
      </c>
      <c r="G145" s="37">
        <v>30</v>
      </c>
      <c r="H145" s="37">
        <v>35</v>
      </c>
      <c r="I145" s="91">
        <v>75</v>
      </c>
      <c r="J145" s="36">
        <v>42</v>
      </c>
      <c r="K145" s="37">
        <v>18</v>
      </c>
      <c r="L145" s="37">
        <v>24</v>
      </c>
    </row>
    <row r="146" spans="1:12" s="35" customFormat="1" ht="15.75" customHeight="1">
      <c r="A146" s="17">
        <v>6</v>
      </c>
      <c r="B146" s="36">
        <v>39</v>
      </c>
      <c r="C146" s="37">
        <v>25</v>
      </c>
      <c r="D146" s="37">
        <v>14</v>
      </c>
      <c r="E146" s="91">
        <v>41</v>
      </c>
      <c r="F146" s="36">
        <v>61</v>
      </c>
      <c r="G146" s="37">
        <v>30</v>
      </c>
      <c r="H146" s="37">
        <v>31</v>
      </c>
      <c r="I146" s="91">
        <v>76</v>
      </c>
      <c r="J146" s="36">
        <v>52</v>
      </c>
      <c r="K146" s="37">
        <v>25</v>
      </c>
      <c r="L146" s="37">
        <v>27</v>
      </c>
    </row>
    <row r="147" spans="1:12" s="35" customFormat="1" ht="15.75" customHeight="1">
      <c r="A147" s="17">
        <v>7</v>
      </c>
      <c r="B147" s="36">
        <v>37</v>
      </c>
      <c r="C147" s="37">
        <v>15</v>
      </c>
      <c r="D147" s="37">
        <v>22</v>
      </c>
      <c r="E147" s="91">
        <v>42</v>
      </c>
      <c r="F147" s="36">
        <v>55</v>
      </c>
      <c r="G147" s="37">
        <v>31</v>
      </c>
      <c r="H147" s="37">
        <v>24</v>
      </c>
      <c r="I147" s="91">
        <v>77</v>
      </c>
      <c r="J147" s="36">
        <v>29</v>
      </c>
      <c r="K147" s="37">
        <v>11</v>
      </c>
      <c r="L147" s="37">
        <v>18</v>
      </c>
    </row>
    <row r="148" spans="1:12" s="35" customFormat="1" ht="15.75" customHeight="1">
      <c r="A148" s="17">
        <v>8</v>
      </c>
      <c r="B148" s="36">
        <v>33</v>
      </c>
      <c r="C148" s="37">
        <v>14</v>
      </c>
      <c r="D148" s="37">
        <v>19</v>
      </c>
      <c r="E148" s="91">
        <v>43</v>
      </c>
      <c r="F148" s="36">
        <v>58</v>
      </c>
      <c r="G148" s="37">
        <v>28</v>
      </c>
      <c r="H148" s="37">
        <v>30</v>
      </c>
      <c r="I148" s="91">
        <v>78</v>
      </c>
      <c r="J148" s="36">
        <v>50</v>
      </c>
      <c r="K148" s="37">
        <v>18</v>
      </c>
      <c r="L148" s="37">
        <v>32</v>
      </c>
    </row>
    <row r="149" spans="1:12" s="35" customFormat="1" ht="18" customHeight="1">
      <c r="A149" s="19">
        <v>9</v>
      </c>
      <c r="B149" s="39">
        <v>35</v>
      </c>
      <c r="C149" s="40">
        <v>21</v>
      </c>
      <c r="D149" s="40">
        <v>14</v>
      </c>
      <c r="E149" s="92">
        <v>44</v>
      </c>
      <c r="F149" s="39">
        <v>49</v>
      </c>
      <c r="G149" s="40">
        <v>25</v>
      </c>
      <c r="H149" s="40">
        <v>24</v>
      </c>
      <c r="I149" s="92">
        <v>79</v>
      </c>
      <c r="J149" s="39">
        <v>23</v>
      </c>
      <c r="K149" s="40">
        <v>10</v>
      </c>
      <c r="L149" s="40">
        <v>13</v>
      </c>
    </row>
    <row r="150" spans="1:12" s="6" customFormat="1" ht="25.5" customHeight="1">
      <c r="A150" s="10" t="s">
        <v>19</v>
      </c>
      <c r="B150" s="44">
        <v>200</v>
      </c>
      <c r="C150" s="44">
        <v>96</v>
      </c>
      <c r="D150" s="44">
        <v>104</v>
      </c>
      <c r="E150" s="98" t="s">
        <v>20</v>
      </c>
      <c r="F150" s="44">
        <v>272</v>
      </c>
      <c r="G150" s="44">
        <v>144</v>
      </c>
      <c r="H150" s="44">
        <v>128</v>
      </c>
      <c r="I150" s="98" t="s">
        <v>21</v>
      </c>
      <c r="J150" s="44">
        <v>175</v>
      </c>
      <c r="K150" s="44">
        <v>79</v>
      </c>
      <c r="L150" s="44">
        <v>96</v>
      </c>
    </row>
    <row r="151" spans="1:12" s="35" customFormat="1" ht="15.75" customHeight="1">
      <c r="A151" s="17">
        <v>10</v>
      </c>
      <c r="B151" s="36">
        <v>34</v>
      </c>
      <c r="C151" s="37">
        <v>15</v>
      </c>
      <c r="D151" s="37">
        <v>19</v>
      </c>
      <c r="E151" s="91">
        <v>45</v>
      </c>
      <c r="F151" s="36">
        <v>45</v>
      </c>
      <c r="G151" s="37">
        <v>24</v>
      </c>
      <c r="H151" s="37">
        <v>21</v>
      </c>
      <c r="I151" s="91">
        <v>80</v>
      </c>
      <c r="J151" s="36">
        <v>27</v>
      </c>
      <c r="K151" s="37">
        <v>8</v>
      </c>
      <c r="L151" s="37">
        <v>19</v>
      </c>
    </row>
    <row r="152" spans="1:12" s="35" customFormat="1" ht="15.75" customHeight="1">
      <c r="A152" s="17">
        <v>11</v>
      </c>
      <c r="B152" s="36">
        <v>44</v>
      </c>
      <c r="C152" s="37">
        <v>17</v>
      </c>
      <c r="D152" s="37">
        <v>27</v>
      </c>
      <c r="E152" s="91">
        <v>46</v>
      </c>
      <c r="F152" s="36">
        <v>60</v>
      </c>
      <c r="G152" s="37">
        <v>36</v>
      </c>
      <c r="H152" s="37">
        <v>24</v>
      </c>
      <c r="I152" s="91">
        <v>81</v>
      </c>
      <c r="J152" s="36">
        <v>45</v>
      </c>
      <c r="K152" s="37">
        <v>24</v>
      </c>
      <c r="L152" s="37">
        <v>21</v>
      </c>
    </row>
    <row r="153" spans="1:12" s="35" customFormat="1" ht="15.75" customHeight="1">
      <c r="A153" s="17">
        <v>12</v>
      </c>
      <c r="B153" s="36">
        <v>45</v>
      </c>
      <c r="C153" s="37">
        <v>26</v>
      </c>
      <c r="D153" s="37">
        <v>19</v>
      </c>
      <c r="E153" s="91">
        <v>47</v>
      </c>
      <c r="F153" s="36">
        <v>58</v>
      </c>
      <c r="G153" s="37">
        <v>29</v>
      </c>
      <c r="H153" s="37">
        <v>29</v>
      </c>
      <c r="I153" s="91">
        <v>82</v>
      </c>
      <c r="J153" s="36">
        <v>33</v>
      </c>
      <c r="K153" s="37">
        <v>16</v>
      </c>
      <c r="L153" s="37">
        <v>17</v>
      </c>
    </row>
    <row r="154" spans="1:12" s="35" customFormat="1" ht="15.75" customHeight="1">
      <c r="A154" s="17">
        <v>13</v>
      </c>
      <c r="B154" s="36">
        <v>34</v>
      </c>
      <c r="C154" s="37">
        <v>17</v>
      </c>
      <c r="D154" s="37">
        <v>17</v>
      </c>
      <c r="E154" s="91">
        <v>48</v>
      </c>
      <c r="F154" s="36">
        <v>55</v>
      </c>
      <c r="G154" s="37">
        <v>28</v>
      </c>
      <c r="H154" s="37">
        <v>27</v>
      </c>
      <c r="I154" s="91">
        <v>83</v>
      </c>
      <c r="J154" s="36">
        <v>36</v>
      </c>
      <c r="K154" s="37">
        <v>17</v>
      </c>
      <c r="L154" s="37">
        <v>19</v>
      </c>
    </row>
    <row r="155" spans="1:12" s="35" customFormat="1" ht="18" customHeight="1">
      <c r="A155" s="19">
        <v>14</v>
      </c>
      <c r="B155" s="39">
        <v>43</v>
      </c>
      <c r="C155" s="40">
        <v>21</v>
      </c>
      <c r="D155" s="40">
        <v>22</v>
      </c>
      <c r="E155" s="92">
        <v>49</v>
      </c>
      <c r="F155" s="39">
        <v>54</v>
      </c>
      <c r="G155" s="40">
        <v>27</v>
      </c>
      <c r="H155" s="40">
        <v>27</v>
      </c>
      <c r="I155" s="92">
        <v>84</v>
      </c>
      <c r="J155" s="39">
        <v>34</v>
      </c>
      <c r="K155" s="40">
        <v>14</v>
      </c>
      <c r="L155" s="40">
        <v>20</v>
      </c>
    </row>
    <row r="156" spans="1:12" s="6" customFormat="1" ht="25.5" customHeight="1">
      <c r="A156" s="10" t="s">
        <v>22</v>
      </c>
      <c r="B156" s="44">
        <v>162</v>
      </c>
      <c r="C156" s="44">
        <v>85</v>
      </c>
      <c r="D156" s="44">
        <v>77</v>
      </c>
      <c r="E156" s="98" t="s">
        <v>23</v>
      </c>
      <c r="F156" s="44">
        <v>286</v>
      </c>
      <c r="G156" s="44">
        <v>146</v>
      </c>
      <c r="H156" s="44">
        <v>140</v>
      </c>
      <c r="I156" s="98" t="s">
        <v>24</v>
      </c>
      <c r="J156" s="44">
        <v>115</v>
      </c>
      <c r="K156" s="44">
        <v>50</v>
      </c>
      <c r="L156" s="44">
        <v>65</v>
      </c>
    </row>
    <row r="157" spans="1:12" s="35" customFormat="1" ht="15.75" customHeight="1">
      <c r="A157" s="17">
        <v>15</v>
      </c>
      <c r="B157" s="36">
        <v>30</v>
      </c>
      <c r="C157" s="37">
        <v>12</v>
      </c>
      <c r="D157" s="37">
        <v>18</v>
      </c>
      <c r="E157" s="91">
        <v>50</v>
      </c>
      <c r="F157" s="36">
        <v>50</v>
      </c>
      <c r="G157" s="37">
        <v>20</v>
      </c>
      <c r="H157" s="37">
        <v>30</v>
      </c>
      <c r="I157" s="91">
        <v>85</v>
      </c>
      <c r="J157" s="36">
        <v>30</v>
      </c>
      <c r="K157" s="37">
        <v>12</v>
      </c>
      <c r="L157" s="37">
        <v>18</v>
      </c>
    </row>
    <row r="158" spans="1:12" s="35" customFormat="1" ht="15.75" customHeight="1">
      <c r="A158" s="17">
        <v>16</v>
      </c>
      <c r="B158" s="36">
        <v>40</v>
      </c>
      <c r="C158" s="37">
        <v>24</v>
      </c>
      <c r="D158" s="37">
        <v>16</v>
      </c>
      <c r="E158" s="91">
        <v>51</v>
      </c>
      <c r="F158" s="36">
        <v>58</v>
      </c>
      <c r="G158" s="37">
        <v>32</v>
      </c>
      <c r="H158" s="37">
        <v>26</v>
      </c>
      <c r="I158" s="91">
        <v>86</v>
      </c>
      <c r="J158" s="36">
        <v>21</v>
      </c>
      <c r="K158" s="37">
        <v>11</v>
      </c>
      <c r="L158" s="37">
        <v>10</v>
      </c>
    </row>
    <row r="159" spans="1:12" s="35" customFormat="1" ht="15.75" customHeight="1">
      <c r="A159" s="17">
        <v>17</v>
      </c>
      <c r="B159" s="36">
        <v>33</v>
      </c>
      <c r="C159" s="37">
        <v>17</v>
      </c>
      <c r="D159" s="37">
        <v>16</v>
      </c>
      <c r="E159" s="91">
        <v>52</v>
      </c>
      <c r="F159" s="36">
        <v>67</v>
      </c>
      <c r="G159" s="37">
        <v>33</v>
      </c>
      <c r="H159" s="37">
        <v>34</v>
      </c>
      <c r="I159" s="91">
        <v>87</v>
      </c>
      <c r="J159" s="36">
        <v>17</v>
      </c>
      <c r="K159" s="37">
        <v>6</v>
      </c>
      <c r="L159" s="37">
        <v>11</v>
      </c>
    </row>
    <row r="160" spans="1:12" s="35" customFormat="1" ht="15.75" customHeight="1">
      <c r="A160" s="17">
        <v>18</v>
      </c>
      <c r="B160" s="36">
        <v>24</v>
      </c>
      <c r="C160" s="37">
        <v>13</v>
      </c>
      <c r="D160" s="37">
        <v>11</v>
      </c>
      <c r="E160" s="91">
        <v>53</v>
      </c>
      <c r="F160" s="36">
        <v>57</v>
      </c>
      <c r="G160" s="37">
        <v>34</v>
      </c>
      <c r="H160" s="37">
        <v>23</v>
      </c>
      <c r="I160" s="91">
        <v>88</v>
      </c>
      <c r="J160" s="36">
        <v>25</v>
      </c>
      <c r="K160" s="37">
        <v>10</v>
      </c>
      <c r="L160" s="37">
        <v>15</v>
      </c>
    </row>
    <row r="161" spans="1:12" s="35" customFormat="1" ht="18" customHeight="1">
      <c r="A161" s="19">
        <v>19</v>
      </c>
      <c r="B161" s="39">
        <v>35</v>
      </c>
      <c r="C161" s="40">
        <v>19</v>
      </c>
      <c r="D161" s="40">
        <v>16</v>
      </c>
      <c r="E161" s="92">
        <v>54</v>
      </c>
      <c r="F161" s="39">
        <v>54</v>
      </c>
      <c r="G161" s="40">
        <v>27</v>
      </c>
      <c r="H161" s="40">
        <v>27</v>
      </c>
      <c r="I161" s="92">
        <v>89</v>
      </c>
      <c r="J161" s="39">
        <v>22</v>
      </c>
      <c r="K161" s="40">
        <v>11</v>
      </c>
      <c r="L161" s="40">
        <v>11</v>
      </c>
    </row>
    <row r="162" spans="1:12" s="6" customFormat="1" ht="25.5" customHeight="1">
      <c r="A162" s="10" t="s">
        <v>25</v>
      </c>
      <c r="B162" s="44">
        <v>199</v>
      </c>
      <c r="C162" s="44">
        <v>103</v>
      </c>
      <c r="D162" s="44">
        <v>96</v>
      </c>
      <c r="E162" s="98" t="s">
        <v>26</v>
      </c>
      <c r="F162" s="44">
        <v>267</v>
      </c>
      <c r="G162" s="44">
        <v>139</v>
      </c>
      <c r="H162" s="44">
        <v>128</v>
      </c>
      <c r="I162" s="98" t="s">
        <v>27</v>
      </c>
      <c r="J162" s="44">
        <v>60</v>
      </c>
      <c r="K162" s="44">
        <v>22</v>
      </c>
      <c r="L162" s="44">
        <v>38</v>
      </c>
    </row>
    <row r="163" spans="1:12" s="35" customFormat="1" ht="15.75" customHeight="1">
      <c r="A163" s="17">
        <v>20</v>
      </c>
      <c r="B163" s="36">
        <v>48</v>
      </c>
      <c r="C163" s="37">
        <v>25</v>
      </c>
      <c r="D163" s="37">
        <v>23</v>
      </c>
      <c r="E163" s="91">
        <v>55</v>
      </c>
      <c r="F163" s="36">
        <v>55</v>
      </c>
      <c r="G163" s="37">
        <v>33</v>
      </c>
      <c r="H163" s="37">
        <v>22</v>
      </c>
      <c r="I163" s="91">
        <v>90</v>
      </c>
      <c r="J163" s="36">
        <v>20</v>
      </c>
      <c r="K163" s="37">
        <v>10</v>
      </c>
      <c r="L163" s="37">
        <v>10</v>
      </c>
    </row>
    <row r="164" spans="1:12" s="35" customFormat="1" ht="15.75" customHeight="1">
      <c r="A164" s="17">
        <v>21</v>
      </c>
      <c r="B164" s="36">
        <v>38</v>
      </c>
      <c r="C164" s="37">
        <v>20</v>
      </c>
      <c r="D164" s="37">
        <v>18</v>
      </c>
      <c r="E164" s="91">
        <v>56</v>
      </c>
      <c r="F164" s="36">
        <v>54</v>
      </c>
      <c r="G164" s="37">
        <v>32</v>
      </c>
      <c r="H164" s="37">
        <v>22</v>
      </c>
      <c r="I164" s="91">
        <v>91</v>
      </c>
      <c r="J164" s="36">
        <v>12</v>
      </c>
      <c r="K164" s="37">
        <v>5</v>
      </c>
      <c r="L164" s="37">
        <v>7</v>
      </c>
    </row>
    <row r="165" spans="1:12" s="35" customFormat="1" ht="15.75" customHeight="1">
      <c r="A165" s="17">
        <v>22</v>
      </c>
      <c r="B165" s="36">
        <v>33</v>
      </c>
      <c r="C165" s="37">
        <v>15</v>
      </c>
      <c r="D165" s="37">
        <v>18</v>
      </c>
      <c r="E165" s="91">
        <v>57</v>
      </c>
      <c r="F165" s="36">
        <v>65</v>
      </c>
      <c r="G165" s="37">
        <v>29</v>
      </c>
      <c r="H165" s="37">
        <v>36</v>
      </c>
      <c r="I165" s="91">
        <v>92</v>
      </c>
      <c r="J165" s="36">
        <v>8</v>
      </c>
      <c r="K165" s="37">
        <v>2</v>
      </c>
      <c r="L165" s="37">
        <v>6</v>
      </c>
    </row>
    <row r="166" spans="1:12" s="35" customFormat="1" ht="15.75" customHeight="1">
      <c r="A166" s="17">
        <v>23</v>
      </c>
      <c r="B166" s="36">
        <v>36</v>
      </c>
      <c r="C166" s="37">
        <v>24</v>
      </c>
      <c r="D166" s="37">
        <v>12</v>
      </c>
      <c r="E166" s="91">
        <v>58</v>
      </c>
      <c r="F166" s="36">
        <v>55</v>
      </c>
      <c r="G166" s="37">
        <v>26</v>
      </c>
      <c r="H166" s="37">
        <v>29</v>
      </c>
      <c r="I166" s="91">
        <v>93</v>
      </c>
      <c r="J166" s="36">
        <v>13</v>
      </c>
      <c r="K166" s="37">
        <v>3</v>
      </c>
      <c r="L166" s="37">
        <v>10</v>
      </c>
    </row>
    <row r="167" spans="1:12" s="35" customFormat="1" ht="18" customHeight="1">
      <c r="A167" s="19">
        <v>24</v>
      </c>
      <c r="B167" s="39">
        <v>44</v>
      </c>
      <c r="C167" s="40">
        <v>19</v>
      </c>
      <c r="D167" s="40">
        <v>25</v>
      </c>
      <c r="E167" s="92">
        <v>59</v>
      </c>
      <c r="F167" s="39">
        <v>38</v>
      </c>
      <c r="G167" s="40">
        <v>19</v>
      </c>
      <c r="H167" s="40">
        <v>19</v>
      </c>
      <c r="I167" s="92">
        <v>94</v>
      </c>
      <c r="J167" s="39">
        <v>7</v>
      </c>
      <c r="K167" s="40">
        <v>2</v>
      </c>
      <c r="L167" s="40">
        <v>5</v>
      </c>
    </row>
    <row r="168" spans="1:12" s="6" customFormat="1" ht="25.5" customHeight="1">
      <c r="A168" s="10" t="s">
        <v>28</v>
      </c>
      <c r="B168" s="44">
        <v>241</v>
      </c>
      <c r="C168" s="44">
        <v>126</v>
      </c>
      <c r="D168" s="44">
        <v>115</v>
      </c>
      <c r="E168" s="98" t="s">
        <v>29</v>
      </c>
      <c r="F168" s="44">
        <v>240</v>
      </c>
      <c r="G168" s="44">
        <v>118</v>
      </c>
      <c r="H168" s="44">
        <v>122</v>
      </c>
      <c r="I168" s="93" t="s">
        <v>30</v>
      </c>
      <c r="J168" s="44">
        <v>21</v>
      </c>
      <c r="K168" s="44">
        <v>5</v>
      </c>
      <c r="L168" s="44">
        <v>16</v>
      </c>
    </row>
    <row r="169" spans="1:12" s="35" customFormat="1" ht="15.75" customHeight="1">
      <c r="A169" s="17">
        <v>25</v>
      </c>
      <c r="B169" s="36">
        <v>40</v>
      </c>
      <c r="C169" s="37">
        <v>26</v>
      </c>
      <c r="D169" s="37">
        <v>14</v>
      </c>
      <c r="E169" s="91">
        <v>60</v>
      </c>
      <c r="F169" s="36">
        <v>50</v>
      </c>
      <c r="G169" s="37">
        <v>33</v>
      </c>
      <c r="H169" s="37">
        <v>17</v>
      </c>
      <c r="I169" s="91">
        <v>95</v>
      </c>
      <c r="J169" s="36">
        <v>5</v>
      </c>
      <c r="K169" s="37">
        <v>2</v>
      </c>
      <c r="L169" s="37">
        <v>3</v>
      </c>
    </row>
    <row r="170" spans="1:12" s="35" customFormat="1" ht="15.75" customHeight="1">
      <c r="A170" s="17">
        <v>26</v>
      </c>
      <c r="B170" s="36">
        <v>49</v>
      </c>
      <c r="C170" s="37">
        <v>24</v>
      </c>
      <c r="D170" s="37">
        <v>25</v>
      </c>
      <c r="E170" s="91">
        <v>61</v>
      </c>
      <c r="F170" s="36">
        <v>47</v>
      </c>
      <c r="G170" s="37">
        <v>21</v>
      </c>
      <c r="H170" s="37">
        <v>26</v>
      </c>
      <c r="I170" s="91">
        <v>96</v>
      </c>
      <c r="J170" s="36">
        <v>7</v>
      </c>
      <c r="K170" s="37">
        <v>3</v>
      </c>
      <c r="L170" s="37">
        <v>4</v>
      </c>
    </row>
    <row r="171" spans="1:12" s="35" customFormat="1" ht="15.75" customHeight="1">
      <c r="A171" s="17">
        <v>27</v>
      </c>
      <c r="B171" s="36">
        <v>55</v>
      </c>
      <c r="C171" s="37">
        <v>31</v>
      </c>
      <c r="D171" s="37">
        <v>24</v>
      </c>
      <c r="E171" s="91">
        <v>62</v>
      </c>
      <c r="F171" s="36">
        <v>52</v>
      </c>
      <c r="G171" s="37">
        <v>24</v>
      </c>
      <c r="H171" s="37">
        <v>28</v>
      </c>
      <c r="I171" s="91">
        <v>97</v>
      </c>
      <c r="J171" s="36">
        <v>2</v>
      </c>
      <c r="K171" s="37">
        <v>0</v>
      </c>
      <c r="L171" s="37">
        <v>2</v>
      </c>
    </row>
    <row r="172" spans="1:12" s="35" customFormat="1" ht="15.75" customHeight="1">
      <c r="A172" s="17">
        <v>28</v>
      </c>
      <c r="B172" s="36">
        <v>54</v>
      </c>
      <c r="C172" s="37">
        <v>25</v>
      </c>
      <c r="D172" s="37">
        <v>29</v>
      </c>
      <c r="E172" s="91">
        <v>63</v>
      </c>
      <c r="F172" s="36">
        <v>54</v>
      </c>
      <c r="G172" s="37">
        <v>22</v>
      </c>
      <c r="H172" s="37">
        <v>32</v>
      </c>
      <c r="I172" s="91">
        <v>98</v>
      </c>
      <c r="J172" s="36">
        <v>3</v>
      </c>
      <c r="K172" s="37">
        <v>0</v>
      </c>
      <c r="L172" s="37">
        <v>3</v>
      </c>
    </row>
    <row r="173" spans="1:12" s="35" customFormat="1" ht="18" customHeight="1">
      <c r="A173" s="19">
        <v>29</v>
      </c>
      <c r="B173" s="39">
        <v>43</v>
      </c>
      <c r="C173" s="40">
        <v>20</v>
      </c>
      <c r="D173" s="40">
        <v>23</v>
      </c>
      <c r="E173" s="92">
        <v>64</v>
      </c>
      <c r="F173" s="39">
        <v>37</v>
      </c>
      <c r="G173" s="40">
        <v>18</v>
      </c>
      <c r="H173" s="40">
        <v>19</v>
      </c>
      <c r="I173" s="91">
        <v>99</v>
      </c>
      <c r="J173" s="36">
        <v>1</v>
      </c>
      <c r="K173" s="37">
        <v>0</v>
      </c>
      <c r="L173" s="37">
        <v>1</v>
      </c>
    </row>
    <row r="174" spans="1:12" s="6" customFormat="1" ht="25.5" customHeight="1">
      <c r="A174" s="10" t="s">
        <v>31</v>
      </c>
      <c r="B174" s="44">
        <v>237</v>
      </c>
      <c r="C174" s="44">
        <v>124</v>
      </c>
      <c r="D174" s="44">
        <v>113</v>
      </c>
      <c r="E174" s="98" t="s">
        <v>32</v>
      </c>
      <c r="F174" s="44">
        <v>209</v>
      </c>
      <c r="G174" s="44">
        <v>113</v>
      </c>
      <c r="H174" s="44">
        <v>96</v>
      </c>
      <c r="I174" s="95">
        <v>100</v>
      </c>
      <c r="J174" s="47">
        <v>1</v>
      </c>
      <c r="K174" s="48">
        <v>0</v>
      </c>
      <c r="L174" s="48">
        <v>1</v>
      </c>
    </row>
    <row r="175" spans="1:12" s="35" customFormat="1" ht="15.75" customHeight="1">
      <c r="A175" s="17">
        <v>30</v>
      </c>
      <c r="B175" s="36">
        <v>45</v>
      </c>
      <c r="C175" s="37">
        <v>22</v>
      </c>
      <c r="D175" s="37">
        <v>23</v>
      </c>
      <c r="E175" s="91">
        <v>65</v>
      </c>
      <c r="F175" s="36">
        <v>43</v>
      </c>
      <c r="G175" s="37">
        <v>23</v>
      </c>
      <c r="H175" s="37">
        <v>20</v>
      </c>
      <c r="I175" s="91">
        <v>101</v>
      </c>
      <c r="J175" s="36">
        <v>1</v>
      </c>
      <c r="K175" s="37">
        <v>0</v>
      </c>
      <c r="L175" s="37">
        <v>1</v>
      </c>
    </row>
    <row r="176" spans="1:12" s="35" customFormat="1" ht="15.75" customHeight="1">
      <c r="A176" s="17">
        <v>31</v>
      </c>
      <c r="B176" s="36">
        <v>45</v>
      </c>
      <c r="C176" s="37">
        <v>20</v>
      </c>
      <c r="D176" s="37">
        <v>25</v>
      </c>
      <c r="E176" s="91">
        <v>66</v>
      </c>
      <c r="F176" s="36">
        <v>46</v>
      </c>
      <c r="G176" s="37">
        <v>26</v>
      </c>
      <c r="H176" s="37">
        <v>20</v>
      </c>
      <c r="I176" s="91">
        <v>102</v>
      </c>
      <c r="J176" s="36">
        <v>1</v>
      </c>
      <c r="K176" s="37">
        <v>0</v>
      </c>
      <c r="L176" s="37">
        <v>1</v>
      </c>
    </row>
    <row r="177" spans="1:13" s="35" customFormat="1" ht="15.75" customHeight="1">
      <c r="A177" s="17">
        <v>32</v>
      </c>
      <c r="B177" s="36">
        <v>52</v>
      </c>
      <c r="C177" s="37">
        <v>30</v>
      </c>
      <c r="D177" s="37">
        <v>22</v>
      </c>
      <c r="E177" s="91">
        <v>67</v>
      </c>
      <c r="F177" s="36">
        <v>35</v>
      </c>
      <c r="G177" s="37">
        <v>19</v>
      </c>
      <c r="H177" s="37">
        <v>16</v>
      </c>
      <c r="I177" s="91">
        <v>103</v>
      </c>
      <c r="J177" s="36">
        <v>0</v>
      </c>
      <c r="K177" s="37">
        <v>0</v>
      </c>
      <c r="L177" s="37">
        <v>0</v>
      </c>
    </row>
    <row r="178" spans="1:13" s="35" customFormat="1" ht="15.75" customHeight="1">
      <c r="A178" s="17">
        <v>33</v>
      </c>
      <c r="B178" s="36">
        <v>48</v>
      </c>
      <c r="C178" s="37">
        <v>24</v>
      </c>
      <c r="D178" s="37">
        <v>24</v>
      </c>
      <c r="E178" s="91">
        <v>68</v>
      </c>
      <c r="F178" s="36">
        <v>45</v>
      </c>
      <c r="G178" s="37">
        <v>24</v>
      </c>
      <c r="H178" s="37">
        <v>21</v>
      </c>
      <c r="I178" s="96" t="s">
        <v>33</v>
      </c>
      <c r="J178" s="39">
        <v>0</v>
      </c>
      <c r="K178" s="40">
        <v>0</v>
      </c>
      <c r="L178" s="40">
        <v>0</v>
      </c>
    </row>
    <row r="179" spans="1:13" s="35" customFormat="1" ht="21" customHeight="1" thickBot="1">
      <c r="A179" s="32">
        <v>34</v>
      </c>
      <c r="B179" s="36">
        <v>47</v>
      </c>
      <c r="C179" s="37">
        <v>28</v>
      </c>
      <c r="D179" s="37">
        <v>19</v>
      </c>
      <c r="E179" s="91">
        <v>69</v>
      </c>
      <c r="F179" s="36">
        <v>40</v>
      </c>
      <c r="G179" s="37">
        <v>21</v>
      </c>
      <c r="H179" s="37">
        <v>19</v>
      </c>
      <c r="I179" s="107" t="s">
        <v>5</v>
      </c>
      <c r="J179" s="47">
        <v>3973</v>
      </c>
      <c r="K179" s="47">
        <v>1996</v>
      </c>
      <c r="L179" s="47">
        <v>1977</v>
      </c>
    </row>
    <row r="180" spans="1:13" s="58" customFormat="1" ht="24" customHeight="1" thickTop="1" thickBot="1">
      <c r="A180" s="53" t="s">
        <v>34</v>
      </c>
      <c r="B180" s="115">
        <v>538</v>
      </c>
      <c r="C180" s="116">
        <v>271</v>
      </c>
      <c r="D180" s="197">
        <v>267</v>
      </c>
      <c r="E180" s="120" t="s">
        <v>36</v>
      </c>
      <c r="F180" s="116">
        <v>2468</v>
      </c>
      <c r="G180" s="116">
        <v>1278</v>
      </c>
      <c r="H180" s="197">
        <v>1190</v>
      </c>
      <c r="I180" s="123" t="s">
        <v>37</v>
      </c>
      <c r="J180" s="116">
        <v>967</v>
      </c>
      <c r="K180" s="116">
        <v>447</v>
      </c>
      <c r="L180" s="116">
        <v>520</v>
      </c>
    </row>
    <row r="181" spans="1:13" s="31" customFormat="1" ht="24" customHeight="1" thickBot="1">
      <c r="A181" s="24"/>
      <c r="B181" s="25" t="s">
        <v>39</v>
      </c>
      <c r="C181" s="26"/>
      <c r="D181" s="27"/>
      <c r="E181" s="28"/>
      <c r="F181" s="29"/>
      <c r="G181" s="59" t="s">
        <v>165</v>
      </c>
      <c r="H181" s="29"/>
      <c r="I181" s="28"/>
      <c r="J181" s="29"/>
      <c r="K181" s="23" t="s">
        <v>123</v>
      </c>
      <c r="L181" s="30"/>
      <c r="M181" s="35"/>
    </row>
    <row r="182" spans="1:13" s="4" customFormat="1" ht="21" customHeight="1">
      <c r="A182" s="11" t="s">
        <v>1</v>
      </c>
      <c r="B182" s="8" t="s">
        <v>2</v>
      </c>
      <c r="C182" s="8" t="s">
        <v>3</v>
      </c>
      <c r="D182" s="9" t="s">
        <v>4</v>
      </c>
      <c r="E182" s="11" t="s">
        <v>1</v>
      </c>
      <c r="F182" s="8" t="s">
        <v>2</v>
      </c>
      <c r="G182" s="8" t="s">
        <v>3</v>
      </c>
      <c r="H182" s="9" t="s">
        <v>4</v>
      </c>
      <c r="I182" s="11" t="s">
        <v>1</v>
      </c>
      <c r="J182" s="8" t="s">
        <v>2</v>
      </c>
      <c r="K182" s="8" t="s">
        <v>3</v>
      </c>
      <c r="L182" s="16" t="s">
        <v>4</v>
      </c>
    </row>
    <row r="183" spans="1:13" s="6" customFormat="1" ht="25.5" customHeight="1">
      <c r="A183" s="10" t="s">
        <v>6</v>
      </c>
      <c r="B183" s="44">
        <v>39</v>
      </c>
      <c r="C183" s="44">
        <v>22</v>
      </c>
      <c r="D183" s="44">
        <v>17</v>
      </c>
      <c r="E183" s="98" t="s">
        <v>7</v>
      </c>
      <c r="F183" s="44">
        <v>98</v>
      </c>
      <c r="G183" s="44">
        <v>57</v>
      </c>
      <c r="H183" s="44">
        <v>41</v>
      </c>
      <c r="I183" s="98" t="s">
        <v>8</v>
      </c>
      <c r="J183" s="44">
        <v>123</v>
      </c>
      <c r="K183" s="44">
        <v>68</v>
      </c>
      <c r="L183" s="44">
        <v>55</v>
      </c>
    </row>
    <row r="184" spans="1:13" s="35" customFormat="1" ht="15.75" customHeight="1">
      <c r="A184" s="17">
        <v>0</v>
      </c>
      <c r="B184" s="36">
        <v>5</v>
      </c>
      <c r="C184" s="37">
        <v>2</v>
      </c>
      <c r="D184" s="37">
        <v>3</v>
      </c>
      <c r="E184" s="91">
        <v>35</v>
      </c>
      <c r="F184" s="36">
        <v>24</v>
      </c>
      <c r="G184" s="37">
        <v>14</v>
      </c>
      <c r="H184" s="37">
        <v>10</v>
      </c>
      <c r="I184" s="91">
        <v>70</v>
      </c>
      <c r="J184" s="36">
        <v>23</v>
      </c>
      <c r="K184" s="37">
        <v>16</v>
      </c>
      <c r="L184" s="37">
        <v>7</v>
      </c>
    </row>
    <row r="185" spans="1:13" s="35" customFormat="1" ht="15.75" customHeight="1">
      <c r="A185" s="17">
        <v>1</v>
      </c>
      <c r="B185" s="36">
        <v>6</v>
      </c>
      <c r="C185" s="37">
        <v>3</v>
      </c>
      <c r="D185" s="37">
        <v>3</v>
      </c>
      <c r="E185" s="91">
        <v>36</v>
      </c>
      <c r="F185" s="36">
        <v>19</v>
      </c>
      <c r="G185" s="37">
        <v>10</v>
      </c>
      <c r="H185" s="37">
        <v>9</v>
      </c>
      <c r="I185" s="91">
        <v>71</v>
      </c>
      <c r="J185" s="36">
        <v>23</v>
      </c>
      <c r="K185" s="37">
        <v>8</v>
      </c>
      <c r="L185" s="37">
        <v>15</v>
      </c>
    </row>
    <row r="186" spans="1:13" s="35" customFormat="1" ht="15.75" customHeight="1">
      <c r="A186" s="17">
        <v>2</v>
      </c>
      <c r="B186" s="36">
        <v>15</v>
      </c>
      <c r="C186" s="37">
        <v>9</v>
      </c>
      <c r="D186" s="37">
        <v>6</v>
      </c>
      <c r="E186" s="91">
        <v>37</v>
      </c>
      <c r="F186" s="36">
        <v>12</v>
      </c>
      <c r="G186" s="37">
        <v>8</v>
      </c>
      <c r="H186" s="37">
        <v>4</v>
      </c>
      <c r="I186" s="91">
        <v>72</v>
      </c>
      <c r="J186" s="36">
        <v>23</v>
      </c>
      <c r="K186" s="37">
        <v>15</v>
      </c>
      <c r="L186" s="37">
        <v>8</v>
      </c>
    </row>
    <row r="187" spans="1:13" s="35" customFormat="1" ht="15.75" customHeight="1">
      <c r="A187" s="17">
        <v>3</v>
      </c>
      <c r="B187" s="36">
        <v>9</v>
      </c>
      <c r="C187" s="37">
        <v>7</v>
      </c>
      <c r="D187" s="37">
        <v>2</v>
      </c>
      <c r="E187" s="91">
        <v>38</v>
      </c>
      <c r="F187" s="36">
        <v>18</v>
      </c>
      <c r="G187" s="37">
        <v>11</v>
      </c>
      <c r="H187" s="37">
        <v>7</v>
      </c>
      <c r="I187" s="91">
        <v>73</v>
      </c>
      <c r="J187" s="36">
        <v>26</v>
      </c>
      <c r="K187" s="37">
        <v>12</v>
      </c>
      <c r="L187" s="37">
        <v>14</v>
      </c>
    </row>
    <row r="188" spans="1:13" s="35" customFormat="1" ht="18" customHeight="1">
      <c r="A188" s="19">
        <v>4</v>
      </c>
      <c r="B188" s="105">
        <v>4</v>
      </c>
      <c r="C188" s="40">
        <v>1</v>
      </c>
      <c r="D188" s="40">
        <v>3</v>
      </c>
      <c r="E188" s="92">
        <v>39</v>
      </c>
      <c r="F188" s="39">
        <v>25</v>
      </c>
      <c r="G188" s="40">
        <v>14</v>
      </c>
      <c r="H188" s="40">
        <v>11</v>
      </c>
      <c r="I188" s="92">
        <v>74</v>
      </c>
      <c r="J188" s="39">
        <v>28</v>
      </c>
      <c r="K188" s="40">
        <v>17</v>
      </c>
      <c r="L188" s="40">
        <v>11</v>
      </c>
    </row>
    <row r="189" spans="1:13" s="6" customFormat="1" ht="25.5" customHeight="1">
      <c r="A189" s="10" t="s">
        <v>10</v>
      </c>
      <c r="B189" s="44">
        <v>61</v>
      </c>
      <c r="C189" s="44">
        <v>31</v>
      </c>
      <c r="D189" s="44">
        <v>30</v>
      </c>
      <c r="E189" s="98" t="s">
        <v>11</v>
      </c>
      <c r="F189" s="44">
        <v>104</v>
      </c>
      <c r="G189" s="44">
        <v>55</v>
      </c>
      <c r="H189" s="44">
        <v>49</v>
      </c>
      <c r="I189" s="98" t="s">
        <v>12</v>
      </c>
      <c r="J189" s="44">
        <v>118</v>
      </c>
      <c r="K189" s="44">
        <v>53</v>
      </c>
      <c r="L189" s="44">
        <v>65</v>
      </c>
    </row>
    <row r="190" spans="1:13" s="35" customFormat="1" ht="15.75" customHeight="1">
      <c r="A190" s="17">
        <v>5</v>
      </c>
      <c r="B190" s="36">
        <v>12</v>
      </c>
      <c r="C190" s="37">
        <v>6</v>
      </c>
      <c r="D190" s="37">
        <v>6</v>
      </c>
      <c r="E190" s="91">
        <v>40</v>
      </c>
      <c r="F190" s="36">
        <v>15</v>
      </c>
      <c r="G190" s="37">
        <v>9</v>
      </c>
      <c r="H190" s="37">
        <v>6</v>
      </c>
      <c r="I190" s="91">
        <v>75</v>
      </c>
      <c r="J190" s="36">
        <v>26</v>
      </c>
      <c r="K190" s="37">
        <v>10</v>
      </c>
      <c r="L190" s="37">
        <v>16</v>
      </c>
    </row>
    <row r="191" spans="1:13" s="35" customFormat="1" ht="15.75" customHeight="1">
      <c r="A191" s="17">
        <v>6</v>
      </c>
      <c r="B191" s="36">
        <v>12</v>
      </c>
      <c r="C191" s="37">
        <v>7</v>
      </c>
      <c r="D191" s="37">
        <v>5</v>
      </c>
      <c r="E191" s="91">
        <v>41</v>
      </c>
      <c r="F191" s="36">
        <v>27</v>
      </c>
      <c r="G191" s="37">
        <v>13</v>
      </c>
      <c r="H191" s="37">
        <v>14</v>
      </c>
      <c r="I191" s="91">
        <v>76</v>
      </c>
      <c r="J191" s="36">
        <v>31</v>
      </c>
      <c r="K191" s="37">
        <v>12</v>
      </c>
      <c r="L191" s="37">
        <v>19</v>
      </c>
    </row>
    <row r="192" spans="1:13" s="35" customFormat="1" ht="15.75" customHeight="1">
      <c r="A192" s="17">
        <v>7</v>
      </c>
      <c r="B192" s="36">
        <v>9</v>
      </c>
      <c r="C192" s="37">
        <v>4</v>
      </c>
      <c r="D192" s="37">
        <v>5</v>
      </c>
      <c r="E192" s="91">
        <v>42</v>
      </c>
      <c r="F192" s="36">
        <v>22</v>
      </c>
      <c r="G192" s="37">
        <v>10</v>
      </c>
      <c r="H192" s="37">
        <v>12</v>
      </c>
      <c r="I192" s="91">
        <v>77</v>
      </c>
      <c r="J192" s="36">
        <v>20</v>
      </c>
      <c r="K192" s="37">
        <v>10</v>
      </c>
      <c r="L192" s="37">
        <v>10</v>
      </c>
    </row>
    <row r="193" spans="1:12" s="35" customFormat="1" ht="15.75" customHeight="1">
      <c r="A193" s="17">
        <v>8</v>
      </c>
      <c r="B193" s="36">
        <v>16</v>
      </c>
      <c r="C193" s="37">
        <v>7</v>
      </c>
      <c r="D193" s="37">
        <v>9</v>
      </c>
      <c r="E193" s="91">
        <v>43</v>
      </c>
      <c r="F193" s="36">
        <v>23</v>
      </c>
      <c r="G193" s="37">
        <v>11</v>
      </c>
      <c r="H193" s="37">
        <v>12</v>
      </c>
      <c r="I193" s="91">
        <v>78</v>
      </c>
      <c r="J193" s="36">
        <v>27</v>
      </c>
      <c r="K193" s="37">
        <v>14</v>
      </c>
      <c r="L193" s="37">
        <v>13</v>
      </c>
    </row>
    <row r="194" spans="1:12" s="35" customFormat="1" ht="18" customHeight="1">
      <c r="A194" s="19">
        <v>9</v>
      </c>
      <c r="B194" s="39">
        <v>12</v>
      </c>
      <c r="C194" s="40">
        <v>7</v>
      </c>
      <c r="D194" s="40">
        <v>5</v>
      </c>
      <c r="E194" s="92">
        <v>44</v>
      </c>
      <c r="F194" s="39">
        <v>17</v>
      </c>
      <c r="G194" s="40">
        <v>12</v>
      </c>
      <c r="H194" s="40">
        <v>5</v>
      </c>
      <c r="I194" s="92">
        <v>79</v>
      </c>
      <c r="J194" s="39">
        <v>14</v>
      </c>
      <c r="K194" s="40">
        <v>7</v>
      </c>
      <c r="L194" s="40">
        <v>7</v>
      </c>
    </row>
    <row r="195" spans="1:12" s="6" customFormat="1" ht="25.5" customHeight="1">
      <c r="A195" s="10" t="s">
        <v>19</v>
      </c>
      <c r="B195" s="44">
        <v>87</v>
      </c>
      <c r="C195" s="44">
        <v>50</v>
      </c>
      <c r="D195" s="44">
        <v>37</v>
      </c>
      <c r="E195" s="98" t="s">
        <v>20</v>
      </c>
      <c r="F195" s="44">
        <v>130</v>
      </c>
      <c r="G195" s="44">
        <v>69</v>
      </c>
      <c r="H195" s="44">
        <v>61</v>
      </c>
      <c r="I195" s="98" t="s">
        <v>21</v>
      </c>
      <c r="J195" s="44">
        <v>97</v>
      </c>
      <c r="K195" s="44">
        <v>38</v>
      </c>
      <c r="L195" s="44">
        <v>59</v>
      </c>
    </row>
    <row r="196" spans="1:12" s="35" customFormat="1" ht="15.75" customHeight="1">
      <c r="A196" s="17">
        <v>10</v>
      </c>
      <c r="B196" s="36">
        <v>17</v>
      </c>
      <c r="C196" s="37">
        <v>12</v>
      </c>
      <c r="D196" s="37">
        <v>5</v>
      </c>
      <c r="E196" s="91">
        <v>45</v>
      </c>
      <c r="F196" s="36">
        <v>18</v>
      </c>
      <c r="G196" s="37">
        <v>9</v>
      </c>
      <c r="H196" s="37">
        <v>9</v>
      </c>
      <c r="I196" s="91">
        <v>80</v>
      </c>
      <c r="J196" s="36">
        <v>24</v>
      </c>
      <c r="K196" s="37">
        <v>11</v>
      </c>
      <c r="L196" s="37">
        <v>13</v>
      </c>
    </row>
    <row r="197" spans="1:12" s="35" customFormat="1" ht="15.75" customHeight="1">
      <c r="A197" s="17">
        <v>11</v>
      </c>
      <c r="B197" s="36">
        <v>20</v>
      </c>
      <c r="C197" s="37">
        <v>11</v>
      </c>
      <c r="D197" s="37">
        <v>9</v>
      </c>
      <c r="E197" s="91">
        <v>46</v>
      </c>
      <c r="F197" s="36">
        <v>18</v>
      </c>
      <c r="G197" s="37">
        <v>9</v>
      </c>
      <c r="H197" s="37">
        <v>9</v>
      </c>
      <c r="I197" s="91">
        <v>81</v>
      </c>
      <c r="J197" s="36">
        <v>15</v>
      </c>
      <c r="K197" s="37">
        <v>3</v>
      </c>
      <c r="L197" s="37">
        <v>12</v>
      </c>
    </row>
    <row r="198" spans="1:12" s="35" customFormat="1" ht="15.75" customHeight="1">
      <c r="A198" s="17">
        <v>12</v>
      </c>
      <c r="B198" s="36">
        <v>14</v>
      </c>
      <c r="C198" s="37">
        <v>7</v>
      </c>
      <c r="D198" s="37">
        <v>7</v>
      </c>
      <c r="E198" s="91">
        <v>47</v>
      </c>
      <c r="F198" s="36">
        <v>34</v>
      </c>
      <c r="G198" s="37">
        <v>17</v>
      </c>
      <c r="H198" s="37">
        <v>17</v>
      </c>
      <c r="I198" s="91">
        <v>82</v>
      </c>
      <c r="J198" s="36">
        <v>20</v>
      </c>
      <c r="K198" s="37">
        <v>8</v>
      </c>
      <c r="L198" s="37">
        <v>12</v>
      </c>
    </row>
    <row r="199" spans="1:12" s="35" customFormat="1" ht="15.75" customHeight="1">
      <c r="A199" s="17">
        <v>13</v>
      </c>
      <c r="B199" s="36">
        <v>17</v>
      </c>
      <c r="C199" s="37">
        <v>10</v>
      </c>
      <c r="D199" s="37">
        <v>7</v>
      </c>
      <c r="E199" s="91">
        <v>48</v>
      </c>
      <c r="F199" s="36">
        <v>25</v>
      </c>
      <c r="G199" s="37">
        <v>11</v>
      </c>
      <c r="H199" s="37">
        <v>14</v>
      </c>
      <c r="I199" s="91">
        <v>83</v>
      </c>
      <c r="J199" s="36">
        <v>9</v>
      </c>
      <c r="K199" s="37">
        <v>4</v>
      </c>
      <c r="L199" s="37">
        <v>5</v>
      </c>
    </row>
    <row r="200" spans="1:12" s="35" customFormat="1" ht="18" customHeight="1">
      <c r="A200" s="19">
        <v>14</v>
      </c>
      <c r="B200" s="39">
        <v>19</v>
      </c>
      <c r="C200" s="40">
        <v>10</v>
      </c>
      <c r="D200" s="40">
        <v>9</v>
      </c>
      <c r="E200" s="92">
        <v>49</v>
      </c>
      <c r="F200" s="39">
        <v>35</v>
      </c>
      <c r="G200" s="40">
        <v>23</v>
      </c>
      <c r="H200" s="40">
        <v>12</v>
      </c>
      <c r="I200" s="92">
        <v>84</v>
      </c>
      <c r="J200" s="39">
        <v>29</v>
      </c>
      <c r="K200" s="40">
        <v>12</v>
      </c>
      <c r="L200" s="40">
        <v>17</v>
      </c>
    </row>
    <row r="201" spans="1:12" s="6" customFormat="1" ht="25.5" customHeight="1">
      <c r="A201" s="10" t="s">
        <v>22</v>
      </c>
      <c r="B201" s="44">
        <v>96</v>
      </c>
      <c r="C201" s="44">
        <v>49</v>
      </c>
      <c r="D201" s="44">
        <v>47</v>
      </c>
      <c r="E201" s="98" t="s">
        <v>23</v>
      </c>
      <c r="F201" s="44">
        <v>145</v>
      </c>
      <c r="G201" s="44">
        <v>67</v>
      </c>
      <c r="H201" s="44">
        <v>78</v>
      </c>
      <c r="I201" s="98" t="s">
        <v>24</v>
      </c>
      <c r="J201" s="44">
        <v>63</v>
      </c>
      <c r="K201" s="44">
        <v>22</v>
      </c>
      <c r="L201" s="44">
        <v>41</v>
      </c>
    </row>
    <row r="202" spans="1:12" s="35" customFormat="1" ht="15.75" customHeight="1">
      <c r="A202" s="17">
        <v>15</v>
      </c>
      <c r="B202" s="36">
        <v>17</v>
      </c>
      <c r="C202" s="37">
        <v>9</v>
      </c>
      <c r="D202" s="37">
        <v>8</v>
      </c>
      <c r="E202" s="91">
        <v>50</v>
      </c>
      <c r="F202" s="36">
        <v>26</v>
      </c>
      <c r="G202" s="37">
        <v>11</v>
      </c>
      <c r="H202" s="37">
        <v>15</v>
      </c>
      <c r="I202" s="91">
        <v>85</v>
      </c>
      <c r="J202" s="36">
        <v>21</v>
      </c>
      <c r="K202" s="37">
        <v>5</v>
      </c>
      <c r="L202" s="37">
        <v>16</v>
      </c>
    </row>
    <row r="203" spans="1:12" s="35" customFormat="1" ht="15.75" customHeight="1">
      <c r="A203" s="17">
        <v>16</v>
      </c>
      <c r="B203" s="36">
        <v>20</v>
      </c>
      <c r="C203" s="37">
        <v>11</v>
      </c>
      <c r="D203" s="37">
        <v>9</v>
      </c>
      <c r="E203" s="91">
        <v>51</v>
      </c>
      <c r="F203" s="36">
        <v>25</v>
      </c>
      <c r="G203" s="37">
        <v>14</v>
      </c>
      <c r="H203" s="37">
        <v>11</v>
      </c>
      <c r="I203" s="91">
        <v>86</v>
      </c>
      <c r="J203" s="36">
        <v>9</v>
      </c>
      <c r="K203" s="37">
        <v>3</v>
      </c>
      <c r="L203" s="37">
        <v>6</v>
      </c>
    </row>
    <row r="204" spans="1:12" s="35" customFormat="1" ht="15.75" customHeight="1">
      <c r="A204" s="17">
        <v>17</v>
      </c>
      <c r="B204" s="36">
        <v>16</v>
      </c>
      <c r="C204" s="37">
        <v>9</v>
      </c>
      <c r="D204" s="37">
        <v>7</v>
      </c>
      <c r="E204" s="91">
        <v>52</v>
      </c>
      <c r="F204" s="36">
        <v>29</v>
      </c>
      <c r="G204" s="37">
        <v>14</v>
      </c>
      <c r="H204" s="37">
        <v>15</v>
      </c>
      <c r="I204" s="91">
        <v>87</v>
      </c>
      <c r="J204" s="36">
        <v>10</v>
      </c>
      <c r="K204" s="37">
        <v>4</v>
      </c>
      <c r="L204" s="37">
        <v>6</v>
      </c>
    </row>
    <row r="205" spans="1:12" s="35" customFormat="1" ht="15.75" customHeight="1">
      <c r="A205" s="17">
        <v>18</v>
      </c>
      <c r="B205" s="36">
        <v>12</v>
      </c>
      <c r="C205" s="37">
        <v>5</v>
      </c>
      <c r="D205" s="37">
        <v>7</v>
      </c>
      <c r="E205" s="91">
        <v>53</v>
      </c>
      <c r="F205" s="36">
        <v>25</v>
      </c>
      <c r="G205" s="37">
        <v>14</v>
      </c>
      <c r="H205" s="37">
        <v>11</v>
      </c>
      <c r="I205" s="91">
        <v>88</v>
      </c>
      <c r="J205" s="36">
        <v>12</v>
      </c>
      <c r="K205" s="37">
        <v>6</v>
      </c>
      <c r="L205" s="37">
        <v>6</v>
      </c>
    </row>
    <row r="206" spans="1:12" s="35" customFormat="1" ht="18" customHeight="1">
      <c r="A206" s="19">
        <v>19</v>
      </c>
      <c r="B206" s="39">
        <v>31</v>
      </c>
      <c r="C206" s="40">
        <v>15</v>
      </c>
      <c r="D206" s="40">
        <v>16</v>
      </c>
      <c r="E206" s="92">
        <v>54</v>
      </c>
      <c r="F206" s="39">
        <v>40</v>
      </c>
      <c r="G206" s="40">
        <v>14</v>
      </c>
      <c r="H206" s="40">
        <v>26</v>
      </c>
      <c r="I206" s="92">
        <v>89</v>
      </c>
      <c r="J206" s="39">
        <v>11</v>
      </c>
      <c r="K206" s="40">
        <v>4</v>
      </c>
      <c r="L206" s="40">
        <v>7</v>
      </c>
    </row>
    <row r="207" spans="1:12" s="6" customFormat="1" ht="25.5" customHeight="1">
      <c r="A207" s="10" t="s">
        <v>25</v>
      </c>
      <c r="B207" s="44">
        <v>98</v>
      </c>
      <c r="C207" s="44">
        <v>57</v>
      </c>
      <c r="D207" s="44">
        <v>41</v>
      </c>
      <c r="E207" s="98" t="s">
        <v>26</v>
      </c>
      <c r="F207" s="44">
        <v>115</v>
      </c>
      <c r="G207" s="44">
        <v>56</v>
      </c>
      <c r="H207" s="44">
        <v>59</v>
      </c>
      <c r="I207" s="98" t="s">
        <v>27</v>
      </c>
      <c r="J207" s="44">
        <v>32</v>
      </c>
      <c r="K207" s="44">
        <v>13</v>
      </c>
      <c r="L207" s="44">
        <v>19</v>
      </c>
    </row>
    <row r="208" spans="1:12" s="35" customFormat="1" ht="15.75" customHeight="1">
      <c r="A208" s="17">
        <v>20</v>
      </c>
      <c r="B208" s="36">
        <v>18</v>
      </c>
      <c r="C208" s="37">
        <v>10</v>
      </c>
      <c r="D208" s="37">
        <v>8</v>
      </c>
      <c r="E208" s="91">
        <v>55</v>
      </c>
      <c r="F208" s="36">
        <v>24</v>
      </c>
      <c r="G208" s="37">
        <v>10</v>
      </c>
      <c r="H208" s="37">
        <v>14</v>
      </c>
      <c r="I208" s="91">
        <v>90</v>
      </c>
      <c r="J208" s="36">
        <v>7</v>
      </c>
      <c r="K208" s="37">
        <v>4</v>
      </c>
      <c r="L208" s="37">
        <v>3</v>
      </c>
    </row>
    <row r="209" spans="1:12" s="35" customFormat="1" ht="15.75" customHeight="1">
      <c r="A209" s="17">
        <v>21</v>
      </c>
      <c r="B209" s="36">
        <v>17</v>
      </c>
      <c r="C209" s="37">
        <v>8</v>
      </c>
      <c r="D209" s="37">
        <v>9</v>
      </c>
      <c r="E209" s="91">
        <v>56</v>
      </c>
      <c r="F209" s="36">
        <v>21</v>
      </c>
      <c r="G209" s="37">
        <v>16</v>
      </c>
      <c r="H209" s="37">
        <v>5</v>
      </c>
      <c r="I209" s="91">
        <v>91</v>
      </c>
      <c r="J209" s="36">
        <v>9</v>
      </c>
      <c r="K209" s="37">
        <v>2</v>
      </c>
      <c r="L209" s="37">
        <v>7</v>
      </c>
    </row>
    <row r="210" spans="1:12" s="35" customFormat="1" ht="15.75" customHeight="1">
      <c r="A210" s="17">
        <v>22</v>
      </c>
      <c r="B210" s="36">
        <v>28</v>
      </c>
      <c r="C210" s="37">
        <v>15</v>
      </c>
      <c r="D210" s="37">
        <v>13</v>
      </c>
      <c r="E210" s="91">
        <v>57</v>
      </c>
      <c r="F210" s="36">
        <v>27</v>
      </c>
      <c r="G210" s="37">
        <v>10</v>
      </c>
      <c r="H210" s="37">
        <v>17</v>
      </c>
      <c r="I210" s="91">
        <v>92</v>
      </c>
      <c r="J210" s="36">
        <v>7</v>
      </c>
      <c r="K210" s="37">
        <v>5</v>
      </c>
      <c r="L210" s="37">
        <v>2</v>
      </c>
    </row>
    <row r="211" spans="1:12" s="35" customFormat="1" ht="15.75" customHeight="1">
      <c r="A211" s="17">
        <v>23</v>
      </c>
      <c r="B211" s="36">
        <v>17</v>
      </c>
      <c r="C211" s="37">
        <v>10</v>
      </c>
      <c r="D211" s="37">
        <v>7</v>
      </c>
      <c r="E211" s="91">
        <v>58</v>
      </c>
      <c r="F211" s="36">
        <v>26</v>
      </c>
      <c r="G211" s="37">
        <v>11</v>
      </c>
      <c r="H211" s="37">
        <v>15</v>
      </c>
      <c r="I211" s="91">
        <v>93</v>
      </c>
      <c r="J211" s="36">
        <v>9</v>
      </c>
      <c r="K211" s="37">
        <v>2</v>
      </c>
      <c r="L211" s="37">
        <v>7</v>
      </c>
    </row>
    <row r="212" spans="1:12" s="35" customFormat="1" ht="18" customHeight="1">
      <c r="A212" s="19">
        <v>24</v>
      </c>
      <c r="B212" s="39">
        <v>18</v>
      </c>
      <c r="C212" s="40">
        <v>14</v>
      </c>
      <c r="D212" s="40">
        <v>4</v>
      </c>
      <c r="E212" s="92">
        <v>59</v>
      </c>
      <c r="F212" s="39">
        <v>17</v>
      </c>
      <c r="G212" s="40">
        <v>9</v>
      </c>
      <c r="H212" s="40">
        <v>8</v>
      </c>
      <c r="I212" s="92">
        <v>94</v>
      </c>
      <c r="J212" s="39">
        <v>0</v>
      </c>
      <c r="K212" s="40">
        <v>0</v>
      </c>
      <c r="L212" s="40">
        <v>0</v>
      </c>
    </row>
    <row r="213" spans="1:12" s="6" customFormat="1" ht="25.5" customHeight="1">
      <c r="A213" s="10" t="s">
        <v>28</v>
      </c>
      <c r="B213" s="44">
        <v>75</v>
      </c>
      <c r="C213" s="44">
        <v>42</v>
      </c>
      <c r="D213" s="44">
        <v>33</v>
      </c>
      <c r="E213" s="98" t="s">
        <v>29</v>
      </c>
      <c r="F213" s="44">
        <v>114</v>
      </c>
      <c r="G213" s="44">
        <v>64</v>
      </c>
      <c r="H213" s="44">
        <v>50</v>
      </c>
      <c r="I213" s="93" t="s">
        <v>30</v>
      </c>
      <c r="J213" s="44">
        <v>8</v>
      </c>
      <c r="K213" s="44">
        <v>3</v>
      </c>
      <c r="L213" s="44">
        <v>5</v>
      </c>
    </row>
    <row r="214" spans="1:12" s="35" customFormat="1" ht="15.75" customHeight="1">
      <c r="A214" s="17">
        <v>25</v>
      </c>
      <c r="B214" s="36">
        <v>19</v>
      </c>
      <c r="C214" s="37">
        <v>10</v>
      </c>
      <c r="D214" s="37">
        <v>9</v>
      </c>
      <c r="E214" s="91">
        <v>60</v>
      </c>
      <c r="F214" s="36">
        <v>31</v>
      </c>
      <c r="G214" s="37">
        <v>17</v>
      </c>
      <c r="H214" s="37">
        <v>14</v>
      </c>
      <c r="I214" s="91">
        <v>95</v>
      </c>
      <c r="J214" s="36">
        <v>4</v>
      </c>
      <c r="K214" s="37">
        <v>2</v>
      </c>
      <c r="L214" s="37">
        <v>2</v>
      </c>
    </row>
    <row r="215" spans="1:12" s="35" customFormat="1" ht="15.75" customHeight="1">
      <c r="A215" s="17">
        <v>26</v>
      </c>
      <c r="B215" s="36">
        <v>17</v>
      </c>
      <c r="C215" s="37">
        <v>13</v>
      </c>
      <c r="D215" s="37">
        <v>4</v>
      </c>
      <c r="E215" s="91">
        <v>61</v>
      </c>
      <c r="F215" s="36">
        <v>22</v>
      </c>
      <c r="G215" s="37">
        <v>10</v>
      </c>
      <c r="H215" s="37">
        <v>12</v>
      </c>
      <c r="I215" s="91">
        <v>96</v>
      </c>
      <c r="J215" s="36">
        <v>1</v>
      </c>
      <c r="K215" s="37">
        <v>0</v>
      </c>
      <c r="L215" s="37">
        <v>1</v>
      </c>
    </row>
    <row r="216" spans="1:12" s="35" customFormat="1" ht="15.75" customHeight="1">
      <c r="A216" s="17">
        <v>27</v>
      </c>
      <c r="B216" s="36">
        <v>12</v>
      </c>
      <c r="C216" s="37">
        <v>5</v>
      </c>
      <c r="D216" s="37">
        <v>7</v>
      </c>
      <c r="E216" s="91">
        <v>62</v>
      </c>
      <c r="F216" s="36">
        <v>19</v>
      </c>
      <c r="G216" s="37">
        <v>11</v>
      </c>
      <c r="H216" s="37">
        <v>8</v>
      </c>
      <c r="I216" s="91">
        <v>97</v>
      </c>
      <c r="J216" s="36">
        <v>3</v>
      </c>
      <c r="K216" s="37">
        <v>1</v>
      </c>
      <c r="L216" s="37">
        <v>2</v>
      </c>
    </row>
    <row r="217" spans="1:12" s="35" customFormat="1" ht="15.75" customHeight="1">
      <c r="A217" s="17">
        <v>28</v>
      </c>
      <c r="B217" s="36">
        <v>15</v>
      </c>
      <c r="C217" s="37">
        <v>10</v>
      </c>
      <c r="D217" s="37">
        <v>5</v>
      </c>
      <c r="E217" s="91">
        <v>63</v>
      </c>
      <c r="F217" s="36">
        <v>16</v>
      </c>
      <c r="G217" s="37">
        <v>11</v>
      </c>
      <c r="H217" s="37">
        <v>5</v>
      </c>
      <c r="I217" s="91">
        <v>98</v>
      </c>
      <c r="J217" s="36">
        <v>0</v>
      </c>
      <c r="K217" s="37">
        <v>0</v>
      </c>
      <c r="L217" s="37">
        <v>0</v>
      </c>
    </row>
    <row r="218" spans="1:12" s="35" customFormat="1" ht="18" customHeight="1">
      <c r="A218" s="19">
        <v>29</v>
      </c>
      <c r="B218" s="39">
        <v>12</v>
      </c>
      <c r="C218" s="40">
        <v>4</v>
      </c>
      <c r="D218" s="40">
        <v>8</v>
      </c>
      <c r="E218" s="92">
        <v>64</v>
      </c>
      <c r="F218" s="39">
        <v>26</v>
      </c>
      <c r="G218" s="40">
        <v>15</v>
      </c>
      <c r="H218" s="40">
        <v>11</v>
      </c>
      <c r="I218" s="91">
        <v>99</v>
      </c>
      <c r="J218" s="36">
        <v>0</v>
      </c>
      <c r="K218" s="37">
        <v>0</v>
      </c>
      <c r="L218" s="37">
        <v>0</v>
      </c>
    </row>
    <row r="219" spans="1:12" s="6" customFormat="1" ht="25.5" customHeight="1">
      <c r="A219" s="10" t="s">
        <v>31</v>
      </c>
      <c r="B219" s="44">
        <v>98</v>
      </c>
      <c r="C219" s="44">
        <v>57</v>
      </c>
      <c r="D219" s="44">
        <v>41</v>
      </c>
      <c r="E219" s="98" t="s">
        <v>32</v>
      </c>
      <c r="F219" s="44">
        <v>107</v>
      </c>
      <c r="G219" s="44">
        <v>54</v>
      </c>
      <c r="H219" s="44">
        <v>53</v>
      </c>
      <c r="I219" s="95">
        <v>100</v>
      </c>
      <c r="J219" s="47">
        <v>0</v>
      </c>
      <c r="K219" s="48">
        <v>0</v>
      </c>
      <c r="L219" s="48">
        <v>0</v>
      </c>
    </row>
    <row r="220" spans="1:12" s="35" customFormat="1" ht="15.75" customHeight="1">
      <c r="A220" s="17">
        <v>30</v>
      </c>
      <c r="B220" s="36">
        <v>23</v>
      </c>
      <c r="C220" s="37">
        <v>15</v>
      </c>
      <c r="D220" s="37">
        <v>8</v>
      </c>
      <c r="E220" s="91">
        <v>65</v>
      </c>
      <c r="F220" s="36">
        <v>19</v>
      </c>
      <c r="G220" s="37">
        <v>13</v>
      </c>
      <c r="H220" s="37">
        <v>6</v>
      </c>
      <c r="I220" s="91">
        <v>101</v>
      </c>
      <c r="J220" s="36">
        <v>0</v>
      </c>
      <c r="K220" s="37">
        <v>0</v>
      </c>
      <c r="L220" s="37">
        <v>0</v>
      </c>
    </row>
    <row r="221" spans="1:12" s="35" customFormat="1" ht="15.75" customHeight="1">
      <c r="A221" s="17">
        <v>31</v>
      </c>
      <c r="B221" s="36">
        <v>21</v>
      </c>
      <c r="C221" s="37">
        <v>12</v>
      </c>
      <c r="D221" s="37">
        <v>9</v>
      </c>
      <c r="E221" s="91">
        <v>66</v>
      </c>
      <c r="F221" s="36">
        <v>22</v>
      </c>
      <c r="G221" s="37">
        <v>13</v>
      </c>
      <c r="H221" s="37">
        <v>9</v>
      </c>
      <c r="I221" s="91">
        <v>102</v>
      </c>
      <c r="J221" s="36">
        <v>0</v>
      </c>
      <c r="K221" s="37">
        <v>0</v>
      </c>
      <c r="L221" s="37">
        <v>0</v>
      </c>
    </row>
    <row r="222" spans="1:12" s="35" customFormat="1" ht="15.75" customHeight="1">
      <c r="A222" s="17">
        <v>32</v>
      </c>
      <c r="B222" s="36">
        <v>22</v>
      </c>
      <c r="C222" s="37">
        <v>12</v>
      </c>
      <c r="D222" s="37">
        <v>10</v>
      </c>
      <c r="E222" s="91">
        <v>67</v>
      </c>
      <c r="F222" s="36">
        <v>24</v>
      </c>
      <c r="G222" s="37">
        <v>11</v>
      </c>
      <c r="H222" s="37">
        <v>13</v>
      </c>
      <c r="I222" s="91">
        <v>103</v>
      </c>
      <c r="J222" s="36">
        <v>0</v>
      </c>
      <c r="K222" s="37">
        <v>0</v>
      </c>
      <c r="L222" s="37">
        <v>0</v>
      </c>
    </row>
    <row r="223" spans="1:12" s="35" customFormat="1" ht="15.75" customHeight="1">
      <c r="A223" s="17">
        <v>33</v>
      </c>
      <c r="B223" s="36">
        <v>17</v>
      </c>
      <c r="C223" s="37">
        <v>9</v>
      </c>
      <c r="D223" s="37">
        <v>8</v>
      </c>
      <c r="E223" s="91">
        <v>68</v>
      </c>
      <c r="F223" s="36">
        <v>19</v>
      </c>
      <c r="G223" s="37">
        <v>8</v>
      </c>
      <c r="H223" s="37">
        <v>11</v>
      </c>
      <c r="I223" s="96" t="s">
        <v>33</v>
      </c>
      <c r="J223" s="39">
        <v>0</v>
      </c>
      <c r="K223" s="40">
        <v>0</v>
      </c>
      <c r="L223" s="40">
        <v>0</v>
      </c>
    </row>
    <row r="224" spans="1:12" s="35" customFormat="1" ht="21" customHeight="1" thickBot="1">
      <c r="A224" s="32">
        <v>34</v>
      </c>
      <c r="B224" s="36">
        <v>15</v>
      </c>
      <c r="C224" s="37">
        <v>9</v>
      </c>
      <c r="D224" s="37">
        <v>6</v>
      </c>
      <c r="E224" s="91">
        <v>69</v>
      </c>
      <c r="F224" s="36">
        <v>23</v>
      </c>
      <c r="G224" s="37">
        <v>9</v>
      </c>
      <c r="H224" s="37">
        <v>14</v>
      </c>
      <c r="I224" s="107" t="s">
        <v>5</v>
      </c>
      <c r="J224" s="47">
        <v>1808</v>
      </c>
      <c r="K224" s="47">
        <v>927</v>
      </c>
      <c r="L224" s="47">
        <v>881</v>
      </c>
    </row>
    <row r="225" spans="1:13" s="58" customFormat="1" ht="24" customHeight="1" thickTop="1" thickBot="1">
      <c r="A225" s="53" t="s">
        <v>34</v>
      </c>
      <c r="B225" s="115">
        <v>187</v>
      </c>
      <c r="C225" s="116">
        <v>103</v>
      </c>
      <c r="D225" s="197">
        <v>84</v>
      </c>
      <c r="E225" s="120" t="s">
        <v>36</v>
      </c>
      <c r="F225" s="116">
        <v>1073</v>
      </c>
      <c r="G225" s="116">
        <v>573</v>
      </c>
      <c r="H225" s="197">
        <v>500</v>
      </c>
      <c r="I225" s="123" t="s">
        <v>37</v>
      </c>
      <c r="J225" s="116">
        <v>548</v>
      </c>
      <c r="K225" s="116">
        <v>251</v>
      </c>
      <c r="L225" s="116">
        <v>297</v>
      </c>
    </row>
    <row r="226" spans="1:13" s="31" customFormat="1" ht="24" customHeight="1" thickBot="1">
      <c r="A226" s="24"/>
      <c r="B226" s="25" t="s">
        <v>39</v>
      </c>
      <c r="C226" s="26"/>
      <c r="D226" s="27"/>
      <c r="E226" s="28"/>
      <c r="F226" s="29"/>
      <c r="G226" s="59" t="s">
        <v>165</v>
      </c>
      <c r="H226" s="29"/>
      <c r="I226" s="28"/>
      <c r="J226" s="29"/>
      <c r="K226" s="23" t="s">
        <v>124</v>
      </c>
      <c r="L226" s="30"/>
      <c r="M226" s="35"/>
    </row>
    <row r="227" spans="1:13" s="4" customFormat="1" ht="21" customHeight="1">
      <c r="A227" s="11" t="s">
        <v>1</v>
      </c>
      <c r="B227" s="8" t="s">
        <v>2</v>
      </c>
      <c r="C227" s="8" t="s">
        <v>3</v>
      </c>
      <c r="D227" s="9" t="s">
        <v>4</v>
      </c>
      <c r="E227" s="11" t="s">
        <v>1</v>
      </c>
      <c r="F227" s="8" t="s">
        <v>2</v>
      </c>
      <c r="G227" s="8" t="s">
        <v>3</v>
      </c>
      <c r="H227" s="9" t="s">
        <v>4</v>
      </c>
      <c r="I227" s="11" t="s">
        <v>1</v>
      </c>
      <c r="J227" s="8" t="s">
        <v>2</v>
      </c>
      <c r="K227" s="8" t="s">
        <v>3</v>
      </c>
      <c r="L227" s="16" t="s">
        <v>4</v>
      </c>
    </row>
    <row r="228" spans="1:13" s="6" customFormat="1" ht="25.5" customHeight="1">
      <c r="A228" s="10" t="s">
        <v>6</v>
      </c>
      <c r="B228" s="44">
        <v>278</v>
      </c>
      <c r="C228" s="44">
        <v>139</v>
      </c>
      <c r="D228" s="44">
        <v>139</v>
      </c>
      <c r="E228" s="98" t="s">
        <v>7</v>
      </c>
      <c r="F228" s="44">
        <v>549</v>
      </c>
      <c r="G228" s="44">
        <v>279</v>
      </c>
      <c r="H228" s="44">
        <v>270</v>
      </c>
      <c r="I228" s="98" t="s">
        <v>8</v>
      </c>
      <c r="J228" s="44">
        <v>346</v>
      </c>
      <c r="K228" s="44">
        <v>172</v>
      </c>
      <c r="L228" s="44">
        <v>174</v>
      </c>
    </row>
    <row r="229" spans="1:13" s="35" customFormat="1" ht="15.75" customHeight="1">
      <c r="A229" s="17">
        <v>0</v>
      </c>
      <c r="B229" s="36">
        <v>49</v>
      </c>
      <c r="C229" s="37">
        <v>28</v>
      </c>
      <c r="D229" s="37">
        <v>21</v>
      </c>
      <c r="E229" s="91">
        <v>35</v>
      </c>
      <c r="F229" s="36">
        <v>103</v>
      </c>
      <c r="G229" s="37">
        <v>51</v>
      </c>
      <c r="H229" s="37">
        <v>52</v>
      </c>
      <c r="I229" s="91">
        <v>70</v>
      </c>
      <c r="J229" s="36">
        <v>61</v>
      </c>
      <c r="K229" s="37">
        <v>33</v>
      </c>
      <c r="L229" s="37">
        <v>28</v>
      </c>
    </row>
    <row r="230" spans="1:13" s="35" customFormat="1" ht="15.75" customHeight="1">
      <c r="A230" s="17">
        <v>1</v>
      </c>
      <c r="B230" s="36">
        <v>52</v>
      </c>
      <c r="C230" s="37">
        <v>28</v>
      </c>
      <c r="D230" s="37">
        <v>24</v>
      </c>
      <c r="E230" s="91">
        <v>36</v>
      </c>
      <c r="F230" s="36">
        <v>102</v>
      </c>
      <c r="G230" s="37">
        <v>54</v>
      </c>
      <c r="H230" s="37">
        <v>48</v>
      </c>
      <c r="I230" s="91">
        <v>71</v>
      </c>
      <c r="J230" s="36">
        <v>59</v>
      </c>
      <c r="K230" s="37">
        <v>36</v>
      </c>
      <c r="L230" s="37">
        <v>23</v>
      </c>
    </row>
    <row r="231" spans="1:13" s="35" customFormat="1" ht="15.75" customHeight="1">
      <c r="A231" s="17">
        <v>2</v>
      </c>
      <c r="B231" s="36">
        <v>56</v>
      </c>
      <c r="C231" s="37">
        <v>27</v>
      </c>
      <c r="D231" s="37">
        <v>29</v>
      </c>
      <c r="E231" s="91">
        <v>37</v>
      </c>
      <c r="F231" s="36">
        <v>107</v>
      </c>
      <c r="G231" s="37">
        <v>54</v>
      </c>
      <c r="H231" s="37">
        <v>53</v>
      </c>
      <c r="I231" s="91">
        <v>72</v>
      </c>
      <c r="J231" s="36">
        <v>75</v>
      </c>
      <c r="K231" s="37">
        <v>34</v>
      </c>
      <c r="L231" s="37">
        <v>41</v>
      </c>
    </row>
    <row r="232" spans="1:13" s="35" customFormat="1" ht="15.75" customHeight="1">
      <c r="A232" s="17">
        <v>3</v>
      </c>
      <c r="B232" s="36">
        <v>71</v>
      </c>
      <c r="C232" s="37">
        <v>32</v>
      </c>
      <c r="D232" s="37">
        <v>39</v>
      </c>
      <c r="E232" s="91">
        <v>38</v>
      </c>
      <c r="F232" s="36">
        <v>114</v>
      </c>
      <c r="G232" s="37">
        <v>58</v>
      </c>
      <c r="H232" s="37">
        <v>56</v>
      </c>
      <c r="I232" s="91">
        <v>73</v>
      </c>
      <c r="J232" s="36">
        <v>80</v>
      </c>
      <c r="K232" s="37">
        <v>29</v>
      </c>
      <c r="L232" s="37">
        <v>51</v>
      </c>
    </row>
    <row r="233" spans="1:13" s="35" customFormat="1" ht="18" customHeight="1">
      <c r="A233" s="19">
        <v>4</v>
      </c>
      <c r="B233" s="105">
        <v>50</v>
      </c>
      <c r="C233" s="40">
        <v>24</v>
      </c>
      <c r="D233" s="40">
        <v>26</v>
      </c>
      <c r="E233" s="92">
        <v>39</v>
      </c>
      <c r="F233" s="39">
        <v>123</v>
      </c>
      <c r="G233" s="40">
        <v>62</v>
      </c>
      <c r="H233" s="40">
        <v>61</v>
      </c>
      <c r="I233" s="92">
        <v>74</v>
      </c>
      <c r="J233" s="39">
        <v>71</v>
      </c>
      <c r="K233" s="40">
        <v>40</v>
      </c>
      <c r="L233" s="40">
        <v>31</v>
      </c>
    </row>
    <row r="234" spans="1:13" s="6" customFormat="1" ht="25.5" customHeight="1">
      <c r="A234" s="10" t="s">
        <v>10</v>
      </c>
      <c r="B234" s="44">
        <v>410</v>
      </c>
      <c r="C234" s="44">
        <v>206</v>
      </c>
      <c r="D234" s="44">
        <v>204</v>
      </c>
      <c r="E234" s="98" t="s">
        <v>11</v>
      </c>
      <c r="F234" s="44">
        <v>584</v>
      </c>
      <c r="G234" s="44">
        <v>297</v>
      </c>
      <c r="H234" s="44">
        <v>287</v>
      </c>
      <c r="I234" s="98" t="s">
        <v>12</v>
      </c>
      <c r="J234" s="44">
        <v>333</v>
      </c>
      <c r="K234" s="44">
        <v>171</v>
      </c>
      <c r="L234" s="44">
        <v>162</v>
      </c>
    </row>
    <row r="235" spans="1:13" s="35" customFormat="1" ht="15.75" customHeight="1">
      <c r="A235" s="17">
        <v>5</v>
      </c>
      <c r="B235" s="36">
        <v>66</v>
      </c>
      <c r="C235" s="37">
        <v>31</v>
      </c>
      <c r="D235" s="37">
        <v>35</v>
      </c>
      <c r="E235" s="91">
        <v>40</v>
      </c>
      <c r="F235" s="36">
        <v>109</v>
      </c>
      <c r="G235" s="37">
        <v>58</v>
      </c>
      <c r="H235" s="37">
        <v>51</v>
      </c>
      <c r="I235" s="91">
        <v>75</v>
      </c>
      <c r="J235" s="36">
        <v>74</v>
      </c>
      <c r="K235" s="37">
        <v>36</v>
      </c>
      <c r="L235" s="37">
        <v>38</v>
      </c>
    </row>
    <row r="236" spans="1:13" s="35" customFormat="1" ht="15.75" customHeight="1">
      <c r="A236" s="17">
        <v>6</v>
      </c>
      <c r="B236" s="36">
        <v>88</v>
      </c>
      <c r="C236" s="37">
        <v>42</v>
      </c>
      <c r="D236" s="37">
        <v>46</v>
      </c>
      <c r="E236" s="91">
        <v>41</v>
      </c>
      <c r="F236" s="36">
        <v>143</v>
      </c>
      <c r="G236" s="37">
        <v>74</v>
      </c>
      <c r="H236" s="37">
        <v>69</v>
      </c>
      <c r="I236" s="91">
        <v>76</v>
      </c>
      <c r="J236" s="36">
        <v>96</v>
      </c>
      <c r="K236" s="37">
        <v>52</v>
      </c>
      <c r="L236" s="37">
        <v>44</v>
      </c>
    </row>
    <row r="237" spans="1:13" s="35" customFormat="1" ht="15.75" customHeight="1">
      <c r="A237" s="17">
        <v>7</v>
      </c>
      <c r="B237" s="36">
        <v>63</v>
      </c>
      <c r="C237" s="37">
        <v>33</v>
      </c>
      <c r="D237" s="37">
        <v>30</v>
      </c>
      <c r="E237" s="91">
        <v>42</v>
      </c>
      <c r="F237" s="36">
        <v>114</v>
      </c>
      <c r="G237" s="37">
        <v>55</v>
      </c>
      <c r="H237" s="37">
        <v>59</v>
      </c>
      <c r="I237" s="91">
        <v>77</v>
      </c>
      <c r="J237" s="36">
        <v>61</v>
      </c>
      <c r="K237" s="37">
        <v>26</v>
      </c>
      <c r="L237" s="37">
        <v>35</v>
      </c>
    </row>
    <row r="238" spans="1:13" s="35" customFormat="1" ht="15.75" customHeight="1">
      <c r="A238" s="17">
        <v>8</v>
      </c>
      <c r="B238" s="36">
        <v>89</v>
      </c>
      <c r="C238" s="37">
        <v>46</v>
      </c>
      <c r="D238" s="37">
        <v>43</v>
      </c>
      <c r="E238" s="91">
        <v>43</v>
      </c>
      <c r="F238" s="36">
        <v>104</v>
      </c>
      <c r="G238" s="37">
        <v>52</v>
      </c>
      <c r="H238" s="37">
        <v>52</v>
      </c>
      <c r="I238" s="91">
        <v>78</v>
      </c>
      <c r="J238" s="36">
        <v>59</v>
      </c>
      <c r="K238" s="37">
        <v>36</v>
      </c>
      <c r="L238" s="37">
        <v>23</v>
      </c>
    </row>
    <row r="239" spans="1:13" s="35" customFormat="1" ht="18" customHeight="1">
      <c r="A239" s="19">
        <v>9</v>
      </c>
      <c r="B239" s="39">
        <v>104</v>
      </c>
      <c r="C239" s="40">
        <v>54</v>
      </c>
      <c r="D239" s="40">
        <v>50</v>
      </c>
      <c r="E239" s="92">
        <v>44</v>
      </c>
      <c r="F239" s="39">
        <v>114</v>
      </c>
      <c r="G239" s="40">
        <v>58</v>
      </c>
      <c r="H239" s="40">
        <v>56</v>
      </c>
      <c r="I239" s="92">
        <v>79</v>
      </c>
      <c r="J239" s="39">
        <v>43</v>
      </c>
      <c r="K239" s="40">
        <v>21</v>
      </c>
      <c r="L239" s="40">
        <v>22</v>
      </c>
    </row>
    <row r="240" spans="1:13" s="6" customFormat="1" ht="25.5" customHeight="1">
      <c r="A240" s="10" t="s">
        <v>19</v>
      </c>
      <c r="B240" s="44">
        <v>449</v>
      </c>
      <c r="C240" s="44">
        <v>248</v>
      </c>
      <c r="D240" s="44">
        <v>201</v>
      </c>
      <c r="E240" s="98" t="s">
        <v>20</v>
      </c>
      <c r="F240" s="44">
        <v>549</v>
      </c>
      <c r="G240" s="44">
        <v>276</v>
      </c>
      <c r="H240" s="44">
        <v>273</v>
      </c>
      <c r="I240" s="98" t="s">
        <v>21</v>
      </c>
      <c r="J240" s="44">
        <v>222</v>
      </c>
      <c r="K240" s="44">
        <v>94</v>
      </c>
      <c r="L240" s="44">
        <v>128</v>
      </c>
    </row>
    <row r="241" spans="1:12" s="35" customFormat="1" ht="15.75" customHeight="1">
      <c r="A241" s="17">
        <v>10</v>
      </c>
      <c r="B241" s="36">
        <v>77</v>
      </c>
      <c r="C241" s="37">
        <v>39</v>
      </c>
      <c r="D241" s="37">
        <v>38</v>
      </c>
      <c r="E241" s="91">
        <v>45</v>
      </c>
      <c r="F241" s="36">
        <v>131</v>
      </c>
      <c r="G241" s="37">
        <v>54</v>
      </c>
      <c r="H241" s="37">
        <v>77</v>
      </c>
      <c r="I241" s="91">
        <v>80</v>
      </c>
      <c r="J241" s="36">
        <v>46</v>
      </c>
      <c r="K241" s="37">
        <v>21</v>
      </c>
      <c r="L241" s="37">
        <v>25</v>
      </c>
    </row>
    <row r="242" spans="1:12" s="35" customFormat="1" ht="15.75" customHeight="1">
      <c r="A242" s="17">
        <v>11</v>
      </c>
      <c r="B242" s="36">
        <v>116</v>
      </c>
      <c r="C242" s="37">
        <v>71</v>
      </c>
      <c r="D242" s="37">
        <v>45</v>
      </c>
      <c r="E242" s="91">
        <v>46</v>
      </c>
      <c r="F242" s="36">
        <v>109</v>
      </c>
      <c r="G242" s="37">
        <v>62</v>
      </c>
      <c r="H242" s="37">
        <v>47</v>
      </c>
      <c r="I242" s="91">
        <v>81</v>
      </c>
      <c r="J242" s="36">
        <v>39</v>
      </c>
      <c r="K242" s="37">
        <v>11</v>
      </c>
      <c r="L242" s="37">
        <v>28</v>
      </c>
    </row>
    <row r="243" spans="1:12" s="35" customFormat="1" ht="15.75" customHeight="1">
      <c r="A243" s="17">
        <v>12</v>
      </c>
      <c r="B243" s="36">
        <v>89</v>
      </c>
      <c r="C243" s="37">
        <v>49</v>
      </c>
      <c r="D243" s="37">
        <v>40</v>
      </c>
      <c r="E243" s="91">
        <v>47</v>
      </c>
      <c r="F243" s="36">
        <v>91</v>
      </c>
      <c r="G243" s="37">
        <v>47</v>
      </c>
      <c r="H243" s="37">
        <v>44</v>
      </c>
      <c r="I243" s="91">
        <v>82</v>
      </c>
      <c r="J243" s="36">
        <v>43</v>
      </c>
      <c r="K243" s="37">
        <v>20</v>
      </c>
      <c r="L243" s="37">
        <v>23</v>
      </c>
    </row>
    <row r="244" spans="1:12" s="35" customFormat="1" ht="15.75" customHeight="1">
      <c r="A244" s="17">
        <v>13</v>
      </c>
      <c r="B244" s="36">
        <v>76</v>
      </c>
      <c r="C244" s="37">
        <v>38</v>
      </c>
      <c r="D244" s="37">
        <v>38</v>
      </c>
      <c r="E244" s="91">
        <v>48</v>
      </c>
      <c r="F244" s="36">
        <v>103</v>
      </c>
      <c r="G244" s="37">
        <v>63</v>
      </c>
      <c r="H244" s="37">
        <v>40</v>
      </c>
      <c r="I244" s="91">
        <v>83</v>
      </c>
      <c r="J244" s="36">
        <v>46</v>
      </c>
      <c r="K244" s="37">
        <v>19</v>
      </c>
      <c r="L244" s="37">
        <v>27</v>
      </c>
    </row>
    <row r="245" spans="1:12" s="35" customFormat="1" ht="18" customHeight="1">
      <c r="A245" s="19">
        <v>14</v>
      </c>
      <c r="B245" s="39">
        <v>91</v>
      </c>
      <c r="C245" s="40">
        <v>51</v>
      </c>
      <c r="D245" s="40">
        <v>40</v>
      </c>
      <c r="E245" s="92">
        <v>49</v>
      </c>
      <c r="F245" s="39">
        <v>115</v>
      </c>
      <c r="G245" s="40">
        <v>50</v>
      </c>
      <c r="H245" s="40">
        <v>65</v>
      </c>
      <c r="I245" s="92">
        <v>84</v>
      </c>
      <c r="J245" s="39">
        <v>48</v>
      </c>
      <c r="K245" s="40">
        <v>23</v>
      </c>
      <c r="L245" s="40">
        <v>25</v>
      </c>
    </row>
    <row r="246" spans="1:12" s="6" customFormat="1" ht="25.5" customHeight="1">
      <c r="A246" s="10" t="s">
        <v>22</v>
      </c>
      <c r="B246" s="44">
        <v>385</v>
      </c>
      <c r="C246" s="44">
        <v>188</v>
      </c>
      <c r="D246" s="44">
        <v>197</v>
      </c>
      <c r="E246" s="98" t="s">
        <v>23</v>
      </c>
      <c r="F246" s="44">
        <v>526</v>
      </c>
      <c r="G246" s="44">
        <v>260</v>
      </c>
      <c r="H246" s="44">
        <v>266</v>
      </c>
      <c r="I246" s="98" t="s">
        <v>24</v>
      </c>
      <c r="J246" s="44">
        <v>134</v>
      </c>
      <c r="K246" s="44">
        <v>61</v>
      </c>
      <c r="L246" s="44">
        <v>73</v>
      </c>
    </row>
    <row r="247" spans="1:12" s="35" customFormat="1" ht="15.75" customHeight="1">
      <c r="A247" s="17">
        <v>15</v>
      </c>
      <c r="B247" s="36">
        <v>74</v>
      </c>
      <c r="C247" s="37">
        <v>36</v>
      </c>
      <c r="D247" s="37">
        <v>38</v>
      </c>
      <c r="E247" s="91">
        <v>50</v>
      </c>
      <c r="F247" s="36">
        <v>104</v>
      </c>
      <c r="G247" s="37">
        <v>52</v>
      </c>
      <c r="H247" s="37">
        <v>52</v>
      </c>
      <c r="I247" s="91">
        <v>85</v>
      </c>
      <c r="J247" s="36">
        <v>36</v>
      </c>
      <c r="K247" s="37">
        <v>18</v>
      </c>
      <c r="L247" s="37">
        <v>18</v>
      </c>
    </row>
    <row r="248" spans="1:12" s="35" customFormat="1" ht="15.75" customHeight="1">
      <c r="A248" s="17">
        <v>16</v>
      </c>
      <c r="B248" s="36">
        <v>66</v>
      </c>
      <c r="C248" s="37">
        <v>27</v>
      </c>
      <c r="D248" s="37">
        <v>39</v>
      </c>
      <c r="E248" s="91">
        <v>51</v>
      </c>
      <c r="F248" s="36">
        <v>113</v>
      </c>
      <c r="G248" s="37">
        <v>50</v>
      </c>
      <c r="H248" s="37">
        <v>63</v>
      </c>
      <c r="I248" s="91">
        <v>86</v>
      </c>
      <c r="J248" s="36">
        <v>21</v>
      </c>
      <c r="K248" s="37">
        <v>8</v>
      </c>
      <c r="L248" s="37">
        <v>13</v>
      </c>
    </row>
    <row r="249" spans="1:12" s="35" customFormat="1" ht="15.75" customHeight="1">
      <c r="A249" s="17">
        <v>17</v>
      </c>
      <c r="B249" s="36">
        <v>82</v>
      </c>
      <c r="C249" s="37">
        <v>42</v>
      </c>
      <c r="D249" s="37">
        <v>40</v>
      </c>
      <c r="E249" s="91">
        <v>52</v>
      </c>
      <c r="F249" s="36">
        <v>106</v>
      </c>
      <c r="G249" s="37">
        <v>50</v>
      </c>
      <c r="H249" s="37">
        <v>56</v>
      </c>
      <c r="I249" s="91">
        <v>87</v>
      </c>
      <c r="J249" s="36">
        <v>31</v>
      </c>
      <c r="K249" s="37">
        <v>15</v>
      </c>
      <c r="L249" s="37">
        <v>16</v>
      </c>
    </row>
    <row r="250" spans="1:12" s="35" customFormat="1" ht="15.75" customHeight="1">
      <c r="A250" s="17">
        <v>18</v>
      </c>
      <c r="B250" s="36">
        <v>90</v>
      </c>
      <c r="C250" s="37">
        <v>50</v>
      </c>
      <c r="D250" s="37">
        <v>40</v>
      </c>
      <c r="E250" s="91">
        <v>53</v>
      </c>
      <c r="F250" s="36">
        <v>97</v>
      </c>
      <c r="G250" s="37">
        <v>49</v>
      </c>
      <c r="H250" s="37">
        <v>48</v>
      </c>
      <c r="I250" s="91">
        <v>88</v>
      </c>
      <c r="J250" s="36">
        <v>23</v>
      </c>
      <c r="K250" s="37">
        <v>11</v>
      </c>
      <c r="L250" s="37">
        <v>12</v>
      </c>
    </row>
    <row r="251" spans="1:12" s="35" customFormat="1" ht="18" customHeight="1">
      <c r="A251" s="19">
        <v>19</v>
      </c>
      <c r="B251" s="39">
        <v>73</v>
      </c>
      <c r="C251" s="40">
        <v>33</v>
      </c>
      <c r="D251" s="40">
        <v>40</v>
      </c>
      <c r="E251" s="92">
        <v>54</v>
      </c>
      <c r="F251" s="39">
        <v>106</v>
      </c>
      <c r="G251" s="40">
        <v>59</v>
      </c>
      <c r="H251" s="40">
        <v>47</v>
      </c>
      <c r="I251" s="92">
        <v>89</v>
      </c>
      <c r="J251" s="39">
        <v>23</v>
      </c>
      <c r="K251" s="40">
        <v>9</v>
      </c>
      <c r="L251" s="40">
        <v>14</v>
      </c>
    </row>
    <row r="252" spans="1:12" s="6" customFormat="1" ht="25.5" customHeight="1">
      <c r="A252" s="10" t="s">
        <v>25</v>
      </c>
      <c r="B252" s="44">
        <v>353</v>
      </c>
      <c r="C252" s="44">
        <v>162</v>
      </c>
      <c r="D252" s="44">
        <v>191</v>
      </c>
      <c r="E252" s="98" t="s">
        <v>26</v>
      </c>
      <c r="F252" s="44">
        <v>397</v>
      </c>
      <c r="G252" s="44">
        <v>201</v>
      </c>
      <c r="H252" s="44">
        <v>196</v>
      </c>
      <c r="I252" s="98" t="s">
        <v>27</v>
      </c>
      <c r="J252" s="44">
        <v>81</v>
      </c>
      <c r="K252" s="44">
        <v>27</v>
      </c>
      <c r="L252" s="44">
        <v>54</v>
      </c>
    </row>
    <row r="253" spans="1:12" s="35" customFormat="1" ht="15.75" customHeight="1">
      <c r="A253" s="17">
        <v>20</v>
      </c>
      <c r="B253" s="36">
        <v>63</v>
      </c>
      <c r="C253" s="37">
        <v>29</v>
      </c>
      <c r="D253" s="37">
        <v>34</v>
      </c>
      <c r="E253" s="91">
        <v>55</v>
      </c>
      <c r="F253" s="36">
        <v>104</v>
      </c>
      <c r="G253" s="37">
        <v>50</v>
      </c>
      <c r="H253" s="37">
        <v>54</v>
      </c>
      <c r="I253" s="91">
        <v>90</v>
      </c>
      <c r="J253" s="36">
        <v>22</v>
      </c>
      <c r="K253" s="37">
        <v>8</v>
      </c>
      <c r="L253" s="37">
        <v>14</v>
      </c>
    </row>
    <row r="254" spans="1:12" s="35" customFormat="1" ht="15.75" customHeight="1">
      <c r="A254" s="17">
        <v>21</v>
      </c>
      <c r="B254" s="36">
        <v>61</v>
      </c>
      <c r="C254" s="37">
        <v>24</v>
      </c>
      <c r="D254" s="37">
        <v>37</v>
      </c>
      <c r="E254" s="91">
        <v>56</v>
      </c>
      <c r="F254" s="36">
        <v>88</v>
      </c>
      <c r="G254" s="37">
        <v>50</v>
      </c>
      <c r="H254" s="37">
        <v>38</v>
      </c>
      <c r="I254" s="91">
        <v>91</v>
      </c>
      <c r="J254" s="36">
        <v>20</v>
      </c>
      <c r="K254" s="37">
        <v>7</v>
      </c>
      <c r="L254" s="37">
        <v>13</v>
      </c>
    </row>
    <row r="255" spans="1:12" s="35" customFormat="1" ht="15.75" customHeight="1">
      <c r="A255" s="17">
        <v>22</v>
      </c>
      <c r="B255" s="36">
        <v>88</v>
      </c>
      <c r="C255" s="37">
        <v>44</v>
      </c>
      <c r="D255" s="37">
        <v>44</v>
      </c>
      <c r="E255" s="91">
        <v>57</v>
      </c>
      <c r="F255" s="36">
        <v>80</v>
      </c>
      <c r="G255" s="37">
        <v>38</v>
      </c>
      <c r="H255" s="37">
        <v>42</v>
      </c>
      <c r="I255" s="91">
        <v>92</v>
      </c>
      <c r="J255" s="36">
        <v>11</v>
      </c>
      <c r="K255" s="37">
        <v>3</v>
      </c>
      <c r="L255" s="37">
        <v>8</v>
      </c>
    </row>
    <row r="256" spans="1:12" s="35" customFormat="1" ht="15.75" customHeight="1">
      <c r="A256" s="17">
        <v>23</v>
      </c>
      <c r="B256" s="36">
        <v>69</v>
      </c>
      <c r="C256" s="37">
        <v>28</v>
      </c>
      <c r="D256" s="37">
        <v>41</v>
      </c>
      <c r="E256" s="91">
        <v>58</v>
      </c>
      <c r="F256" s="36">
        <v>81</v>
      </c>
      <c r="G256" s="37">
        <v>43</v>
      </c>
      <c r="H256" s="37">
        <v>38</v>
      </c>
      <c r="I256" s="91">
        <v>93</v>
      </c>
      <c r="J256" s="36">
        <v>15</v>
      </c>
      <c r="K256" s="37">
        <v>2</v>
      </c>
      <c r="L256" s="37">
        <v>13</v>
      </c>
    </row>
    <row r="257" spans="1:13" s="35" customFormat="1" ht="18" customHeight="1">
      <c r="A257" s="19">
        <v>24</v>
      </c>
      <c r="B257" s="39">
        <v>72</v>
      </c>
      <c r="C257" s="40">
        <v>37</v>
      </c>
      <c r="D257" s="40">
        <v>35</v>
      </c>
      <c r="E257" s="92">
        <v>59</v>
      </c>
      <c r="F257" s="39">
        <v>44</v>
      </c>
      <c r="G257" s="40">
        <v>20</v>
      </c>
      <c r="H257" s="40">
        <v>24</v>
      </c>
      <c r="I257" s="92">
        <v>94</v>
      </c>
      <c r="J257" s="39">
        <v>13</v>
      </c>
      <c r="K257" s="40">
        <v>7</v>
      </c>
      <c r="L257" s="40">
        <v>6</v>
      </c>
    </row>
    <row r="258" spans="1:13" s="6" customFormat="1" ht="25.5" customHeight="1">
      <c r="A258" s="10" t="s">
        <v>28</v>
      </c>
      <c r="B258" s="44">
        <v>406</v>
      </c>
      <c r="C258" s="44">
        <v>221</v>
      </c>
      <c r="D258" s="44">
        <v>185</v>
      </c>
      <c r="E258" s="98" t="s">
        <v>29</v>
      </c>
      <c r="F258" s="44">
        <v>344</v>
      </c>
      <c r="G258" s="44">
        <v>158</v>
      </c>
      <c r="H258" s="44">
        <v>186</v>
      </c>
      <c r="I258" s="93" t="s">
        <v>30</v>
      </c>
      <c r="J258" s="44">
        <v>26</v>
      </c>
      <c r="K258" s="44">
        <v>6</v>
      </c>
      <c r="L258" s="44">
        <v>20</v>
      </c>
    </row>
    <row r="259" spans="1:13" s="35" customFormat="1" ht="15.75" customHeight="1">
      <c r="A259" s="17">
        <v>25</v>
      </c>
      <c r="B259" s="36">
        <v>86</v>
      </c>
      <c r="C259" s="37">
        <v>47</v>
      </c>
      <c r="D259" s="37">
        <v>39</v>
      </c>
      <c r="E259" s="91">
        <v>60</v>
      </c>
      <c r="F259" s="36">
        <v>75</v>
      </c>
      <c r="G259" s="37">
        <v>34</v>
      </c>
      <c r="H259" s="37">
        <v>41</v>
      </c>
      <c r="I259" s="91">
        <v>95</v>
      </c>
      <c r="J259" s="36">
        <v>7</v>
      </c>
      <c r="K259" s="37">
        <v>1</v>
      </c>
      <c r="L259" s="37">
        <v>6</v>
      </c>
    </row>
    <row r="260" spans="1:13" s="35" customFormat="1" ht="15.75" customHeight="1">
      <c r="A260" s="17">
        <v>26</v>
      </c>
      <c r="B260" s="36">
        <v>82</v>
      </c>
      <c r="C260" s="37">
        <v>48</v>
      </c>
      <c r="D260" s="37">
        <v>34</v>
      </c>
      <c r="E260" s="91">
        <v>61</v>
      </c>
      <c r="F260" s="36">
        <v>75</v>
      </c>
      <c r="G260" s="37">
        <v>37</v>
      </c>
      <c r="H260" s="37">
        <v>38</v>
      </c>
      <c r="I260" s="91">
        <v>96</v>
      </c>
      <c r="J260" s="36">
        <v>8</v>
      </c>
      <c r="K260" s="37">
        <v>3</v>
      </c>
      <c r="L260" s="37">
        <v>5</v>
      </c>
    </row>
    <row r="261" spans="1:13" s="35" customFormat="1" ht="15.75" customHeight="1">
      <c r="A261" s="17">
        <v>27</v>
      </c>
      <c r="B261" s="36">
        <v>65</v>
      </c>
      <c r="C261" s="37">
        <v>26</v>
      </c>
      <c r="D261" s="37">
        <v>39</v>
      </c>
      <c r="E261" s="91">
        <v>62</v>
      </c>
      <c r="F261" s="36">
        <v>62</v>
      </c>
      <c r="G261" s="37">
        <v>31</v>
      </c>
      <c r="H261" s="37">
        <v>31</v>
      </c>
      <c r="I261" s="91">
        <v>97</v>
      </c>
      <c r="J261" s="36">
        <v>2</v>
      </c>
      <c r="K261" s="37">
        <v>0</v>
      </c>
      <c r="L261" s="37">
        <v>2</v>
      </c>
    </row>
    <row r="262" spans="1:13" s="35" customFormat="1" ht="15.75" customHeight="1">
      <c r="A262" s="17">
        <v>28</v>
      </c>
      <c r="B262" s="36">
        <v>85</v>
      </c>
      <c r="C262" s="37">
        <v>53</v>
      </c>
      <c r="D262" s="37">
        <v>32</v>
      </c>
      <c r="E262" s="91">
        <v>63</v>
      </c>
      <c r="F262" s="36">
        <v>66</v>
      </c>
      <c r="G262" s="37">
        <v>28</v>
      </c>
      <c r="H262" s="37">
        <v>38</v>
      </c>
      <c r="I262" s="91">
        <v>98</v>
      </c>
      <c r="J262" s="36">
        <v>2</v>
      </c>
      <c r="K262" s="37">
        <v>1</v>
      </c>
      <c r="L262" s="37">
        <v>1</v>
      </c>
    </row>
    <row r="263" spans="1:13" s="35" customFormat="1" ht="18" customHeight="1">
      <c r="A263" s="19">
        <v>29</v>
      </c>
      <c r="B263" s="39">
        <v>88</v>
      </c>
      <c r="C263" s="40">
        <v>47</v>
      </c>
      <c r="D263" s="40">
        <v>41</v>
      </c>
      <c r="E263" s="92">
        <v>64</v>
      </c>
      <c r="F263" s="39">
        <v>66</v>
      </c>
      <c r="G263" s="40">
        <v>28</v>
      </c>
      <c r="H263" s="40">
        <v>38</v>
      </c>
      <c r="I263" s="91">
        <v>99</v>
      </c>
      <c r="J263" s="36">
        <v>2</v>
      </c>
      <c r="K263" s="37">
        <v>1</v>
      </c>
      <c r="L263" s="37">
        <v>1</v>
      </c>
    </row>
    <row r="264" spans="1:13" s="6" customFormat="1" ht="25.5" customHeight="1">
      <c r="A264" s="10" t="s">
        <v>31</v>
      </c>
      <c r="B264" s="44">
        <v>409</v>
      </c>
      <c r="C264" s="44">
        <v>213</v>
      </c>
      <c r="D264" s="44">
        <v>196</v>
      </c>
      <c r="E264" s="98" t="s">
        <v>32</v>
      </c>
      <c r="F264" s="44">
        <v>331</v>
      </c>
      <c r="G264" s="44">
        <v>173</v>
      </c>
      <c r="H264" s="44">
        <v>158</v>
      </c>
      <c r="I264" s="95">
        <v>100</v>
      </c>
      <c r="J264" s="47">
        <v>1</v>
      </c>
      <c r="K264" s="48">
        <v>0</v>
      </c>
      <c r="L264" s="48">
        <v>1</v>
      </c>
    </row>
    <row r="265" spans="1:13" s="35" customFormat="1" ht="15.75" customHeight="1">
      <c r="A265" s="17">
        <v>30</v>
      </c>
      <c r="B265" s="36">
        <v>79</v>
      </c>
      <c r="C265" s="37">
        <v>42</v>
      </c>
      <c r="D265" s="37">
        <v>37</v>
      </c>
      <c r="E265" s="91">
        <v>65</v>
      </c>
      <c r="F265" s="36">
        <v>65</v>
      </c>
      <c r="G265" s="37">
        <v>41</v>
      </c>
      <c r="H265" s="37">
        <v>24</v>
      </c>
      <c r="I265" s="91">
        <v>101</v>
      </c>
      <c r="J265" s="36">
        <v>1</v>
      </c>
      <c r="K265" s="37">
        <v>0</v>
      </c>
      <c r="L265" s="37">
        <v>1</v>
      </c>
    </row>
    <row r="266" spans="1:13" s="35" customFormat="1" ht="15.75" customHeight="1">
      <c r="A266" s="17">
        <v>31</v>
      </c>
      <c r="B266" s="36">
        <v>86</v>
      </c>
      <c r="C266" s="37">
        <v>48</v>
      </c>
      <c r="D266" s="37">
        <v>38</v>
      </c>
      <c r="E266" s="91">
        <v>66</v>
      </c>
      <c r="F266" s="36">
        <v>74</v>
      </c>
      <c r="G266" s="37">
        <v>37</v>
      </c>
      <c r="H266" s="37">
        <v>37</v>
      </c>
      <c r="I266" s="91">
        <v>102</v>
      </c>
      <c r="J266" s="36">
        <v>2</v>
      </c>
      <c r="K266" s="37">
        <v>0</v>
      </c>
      <c r="L266" s="37">
        <v>2</v>
      </c>
    </row>
    <row r="267" spans="1:13" s="35" customFormat="1" ht="15.75" customHeight="1">
      <c r="A267" s="17">
        <v>32</v>
      </c>
      <c r="B267" s="36">
        <v>72</v>
      </c>
      <c r="C267" s="37">
        <v>37</v>
      </c>
      <c r="D267" s="37">
        <v>35</v>
      </c>
      <c r="E267" s="91">
        <v>67</v>
      </c>
      <c r="F267" s="36">
        <v>58</v>
      </c>
      <c r="G267" s="37">
        <v>28</v>
      </c>
      <c r="H267" s="37">
        <v>30</v>
      </c>
      <c r="I267" s="91">
        <v>103</v>
      </c>
      <c r="J267" s="36">
        <v>0</v>
      </c>
      <c r="K267" s="37">
        <v>0</v>
      </c>
      <c r="L267" s="37">
        <v>0</v>
      </c>
    </row>
    <row r="268" spans="1:13" s="35" customFormat="1" ht="15.75" customHeight="1">
      <c r="A268" s="17">
        <v>33</v>
      </c>
      <c r="B268" s="36">
        <v>91</v>
      </c>
      <c r="C268" s="37">
        <v>45</v>
      </c>
      <c r="D268" s="37">
        <v>46</v>
      </c>
      <c r="E268" s="91">
        <v>68</v>
      </c>
      <c r="F268" s="36">
        <v>68</v>
      </c>
      <c r="G268" s="37">
        <v>32</v>
      </c>
      <c r="H268" s="37">
        <v>36</v>
      </c>
      <c r="I268" s="96" t="s">
        <v>33</v>
      </c>
      <c r="J268" s="39">
        <v>1</v>
      </c>
      <c r="K268" s="40">
        <v>0</v>
      </c>
      <c r="L268" s="40">
        <v>1</v>
      </c>
    </row>
    <row r="269" spans="1:13" s="35" customFormat="1" ht="21" customHeight="1" thickBot="1">
      <c r="A269" s="32">
        <v>34</v>
      </c>
      <c r="B269" s="36">
        <v>81</v>
      </c>
      <c r="C269" s="37">
        <v>41</v>
      </c>
      <c r="D269" s="37">
        <v>40</v>
      </c>
      <c r="E269" s="91">
        <v>69</v>
      </c>
      <c r="F269" s="36">
        <v>66</v>
      </c>
      <c r="G269" s="37">
        <v>35</v>
      </c>
      <c r="H269" s="37">
        <v>31</v>
      </c>
      <c r="I269" s="107" t="s">
        <v>5</v>
      </c>
      <c r="J269" s="47">
        <v>7112</v>
      </c>
      <c r="K269" s="47">
        <v>3552</v>
      </c>
      <c r="L269" s="47">
        <v>3560</v>
      </c>
    </row>
    <row r="270" spans="1:13" s="58" customFormat="1" ht="24" customHeight="1" thickTop="1" thickBot="1">
      <c r="A270" s="53" t="s">
        <v>34</v>
      </c>
      <c r="B270" s="115">
        <v>1137</v>
      </c>
      <c r="C270" s="116">
        <v>593</v>
      </c>
      <c r="D270" s="197">
        <v>544</v>
      </c>
      <c r="E270" s="120" t="s">
        <v>36</v>
      </c>
      <c r="F270" s="116">
        <v>4502</v>
      </c>
      <c r="G270" s="116">
        <v>2255</v>
      </c>
      <c r="H270" s="197">
        <v>2247</v>
      </c>
      <c r="I270" s="123" t="s">
        <v>37</v>
      </c>
      <c r="J270" s="116">
        <v>1473</v>
      </c>
      <c r="K270" s="116">
        <v>704</v>
      </c>
      <c r="L270" s="116">
        <v>769</v>
      </c>
    </row>
    <row r="271" spans="1:13" s="31" customFormat="1" ht="24" customHeight="1" thickBot="1">
      <c r="A271" s="24"/>
      <c r="B271" s="25" t="s">
        <v>39</v>
      </c>
      <c r="C271" s="26"/>
      <c r="D271" s="27"/>
      <c r="E271" s="28"/>
      <c r="F271" s="29"/>
      <c r="G271" s="59" t="s">
        <v>165</v>
      </c>
      <c r="H271" s="29"/>
      <c r="I271" s="28"/>
      <c r="J271" s="29"/>
      <c r="K271" s="23" t="s">
        <v>125</v>
      </c>
      <c r="L271" s="30"/>
      <c r="M271" s="35"/>
    </row>
    <row r="272" spans="1:13" s="4" customFormat="1" ht="21" customHeight="1">
      <c r="A272" s="11" t="s">
        <v>1</v>
      </c>
      <c r="B272" s="8" t="s">
        <v>2</v>
      </c>
      <c r="C272" s="8" t="s">
        <v>3</v>
      </c>
      <c r="D272" s="9" t="s">
        <v>4</v>
      </c>
      <c r="E272" s="11" t="s">
        <v>1</v>
      </c>
      <c r="F272" s="8" t="s">
        <v>2</v>
      </c>
      <c r="G272" s="8" t="s">
        <v>3</v>
      </c>
      <c r="H272" s="9" t="s">
        <v>4</v>
      </c>
      <c r="I272" s="11" t="s">
        <v>1</v>
      </c>
      <c r="J272" s="8" t="s">
        <v>2</v>
      </c>
      <c r="K272" s="8" t="s">
        <v>3</v>
      </c>
      <c r="L272" s="16" t="s">
        <v>4</v>
      </c>
    </row>
    <row r="273" spans="1:12" s="6" customFormat="1" ht="25.5" customHeight="1">
      <c r="A273" s="10" t="s">
        <v>6</v>
      </c>
      <c r="B273" s="44">
        <v>79</v>
      </c>
      <c r="C273" s="44">
        <v>42</v>
      </c>
      <c r="D273" s="44">
        <v>37</v>
      </c>
      <c r="E273" s="98" t="s">
        <v>7</v>
      </c>
      <c r="F273" s="44">
        <v>124</v>
      </c>
      <c r="G273" s="44">
        <v>66</v>
      </c>
      <c r="H273" s="44">
        <v>58</v>
      </c>
      <c r="I273" s="98" t="s">
        <v>8</v>
      </c>
      <c r="J273" s="44">
        <v>150</v>
      </c>
      <c r="K273" s="44">
        <v>68</v>
      </c>
      <c r="L273" s="44">
        <v>82</v>
      </c>
    </row>
    <row r="274" spans="1:12" s="35" customFormat="1" ht="15.75" customHeight="1">
      <c r="A274" s="17">
        <v>0</v>
      </c>
      <c r="B274" s="36">
        <v>9</v>
      </c>
      <c r="C274" s="37">
        <v>5</v>
      </c>
      <c r="D274" s="37">
        <v>4</v>
      </c>
      <c r="E274" s="91">
        <v>35</v>
      </c>
      <c r="F274" s="36">
        <v>20</v>
      </c>
      <c r="G274" s="37">
        <v>12</v>
      </c>
      <c r="H274" s="37">
        <v>8</v>
      </c>
      <c r="I274" s="91">
        <v>70</v>
      </c>
      <c r="J274" s="36">
        <v>40</v>
      </c>
      <c r="K274" s="37">
        <v>20</v>
      </c>
      <c r="L274" s="37">
        <v>20</v>
      </c>
    </row>
    <row r="275" spans="1:12" s="35" customFormat="1" ht="15.75" customHeight="1">
      <c r="A275" s="17">
        <v>1</v>
      </c>
      <c r="B275" s="36">
        <v>17</v>
      </c>
      <c r="C275" s="37">
        <v>8</v>
      </c>
      <c r="D275" s="37">
        <v>9</v>
      </c>
      <c r="E275" s="91">
        <v>36</v>
      </c>
      <c r="F275" s="36">
        <v>22</v>
      </c>
      <c r="G275" s="37">
        <v>11</v>
      </c>
      <c r="H275" s="37">
        <v>11</v>
      </c>
      <c r="I275" s="91">
        <v>71</v>
      </c>
      <c r="J275" s="36">
        <v>22</v>
      </c>
      <c r="K275" s="37">
        <v>10</v>
      </c>
      <c r="L275" s="37">
        <v>12</v>
      </c>
    </row>
    <row r="276" spans="1:12" s="35" customFormat="1" ht="15.75" customHeight="1">
      <c r="A276" s="17">
        <v>2</v>
      </c>
      <c r="B276" s="36">
        <v>10</v>
      </c>
      <c r="C276" s="37">
        <v>5</v>
      </c>
      <c r="D276" s="37">
        <v>5</v>
      </c>
      <c r="E276" s="91">
        <v>37</v>
      </c>
      <c r="F276" s="36">
        <v>25</v>
      </c>
      <c r="G276" s="37">
        <v>10</v>
      </c>
      <c r="H276" s="37">
        <v>15</v>
      </c>
      <c r="I276" s="91">
        <v>72</v>
      </c>
      <c r="J276" s="36">
        <v>21</v>
      </c>
      <c r="K276" s="37">
        <v>8</v>
      </c>
      <c r="L276" s="37">
        <v>13</v>
      </c>
    </row>
    <row r="277" spans="1:12" s="35" customFormat="1" ht="15.75" customHeight="1">
      <c r="A277" s="17">
        <v>3</v>
      </c>
      <c r="B277" s="36">
        <v>20</v>
      </c>
      <c r="C277" s="37">
        <v>13</v>
      </c>
      <c r="D277" s="37">
        <v>7</v>
      </c>
      <c r="E277" s="91">
        <v>38</v>
      </c>
      <c r="F277" s="36">
        <v>27</v>
      </c>
      <c r="G277" s="37">
        <v>16</v>
      </c>
      <c r="H277" s="37">
        <v>11</v>
      </c>
      <c r="I277" s="91">
        <v>73</v>
      </c>
      <c r="J277" s="36">
        <v>31</v>
      </c>
      <c r="K277" s="37">
        <v>14</v>
      </c>
      <c r="L277" s="37">
        <v>17</v>
      </c>
    </row>
    <row r="278" spans="1:12" s="35" customFormat="1" ht="18" customHeight="1">
      <c r="A278" s="19">
        <v>4</v>
      </c>
      <c r="B278" s="105">
        <v>23</v>
      </c>
      <c r="C278" s="40">
        <v>11</v>
      </c>
      <c r="D278" s="40">
        <v>12</v>
      </c>
      <c r="E278" s="92">
        <v>39</v>
      </c>
      <c r="F278" s="39">
        <v>30</v>
      </c>
      <c r="G278" s="40">
        <v>17</v>
      </c>
      <c r="H278" s="40">
        <v>13</v>
      </c>
      <c r="I278" s="92">
        <v>74</v>
      </c>
      <c r="J278" s="39">
        <v>36</v>
      </c>
      <c r="K278" s="40">
        <v>16</v>
      </c>
      <c r="L278" s="40">
        <v>20</v>
      </c>
    </row>
    <row r="279" spans="1:12" s="6" customFormat="1" ht="25.5" customHeight="1">
      <c r="A279" s="10" t="s">
        <v>10</v>
      </c>
      <c r="B279" s="44">
        <v>105</v>
      </c>
      <c r="C279" s="44">
        <v>51</v>
      </c>
      <c r="D279" s="44">
        <v>54</v>
      </c>
      <c r="E279" s="98" t="s">
        <v>11</v>
      </c>
      <c r="F279" s="44">
        <v>148</v>
      </c>
      <c r="G279" s="44">
        <v>71</v>
      </c>
      <c r="H279" s="44">
        <v>77</v>
      </c>
      <c r="I279" s="98" t="s">
        <v>12</v>
      </c>
      <c r="J279" s="44">
        <v>200</v>
      </c>
      <c r="K279" s="44">
        <v>90</v>
      </c>
      <c r="L279" s="44">
        <v>110</v>
      </c>
    </row>
    <row r="280" spans="1:12" s="35" customFormat="1" ht="15.75" customHeight="1">
      <c r="A280" s="17">
        <v>5</v>
      </c>
      <c r="B280" s="36">
        <v>16</v>
      </c>
      <c r="C280" s="37">
        <v>9</v>
      </c>
      <c r="D280" s="37">
        <v>7</v>
      </c>
      <c r="E280" s="91">
        <v>40</v>
      </c>
      <c r="F280" s="36">
        <v>30</v>
      </c>
      <c r="G280" s="37">
        <v>14</v>
      </c>
      <c r="H280" s="37">
        <v>16</v>
      </c>
      <c r="I280" s="91">
        <v>75</v>
      </c>
      <c r="J280" s="36">
        <v>48</v>
      </c>
      <c r="K280" s="37">
        <v>21</v>
      </c>
      <c r="L280" s="37">
        <v>27</v>
      </c>
    </row>
    <row r="281" spans="1:12" s="35" customFormat="1" ht="15.75" customHeight="1">
      <c r="A281" s="17">
        <v>6</v>
      </c>
      <c r="B281" s="36">
        <v>25</v>
      </c>
      <c r="C281" s="37">
        <v>13</v>
      </c>
      <c r="D281" s="37">
        <v>12</v>
      </c>
      <c r="E281" s="91">
        <v>41</v>
      </c>
      <c r="F281" s="36">
        <v>26</v>
      </c>
      <c r="G281" s="37">
        <v>12</v>
      </c>
      <c r="H281" s="37">
        <v>14</v>
      </c>
      <c r="I281" s="91">
        <v>76</v>
      </c>
      <c r="J281" s="36">
        <v>44</v>
      </c>
      <c r="K281" s="37">
        <v>19</v>
      </c>
      <c r="L281" s="37">
        <v>25</v>
      </c>
    </row>
    <row r="282" spans="1:12" s="35" customFormat="1" ht="15.75" customHeight="1">
      <c r="A282" s="17">
        <v>7</v>
      </c>
      <c r="B282" s="36">
        <v>26</v>
      </c>
      <c r="C282" s="37">
        <v>13</v>
      </c>
      <c r="D282" s="37">
        <v>13</v>
      </c>
      <c r="E282" s="91">
        <v>42</v>
      </c>
      <c r="F282" s="36">
        <v>36</v>
      </c>
      <c r="G282" s="37">
        <v>16</v>
      </c>
      <c r="H282" s="37">
        <v>20</v>
      </c>
      <c r="I282" s="91">
        <v>77</v>
      </c>
      <c r="J282" s="36">
        <v>35</v>
      </c>
      <c r="K282" s="37">
        <v>18</v>
      </c>
      <c r="L282" s="37">
        <v>17</v>
      </c>
    </row>
    <row r="283" spans="1:12" s="35" customFormat="1" ht="15.75" customHeight="1">
      <c r="A283" s="17">
        <v>8</v>
      </c>
      <c r="B283" s="36">
        <v>21</v>
      </c>
      <c r="C283" s="37">
        <v>7</v>
      </c>
      <c r="D283" s="37">
        <v>14</v>
      </c>
      <c r="E283" s="91">
        <v>43</v>
      </c>
      <c r="F283" s="36">
        <v>30</v>
      </c>
      <c r="G283" s="37">
        <v>15</v>
      </c>
      <c r="H283" s="37">
        <v>15</v>
      </c>
      <c r="I283" s="91">
        <v>78</v>
      </c>
      <c r="J283" s="36">
        <v>42</v>
      </c>
      <c r="K283" s="37">
        <v>17</v>
      </c>
      <c r="L283" s="37">
        <v>25</v>
      </c>
    </row>
    <row r="284" spans="1:12" s="35" customFormat="1" ht="18" customHeight="1">
      <c r="A284" s="19">
        <v>9</v>
      </c>
      <c r="B284" s="39">
        <v>17</v>
      </c>
      <c r="C284" s="40">
        <v>9</v>
      </c>
      <c r="D284" s="40">
        <v>8</v>
      </c>
      <c r="E284" s="92">
        <v>44</v>
      </c>
      <c r="F284" s="39">
        <v>26</v>
      </c>
      <c r="G284" s="40">
        <v>14</v>
      </c>
      <c r="H284" s="40">
        <v>12</v>
      </c>
      <c r="I284" s="92">
        <v>79</v>
      </c>
      <c r="J284" s="39">
        <v>31</v>
      </c>
      <c r="K284" s="40">
        <v>15</v>
      </c>
      <c r="L284" s="40">
        <v>16</v>
      </c>
    </row>
    <row r="285" spans="1:12" s="6" customFormat="1" ht="25.5" customHeight="1">
      <c r="A285" s="10" t="s">
        <v>19</v>
      </c>
      <c r="B285" s="44">
        <v>123</v>
      </c>
      <c r="C285" s="44">
        <v>67</v>
      </c>
      <c r="D285" s="44">
        <v>56</v>
      </c>
      <c r="E285" s="98" t="s">
        <v>20</v>
      </c>
      <c r="F285" s="44">
        <v>162</v>
      </c>
      <c r="G285" s="44">
        <v>83</v>
      </c>
      <c r="H285" s="44">
        <v>79</v>
      </c>
      <c r="I285" s="98" t="s">
        <v>21</v>
      </c>
      <c r="J285" s="44">
        <v>118</v>
      </c>
      <c r="K285" s="44">
        <v>59</v>
      </c>
      <c r="L285" s="44">
        <v>59</v>
      </c>
    </row>
    <row r="286" spans="1:12" s="35" customFormat="1" ht="15.75" customHeight="1">
      <c r="A286" s="17">
        <v>10</v>
      </c>
      <c r="B286" s="36">
        <v>34</v>
      </c>
      <c r="C286" s="37">
        <v>21</v>
      </c>
      <c r="D286" s="37">
        <v>13</v>
      </c>
      <c r="E286" s="91">
        <v>45</v>
      </c>
      <c r="F286" s="36">
        <v>32</v>
      </c>
      <c r="G286" s="37">
        <v>18</v>
      </c>
      <c r="H286" s="37">
        <v>14</v>
      </c>
      <c r="I286" s="91">
        <v>80</v>
      </c>
      <c r="J286" s="36">
        <v>19</v>
      </c>
      <c r="K286" s="37">
        <v>15</v>
      </c>
      <c r="L286" s="37">
        <v>4</v>
      </c>
    </row>
    <row r="287" spans="1:12" s="35" customFormat="1" ht="15.75" customHeight="1">
      <c r="A287" s="17">
        <v>11</v>
      </c>
      <c r="B287" s="36">
        <v>20</v>
      </c>
      <c r="C287" s="37">
        <v>13</v>
      </c>
      <c r="D287" s="37">
        <v>7</v>
      </c>
      <c r="E287" s="91">
        <v>46</v>
      </c>
      <c r="F287" s="36">
        <v>26</v>
      </c>
      <c r="G287" s="37">
        <v>15</v>
      </c>
      <c r="H287" s="37">
        <v>11</v>
      </c>
      <c r="I287" s="91">
        <v>81</v>
      </c>
      <c r="J287" s="36">
        <v>23</v>
      </c>
      <c r="K287" s="37">
        <v>11</v>
      </c>
      <c r="L287" s="37">
        <v>12</v>
      </c>
    </row>
    <row r="288" spans="1:12" s="35" customFormat="1" ht="15.75" customHeight="1">
      <c r="A288" s="17">
        <v>12</v>
      </c>
      <c r="B288" s="36">
        <v>29</v>
      </c>
      <c r="C288" s="37">
        <v>15</v>
      </c>
      <c r="D288" s="37">
        <v>14</v>
      </c>
      <c r="E288" s="91">
        <v>47</v>
      </c>
      <c r="F288" s="36">
        <v>32</v>
      </c>
      <c r="G288" s="37">
        <v>14</v>
      </c>
      <c r="H288" s="37">
        <v>18</v>
      </c>
      <c r="I288" s="91">
        <v>82</v>
      </c>
      <c r="J288" s="36">
        <v>29</v>
      </c>
      <c r="K288" s="37">
        <v>16</v>
      </c>
      <c r="L288" s="37">
        <v>13</v>
      </c>
    </row>
    <row r="289" spans="1:12" s="35" customFormat="1" ht="15.75" customHeight="1">
      <c r="A289" s="17">
        <v>13</v>
      </c>
      <c r="B289" s="36">
        <v>20</v>
      </c>
      <c r="C289" s="37">
        <v>10</v>
      </c>
      <c r="D289" s="37">
        <v>10</v>
      </c>
      <c r="E289" s="91">
        <v>48</v>
      </c>
      <c r="F289" s="36">
        <v>34</v>
      </c>
      <c r="G289" s="37">
        <v>20</v>
      </c>
      <c r="H289" s="37">
        <v>14</v>
      </c>
      <c r="I289" s="91">
        <v>83</v>
      </c>
      <c r="J289" s="36">
        <v>29</v>
      </c>
      <c r="K289" s="37">
        <v>9</v>
      </c>
      <c r="L289" s="37">
        <v>20</v>
      </c>
    </row>
    <row r="290" spans="1:12" s="35" customFormat="1" ht="18" customHeight="1">
      <c r="A290" s="19">
        <v>14</v>
      </c>
      <c r="B290" s="39">
        <v>20</v>
      </c>
      <c r="C290" s="40">
        <v>8</v>
      </c>
      <c r="D290" s="40">
        <v>12</v>
      </c>
      <c r="E290" s="92">
        <v>49</v>
      </c>
      <c r="F290" s="39">
        <v>38</v>
      </c>
      <c r="G290" s="40">
        <v>16</v>
      </c>
      <c r="H290" s="40">
        <v>22</v>
      </c>
      <c r="I290" s="92">
        <v>84</v>
      </c>
      <c r="J290" s="39">
        <v>18</v>
      </c>
      <c r="K290" s="40">
        <v>8</v>
      </c>
      <c r="L290" s="40">
        <v>10</v>
      </c>
    </row>
    <row r="291" spans="1:12" s="6" customFormat="1" ht="25.5" customHeight="1">
      <c r="A291" s="10" t="s">
        <v>22</v>
      </c>
      <c r="B291" s="44">
        <v>110</v>
      </c>
      <c r="C291" s="44">
        <v>62</v>
      </c>
      <c r="D291" s="44">
        <v>48</v>
      </c>
      <c r="E291" s="98" t="s">
        <v>23</v>
      </c>
      <c r="F291" s="44">
        <v>195</v>
      </c>
      <c r="G291" s="44">
        <v>104</v>
      </c>
      <c r="H291" s="44">
        <v>91</v>
      </c>
      <c r="I291" s="98" t="s">
        <v>24</v>
      </c>
      <c r="J291" s="44">
        <v>77</v>
      </c>
      <c r="K291" s="44">
        <v>31</v>
      </c>
      <c r="L291" s="44">
        <v>46</v>
      </c>
    </row>
    <row r="292" spans="1:12" s="35" customFormat="1" ht="15.75" customHeight="1">
      <c r="A292" s="17">
        <v>15</v>
      </c>
      <c r="B292" s="36">
        <v>29</v>
      </c>
      <c r="C292" s="37">
        <v>18</v>
      </c>
      <c r="D292" s="37">
        <v>11</v>
      </c>
      <c r="E292" s="91">
        <v>50</v>
      </c>
      <c r="F292" s="36">
        <v>41</v>
      </c>
      <c r="G292" s="37">
        <v>25</v>
      </c>
      <c r="H292" s="37">
        <v>16</v>
      </c>
      <c r="I292" s="91">
        <v>85</v>
      </c>
      <c r="J292" s="36">
        <v>22</v>
      </c>
      <c r="K292" s="37">
        <v>11</v>
      </c>
      <c r="L292" s="37">
        <v>11</v>
      </c>
    </row>
    <row r="293" spans="1:12" s="35" customFormat="1" ht="15.75" customHeight="1">
      <c r="A293" s="17">
        <v>16</v>
      </c>
      <c r="B293" s="36">
        <v>21</v>
      </c>
      <c r="C293" s="37">
        <v>11</v>
      </c>
      <c r="D293" s="37">
        <v>10</v>
      </c>
      <c r="E293" s="91">
        <v>51</v>
      </c>
      <c r="F293" s="36">
        <v>47</v>
      </c>
      <c r="G293" s="37">
        <v>25</v>
      </c>
      <c r="H293" s="37">
        <v>22</v>
      </c>
      <c r="I293" s="91">
        <v>86</v>
      </c>
      <c r="J293" s="36">
        <v>11</v>
      </c>
      <c r="K293" s="37">
        <v>5</v>
      </c>
      <c r="L293" s="37">
        <v>6</v>
      </c>
    </row>
    <row r="294" spans="1:12" s="35" customFormat="1" ht="15.75" customHeight="1">
      <c r="A294" s="17">
        <v>17</v>
      </c>
      <c r="B294" s="36">
        <v>17</v>
      </c>
      <c r="C294" s="37">
        <v>10</v>
      </c>
      <c r="D294" s="37">
        <v>7</v>
      </c>
      <c r="E294" s="91">
        <v>52</v>
      </c>
      <c r="F294" s="36">
        <v>36</v>
      </c>
      <c r="G294" s="37">
        <v>19</v>
      </c>
      <c r="H294" s="37">
        <v>17</v>
      </c>
      <c r="I294" s="91">
        <v>87</v>
      </c>
      <c r="J294" s="36">
        <v>18</v>
      </c>
      <c r="K294" s="37">
        <v>8</v>
      </c>
      <c r="L294" s="37">
        <v>10</v>
      </c>
    </row>
    <row r="295" spans="1:12" s="35" customFormat="1" ht="15.75" customHeight="1">
      <c r="A295" s="17">
        <v>18</v>
      </c>
      <c r="B295" s="36">
        <v>21</v>
      </c>
      <c r="C295" s="37">
        <v>12</v>
      </c>
      <c r="D295" s="37">
        <v>9</v>
      </c>
      <c r="E295" s="91">
        <v>53</v>
      </c>
      <c r="F295" s="36">
        <v>34</v>
      </c>
      <c r="G295" s="37">
        <v>19</v>
      </c>
      <c r="H295" s="37">
        <v>15</v>
      </c>
      <c r="I295" s="91">
        <v>88</v>
      </c>
      <c r="J295" s="36">
        <v>11</v>
      </c>
      <c r="K295" s="37">
        <v>3</v>
      </c>
      <c r="L295" s="37">
        <v>8</v>
      </c>
    </row>
    <row r="296" spans="1:12" s="35" customFormat="1" ht="18" customHeight="1">
      <c r="A296" s="19">
        <v>19</v>
      </c>
      <c r="B296" s="39">
        <v>22</v>
      </c>
      <c r="C296" s="40">
        <v>11</v>
      </c>
      <c r="D296" s="40">
        <v>11</v>
      </c>
      <c r="E296" s="92">
        <v>54</v>
      </c>
      <c r="F296" s="39">
        <v>37</v>
      </c>
      <c r="G296" s="40">
        <v>16</v>
      </c>
      <c r="H296" s="40">
        <v>21</v>
      </c>
      <c r="I296" s="92">
        <v>89</v>
      </c>
      <c r="J296" s="39">
        <v>15</v>
      </c>
      <c r="K296" s="40">
        <v>4</v>
      </c>
      <c r="L296" s="40">
        <v>11</v>
      </c>
    </row>
    <row r="297" spans="1:12" s="6" customFormat="1" ht="25.5" customHeight="1">
      <c r="A297" s="10" t="s">
        <v>25</v>
      </c>
      <c r="B297" s="44">
        <v>116</v>
      </c>
      <c r="C297" s="44">
        <v>64</v>
      </c>
      <c r="D297" s="44">
        <v>52</v>
      </c>
      <c r="E297" s="98" t="s">
        <v>26</v>
      </c>
      <c r="F297" s="44">
        <v>134</v>
      </c>
      <c r="G297" s="44">
        <v>67</v>
      </c>
      <c r="H297" s="44">
        <v>67</v>
      </c>
      <c r="I297" s="98" t="s">
        <v>27</v>
      </c>
      <c r="J297" s="44">
        <v>30</v>
      </c>
      <c r="K297" s="44">
        <v>11</v>
      </c>
      <c r="L297" s="44">
        <v>19</v>
      </c>
    </row>
    <row r="298" spans="1:12" s="35" customFormat="1" ht="15.75" customHeight="1">
      <c r="A298" s="17">
        <v>20</v>
      </c>
      <c r="B298" s="36">
        <v>28</v>
      </c>
      <c r="C298" s="37">
        <v>16</v>
      </c>
      <c r="D298" s="37">
        <v>12</v>
      </c>
      <c r="E298" s="91">
        <v>55</v>
      </c>
      <c r="F298" s="36">
        <v>24</v>
      </c>
      <c r="G298" s="37">
        <v>10</v>
      </c>
      <c r="H298" s="37">
        <v>14</v>
      </c>
      <c r="I298" s="91">
        <v>90</v>
      </c>
      <c r="J298" s="36">
        <v>7</v>
      </c>
      <c r="K298" s="37">
        <v>3</v>
      </c>
      <c r="L298" s="37">
        <v>4</v>
      </c>
    </row>
    <row r="299" spans="1:12" s="35" customFormat="1" ht="15.75" customHeight="1">
      <c r="A299" s="17">
        <v>21</v>
      </c>
      <c r="B299" s="36">
        <v>25</v>
      </c>
      <c r="C299" s="37">
        <v>11</v>
      </c>
      <c r="D299" s="37">
        <v>14</v>
      </c>
      <c r="E299" s="91">
        <v>56</v>
      </c>
      <c r="F299" s="36">
        <v>27</v>
      </c>
      <c r="G299" s="37">
        <v>10</v>
      </c>
      <c r="H299" s="37">
        <v>17</v>
      </c>
      <c r="I299" s="91">
        <v>91</v>
      </c>
      <c r="J299" s="36">
        <v>8</v>
      </c>
      <c r="K299" s="37">
        <v>2</v>
      </c>
      <c r="L299" s="37">
        <v>6</v>
      </c>
    </row>
    <row r="300" spans="1:12" s="35" customFormat="1" ht="15.75" customHeight="1">
      <c r="A300" s="17">
        <v>22</v>
      </c>
      <c r="B300" s="36">
        <v>20</v>
      </c>
      <c r="C300" s="37">
        <v>12</v>
      </c>
      <c r="D300" s="37">
        <v>8</v>
      </c>
      <c r="E300" s="91">
        <v>57</v>
      </c>
      <c r="F300" s="36">
        <v>32</v>
      </c>
      <c r="G300" s="37">
        <v>18</v>
      </c>
      <c r="H300" s="37">
        <v>14</v>
      </c>
      <c r="I300" s="91">
        <v>92</v>
      </c>
      <c r="J300" s="36">
        <v>8</v>
      </c>
      <c r="K300" s="37">
        <v>4</v>
      </c>
      <c r="L300" s="37">
        <v>4</v>
      </c>
    </row>
    <row r="301" spans="1:12" s="35" customFormat="1" ht="15.75" customHeight="1">
      <c r="A301" s="17">
        <v>23</v>
      </c>
      <c r="B301" s="36">
        <v>19</v>
      </c>
      <c r="C301" s="37">
        <v>11</v>
      </c>
      <c r="D301" s="37">
        <v>8</v>
      </c>
      <c r="E301" s="91">
        <v>58</v>
      </c>
      <c r="F301" s="36">
        <v>27</v>
      </c>
      <c r="G301" s="37">
        <v>17</v>
      </c>
      <c r="H301" s="37">
        <v>10</v>
      </c>
      <c r="I301" s="91">
        <v>93</v>
      </c>
      <c r="J301" s="36">
        <v>6</v>
      </c>
      <c r="K301" s="37">
        <v>2</v>
      </c>
      <c r="L301" s="37">
        <v>4</v>
      </c>
    </row>
    <row r="302" spans="1:12" s="35" customFormat="1" ht="18" customHeight="1">
      <c r="A302" s="19">
        <v>24</v>
      </c>
      <c r="B302" s="39">
        <v>24</v>
      </c>
      <c r="C302" s="40">
        <v>14</v>
      </c>
      <c r="D302" s="40">
        <v>10</v>
      </c>
      <c r="E302" s="92">
        <v>59</v>
      </c>
      <c r="F302" s="39">
        <v>24</v>
      </c>
      <c r="G302" s="40">
        <v>12</v>
      </c>
      <c r="H302" s="40">
        <v>12</v>
      </c>
      <c r="I302" s="92">
        <v>94</v>
      </c>
      <c r="J302" s="39">
        <v>1</v>
      </c>
      <c r="K302" s="40">
        <v>0</v>
      </c>
      <c r="L302" s="40">
        <v>1</v>
      </c>
    </row>
    <row r="303" spans="1:12" s="6" customFormat="1" ht="25.5" customHeight="1">
      <c r="A303" s="10" t="s">
        <v>28</v>
      </c>
      <c r="B303" s="44">
        <v>111</v>
      </c>
      <c r="C303" s="44">
        <v>58</v>
      </c>
      <c r="D303" s="44">
        <v>53</v>
      </c>
      <c r="E303" s="98" t="s">
        <v>29</v>
      </c>
      <c r="F303" s="44">
        <v>144</v>
      </c>
      <c r="G303" s="44">
        <v>75</v>
      </c>
      <c r="H303" s="44">
        <v>69</v>
      </c>
      <c r="I303" s="93" t="s">
        <v>30</v>
      </c>
      <c r="J303" s="44">
        <v>13</v>
      </c>
      <c r="K303" s="44">
        <v>1</v>
      </c>
      <c r="L303" s="44">
        <v>12</v>
      </c>
    </row>
    <row r="304" spans="1:12" s="35" customFormat="1" ht="15.75" customHeight="1">
      <c r="A304" s="17">
        <v>25</v>
      </c>
      <c r="B304" s="36">
        <v>17</v>
      </c>
      <c r="C304" s="37">
        <v>10</v>
      </c>
      <c r="D304" s="37">
        <v>7</v>
      </c>
      <c r="E304" s="91">
        <v>60</v>
      </c>
      <c r="F304" s="36">
        <v>31</v>
      </c>
      <c r="G304" s="37">
        <v>17</v>
      </c>
      <c r="H304" s="37">
        <v>14</v>
      </c>
      <c r="I304" s="91">
        <v>95</v>
      </c>
      <c r="J304" s="36">
        <v>3</v>
      </c>
      <c r="K304" s="37">
        <v>0</v>
      </c>
      <c r="L304" s="37">
        <v>3</v>
      </c>
    </row>
    <row r="305" spans="1:13" s="35" customFormat="1" ht="15.75" customHeight="1">
      <c r="A305" s="17">
        <v>26</v>
      </c>
      <c r="B305" s="36">
        <v>25</v>
      </c>
      <c r="C305" s="37">
        <v>16</v>
      </c>
      <c r="D305" s="37">
        <v>9</v>
      </c>
      <c r="E305" s="91">
        <v>61</v>
      </c>
      <c r="F305" s="36">
        <v>28</v>
      </c>
      <c r="G305" s="37">
        <v>15</v>
      </c>
      <c r="H305" s="37">
        <v>13</v>
      </c>
      <c r="I305" s="91">
        <v>96</v>
      </c>
      <c r="J305" s="36">
        <v>4</v>
      </c>
      <c r="K305" s="37">
        <v>1</v>
      </c>
      <c r="L305" s="37">
        <v>3</v>
      </c>
    </row>
    <row r="306" spans="1:13" s="35" customFormat="1" ht="15.75" customHeight="1">
      <c r="A306" s="17">
        <v>27</v>
      </c>
      <c r="B306" s="36">
        <v>19</v>
      </c>
      <c r="C306" s="37">
        <v>10</v>
      </c>
      <c r="D306" s="37">
        <v>9</v>
      </c>
      <c r="E306" s="91">
        <v>62</v>
      </c>
      <c r="F306" s="36">
        <v>29</v>
      </c>
      <c r="G306" s="37">
        <v>18</v>
      </c>
      <c r="H306" s="37">
        <v>11</v>
      </c>
      <c r="I306" s="91">
        <v>97</v>
      </c>
      <c r="J306" s="36">
        <v>3</v>
      </c>
      <c r="K306" s="37">
        <v>0</v>
      </c>
      <c r="L306" s="37">
        <v>3</v>
      </c>
    </row>
    <row r="307" spans="1:13" s="35" customFormat="1" ht="15.75" customHeight="1">
      <c r="A307" s="17">
        <v>28</v>
      </c>
      <c r="B307" s="36">
        <v>22</v>
      </c>
      <c r="C307" s="37">
        <v>8</v>
      </c>
      <c r="D307" s="37">
        <v>14</v>
      </c>
      <c r="E307" s="91">
        <v>63</v>
      </c>
      <c r="F307" s="36">
        <v>31</v>
      </c>
      <c r="G307" s="37">
        <v>16</v>
      </c>
      <c r="H307" s="37">
        <v>15</v>
      </c>
      <c r="I307" s="91">
        <v>98</v>
      </c>
      <c r="J307" s="36">
        <v>2</v>
      </c>
      <c r="K307" s="37">
        <v>0</v>
      </c>
      <c r="L307" s="37">
        <v>2</v>
      </c>
    </row>
    <row r="308" spans="1:13" s="35" customFormat="1" ht="18" customHeight="1">
      <c r="A308" s="19">
        <v>29</v>
      </c>
      <c r="B308" s="39">
        <v>28</v>
      </c>
      <c r="C308" s="40">
        <v>14</v>
      </c>
      <c r="D308" s="40">
        <v>14</v>
      </c>
      <c r="E308" s="92">
        <v>64</v>
      </c>
      <c r="F308" s="39">
        <v>25</v>
      </c>
      <c r="G308" s="40">
        <v>9</v>
      </c>
      <c r="H308" s="40">
        <v>16</v>
      </c>
      <c r="I308" s="91">
        <v>99</v>
      </c>
      <c r="J308" s="36">
        <v>1</v>
      </c>
      <c r="K308" s="37">
        <v>0</v>
      </c>
      <c r="L308" s="37">
        <v>1</v>
      </c>
    </row>
    <row r="309" spans="1:13" s="6" customFormat="1" ht="25.5" customHeight="1">
      <c r="A309" s="10" t="s">
        <v>31</v>
      </c>
      <c r="B309" s="44">
        <v>100</v>
      </c>
      <c r="C309" s="44">
        <v>46</v>
      </c>
      <c r="D309" s="44">
        <v>54</v>
      </c>
      <c r="E309" s="98" t="s">
        <v>32</v>
      </c>
      <c r="F309" s="44">
        <v>143</v>
      </c>
      <c r="G309" s="44">
        <v>64</v>
      </c>
      <c r="H309" s="44">
        <v>79</v>
      </c>
      <c r="I309" s="95">
        <v>100</v>
      </c>
      <c r="J309" s="47">
        <v>0</v>
      </c>
      <c r="K309" s="48">
        <v>0</v>
      </c>
      <c r="L309" s="48">
        <v>0</v>
      </c>
    </row>
    <row r="310" spans="1:13" s="35" customFormat="1" ht="15.75" customHeight="1">
      <c r="A310" s="17">
        <v>30</v>
      </c>
      <c r="B310" s="36">
        <v>16</v>
      </c>
      <c r="C310" s="37">
        <v>7</v>
      </c>
      <c r="D310" s="37">
        <v>9</v>
      </c>
      <c r="E310" s="91">
        <v>65</v>
      </c>
      <c r="F310" s="36">
        <v>30</v>
      </c>
      <c r="G310" s="37">
        <v>17</v>
      </c>
      <c r="H310" s="37">
        <v>13</v>
      </c>
      <c r="I310" s="91">
        <v>101</v>
      </c>
      <c r="J310" s="36">
        <v>0</v>
      </c>
      <c r="K310" s="37">
        <v>0</v>
      </c>
      <c r="L310" s="37">
        <v>0</v>
      </c>
    </row>
    <row r="311" spans="1:13" s="35" customFormat="1" ht="15.75" customHeight="1">
      <c r="A311" s="17">
        <v>31</v>
      </c>
      <c r="B311" s="36">
        <v>22</v>
      </c>
      <c r="C311" s="37">
        <v>9</v>
      </c>
      <c r="D311" s="37">
        <v>13</v>
      </c>
      <c r="E311" s="91">
        <v>66</v>
      </c>
      <c r="F311" s="36">
        <v>25</v>
      </c>
      <c r="G311" s="37">
        <v>9</v>
      </c>
      <c r="H311" s="37">
        <v>16</v>
      </c>
      <c r="I311" s="91">
        <v>102</v>
      </c>
      <c r="J311" s="36">
        <v>0</v>
      </c>
      <c r="K311" s="37">
        <v>0</v>
      </c>
      <c r="L311" s="37">
        <v>0</v>
      </c>
    </row>
    <row r="312" spans="1:13" s="35" customFormat="1" ht="15.75" customHeight="1">
      <c r="A312" s="17">
        <v>32</v>
      </c>
      <c r="B312" s="36">
        <v>18</v>
      </c>
      <c r="C312" s="37">
        <v>11</v>
      </c>
      <c r="D312" s="37">
        <v>7</v>
      </c>
      <c r="E312" s="91">
        <v>67</v>
      </c>
      <c r="F312" s="36">
        <v>31</v>
      </c>
      <c r="G312" s="37">
        <v>11</v>
      </c>
      <c r="H312" s="37">
        <v>20</v>
      </c>
      <c r="I312" s="91">
        <v>103</v>
      </c>
      <c r="J312" s="36">
        <v>0</v>
      </c>
      <c r="K312" s="37">
        <v>0</v>
      </c>
      <c r="L312" s="37">
        <v>0</v>
      </c>
    </row>
    <row r="313" spans="1:13" s="35" customFormat="1" ht="15.75" customHeight="1">
      <c r="A313" s="17">
        <v>33</v>
      </c>
      <c r="B313" s="36">
        <v>22</v>
      </c>
      <c r="C313" s="37">
        <v>9</v>
      </c>
      <c r="D313" s="37">
        <v>13</v>
      </c>
      <c r="E313" s="91">
        <v>68</v>
      </c>
      <c r="F313" s="36">
        <v>23</v>
      </c>
      <c r="G313" s="37">
        <v>9</v>
      </c>
      <c r="H313" s="37">
        <v>14</v>
      </c>
      <c r="I313" s="96" t="s">
        <v>33</v>
      </c>
      <c r="J313" s="39">
        <v>0</v>
      </c>
      <c r="K313" s="40">
        <v>0</v>
      </c>
      <c r="L313" s="40">
        <v>0</v>
      </c>
    </row>
    <row r="314" spans="1:13" s="35" customFormat="1" ht="21" customHeight="1" thickBot="1">
      <c r="A314" s="32">
        <v>34</v>
      </c>
      <c r="B314" s="36">
        <v>22</v>
      </c>
      <c r="C314" s="37">
        <v>10</v>
      </c>
      <c r="D314" s="37">
        <v>12</v>
      </c>
      <c r="E314" s="91">
        <v>69</v>
      </c>
      <c r="F314" s="36">
        <v>34</v>
      </c>
      <c r="G314" s="37">
        <v>18</v>
      </c>
      <c r="H314" s="37">
        <v>16</v>
      </c>
      <c r="I314" s="107" t="s">
        <v>5</v>
      </c>
      <c r="J314" s="47">
        <v>2382</v>
      </c>
      <c r="K314" s="47">
        <v>1180</v>
      </c>
      <c r="L314" s="47">
        <v>1202</v>
      </c>
    </row>
    <row r="315" spans="1:13" s="58" customFormat="1" ht="24" customHeight="1" thickTop="1" thickBot="1">
      <c r="A315" s="53" t="s">
        <v>34</v>
      </c>
      <c r="B315" s="115">
        <v>307</v>
      </c>
      <c r="C315" s="116">
        <v>160</v>
      </c>
      <c r="D315" s="197">
        <v>147</v>
      </c>
      <c r="E315" s="120" t="s">
        <v>36</v>
      </c>
      <c r="F315" s="116">
        <v>1344</v>
      </c>
      <c r="G315" s="116">
        <v>696</v>
      </c>
      <c r="H315" s="197">
        <v>648</v>
      </c>
      <c r="I315" s="123" t="s">
        <v>37</v>
      </c>
      <c r="J315" s="116">
        <v>731</v>
      </c>
      <c r="K315" s="116">
        <v>324</v>
      </c>
      <c r="L315" s="116">
        <v>407</v>
      </c>
    </row>
    <row r="316" spans="1:13" s="31" customFormat="1" ht="24" customHeight="1" thickBot="1">
      <c r="A316" s="24"/>
      <c r="B316" s="25" t="s">
        <v>39</v>
      </c>
      <c r="C316" s="26"/>
      <c r="D316" s="27"/>
      <c r="E316" s="28"/>
      <c r="F316" s="29"/>
      <c r="G316" s="59" t="s">
        <v>165</v>
      </c>
      <c r="H316" s="29"/>
      <c r="I316" s="28"/>
      <c r="J316" s="29"/>
      <c r="K316" s="23" t="s">
        <v>126</v>
      </c>
      <c r="L316" s="30"/>
      <c r="M316" s="35"/>
    </row>
    <row r="317" spans="1:13" s="4" customFormat="1" ht="21" customHeight="1">
      <c r="A317" s="11" t="s">
        <v>1</v>
      </c>
      <c r="B317" s="8" t="s">
        <v>2</v>
      </c>
      <c r="C317" s="8" t="s">
        <v>3</v>
      </c>
      <c r="D317" s="9" t="s">
        <v>4</v>
      </c>
      <c r="E317" s="11" t="s">
        <v>1</v>
      </c>
      <c r="F317" s="8" t="s">
        <v>2</v>
      </c>
      <c r="G317" s="8" t="s">
        <v>3</v>
      </c>
      <c r="H317" s="9" t="s">
        <v>4</v>
      </c>
      <c r="I317" s="11" t="s">
        <v>1</v>
      </c>
      <c r="J317" s="8" t="s">
        <v>2</v>
      </c>
      <c r="K317" s="8" t="s">
        <v>3</v>
      </c>
      <c r="L317" s="16" t="s">
        <v>4</v>
      </c>
    </row>
    <row r="318" spans="1:13" s="6" customFormat="1" ht="25.5" customHeight="1">
      <c r="A318" s="10" t="s">
        <v>6</v>
      </c>
      <c r="B318" s="44">
        <v>23</v>
      </c>
      <c r="C318" s="44">
        <v>10</v>
      </c>
      <c r="D318" s="44">
        <v>13</v>
      </c>
      <c r="E318" s="98" t="s">
        <v>7</v>
      </c>
      <c r="F318" s="44">
        <v>19</v>
      </c>
      <c r="G318" s="44">
        <v>8</v>
      </c>
      <c r="H318" s="44">
        <v>11</v>
      </c>
      <c r="I318" s="98" t="s">
        <v>8</v>
      </c>
      <c r="J318" s="44">
        <v>34</v>
      </c>
      <c r="K318" s="44">
        <v>13</v>
      </c>
      <c r="L318" s="44">
        <v>21</v>
      </c>
    </row>
    <row r="319" spans="1:13" s="35" customFormat="1" ht="15.75" customHeight="1">
      <c r="A319" s="17">
        <v>0</v>
      </c>
      <c r="B319" s="36">
        <v>1</v>
      </c>
      <c r="C319" s="37">
        <v>0</v>
      </c>
      <c r="D319" s="37">
        <v>1</v>
      </c>
      <c r="E319" s="91">
        <v>35</v>
      </c>
      <c r="F319" s="36">
        <v>2</v>
      </c>
      <c r="G319" s="37">
        <v>2</v>
      </c>
      <c r="H319" s="37">
        <v>0</v>
      </c>
      <c r="I319" s="91">
        <v>70</v>
      </c>
      <c r="J319" s="36">
        <v>5</v>
      </c>
      <c r="K319" s="37">
        <v>1</v>
      </c>
      <c r="L319" s="37">
        <v>4</v>
      </c>
    </row>
    <row r="320" spans="1:13" s="35" customFormat="1" ht="15.75" customHeight="1">
      <c r="A320" s="17">
        <v>1</v>
      </c>
      <c r="B320" s="36">
        <v>5</v>
      </c>
      <c r="C320" s="37">
        <v>3</v>
      </c>
      <c r="D320" s="37">
        <v>2</v>
      </c>
      <c r="E320" s="91">
        <v>36</v>
      </c>
      <c r="F320" s="36">
        <v>3</v>
      </c>
      <c r="G320" s="37">
        <v>1</v>
      </c>
      <c r="H320" s="37">
        <v>2</v>
      </c>
      <c r="I320" s="91">
        <v>71</v>
      </c>
      <c r="J320" s="36">
        <v>4</v>
      </c>
      <c r="K320" s="37">
        <v>1</v>
      </c>
      <c r="L320" s="37">
        <v>3</v>
      </c>
    </row>
    <row r="321" spans="1:12" s="35" customFormat="1" ht="15.75" customHeight="1">
      <c r="A321" s="17">
        <v>2</v>
      </c>
      <c r="B321" s="36">
        <v>9</v>
      </c>
      <c r="C321" s="37">
        <v>1</v>
      </c>
      <c r="D321" s="37">
        <v>8</v>
      </c>
      <c r="E321" s="91">
        <v>37</v>
      </c>
      <c r="F321" s="36">
        <v>7</v>
      </c>
      <c r="G321" s="37">
        <v>3</v>
      </c>
      <c r="H321" s="37">
        <v>4</v>
      </c>
      <c r="I321" s="91">
        <v>72</v>
      </c>
      <c r="J321" s="36">
        <v>5</v>
      </c>
      <c r="K321" s="37">
        <v>1</v>
      </c>
      <c r="L321" s="37">
        <v>4</v>
      </c>
    </row>
    <row r="322" spans="1:12" s="35" customFormat="1" ht="15.75" customHeight="1">
      <c r="A322" s="17">
        <v>3</v>
      </c>
      <c r="B322" s="36">
        <v>5</v>
      </c>
      <c r="C322" s="37">
        <v>3</v>
      </c>
      <c r="D322" s="37">
        <v>2</v>
      </c>
      <c r="E322" s="91">
        <v>38</v>
      </c>
      <c r="F322" s="36">
        <v>4</v>
      </c>
      <c r="G322" s="37">
        <v>0</v>
      </c>
      <c r="H322" s="37">
        <v>4</v>
      </c>
      <c r="I322" s="91">
        <v>73</v>
      </c>
      <c r="J322" s="36">
        <v>8</v>
      </c>
      <c r="K322" s="37">
        <v>4</v>
      </c>
      <c r="L322" s="37">
        <v>4</v>
      </c>
    </row>
    <row r="323" spans="1:12" s="35" customFormat="1" ht="18" customHeight="1">
      <c r="A323" s="19">
        <v>4</v>
      </c>
      <c r="B323" s="105">
        <v>3</v>
      </c>
      <c r="C323" s="40">
        <v>3</v>
      </c>
      <c r="D323" s="40">
        <v>0</v>
      </c>
      <c r="E323" s="92">
        <v>39</v>
      </c>
      <c r="F323" s="39">
        <v>3</v>
      </c>
      <c r="G323" s="40">
        <v>2</v>
      </c>
      <c r="H323" s="40">
        <v>1</v>
      </c>
      <c r="I323" s="92">
        <v>74</v>
      </c>
      <c r="J323" s="39">
        <v>12</v>
      </c>
      <c r="K323" s="40">
        <v>6</v>
      </c>
      <c r="L323" s="40">
        <v>6</v>
      </c>
    </row>
    <row r="324" spans="1:12" s="6" customFormat="1" ht="25.5" customHeight="1">
      <c r="A324" s="10" t="s">
        <v>10</v>
      </c>
      <c r="B324" s="44">
        <v>24</v>
      </c>
      <c r="C324" s="44">
        <v>13</v>
      </c>
      <c r="D324" s="44">
        <v>11</v>
      </c>
      <c r="E324" s="98" t="s">
        <v>11</v>
      </c>
      <c r="F324" s="44">
        <v>32</v>
      </c>
      <c r="G324" s="44">
        <v>18</v>
      </c>
      <c r="H324" s="44">
        <v>14</v>
      </c>
      <c r="I324" s="98" t="s">
        <v>12</v>
      </c>
      <c r="J324" s="44">
        <v>46</v>
      </c>
      <c r="K324" s="44">
        <v>21</v>
      </c>
      <c r="L324" s="44">
        <v>25</v>
      </c>
    </row>
    <row r="325" spans="1:12" s="35" customFormat="1" ht="15.75" customHeight="1">
      <c r="A325" s="17">
        <v>5</v>
      </c>
      <c r="B325" s="36">
        <v>5</v>
      </c>
      <c r="C325" s="37">
        <v>3</v>
      </c>
      <c r="D325" s="37">
        <v>2</v>
      </c>
      <c r="E325" s="91">
        <v>40</v>
      </c>
      <c r="F325" s="36">
        <v>8</v>
      </c>
      <c r="G325" s="37">
        <v>5</v>
      </c>
      <c r="H325" s="37">
        <v>3</v>
      </c>
      <c r="I325" s="91">
        <v>75</v>
      </c>
      <c r="J325" s="36">
        <v>8</v>
      </c>
      <c r="K325" s="37">
        <v>5</v>
      </c>
      <c r="L325" s="37">
        <v>3</v>
      </c>
    </row>
    <row r="326" spans="1:12" s="35" customFormat="1" ht="15.75" customHeight="1">
      <c r="A326" s="17">
        <v>6</v>
      </c>
      <c r="B326" s="36">
        <v>5</v>
      </c>
      <c r="C326" s="37">
        <v>2</v>
      </c>
      <c r="D326" s="37">
        <v>3</v>
      </c>
      <c r="E326" s="91">
        <v>41</v>
      </c>
      <c r="F326" s="36">
        <v>10</v>
      </c>
      <c r="G326" s="37">
        <v>4</v>
      </c>
      <c r="H326" s="37">
        <v>6</v>
      </c>
      <c r="I326" s="91">
        <v>76</v>
      </c>
      <c r="J326" s="36">
        <v>8</v>
      </c>
      <c r="K326" s="37">
        <v>3</v>
      </c>
      <c r="L326" s="37">
        <v>5</v>
      </c>
    </row>
    <row r="327" spans="1:12" s="35" customFormat="1" ht="15.75" customHeight="1">
      <c r="A327" s="17">
        <v>7</v>
      </c>
      <c r="B327" s="36">
        <v>2</v>
      </c>
      <c r="C327" s="37">
        <v>1</v>
      </c>
      <c r="D327" s="37">
        <v>1</v>
      </c>
      <c r="E327" s="91">
        <v>42</v>
      </c>
      <c r="F327" s="36">
        <v>1</v>
      </c>
      <c r="G327" s="37">
        <v>1</v>
      </c>
      <c r="H327" s="37">
        <v>0</v>
      </c>
      <c r="I327" s="91">
        <v>77</v>
      </c>
      <c r="J327" s="36">
        <v>16</v>
      </c>
      <c r="K327" s="37">
        <v>6</v>
      </c>
      <c r="L327" s="37">
        <v>10</v>
      </c>
    </row>
    <row r="328" spans="1:12" s="35" customFormat="1" ht="15.75" customHeight="1">
      <c r="A328" s="17">
        <v>8</v>
      </c>
      <c r="B328" s="36">
        <v>5</v>
      </c>
      <c r="C328" s="37">
        <v>4</v>
      </c>
      <c r="D328" s="37">
        <v>1</v>
      </c>
      <c r="E328" s="91">
        <v>43</v>
      </c>
      <c r="F328" s="36">
        <v>8</v>
      </c>
      <c r="G328" s="37">
        <v>5</v>
      </c>
      <c r="H328" s="37">
        <v>3</v>
      </c>
      <c r="I328" s="91">
        <v>78</v>
      </c>
      <c r="J328" s="36">
        <v>9</v>
      </c>
      <c r="K328" s="37">
        <v>5</v>
      </c>
      <c r="L328" s="37">
        <v>4</v>
      </c>
    </row>
    <row r="329" spans="1:12" s="35" customFormat="1" ht="18" customHeight="1">
      <c r="A329" s="19">
        <v>9</v>
      </c>
      <c r="B329" s="39">
        <v>7</v>
      </c>
      <c r="C329" s="40">
        <v>3</v>
      </c>
      <c r="D329" s="40">
        <v>4</v>
      </c>
      <c r="E329" s="92">
        <v>44</v>
      </c>
      <c r="F329" s="39">
        <v>5</v>
      </c>
      <c r="G329" s="40">
        <v>3</v>
      </c>
      <c r="H329" s="40">
        <v>2</v>
      </c>
      <c r="I329" s="92">
        <v>79</v>
      </c>
      <c r="J329" s="39">
        <v>5</v>
      </c>
      <c r="K329" s="40">
        <v>2</v>
      </c>
      <c r="L329" s="40">
        <v>3</v>
      </c>
    </row>
    <row r="330" spans="1:12" s="6" customFormat="1" ht="25.5" customHeight="1">
      <c r="A330" s="10" t="s">
        <v>19</v>
      </c>
      <c r="B330" s="44">
        <v>10</v>
      </c>
      <c r="C330" s="44">
        <v>6</v>
      </c>
      <c r="D330" s="44">
        <v>4</v>
      </c>
      <c r="E330" s="98" t="s">
        <v>20</v>
      </c>
      <c r="F330" s="44">
        <v>31</v>
      </c>
      <c r="G330" s="44">
        <v>18</v>
      </c>
      <c r="H330" s="44">
        <v>13</v>
      </c>
      <c r="I330" s="98" t="s">
        <v>21</v>
      </c>
      <c r="J330" s="44">
        <v>28</v>
      </c>
      <c r="K330" s="44">
        <v>11</v>
      </c>
      <c r="L330" s="44">
        <v>17</v>
      </c>
    </row>
    <row r="331" spans="1:12" s="35" customFormat="1" ht="15.75" customHeight="1">
      <c r="A331" s="17">
        <v>10</v>
      </c>
      <c r="B331" s="36">
        <v>4</v>
      </c>
      <c r="C331" s="37">
        <v>1</v>
      </c>
      <c r="D331" s="37">
        <v>3</v>
      </c>
      <c r="E331" s="91">
        <v>45</v>
      </c>
      <c r="F331" s="36">
        <v>1</v>
      </c>
      <c r="G331" s="37">
        <v>1</v>
      </c>
      <c r="H331" s="37">
        <v>0</v>
      </c>
      <c r="I331" s="91">
        <v>80</v>
      </c>
      <c r="J331" s="36">
        <v>6</v>
      </c>
      <c r="K331" s="37">
        <v>3</v>
      </c>
      <c r="L331" s="37">
        <v>3</v>
      </c>
    </row>
    <row r="332" spans="1:12" s="35" customFormat="1" ht="15.75" customHeight="1">
      <c r="A332" s="17">
        <v>11</v>
      </c>
      <c r="B332" s="36">
        <v>2</v>
      </c>
      <c r="C332" s="37">
        <v>2</v>
      </c>
      <c r="D332" s="37">
        <v>0</v>
      </c>
      <c r="E332" s="91">
        <v>46</v>
      </c>
      <c r="F332" s="36">
        <v>7</v>
      </c>
      <c r="G332" s="37">
        <v>4</v>
      </c>
      <c r="H332" s="37">
        <v>3</v>
      </c>
      <c r="I332" s="91">
        <v>81</v>
      </c>
      <c r="J332" s="36">
        <v>5</v>
      </c>
      <c r="K332" s="37">
        <v>1</v>
      </c>
      <c r="L332" s="37">
        <v>4</v>
      </c>
    </row>
    <row r="333" spans="1:12" s="35" customFormat="1" ht="15.75" customHeight="1">
      <c r="A333" s="17">
        <v>12</v>
      </c>
      <c r="B333" s="36">
        <v>1</v>
      </c>
      <c r="C333" s="37">
        <v>1</v>
      </c>
      <c r="D333" s="37">
        <v>0</v>
      </c>
      <c r="E333" s="91">
        <v>47</v>
      </c>
      <c r="F333" s="36">
        <v>8</v>
      </c>
      <c r="G333" s="37">
        <v>5</v>
      </c>
      <c r="H333" s="37">
        <v>3</v>
      </c>
      <c r="I333" s="91">
        <v>82</v>
      </c>
      <c r="J333" s="36">
        <v>8</v>
      </c>
      <c r="K333" s="37">
        <v>5</v>
      </c>
      <c r="L333" s="37">
        <v>3</v>
      </c>
    </row>
    <row r="334" spans="1:12" s="35" customFormat="1" ht="15.75" customHeight="1">
      <c r="A334" s="17">
        <v>13</v>
      </c>
      <c r="B334" s="36">
        <v>1</v>
      </c>
      <c r="C334" s="37">
        <v>1</v>
      </c>
      <c r="D334" s="37">
        <v>0</v>
      </c>
      <c r="E334" s="91">
        <v>48</v>
      </c>
      <c r="F334" s="36">
        <v>8</v>
      </c>
      <c r="G334" s="37">
        <v>3</v>
      </c>
      <c r="H334" s="37">
        <v>5</v>
      </c>
      <c r="I334" s="91">
        <v>83</v>
      </c>
      <c r="J334" s="36">
        <v>3</v>
      </c>
      <c r="K334" s="37">
        <v>0</v>
      </c>
      <c r="L334" s="37">
        <v>3</v>
      </c>
    </row>
    <row r="335" spans="1:12" s="35" customFormat="1" ht="18" customHeight="1">
      <c r="A335" s="19">
        <v>14</v>
      </c>
      <c r="B335" s="39">
        <v>2</v>
      </c>
      <c r="C335" s="40">
        <v>1</v>
      </c>
      <c r="D335" s="40">
        <v>1</v>
      </c>
      <c r="E335" s="92">
        <v>49</v>
      </c>
      <c r="F335" s="39">
        <v>7</v>
      </c>
      <c r="G335" s="40">
        <v>5</v>
      </c>
      <c r="H335" s="40">
        <v>2</v>
      </c>
      <c r="I335" s="92">
        <v>84</v>
      </c>
      <c r="J335" s="39">
        <v>6</v>
      </c>
      <c r="K335" s="40">
        <v>2</v>
      </c>
      <c r="L335" s="40">
        <v>4</v>
      </c>
    </row>
    <row r="336" spans="1:12" s="6" customFormat="1" ht="25.5" customHeight="1">
      <c r="A336" s="10" t="s">
        <v>22</v>
      </c>
      <c r="B336" s="44">
        <v>18</v>
      </c>
      <c r="C336" s="44">
        <v>6</v>
      </c>
      <c r="D336" s="44">
        <v>12</v>
      </c>
      <c r="E336" s="98" t="s">
        <v>23</v>
      </c>
      <c r="F336" s="44">
        <v>41</v>
      </c>
      <c r="G336" s="44">
        <v>17</v>
      </c>
      <c r="H336" s="44">
        <v>24</v>
      </c>
      <c r="I336" s="98" t="s">
        <v>24</v>
      </c>
      <c r="J336" s="44">
        <v>17</v>
      </c>
      <c r="K336" s="44">
        <v>9</v>
      </c>
      <c r="L336" s="44">
        <v>8</v>
      </c>
    </row>
    <row r="337" spans="1:12" s="35" customFormat="1" ht="15.75" customHeight="1">
      <c r="A337" s="17">
        <v>15</v>
      </c>
      <c r="B337" s="36">
        <v>2</v>
      </c>
      <c r="C337" s="37">
        <v>1</v>
      </c>
      <c r="D337" s="37">
        <v>1</v>
      </c>
      <c r="E337" s="91">
        <v>50</v>
      </c>
      <c r="F337" s="36">
        <v>6</v>
      </c>
      <c r="G337" s="37">
        <v>5</v>
      </c>
      <c r="H337" s="37">
        <v>1</v>
      </c>
      <c r="I337" s="91">
        <v>85</v>
      </c>
      <c r="J337" s="36">
        <v>4</v>
      </c>
      <c r="K337" s="37">
        <v>3</v>
      </c>
      <c r="L337" s="37">
        <v>1</v>
      </c>
    </row>
    <row r="338" spans="1:12" s="35" customFormat="1" ht="15.75" customHeight="1">
      <c r="A338" s="17">
        <v>16</v>
      </c>
      <c r="B338" s="36">
        <v>3</v>
      </c>
      <c r="C338" s="37">
        <v>0</v>
      </c>
      <c r="D338" s="37">
        <v>3</v>
      </c>
      <c r="E338" s="91">
        <v>51</v>
      </c>
      <c r="F338" s="36">
        <v>6</v>
      </c>
      <c r="G338" s="37">
        <v>1</v>
      </c>
      <c r="H338" s="37">
        <v>5</v>
      </c>
      <c r="I338" s="91">
        <v>86</v>
      </c>
      <c r="J338" s="36">
        <v>6</v>
      </c>
      <c r="K338" s="37">
        <v>2</v>
      </c>
      <c r="L338" s="37">
        <v>4</v>
      </c>
    </row>
    <row r="339" spans="1:12" s="35" customFormat="1" ht="15.75" customHeight="1">
      <c r="A339" s="17">
        <v>17</v>
      </c>
      <c r="B339" s="36">
        <v>3</v>
      </c>
      <c r="C339" s="37">
        <v>1</v>
      </c>
      <c r="D339" s="37">
        <v>2</v>
      </c>
      <c r="E339" s="91">
        <v>52</v>
      </c>
      <c r="F339" s="36">
        <v>10</v>
      </c>
      <c r="G339" s="37">
        <v>2</v>
      </c>
      <c r="H339" s="37">
        <v>8</v>
      </c>
      <c r="I339" s="91">
        <v>87</v>
      </c>
      <c r="J339" s="36">
        <v>5</v>
      </c>
      <c r="K339" s="37">
        <v>3</v>
      </c>
      <c r="L339" s="37">
        <v>2</v>
      </c>
    </row>
    <row r="340" spans="1:12" s="35" customFormat="1" ht="15.75" customHeight="1">
      <c r="A340" s="17">
        <v>18</v>
      </c>
      <c r="B340" s="36">
        <v>4</v>
      </c>
      <c r="C340" s="37">
        <v>2</v>
      </c>
      <c r="D340" s="37">
        <v>2</v>
      </c>
      <c r="E340" s="91">
        <v>53</v>
      </c>
      <c r="F340" s="36">
        <v>13</v>
      </c>
      <c r="G340" s="37">
        <v>6</v>
      </c>
      <c r="H340" s="37">
        <v>7</v>
      </c>
      <c r="I340" s="91">
        <v>88</v>
      </c>
      <c r="J340" s="36">
        <v>1</v>
      </c>
      <c r="K340" s="37">
        <v>0</v>
      </c>
      <c r="L340" s="37">
        <v>1</v>
      </c>
    </row>
    <row r="341" spans="1:12" s="35" customFormat="1" ht="18" customHeight="1">
      <c r="A341" s="19">
        <v>19</v>
      </c>
      <c r="B341" s="39">
        <v>6</v>
      </c>
      <c r="C341" s="40">
        <v>2</v>
      </c>
      <c r="D341" s="40">
        <v>4</v>
      </c>
      <c r="E341" s="92">
        <v>54</v>
      </c>
      <c r="F341" s="39">
        <v>6</v>
      </c>
      <c r="G341" s="40">
        <v>3</v>
      </c>
      <c r="H341" s="40">
        <v>3</v>
      </c>
      <c r="I341" s="92">
        <v>89</v>
      </c>
      <c r="J341" s="39">
        <v>1</v>
      </c>
      <c r="K341" s="40">
        <v>1</v>
      </c>
      <c r="L341" s="40">
        <v>0</v>
      </c>
    </row>
    <row r="342" spans="1:12" s="6" customFormat="1" ht="25.5" customHeight="1">
      <c r="A342" s="10" t="s">
        <v>25</v>
      </c>
      <c r="B342" s="44">
        <v>22</v>
      </c>
      <c r="C342" s="44">
        <v>9</v>
      </c>
      <c r="D342" s="44">
        <v>13</v>
      </c>
      <c r="E342" s="98" t="s">
        <v>26</v>
      </c>
      <c r="F342" s="44">
        <v>35</v>
      </c>
      <c r="G342" s="44">
        <v>16</v>
      </c>
      <c r="H342" s="44">
        <v>19</v>
      </c>
      <c r="I342" s="98" t="s">
        <v>27</v>
      </c>
      <c r="J342" s="44">
        <v>13</v>
      </c>
      <c r="K342" s="44">
        <v>3</v>
      </c>
      <c r="L342" s="44">
        <v>10</v>
      </c>
    </row>
    <row r="343" spans="1:12" s="35" customFormat="1" ht="15.75" customHeight="1">
      <c r="A343" s="17">
        <v>20</v>
      </c>
      <c r="B343" s="36">
        <v>2</v>
      </c>
      <c r="C343" s="37">
        <v>0</v>
      </c>
      <c r="D343" s="37">
        <v>2</v>
      </c>
      <c r="E343" s="91">
        <v>55</v>
      </c>
      <c r="F343" s="36">
        <v>11</v>
      </c>
      <c r="G343" s="37">
        <v>4</v>
      </c>
      <c r="H343" s="37">
        <v>7</v>
      </c>
      <c r="I343" s="91">
        <v>90</v>
      </c>
      <c r="J343" s="36">
        <v>2</v>
      </c>
      <c r="K343" s="37">
        <v>0</v>
      </c>
      <c r="L343" s="37">
        <v>2</v>
      </c>
    </row>
    <row r="344" spans="1:12" s="35" customFormat="1" ht="15.75" customHeight="1">
      <c r="A344" s="17">
        <v>21</v>
      </c>
      <c r="B344" s="36">
        <v>4</v>
      </c>
      <c r="C344" s="37">
        <v>2</v>
      </c>
      <c r="D344" s="37">
        <v>2</v>
      </c>
      <c r="E344" s="91">
        <v>56</v>
      </c>
      <c r="F344" s="36">
        <v>6</v>
      </c>
      <c r="G344" s="37">
        <v>4</v>
      </c>
      <c r="H344" s="37">
        <v>2</v>
      </c>
      <c r="I344" s="91">
        <v>91</v>
      </c>
      <c r="J344" s="36">
        <v>4</v>
      </c>
      <c r="K344" s="37">
        <v>1</v>
      </c>
      <c r="L344" s="37">
        <v>3</v>
      </c>
    </row>
    <row r="345" spans="1:12" s="35" customFormat="1" ht="15.75" customHeight="1">
      <c r="A345" s="17">
        <v>22</v>
      </c>
      <c r="B345" s="36">
        <v>7</v>
      </c>
      <c r="C345" s="37">
        <v>4</v>
      </c>
      <c r="D345" s="37">
        <v>3</v>
      </c>
      <c r="E345" s="91">
        <v>57</v>
      </c>
      <c r="F345" s="36">
        <v>5</v>
      </c>
      <c r="G345" s="37">
        <v>3</v>
      </c>
      <c r="H345" s="37">
        <v>2</v>
      </c>
      <c r="I345" s="91">
        <v>92</v>
      </c>
      <c r="J345" s="36">
        <v>3</v>
      </c>
      <c r="K345" s="37">
        <v>0</v>
      </c>
      <c r="L345" s="37">
        <v>3</v>
      </c>
    </row>
    <row r="346" spans="1:12" s="35" customFormat="1" ht="15.75" customHeight="1">
      <c r="A346" s="17">
        <v>23</v>
      </c>
      <c r="B346" s="36">
        <v>2</v>
      </c>
      <c r="C346" s="37">
        <v>1</v>
      </c>
      <c r="D346" s="37">
        <v>1</v>
      </c>
      <c r="E346" s="91">
        <v>58</v>
      </c>
      <c r="F346" s="36">
        <v>7</v>
      </c>
      <c r="G346" s="37">
        <v>4</v>
      </c>
      <c r="H346" s="37">
        <v>3</v>
      </c>
      <c r="I346" s="91">
        <v>93</v>
      </c>
      <c r="J346" s="36">
        <v>3</v>
      </c>
      <c r="K346" s="37">
        <v>2</v>
      </c>
      <c r="L346" s="37">
        <v>1</v>
      </c>
    </row>
    <row r="347" spans="1:12" s="35" customFormat="1" ht="18" customHeight="1">
      <c r="A347" s="19">
        <v>24</v>
      </c>
      <c r="B347" s="39">
        <v>7</v>
      </c>
      <c r="C347" s="40">
        <v>2</v>
      </c>
      <c r="D347" s="40">
        <v>5</v>
      </c>
      <c r="E347" s="92">
        <v>59</v>
      </c>
      <c r="F347" s="39">
        <v>6</v>
      </c>
      <c r="G347" s="40">
        <v>1</v>
      </c>
      <c r="H347" s="40">
        <v>5</v>
      </c>
      <c r="I347" s="92">
        <v>94</v>
      </c>
      <c r="J347" s="39">
        <v>1</v>
      </c>
      <c r="K347" s="40">
        <v>0</v>
      </c>
      <c r="L347" s="40">
        <v>1</v>
      </c>
    </row>
    <row r="348" spans="1:12" s="6" customFormat="1" ht="25.5" customHeight="1">
      <c r="A348" s="10" t="s">
        <v>28</v>
      </c>
      <c r="B348" s="44">
        <v>18</v>
      </c>
      <c r="C348" s="44">
        <v>11</v>
      </c>
      <c r="D348" s="44">
        <v>7</v>
      </c>
      <c r="E348" s="98" t="s">
        <v>29</v>
      </c>
      <c r="F348" s="44">
        <v>31</v>
      </c>
      <c r="G348" s="44">
        <v>17</v>
      </c>
      <c r="H348" s="44">
        <v>14</v>
      </c>
      <c r="I348" s="93" t="s">
        <v>30</v>
      </c>
      <c r="J348" s="44">
        <v>4</v>
      </c>
      <c r="K348" s="44">
        <v>2</v>
      </c>
      <c r="L348" s="44">
        <v>2</v>
      </c>
    </row>
    <row r="349" spans="1:12" s="35" customFormat="1" ht="15.75" customHeight="1">
      <c r="A349" s="17">
        <v>25</v>
      </c>
      <c r="B349" s="36">
        <v>4</v>
      </c>
      <c r="C349" s="37">
        <v>2</v>
      </c>
      <c r="D349" s="37">
        <v>2</v>
      </c>
      <c r="E349" s="91">
        <v>60</v>
      </c>
      <c r="F349" s="36">
        <v>9</v>
      </c>
      <c r="G349" s="37">
        <v>6</v>
      </c>
      <c r="H349" s="37">
        <v>3</v>
      </c>
      <c r="I349" s="91">
        <v>95</v>
      </c>
      <c r="J349" s="36">
        <v>1</v>
      </c>
      <c r="K349" s="37">
        <v>1</v>
      </c>
      <c r="L349" s="37">
        <v>0</v>
      </c>
    </row>
    <row r="350" spans="1:12" s="35" customFormat="1" ht="15.75" customHeight="1">
      <c r="A350" s="17">
        <v>26</v>
      </c>
      <c r="B350" s="36">
        <v>4</v>
      </c>
      <c r="C350" s="37">
        <v>2</v>
      </c>
      <c r="D350" s="37">
        <v>2</v>
      </c>
      <c r="E350" s="91">
        <v>61</v>
      </c>
      <c r="F350" s="36">
        <v>4</v>
      </c>
      <c r="G350" s="37">
        <v>3</v>
      </c>
      <c r="H350" s="37">
        <v>1</v>
      </c>
      <c r="I350" s="91">
        <v>96</v>
      </c>
      <c r="J350" s="36">
        <v>2</v>
      </c>
      <c r="K350" s="37">
        <v>1</v>
      </c>
      <c r="L350" s="37">
        <v>1</v>
      </c>
    </row>
    <row r="351" spans="1:12" s="35" customFormat="1" ht="15.75" customHeight="1">
      <c r="A351" s="17">
        <v>27</v>
      </c>
      <c r="B351" s="36">
        <v>4</v>
      </c>
      <c r="C351" s="37">
        <v>3</v>
      </c>
      <c r="D351" s="37">
        <v>1</v>
      </c>
      <c r="E351" s="91">
        <v>62</v>
      </c>
      <c r="F351" s="36">
        <v>5</v>
      </c>
      <c r="G351" s="37">
        <v>0</v>
      </c>
      <c r="H351" s="37">
        <v>5</v>
      </c>
      <c r="I351" s="91">
        <v>97</v>
      </c>
      <c r="J351" s="36">
        <v>1</v>
      </c>
      <c r="K351" s="37">
        <v>0</v>
      </c>
      <c r="L351" s="37">
        <v>1</v>
      </c>
    </row>
    <row r="352" spans="1:12" s="35" customFormat="1" ht="15.75" customHeight="1">
      <c r="A352" s="17">
        <v>28</v>
      </c>
      <c r="B352" s="36">
        <v>4</v>
      </c>
      <c r="C352" s="37">
        <v>2</v>
      </c>
      <c r="D352" s="37">
        <v>2</v>
      </c>
      <c r="E352" s="91">
        <v>63</v>
      </c>
      <c r="F352" s="36">
        <v>3</v>
      </c>
      <c r="G352" s="37">
        <v>3</v>
      </c>
      <c r="H352" s="37">
        <v>0</v>
      </c>
      <c r="I352" s="91">
        <v>98</v>
      </c>
      <c r="J352" s="36">
        <v>0</v>
      </c>
      <c r="K352" s="37">
        <v>0</v>
      </c>
      <c r="L352" s="37">
        <v>0</v>
      </c>
    </row>
    <row r="353" spans="1:13" s="35" customFormat="1" ht="18" customHeight="1">
      <c r="A353" s="19">
        <v>29</v>
      </c>
      <c r="B353" s="39">
        <v>2</v>
      </c>
      <c r="C353" s="40">
        <v>2</v>
      </c>
      <c r="D353" s="40">
        <v>0</v>
      </c>
      <c r="E353" s="92">
        <v>64</v>
      </c>
      <c r="F353" s="39">
        <v>10</v>
      </c>
      <c r="G353" s="40">
        <v>5</v>
      </c>
      <c r="H353" s="40">
        <v>5</v>
      </c>
      <c r="I353" s="91">
        <v>99</v>
      </c>
      <c r="J353" s="36">
        <v>0</v>
      </c>
      <c r="K353" s="37">
        <v>0</v>
      </c>
      <c r="L353" s="37">
        <v>0</v>
      </c>
    </row>
    <row r="354" spans="1:13" s="6" customFormat="1" ht="25.5" customHeight="1">
      <c r="A354" s="10" t="s">
        <v>31</v>
      </c>
      <c r="B354" s="44">
        <v>24</v>
      </c>
      <c r="C354" s="44">
        <v>9</v>
      </c>
      <c r="D354" s="44">
        <v>15</v>
      </c>
      <c r="E354" s="98" t="s">
        <v>32</v>
      </c>
      <c r="F354" s="44">
        <v>23</v>
      </c>
      <c r="G354" s="44">
        <v>11</v>
      </c>
      <c r="H354" s="44">
        <v>12</v>
      </c>
      <c r="I354" s="95">
        <v>100</v>
      </c>
      <c r="J354" s="47">
        <v>0</v>
      </c>
      <c r="K354" s="48">
        <v>0</v>
      </c>
      <c r="L354" s="48">
        <v>0</v>
      </c>
    </row>
    <row r="355" spans="1:13" s="35" customFormat="1" ht="15.75" customHeight="1">
      <c r="A355" s="17">
        <v>30</v>
      </c>
      <c r="B355" s="36">
        <v>1</v>
      </c>
      <c r="C355" s="37">
        <v>1</v>
      </c>
      <c r="D355" s="37">
        <v>0</v>
      </c>
      <c r="E355" s="91">
        <v>65</v>
      </c>
      <c r="F355" s="36">
        <v>4</v>
      </c>
      <c r="G355" s="37">
        <v>1</v>
      </c>
      <c r="H355" s="37">
        <v>3</v>
      </c>
      <c r="I355" s="91">
        <v>101</v>
      </c>
      <c r="J355" s="36">
        <v>0</v>
      </c>
      <c r="K355" s="37">
        <v>0</v>
      </c>
      <c r="L355" s="37">
        <v>0</v>
      </c>
    </row>
    <row r="356" spans="1:13" s="35" customFormat="1" ht="15.75" customHeight="1">
      <c r="A356" s="17">
        <v>31</v>
      </c>
      <c r="B356" s="36">
        <v>3</v>
      </c>
      <c r="C356" s="37">
        <v>1</v>
      </c>
      <c r="D356" s="37">
        <v>2</v>
      </c>
      <c r="E356" s="91">
        <v>66</v>
      </c>
      <c r="F356" s="36">
        <v>2</v>
      </c>
      <c r="G356" s="37">
        <v>2</v>
      </c>
      <c r="H356" s="37">
        <v>0</v>
      </c>
      <c r="I356" s="91">
        <v>102</v>
      </c>
      <c r="J356" s="36">
        <v>0</v>
      </c>
      <c r="K356" s="37">
        <v>0</v>
      </c>
      <c r="L356" s="37">
        <v>0</v>
      </c>
    </row>
    <row r="357" spans="1:13" s="35" customFormat="1" ht="15.75" customHeight="1">
      <c r="A357" s="17">
        <v>32</v>
      </c>
      <c r="B357" s="36">
        <v>7</v>
      </c>
      <c r="C357" s="37">
        <v>3</v>
      </c>
      <c r="D357" s="37">
        <v>4</v>
      </c>
      <c r="E357" s="91">
        <v>67</v>
      </c>
      <c r="F357" s="36">
        <v>4</v>
      </c>
      <c r="G357" s="37">
        <v>2</v>
      </c>
      <c r="H357" s="37">
        <v>2</v>
      </c>
      <c r="I357" s="91">
        <v>103</v>
      </c>
      <c r="J357" s="36">
        <v>0</v>
      </c>
      <c r="K357" s="37">
        <v>0</v>
      </c>
      <c r="L357" s="37">
        <v>0</v>
      </c>
    </row>
    <row r="358" spans="1:13" s="35" customFormat="1" ht="15.75" customHeight="1">
      <c r="A358" s="17">
        <v>33</v>
      </c>
      <c r="B358" s="36">
        <v>9</v>
      </c>
      <c r="C358" s="37">
        <v>2</v>
      </c>
      <c r="D358" s="37">
        <v>7</v>
      </c>
      <c r="E358" s="91">
        <v>68</v>
      </c>
      <c r="F358" s="36">
        <v>6</v>
      </c>
      <c r="G358" s="37">
        <v>2</v>
      </c>
      <c r="H358" s="37">
        <v>4</v>
      </c>
      <c r="I358" s="96" t="s">
        <v>33</v>
      </c>
      <c r="J358" s="39">
        <v>0</v>
      </c>
      <c r="K358" s="40">
        <v>0</v>
      </c>
      <c r="L358" s="40">
        <v>0</v>
      </c>
    </row>
    <row r="359" spans="1:13" s="35" customFormat="1" ht="21" customHeight="1" thickBot="1">
      <c r="A359" s="32">
        <v>34</v>
      </c>
      <c r="B359" s="36">
        <v>4</v>
      </c>
      <c r="C359" s="37">
        <v>2</v>
      </c>
      <c r="D359" s="37">
        <v>2</v>
      </c>
      <c r="E359" s="91">
        <v>69</v>
      </c>
      <c r="F359" s="36">
        <v>7</v>
      </c>
      <c r="G359" s="37">
        <v>4</v>
      </c>
      <c r="H359" s="37">
        <v>3</v>
      </c>
      <c r="I359" s="107" t="s">
        <v>5</v>
      </c>
      <c r="J359" s="47">
        <v>493</v>
      </c>
      <c r="K359" s="47">
        <v>228</v>
      </c>
      <c r="L359" s="47">
        <v>265</v>
      </c>
    </row>
    <row r="360" spans="1:13" s="58" customFormat="1" ht="24" customHeight="1" thickTop="1" thickBot="1">
      <c r="A360" s="53" t="s">
        <v>34</v>
      </c>
      <c r="B360" s="115">
        <v>57</v>
      </c>
      <c r="C360" s="116">
        <v>29</v>
      </c>
      <c r="D360" s="197">
        <v>28</v>
      </c>
      <c r="E360" s="120" t="s">
        <v>36</v>
      </c>
      <c r="F360" s="116">
        <v>271</v>
      </c>
      <c r="G360" s="116">
        <v>129</v>
      </c>
      <c r="H360" s="197">
        <v>142</v>
      </c>
      <c r="I360" s="123" t="s">
        <v>37</v>
      </c>
      <c r="J360" s="116">
        <v>165</v>
      </c>
      <c r="K360" s="116">
        <v>70</v>
      </c>
      <c r="L360" s="116">
        <v>95</v>
      </c>
    </row>
    <row r="361" spans="1:13" s="31" customFormat="1" ht="24" customHeight="1" thickBot="1">
      <c r="A361" s="24"/>
      <c r="B361" s="25" t="s">
        <v>39</v>
      </c>
      <c r="C361" s="26"/>
      <c r="D361" s="27"/>
      <c r="E361" s="28"/>
      <c r="F361" s="29"/>
      <c r="G361" s="59" t="s">
        <v>165</v>
      </c>
      <c r="H361" s="29"/>
      <c r="I361" s="28"/>
      <c r="J361" s="29"/>
      <c r="K361" s="23" t="s">
        <v>127</v>
      </c>
      <c r="L361" s="30"/>
      <c r="M361" s="35"/>
    </row>
    <row r="362" spans="1:13" s="4" customFormat="1" ht="21" customHeight="1">
      <c r="A362" s="11" t="s">
        <v>1</v>
      </c>
      <c r="B362" s="8" t="s">
        <v>2</v>
      </c>
      <c r="C362" s="8" t="s">
        <v>3</v>
      </c>
      <c r="D362" s="9" t="s">
        <v>4</v>
      </c>
      <c r="E362" s="11" t="s">
        <v>1</v>
      </c>
      <c r="F362" s="8" t="s">
        <v>2</v>
      </c>
      <c r="G362" s="8" t="s">
        <v>3</v>
      </c>
      <c r="H362" s="9" t="s">
        <v>4</v>
      </c>
      <c r="I362" s="11" t="s">
        <v>1</v>
      </c>
      <c r="J362" s="8" t="s">
        <v>2</v>
      </c>
      <c r="K362" s="8" t="s">
        <v>3</v>
      </c>
      <c r="L362" s="16" t="s">
        <v>4</v>
      </c>
    </row>
    <row r="363" spans="1:13" s="6" customFormat="1" ht="25.5" customHeight="1">
      <c r="A363" s="10" t="s">
        <v>6</v>
      </c>
      <c r="B363" s="44">
        <v>88</v>
      </c>
      <c r="C363" s="44">
        <v>41</v>
      </c>
      <c r="D363" s="44">
        <v>47</v>
      </c>
      <c r="E363" s="98" t="s">
        <v>7</v>
      </c>
      <c r="F363" s="44">
        <v>159</v>
      </c>
      <c r="G363" s="44">
        <v>83</v>
      </c>
      <c r="H363" s="44">
        <v>76</v>
      </c>
      <c r="I363" s="98" t="s">
        <v>8</v>
      </c>
      <c r="J363" s="44">
        <v>190</v>
      </c>
      <c r="K363" s="44">
        <v>84</v>
      </c>
      <c r="L363" s="44">
        <v>106</v>
      </c>
    </row>
    <row r="364" spans="1:13" s="35" customFormat="1" ht="15.75" customHeight="1">
      <c r="A364" s="17">
        <v>0</v>
      </c>
      <c r="B364" s="36">
        <v>8</v>
      </c>
      <c r="C364" s="37">
        <v>3</v>
      </c>
      <c r="D364" s="37">
        <v>5</v>
      </c>
      <c r="E364" s="91">
        <v>35</v>
      </c>
      <c r="F364" s="36">
        <v>25</v>
      </c>
      <c r="G364" s="37">
        <v>15</v>
      </c>
      <c r="H364" s="37">
        <v>10</v>
      </c>
      <c r="I364" s="91">
        <v>70</v>
      </c>
      <c r="J364" s="36">
        <v>44</v>
      </c>
      <c r="K364" s="37">
        <v>12</v>
      </c>
      <c r="L364" s="37">
        <v>32</v>
      </c>
    </row>
    <row r="365" spans="1:13" s="35" customFormat="1" ht="15.75" customHeight="1">
      <c r="A365" s="17">
        <v>1</v>
      </c>
      <c r="B365" s="36">
        <v>16</v>
      </c>
      <c r="C365" s="37">
        <v>5</v>
      </c>
      <c r="D365" s="37">
        <v>11</v>
      </c>
      <c r="E365" s="91">
        <v>36</v>
      </c>
      <c r="F365" s="36">
        <v>27</v>
      </c>
      <c r="G365" s="37">
        <v>10</v>
      </c>
      <c r="H365" s="37">
        <v>17</v>
      </c>
      <c r="I365" s="91">
        <v>71</v>
      </c>
      <c r="J365" s="36">
        <v>44</v>
      </c>
      <c r="K365" s="37">
        <v>20</v>
      </c>
      <c r="L365" s="37">
        <v>24</v>
      </c>
    </row>
    <row r="366" spans="1:13" s="35" customFormat="1" ht="15.75" customHeight="1">
      <c r="A366" s="17">
        <v>2</v>
      </c>
      <c r="B366" s="36">
        <v>21</v>
      </c>
      <c r="C366" s="37">
        <v>9</v>
      </c>
      <c r="D366" s="37">
        <v>12</v>
      </c>
      <c r="E366" s="91">
        <v>37</v>
      </c>
      <c r="F366" s="36">
        <v>36</v>
      </c>
      <c r="G366" s="37">
        <v>19</v>
      </c>
      <c r="H366" s="37">
        <v>17</v>
      </c>
      <c r="I366" s="91">
        <v>72</v>
      </c>
      <c r="J366" s="36">
        <v>37</v>
      </c>
      <c r="K366" s="37">
        <v>19</v>
      </c>
      <c r="L366" s="37">
        <v>18</v>
      </c>
    </row>
    <row r="367" spans="1:13" s="35" customFormat="1" ht="15.75" customHeight="1">
      <c r="A367" s="17">
        <v>3</v>
      </c>
      <c r="B367" s="36">
        <v>20</v>
      </c>
      <c r="C367" s="37">
        <v>7</v>
      </c>
      <c r="D367" s="37">
        <v>13</v>
      </c>
      <c r="E367" s="91">
        <v>38</v>
      </c>
      <c r="F367" s="36">
        <v>45</v>
      </c>
      <c r="G367" s="37">
        <v>23</v>
      </c>
      <c r="H367" s="37">
        <v>22</v>
      </c>
      <c r="I367" s="91">
        <v>73</v>
      </c>
      <c r="J367" s="36">
        <v>30</v>
      </c>
      <c r="K367" s="37">
        <v>13</v>
      </c>
      <c r="L367" s="37">
        <v>17</v>
      </c>
    </row>
    <row r="368" spans="1:13" s="35" customFormat="1" ht="18" customHeight="1">
      <c r="A368" s="19">
        <v>4</v>
      </c>
      <c r="B368" s="105">
        <v>23</v>
      </c>
      <c r="C368" s="40">
        <v>17</v>
      </c>
      <c r="D368" s="40">
        <v>6</v>
      </c>
      <c r="E368" s="92">
        <v>39</v>
      </c>
      <c r="F368" s="39">
        <v>26</v>
      </c>
      <c r="G368" s="40">
        <v>16</v>
      </c>
      <c r="H368" s="40">
        <v>10</v>
      </c>
      <c r="I368" s="92">
        <v>74</v>
      </c>
      <c r="J368" s="39">
        <v>35</v>
      </c>
      <c r="K368" s="40">
        <v>20</v>
      </c>
      <c r="L368" s="40">
        <v>15</v>
      </c>
    </row>
    <row r="369" spans="1:12" s="6" customFormat="1" ht="25.5" customHeight="1">
      <c r="A369" s="10" t="s">
        <v>10</v>
      </c>
      <c r="B369" s="44">
        <v>90</v>
      </c>
      <c r="C369" s="44">
        <v>40</v>
      </c>
      <c r="D369" s="44">
        <v>50</v>
      </c>
      <c r="E369" s="98" t="s">
        <v>11</v>
      </c>
      <c r="F369" s="44">
        <v>157</v>
      </c>
      <c r="G369" s="44">
        <v>79</v>
      </c>
      <c r="H369" s="44">
        <v>78</v>
      </c>
      <c r="I369" s="98" t="s">
        <v>12</v>
      </c>
      <c r="J369" s="44">
        <v>172</v>
      </c>
      <c r="K369" s="44">
        <v>77</v>
      </c>
      <c r="L369" s="44">
        <v>95</v>
      </c>
    </row>
    <row r="370" spans="1:12" s="35" customFormat="1" ht="15.75" customHeight="1">
      <c r="A370" s="17">
        <v>5</v>
      </c>
      <c r="B370" s="36">
        <v>19</v>
      </c>
      <c r="C370" s="37">
        <v>6</v>
      </c>
      <c r="D370" s="37">
        <v>13</v>
      </c>
      <c r="E370" s="91">
        <v>40</v>
      </c>
      <c r="F370" s="36">
        <v>30</v>
      </c>
      <c r="G370" s="37">
        <v>12</v>
      </c>
      <c r="H370" s="37">
        <v>18</v>
      </c>
      <c r="I370" s="91">
        <v>75</v>
      </c>
      <c r="J370" s="36">
        <v>44</v>
      </c>
      <c r="K370" s="37">
        <v>20</v>
      </c>
      <c r="L370" s="37">
        <v>24</v>
      </c>
    </row>
    <row r="371" spans="1:12" s="35" customFormat="1" ht="15.75" customHeight="1">
      <c r="A371" s="17">
        <v>6</v>
      </c>
      <c r="B371" s="36">
        <v>24</v>
      </c>
      <c r="C371" s="37">
        <v>15</v>
      </c>
      <c r="D371" s="37">
        <v>9</v>
      </c>
      <c r="E371" s="91">
        <v>41</v>
      </c>
      <c r="F371" s="36">
        <v>37</v>
      </c>
      <c r="G371" s="37">
        <v>20</v>
      </c>
      <c r="H371" s="37">
        <v>17</v>
      </c>
      <c r="I371" s="91">
        <v>76</v>
      </c>
      <c r="J371" s="36">
        <v>33</v>
      </c>
      <c r="K371" s="37">
        <v>18</v>
      </c>
      <c r="L371" s="37">
        <v>15</v>
      </c>
    </row>
    <row r="372" spans="1:12" s="35" customFormat="1" ht="15.75" customHeight="1">
      <c r="A372" s="17">
        <v>7</v>
      </c>
      <c r="B372" s="36">
        <v>21</v>
      </c>
      <c r="C372" s="37">
        <v>9</v>
      </c>
      <c r="D372" s="37">
        <v>12</v>
      </c>
      <c r="E372" s="91">
        <v>42</v>
      </c>
      <c r="F372" s="36">
        <v>32</v>
      </c>
      <c r="G372" s="37">
        <v>19</v>
      </c>
      <c r="H372" s="37">
        <v>13</v>
      </c>
      <c r="I372" s="91">
        <v>77</v>
      </c>
      <c r="J372" s="36">
        <v>48</v>
      </c>
      <c r="K372" s="37">
        <v>21</v>
      </c>
      <c r="L372" s="37">
        <v>27</v>
      </c>
    </row>
    <row r="373" spans="1:12" s="35" customFormat="1" ht="15.75" customHeight="1">
      <c r="A373" s="17">
        <v>8</v>
      </c>
      <c r="B373" s="36">
        <v>18</v>
      </c>
      <c r="C373" s="37">
        <v>8</v>
      </c>
      <c r="D373" s="37">
        <v>10</v>
      </c>
      <c r="E373" s="91">
        <v>43</v>
      </c>
      <c r="F373" s="36">
        <v>34</v>
      </c>
      <c r="G373" s="37">
        <v>15</v>
      </c>
      <c r="H373" s="37">
        <v>19</v>
      </c>
      <c r="I373" s="91">
        <v>78</v>
      </c>
      <c r="J373" s="36">
        <v>25</v>
      </c>
      <c r="K373" s="37">
        <v>12</v>
      </c>
      <c r="L373" s="37">
        <v>13</v>
      </c>
    </row>
    <row r="374" spans="1:12" s="35" customFormat="1" ht="18" customHeight="1">
      <c r="A374" s="19">
        <v>9</v>
      </c>
      <c r="B374" s="39">
        <v>8</v>
      </c>
      <c r="C374" s="40">
        <v>2</v>
      </c>
      <c r="D374" s="40">
        <v>6</v>
      </c>
      <c r="E374" s="92">
        <v>44</v>
      </c>
      <c r="F374" s="39">
        <v>24</v>
      </c>
      <c r="G374" s="40">
        <v>13</v>
      </c>
      <c r="H374" s="40">
        <v>11</v>
      </c>
      <c r="I374" s="92">
        <v>79</v>
      </c>
      <c r="J374" s="39">
        <v>22</v>
      </c>
      <c r="K374" s="40">
        <v>6</v>
      </c>
      <c r="L374" s="40">
        <v>16</v>
      </c>
    </row>
    <row r="375" spans="1:12" s="6" customFormat="1" ht="25.5" customHeight="1">
      <c r="A375" s="10" t="s">
        <v>19</v>
      </c>
      <c r="B375" s="44">
        <v>99</v>
      </c>
      <c r="C375" s="44">
        <v>60</v>
      </c>
      <c r="D375" s="44">
        <v>39</v>
      </c>
      <c r="E375" s="98" t="s">
        <v>20</v>
      </c>
      <c r="F375" s="44">
        <v>168</v>
      </c>
      <c r="G375" s="44">
        <v>87</v>
      </c>
      <c r="H375" s="44">
        <v>81</v>
      </c>
      <c r="I375" s="98" t="s">
        <v>21</v>
      </c>
      <c r="J375" s="44">
        <v>104</v>
      </c>
      <c r="K375" s="44">
        <v>45</v>
      </c>
      <c r="L375" s="44">
        <v>59</v>
      </c>
    </row>
    <row r="376" spans="1:12" s="35" customFormat="1" ht="15.75" customHeight="1">
      <c r="A376" s="17">
        <v>10</v>
      </c>
      <c r="B376" s="36">
        <v>25</v>
      </c>
      <c r="C376" s="37">
        <v>19</v>
      </c>
      <c r="D376" s="37">
        <v>6</v>
      </c>
      <c r="E376" s="91">
        <v>45</v>
      </c>
      <c r="F376" s="36">
        <v>32</v>
      </c>
      <c r="G376" s="37">
        <v>16</v>
      </c>
      <c r="H376" s="37">
        <v>16</v>
      </c>
      <c r="I376" s="91">
        <v>80</v>
      </c>
      <c r="J376" s="36">
        <v>24</v>
      </c>
      <c r="K376" s="37">
        <v>13</v>
      </c>
      <c r="L376" s="37">
        <v>11</v>
      </c>
    </row>
    <row r="377" spans="1:12" s="35" customFormat="1" ht="15.75" customHeight="1">
      <c r="A377" s="17">
        <v>11</v>
      </c>
      <c r="B377" s="36">
        <v>22</v>
      </c>
      <c r="C377" s="37">
        <v>16</v>
      </c>
      <c r="D377" s="37">
        <v>6</v>
      </c>
      <c r="E377" s="91">
        <v>46</v>
      </c>
      <c r="F377" s="36">
        <v>35</v>
      </c>
      <c r="G377" s="37">
        <v>20</v>
      </c>
      <c r="H377" s="37">
        <v>15</v>
      </c>
      <c r="I377" s="91">
        <v>81</v>
      </c>
      <c r="J377" s="36">
        <v>22</v>
      </c>
      <c r="K377" s="37">
        <v>11</v>
      </c>
      <c r="L377" s="37">
        <v>11</v>
      </c>
    </row>
    <row r="378" spans="1:12" s="35" customFormat="1" ht="15.75" customHeight="1">
      <c r="A378" s="17">
        <v>12</v>
      </c>
      <c r="B378" s="36">
        <v>19</v>
      </c>
      <c r="C378" s="37">
        <v>13</v>
      </c>
      <c r="D378" s="37">
        <v>6</v>
      </c>
      <c r="E378" s="91">
        <v>47</v>
      </c>
      <c r="F378" s="36">
        <v>27</v>
      </c>
      <c r="G378" s="37">
        <v>13</v>
      </c>
      <c r="H378" s="37">
        <v>14</v>
      </c>
      <c r="I378" s="91">
        <v>82</v>
      </c>
      <c r="J378" s="36">
        <v>19</v>
      </c>
      <c r="K378" s="37">
        <v>7</v>
      </c>
      <c r="L378" s="37">
        <v>12</v>
      </c>
    </row>
    <row r="379" spans="1:12" s="35" customFormat="1" ht="15.75" customHeight="1">
      <c r="A379" s="17">
        <v>13</v>
      </c>
      <c r="B379" s="36">
        <v>16</v>
      </c>
      <c r="C379" s="37">
        <v>6</v>
      </c>
      <c r="D379" s="37">
        <v>10</v>
      </c>
      <c r="E379" s="91">
        <v>48</v>
      </c>
      <c r="F379" s="36">
        <v>28</v>
      </c>
      <c r="G379" s="37">
        <v>18</v>
      </c>
      <c r="H379" s="37">
        <v>10</v>
      </c>
      <c r="I379" s="91">
        <v>83</v>
      </c>
      <c r="J379" s="36">
        <v>24</v>
      </c>
      <c r="K379" s="37">
        <v>7</v>
      </c>
      <c r="L379" s="37">
        <v>17</v>
      </c>
    </row>
    <row r="380" spans="1:12" s="35" customFormat="1" ht="18" customHeight="1">
      <c r="A380" s="19">
        <v>14</v>
      </c>
      <c r="B380" s="39">
        <v>17</v>
      </c>
      <c r="C380" s="40">
        <v>6</v>
      </c>
      <c r="D380" s="40">
        <v>11</v>
      </c>
      <c r="E380" s="92">
        <v>49</v>
      </c>
      <c r="F380" s="39">
        <v>46</v>
      </c>
      <c r="G380" s="40">
        <v>20</v>
      </c>
      <c r="H380" s="40">
        <v>26</v>
      </c>
      <c r="I380" s="92">
        <v>84</v>
      </c>
      <c r="J380" s="39">
        <v>15</v>
      </c>
      <c r="K380" s="40">
        <v>7</v>
      </c>
      <c r="L380" s="40">
        <v>8</v>
      </c>
    </row>
    <row r="381" spans="1:12" s="6" customFormat="1" ht="25.5" customHeight="1">
      <c r="A381" s="10" t="s">
        <v>22</v>
      </c>
      <c r="B381" s="44">
        <v>116</v>
      </c>
      <c r="C381" s="44">
        <v>66</v>
      </c>
      <c r="D381" s="44">
        <v>50</v>
      </c>
      <c r="E381" s="98" t="s">
        <v>23</v>
      </c>
      <c r="F381" s="44">
        <v>216</v>
      </c>
      <c r="G381" s="44">
        <v>115</v>
      </c>
      <c r="H381" s="44">
        <v>101</v>
      </c>
      <c r="I381" s="98" t="s">
        <v>24</v>
      </c>
      <c r="J381" s="44">
        <v>77</v>
      </c>
      <c r="K381" s="44">
        <v>31</v>
      </c>
      <c r="L381" s="44">
        <v>46</v>
      </c>
    </row>
    <row r="382" spans="1:12" s="35" customFormat="1" ht="15.75" customHeight="1">
      <c r="A382" s="17">
        <v>15</v>
      </c>
      <c r="B382" s="36">
        <v>16</v>
      </c>
      <c r="C382" s="37">
        <v>11</v>
      </c>
      <c r="D382" s="37">
        <v>5</v>
      </c>
      <c r="E382" s="91">
        <v>50</v>
      </c>
      <c r="F382" s="36">
        <v>40</v>
      </c>
      <c r="G382" s="37">
        <v>22</v>
      </c>
      <c r="H382" s="37">
        <v>18</v>
      </c>
      <c r="I382" s="91">
        <v>85</v>
      </c>
      <c r="J382" s="36">
        <v>21</v>
      </c>
      <c r="K382" s="37">
        <v>11</v>
      </c>
      <c r="L382" s="37">
        <v>10</v>
      </c>
    </row>
    <row r="383" spans="1:12" s="35" customFormat="1" ht="15.75" customHeight="1">
      <c r="A383" s="17">
        <v>16</v>
      </c>
      <c r="B383" s="36">
        <v>23</v>
      </c>
      <c r="C383" s="37">
        <v>7</v>
      </c>
      <c r="D383" s="37">
        <v>16</v>
      </c>
      <c r="E383" s="91">
        <v>51</v>
      </c>
      <c r="F383" s="36">
        <v>51</v>
      </c>
      <c r="G383" s="37">
        <v>28</v>
      </c>
      <c r="H383" s="37">
        <v>23</v>
      </c>
      <c r="I383" s="91">
        <v>86</v>
      </c>
      <c r="J383" s="36">
        <v>10</v>
      </c>
      <c r="K383" s="37">
        <v>4</v>
      </c>
      <c r="L383" s="37">
        <v>6</v>
      </c>
    </row>
    <row r="384" spans="1:12" s="35" customFormat="1" ht="15.75" customHeight="1">
      <c r="A384" s="17">
        <v>17</v>
      </c>
      <c r="B384" s="36">
        <v>27</v>
      </c>
      <c r="C384" s="37">
        <v>15</v>
      </c>
      <c r="D384" s="37">
        <v>12</v>
      </c>
      <c r="E384" s="91">
        <v>52</v>
      </c>
      <c r="F384" s="36">
        <v>47</v>
      </c>
      <c r="G384" s="37">
        <v>24</v>
      </c>
      <c r="H384" s="37">
        <v>23</v>
      </c>
      <c r="I384" s="91">
        <v>87</v>
      </c>
      <c r="J384" s="36">
        <v>19</v>
      </c>
      <c r="K384" s="37">
        <v>6</v>
      </c>
      <c r="L384" s="37">
        <v>13</v>
      </c>
    </row>
    <row r="385" spans="1:12" s="35" customFormat="1" ht="15.75" customHeight="1">
      <c r="A385" s="17">
        <v>18</v>
      </c>
      <c r="B385" s="36">
        <v>19</v>
      </c>
      <c r="C385" s="37">
        <v>13</v>
      </c>
      <c r="D385" s="37">
        <v>6</v>
      </c>
      <c r="E385" s="91">
        <v>53</v>
      </c>
      <c r="F385" s="36">
        <v>32</v>
      </c>
      <c r="G385" s="37">
        <v>16</v>
      </c>
      <c r="H385" s="37">
        <v>16</v>
      </c>
      <c r="I385" s="91">
        <v>88</v>
      </c>
      <c r="J385" s="36">
        <v>11</v>
      </c>
      <c r="K385" s="37">
        <v>4</v>
      </c>
      <c r="L385" s="37">
        <v>7</v>
      </c>
    </row>
    <row r="386" spans="1:12" s="35" customFormat="1" ht="18" customHeight="1">
      <c r="A386" s="19">
        <v>19</v>
      </c>
      <c r="B386" s="39">
        <v>31</v>
      </c>
      <c r="C386" s="40">
        <v>20</v>
      </c>
      <c r="D386" s="40">
        <v>11</v>
      </c>
      <c r="E386" s="92">
        <v>54</v>
      </c>
      <c r="F386" s="39">
        <v>46</v>
      </c>
      <c r="G386" s="40">
        <v>25</v>
      </c>
      <c r="H386" s="40">
        <v>21</v>
      </c>
      <c r="I386" s="92">
        <v>89</v>
      </c>
      <c r="J386" s="39">
        <v>16</v>
      </c>
      <c r="K386" s="40">
        <v>6</v>
      </c>
      <c r="L386" s="40">
        <v>10</v>
      </c>
    </row>
    <row r="387" spans="1:12" s="6" customFormat="1" ht="25.5" customHeight="1">
      <c r="A387" s="10" t="s">
        <v>25</v>
      </c>
      <c r="B387" s="44">
        <v>128</v>
      </c>
      <c r="C387" s="44">
        <v>64</v>
      </c>
      <c r="D387" s="44">
        <v>64</v>
      </c>
      <c r="E387" s="98" t="s">
        <v>26</v>
      </c>
      <c r="F387" s="44">
        <v>156</v>
      </c>
      <c r="G387" s="44">
        <v>81</v>
      </c>
      <c r="H387" s="44">
        <v>75</v>
      </c>
      <c r="I387" s="98" t="s">
        <v>27</v>
      </c>
      <c r="J387" s="44">
        <v>36</v>
      </c>
      <c r="K387" s="44">
        <v>8</v>
      </c>
      <c r="L387" s="44">
        <v>28</v>
      </c>
    </row>
    <row r="388" spans="1:12" s="35" customFormat="1" ht="15.75" customHeight="1">
      <c r="A388" s="17">
        <v>20</v>
      </c>
      <c r="B388" s="36">
        <v>23</v>
      </c>
      <c r="C388" s="37">
        <v>9</v>
      </c>
      <c r="D388" s="37">
        <v>14</v>
      </c>
      <c r="E388" s="91">
        <v>55</v>
      </c>
      <c r="F388" s="36">
        <v>35</v>
      </c>
      <c r="G388" s="37">
        <v>16</v>
      </c>
      <c r="H388" s="37">
        <v>19</v>
      </c>
      <c r="I388" s="91">
        <v>90</v>
      </c>
      <c r="J388" s="36">
        <v>9</v>
      </c>
      <c r="K388" s="37">
        <v>2</v>
      </c>
      <c r="L388" s="37">
        <v>7</v>
      </c>
    </row>
    <row r="389" spans="1:12" s="35" customFormat="1" ht="15.75" customHeight="1">
      <c r="A389" s="17">
        <v>21</v>
      </c>
      <c r="B389" s="36">
        <v>32</v>
      </c>
      <c r="C389" s="37">
        <v>15</v>
      </c>
      <c r="D389" s="37">
        <v>17</v>
      </c>
      <c r="E389" s="91">
        <v>56</v>
      </c>
      <c r="F389" s="36">
        <v>26</v>
      </c>
      <c r="G389" s="37">
        <v>20</v>
      </c>
      <c r="H389" s="37">
        <v>6</v>
      </c>
      <c r="I389" s="91">
        <v>91</v>
      </c>
      <c r="J389" s="36">
        <v>13</v>
      </c>
      <c r="K389" s="37">
        <v>2</v>
      </c>
      <c r="L389" s="37">
        <v>11</v>
      </c>
    </row>
    <row r="390" spans="1:12" s="35" customFormat="1" ht="15.75" customHeight="1">
      <c r="A390" s="17">
        <v>22</v>
      </c>
      <c r="B390" s="36">
        <v>19</v>
      </c>
      <c r="C390" s="37">
        <v>14</v>
      </c>
      <c r="D390" s="37">
        <v>5</v>
      </c>
      <c r="E390" s="91">
        <v>57</v>
      </c>
      <c r="F390" s="36">
        <v>40</v>
      </c>
      <c r="G390" s="37">
        <v>17</v>
      </c>
      <c r="H390" s="37">
        <v>23</v>
      </c>
      <c r="I390" s="91">
        <v>92</v>
      </c>
      <c r="J390" s="36">
        <v>6</v>
      </c>
      <c r="K390" s="37">
        <v>1</v>
      </c>
      <c r="L390" s="37">
        <v>5</v>
      </c>
    </row>
    <row r="391" spans="1:12" s="35" customFormat="1" ht="15.75" customHeight="1">
      <c r="A391" s="17">
        <v>23</v>
      </c>
      <c r="B391" s="36">
        <v>25</v>
      </c>
      <c r="C391" s="37">
        <v>13</v>
      </c>
      <c r="D391" s="37">
        <v>12</v>
      </c>
      <c r="E391" s="91">
        <v>58</v>
      </c>
      <c r="F391" s="36">
        <v>40</v>
      </c>
      <c r="G391" s="37">
        <v>19</v>
      </c>
      <c r="H391" s="37">
        <v>21</v>
      </c>
      <c r="I391" s="91">
        <v>93</v>
      </c>
      <c r="J391" s="36">
        <v>4</v>
      </c>
      <c r="K391" s="37">
        <v>1</v>
      </c>
      <c r="L391" s="37">
        <v>3</v>
      </c>
    </row>
    <row r="392" spans="1:12" s="35" customFormat="1" ht="18" customHeight="1">
      <c r="A392" s="19">
        <v>24</v>
      </c>
      <c r="B392" s="39">
        <v>29</v>
      </c>
      <c r="C392" s="40">
        <v>13</v>
      </c>
      <c r="D392" s="40">
        <v>16</v>
      </c>
      <c r="E392" s="92">
        <v>59</v>
      </c>
      <c r="F392" s="39">
        <v>15</v>
      </c>
      <c r="G392" s="40">
        <v>9</v>
      </c>
      <c r="H392" s="40">
        <v>6</v>
      </c>
      <c r="I392" s="92">
        <v>94</v>
      </c>
      <c r="J392" s="39">
        <v>4</v>
      </c>
      <c r="K392" s="40">
        <v>2</v>
      </c>
      <c r="L392" s="40">
        <v>2</v>
      </c>
    </row>
    <row r="393" spans="1:12" s="6" customFormat="1" ht="25.5" customHeight="1">
      <c r="A393" s="10" t="s">
        <v>28</v>
      </c>
      <c r="B393" s="44">
        <v>138</v>
      </c>
      <c r="C393" s="44">
        <v>78</v>
      </c>
      <c r="D393" s="44">
        <v>60</v>
      </c>
      <c r="E393" s="98" t="s">
        <v>29</v>
      </c>
      <c r="F393" s="44">
        <v>147</v>
      </c>
      <c r="G393" s="44">
        <v>72</v>
      </c>
      <c r="H393" s="44">
        <v>75</v>
      </c>
      <c r="I393" s="93" t="s">
        <v>30</v>
      </c>
      <c r="J393" s="44">
        <v>13</v>
      </c>
      <c r="K393" s="44">
        <v>2</v>
      </c>
      <c r="L393" s="44">
        <v>11</v>
      </c>
    </row>
    <row r="394" spans="1:12" s="35" customFormat="1" ht="15.75" customHeight="1">
      <c r="A394" s="17">
        <v>25</v>
      </c>
      <c r="B394" s="36">
        <v>31</v>
      </c>
      <c r="C394" s="37">
        <v>21</v>
      </c>
      <c r="D394" s="37">
        <v>10</v>
      </c>
      <c r="E394" s="91">
        <v>60</v>
      </c>
      <c r="F394" s="36">
        <v>24</v>
      </c>
      <c r="G394" s="37">
        <v>11</v>
      </c>
      <c r="H394" s="37">
        <v>13</v>
      </c>
      <c r="I394" s="91">
        <v>95</v>
      </c>
      <c r="J394" s="36">
        <v>6</v>
      </c>
      <c r="K394" s="37">
        <v>1</v>
      </c>
      <c r="L394" s="37">
        <v>5</v>
      </c>
    </row>
    <row r="395" spans="1:12" s="35" customFormat="1" ht="15.75" customHeight="1">
      <c r="A395" s="17">
        <v>26</v>
      </c>
      <c r="B395" s="36">
        <v>25</v>
      </c>
      <c r="C395" s="37">
        <v>13</v>
      </c>
      <c r="D395" s="37">
        <v>12</v>
      </c>
      <c r="E395" s="91">
        <v>61</v>
      </c>
      <c r="F395" s="36">
        <v>32</v>
      </c>
      <c r="G395" s="37">
        <v>16</v>
      </c>
      <c r="H395" s="37">
        <v>16</v>
      </c>
      <c r="I395" s="91">
        <v>96</v>
      </c>
      <c r="J395" s="36">
        <v>2</v>
      </c>
      <c r="K395" s="37">
        <v>1</v>
      </c>
      <c r="L395" s="37">
        <v>1</v>
      </c>
    </row>
    <row r="396" spans="1:12" s="35" customFormat="1" ht="15.75" customHeight="1">
      <c r="A396" s="17">
        <v>27</v>
      </c>
      <c r="B396" s="36">
        <v>22</v>
      </c>
      <c r="C396" s="37">
        <v>13</v>
      </c>
      <c r="D396" s="37">
        <v>9</v>
      </c>
      <c r="E396" s="91">
        <v>62</v>
      </c>
      <c r="F396" s="36">
        <v>35</v>
      </c>
      <c r="G396" s="37">
        <v>16</v>
      </c>
      <c r="H396" s="37">
        <v>19</v>
      </c>
      <c r="I396" s="91">
        <v>97</v>
      </c>
      <c r="J396" s="36">
        <v>3</v>
      </c>
      <c r="K396" s="37">
        <v>0</v>
      </c>
      <c r="L396" s="37">
        <v>3</v>
      </c>
    </row>
    <row r="397" spans="1:12" s="35" customFormat="1" ht="15.75" customHeight="1">
      <c r="A397" s="17">
        <v>28</v>
      </c>
      <c r="B397" s="36">
        <v>37</v>
      </c>
      <c r="C397" s="37">
        <v>24</v>
      </c>
      <c r="D397" s="37">
        <v>13</v>
      </c>
      <c r="E397" s="91">
        <v>63</v>
      </c>
      <c r="F397" s="36">
        <v>24</v>
      </c>
      <c r="G397" s="37">
        <v>12</v>
      </c>
      <c r="H397" s="37">
        <v>12</v>
      </c>
      <c r="I397" s="91">
        <v>98</v>
      </c>
      <c r="J397" s="36">
        <v>2</v>
      </c>
      <c r="K397" s="37">
        <v>0</v>
      </c>
      <c r="L397" s="37">
        <v>2</v>
      </c>
    </row>
    <row r="398" spans="1:12" s="35" customFormat="1" ht="18" customHeight="1">
      <c r="A398" s="19">
        <v>29</v>
      </c>
      <c r="B398" s="39">
        <v>23</v>
      </c>
      <c r="C398" s="40">
        <v>7</v>
      </c>
      <c r="D398" s="40">
        <v>16</v>
      </c>
      <c r="E398" s="92">
        <v>64</v>
      </c>
      <c r="F398" s="39">
        <v>32</v>
      </c>
      <c r="G398" s="40">
        <v>17</v>
      </c>
      <c r="H398" s="40">
        <v>15</v>
      </c>
      <c r="I398" s="91">
        <v>99</v>
      </c>
      <c r="J398" s="36">
        <v>0</v>
      </c>
      <c r="K398" s="37">
        <v>0</v>
      </c>
      <c r="L398" s="37">
        <v>0</v>
      </c>
    </row>
    <row r="399" spans="1:12" s="6" customFormat="1" ht="25.5" customHeight="1">
      <c r="A399" s="10" t="s">
        <v>31</v>
      </c>
      <c r="B399" s="44">
        <v>155</v>
      </c>
      <c r="C399" s="44">
        <v>74</v>
      </c>
      <c r="D399" s="44">
        <v>81</v>
      </c>
      <c r="E399" s="98" t="s">
        <v>32</v>
      </c>
      <c r="F399" s="44">
        <v>147</v>
      </c>
      <c r="G399" s="44">
        <v>72</v>
      </c>
      <c r="H399" s="44">
        <v>75</v>
      </c>
      <c r="I399" s="95">
        <v>100</v>
      </c>
      <c r="J399" s="47">
        <v>0</v>
      </c>
      <c r="K399" s="48">
        <v>0</v>
      </c>
      <c r="L399" s="48">
        <v>0</v>
      </c>
    </row>
    <row r="400" spans="1:12" s="35" customFormat="1" ht="15.75" customHeight="1">
      <c r="A400" s="17">
        <v>30</v>
      </c>
      <c r="B400" s="36">
        <v>30</v>
      </c>
      <c r="C400" s="37">
        <v>14</v>
      </c>
      <c r="D400" s="37">
        <v>16</v>
      </c>
      <c r="E400" s="91">
        <v>65</v>
      </c>
      <c r="F400" s="36">
        <v>27</v>
      </c>
      <c r="G400" s="37">
        <v>11</v>
      </c>
      <c r="H400" s="37">
        <v>16</v>
      </c>
      <c r="I400" s="91">
        <v>101</v>
      </c>
      <c r="J400" s="36">
        <v>0</v>
      </c>
      <c r="K400" s="37">
        <v>0</v>
      </c>
      <c r="L400" s="37">
        <v>0</v>
      </c>
    </row>
    <row r="401" spans="1:13" s="35" customFormat="1" ht="15.75" customHeight="1">
      <c r="A401" s="17">
        <v>31</v>
      </c>
      <c r="B401" s="36">
        <v>33</v>
      </c>
      <c r="C401" s="37">
        <v>18</v>
      </c>
      <c r="D401" s="37">
        <v>15</v>
      </c>
      <c r="E401" s="91">
        <v>66</v>
      </c>
      <c r="F401" s="36">
        <v>40</v>
      </c>
      <c r="G401" s="37">
        <v>21</v>
      </c>
      <c r="H401" s="37">
        <v>19</v>
      </c>
      <c r="I401" s="91">
        <v>102</v>
      </c>
      <c r="J401" s="36">
        <v>0</v>
      </c>
      <c r="K401" s="37">
        <v>0</v>
      </c>
      <c r="L401" s="37">
        <v>0</v>
      </c>
    </row>
    <row r="402" spans="1:13" s="35" customFormat="1" ht="15.75" customHeight="1">
      <c r="A402" s="17">
        <v>32</v>
      </c>
      <c r="B402" s="36">
        <v>31</v>
      </c>
      <c r="C402" s="37">
        <v>14</v>
      </c>
      <c r="D402" s="37">
        <v>17</v>
      </c>
      <c r="E402" s="91">
        <v>67</v>
      </c>
      <c r="F402" s="36">
        <v>26</v>
      </c>
      <c r="G402" s="37">
        <v>15</v>
      </c>
      <c r="H402" s="37">
        <v>11</v>
      </c>
      <c r="I402" s="91">
        <v>103</v>
      </c>
      <c r="J402" s="36">
        <v>0</v>
      </c>
      <c r="K402" s="37">
        <v>0</v>
      </c>
      <c r="L402" s="37">
        <v>0</v>
      </c>
    </row>
    <row r="403" spans="1:13" s="35" customFormat="1" ht="15.75" customHeight="1">
      <c r="A403" s="17">
        <v>33</v>
      </c>
      <c r="B403" s="36">
        <v>32</v>
      </c>
      <c r="C403" s="37">
        <v>11</v>
      </c>
      <c r="D403" s="37">
        <v>21</v>
      </c>
      <c r="E403" s="91">
        <v>68</v>
      </c>
      <c r="F403" s="36">
        <v>27</v>
      </c>
      <c r="G403" s="37">
        <v>14</v>
      </c>
      <c r="H403" s="37">
        <v>13</v>
      </c>
      <c r="I403" s="96" t="s">
        <v>33</v>
      </c>
      <c r="J403" s="39">
        <v>0</v>
      </c>
      <c r="K403" s="40">
        <v>0</v>
      </c>
      <c r="L403" s="40">
        <v>0</v>
      </c>
    </row>
    <row r="404" spans="1:13" s="35" customFormat="1" ht="21" customHeight="1" thickBot="1">
      <c r="A404" s="32">
        <v>34</v>
      </c>
      <c r="B404" s="36">
        <v>29</v>
      </c>
      <c r="C404" s="37">
        <v>17</v>
      </c>
      <c r="D404" s="37">
        <v>12</v>
      </c>
      <c r="E404" s="91">
        <v>69</v>
      </c>
      <c r="F404" s="36">
        <v>27</v>
      </c>
      <c r="G404" s="37">
        <v>11</v>
      </c>
      <c r="H404" s="37">
        <v>16</v>
      </c>
      <c r="I404" s="107" t="s">
        <v>5</v>
      </c>
      <c r="J404" s="47">
        <v>2556</v>
      </c>
      <c r="K404" s="47">
        <v>1259</v>
      </c>
      <c r="L404" s="47">
        <v>1297</v>
      </c>
    </row>
    <row r="405" spans="1:13" s="58" customFormat="1" ht="24" customHeight="1" thickTop="1" thickBot="1">
      <c r="A405" s="53" t="s">
        <v>34</v>
      </c>
      <c r="B405" s="115">
        <v>277</v>
      </c>
      <c r="C405" s="116">
        <v>141</v>
      </c>
      <c r="D405" s="197">
        <v>136</v>
      </c>
      <c r="E405" s="120" t="s">
        <v>36</v>
      </c>
      <c r="F405" s="116">
        <v>1540</v>
      </c>
      <c r="G405" s="116">
        <v>799</v>
      </c>
      <c r="H405" s="197">
        <v>741</v>
      </c>
      <c r="I405" s="123" t="s">
        <v>37</v>
      </c>
      <c r="J405" s="116">
        <v>739</v>
      </c>
      <c r="K405" s="116">
        <v>319</v>
      </c>
      <c r="L405" s="116">
        <v>420</v>
      </c>
    </row>
    <row r="406" spans="1:13" s="31" customFormat="1" ht="24" customHeight="1" thickBot="1">
      <c r="A406" s="24"/>
      <c r="B406" s="25" t="s">
        <v>39</v>
      </c>
      <c r="C406" s="26"/>
      <c r="D406" s="27"/>
      <c r="E406" s="28"/>
      <c r="F406" s="29"/>
      <c r="G406" s="59" t="s">
        <v>165</v>
      </c>
      <c r="H406" s="29"/>
      <c r="I406" s="28"/>
      <c r="J406" s="29"/>
      <c r="K406" s="23" t="s">
        <v>128</v>
      </c>
      <c r="L406" s="30"/>
      <c r="M406" s="35"/>
    </row>
    <row r="407" spans="1:13" s="4" customFormat="1" ht="21" customHeight="1">
      <c r="A407" s="11" t="s">
        <v>1</v>
      </c>
      <c r="B407" s="8" t="s">
        <v>2</v>
      </c>
      <c r="C407" s="8" t="s">
        <v>3</v>
      </c>
      <c r="D407" s="9" t="s">
        <v>4</v>
      </c>
      <c r="E407" s="11" t="s">
        <v>1</v>
      </c>
      <c r="F407" s="8" t="s">
        <v>2</v>
      </c>
      <c r="G407" s="8" t="s">
        <v>3</v>
      </c>
      <c r="H407" s="9" t="s">
        <v>4</v>
      </c>
      <c r="I407" s="11" t="s">
        <v>1</v>
      </c>
      <c r="J407" s="8" t="s">
        <v>2</v>
      </c>
      <c r="K407" s="8" t="s">
        <v>3</v>
      </c>
      <c r="L407" s="16" t="s">
        <v>4</v>
      </c>
    </row>
    <row r="408" spans="1:13" s="6" customFormat="1" ht="25.5" customHeight="1">
      <c r="A408" s="10" t="s">
        <v>6</v>
      </c>
      <c r="B408" s="44">
        <v>4</v>
      </c>
      <c r="C408" s="44">
        <v>2</v>
      </c>
      <c r="D408" s="44">
        <v>2</v>
      </c>
      <c r="E408" s="98" t="s">
        <v>7</v>
      </c>
      <c r="F408" s="44">
        <v>11</v>
      </c>
      <c r="G408" s="44">
        <v>3</v>
      </c>
      <c r="H408" s="44">
        <v>8</v>
      </c>
      <c r="I408" s="98" t="s">
        <v>8</v>
      </c>
      <c r="J408" s="44">
        <v>25</v>
      </c>
      <c r="K408" s="44">
        <v>11</v>
      </c>
      <c r="L408" s="44">
        <v>14</v>
      </c>
    </row>
    <row r="409" spans="1:13" s="35" customFormat="1" ht="15.75" customHeight="1">
      <c r="A409" s="17">
        <v>0</v>
      </c>
      <c r="B409" s="36">
        <v>0</v>
      </c>
      <c r="C409" s="37">
        <v>0</v>
      </c>
      <c r="D409" s="37">
        <v>0</v>
      </c>
      <c r="E409" s="91">
        <v>35</v>
      </c>
      <c r="F409" s="36">
        <v>2</v>
      </c>
      <c r="G409" s="37">
        <v>1</v>
      </c>
      <c r="H409" s="37">
        <v>1</v>
      </c>
      <c r="I409" s="91">
        <v>70</v>
      </c>
      <c r="J409" s="36">
        <v>6</v>
      </c>
      <c r="K409" s="37">
        <v>1</v>
      </c>
      <c r="L409" s="37">
        <v>5</v>
      </c>
    </row>
    <row r="410" spans="1:13" s="35" customFormat="1" ht="15.75" customHeight="1">
      <c r="A410" s="17">
        <v>1</v>
      </c>
      <c r="B410" s="36">
        <v>1</v>
      </c>
      <c r="C410" s="37">
        <v>0</v>
      </c>
      <c r="D410" s="37">
        <v>1</v>
      </c>
      <c r="E410" s="91">
        <v>36</v>
      </c>
      <c r="F410" s="36">
        <v>2</v>
      </c>
      <c r="G410" s="37">
        <v>1</v>
      </c>
      <c r="H410" s="37">
        <v>1</v>
      </c>
      <c r="I410" s="91">
        <v>71</v>
      </c>
      <c r="J410" s="36">
        <v>8</v>
      </c>
      <c r="K410" s="37">
        <v>5</v>
      </c>
      <c r="L410" s="37">
        <v>3</v>
      </c>
    </row>
    <row r="411" spans="1:13" s="35" customFormat="1" ht="15.75" customHeight="1">
      <c r="A411" s="17">
        <v>2</v>
      </c>
      <c r="B411" s="36">
        <v>0</v>
      </c>
      <c r="C411" s="37">
        <v>0</v>
      </c>
      <c r="D411" s="37">
        <v>0</v>
      </c>
      <c r="E411" s="91">
        <v>37</v>
      </c>
      <c r="F411" s="36">
        <v>3</v>
      </c>
      <c r="G411" s="37">
        <v>1</v>
      </c>
      <c r="H411" s="37">
        <v>2</v>
      </c>
      <c r="I411" s="91">
        <v>72</v>
      </c>
      <c r="J411" s="36">
        <v>5</v>
      </c>
      <c r="K411" s="37">
        <v>2</v>
      </c>
      <c r="L411" s="37">
        <v>3</v>
      </c>
    </row>
    <row r="412" spans="1:13" s="35" customFormat="1" ht="15.75" customHeight="1">
      <c r="A412" s="17">
        <v>3</v>
      </c>
      <c r="B412" s="36">
        <v>3</v>
      </c>
      <c r="C412" s="37">
        <v>2</v>
      </c>
      <c r="D412" s="37">
        <v>1</v>
      </c>
      <c r="E412" s="91">
        <v>38</v>
      </c>
      <c r="F412" s="36">
        <v>3</v>
      </c>
      <c r="G412" s="37">
        <v>0</v>
      </c>
      <c r="H412" s="37">
        <v>3</v>
      </c>
      <c r="I412" s="91">
        <v>73</v>
      </c>
      <c r="J412" s="36">
        <v>2</v>
      </c>
      <c r="K412" s="37">
        <v>1</v>
      </c>
      <c r="L412" s="37">
        <v>1</v>
      </c>
    </row>
    <row r="413" spans="1:13" s="35" customFormat="1" ht="18" customHeight="1">
      <c r="A413" s="19">
        <v>4</v>
      </c>
      <c r="B413" s="105">
        <v>0</v>
      </c>
      <c r="C413" s="40">
        <v>0</v>
      </c>
      <c r="D413" s="40">
        <v>0</v>
      </c>
      <c r="E413" s="92">
        <v>39</v>
      </c>
      <c r="F413" s="39">
        <v>1</v>
      </c>
      <c r="G413" s="40">
        <v>0</v>
      </c>
      <c r="H413" s="40">
        <v>1</v>
      </c>
      <c r="I413" s="92">
        <v>74</v>
      </c>
      <c r="J413" s="39">
        <v>4</v>
      </c>
      <c r="K413" s="40">
        <v>2</v>
      </c>
      <c r="L413" s="40">
        <v>2</v>
      </c>
    </row>
    <row r="414" spans="1:13" s="6" customFormat="1" ht="25.5" customHeight="1">
      <c r="A414" s="10" t="s">
        <v>10</v>
      </c>
      <c r="B414" s="44">
        <v>9</v>
      </c>
      <c r="C414" s="44">
        <v>5</v>
      </c>
      <c r="D414" s="44">
        <v>4</v>
      </c>
      <c r="E414" s="98" t="s">
        <v>11</v>
      </c>
      <c r="F414" s="44">
        <v>14</v>
      </c>
      <c r="G414" s="44">
        <v>7</v>
      </c>
      <c r="H414" s="44">
        <v>7</v>
      </c>
      <c r="I414" s="98" t="s">
        <v>12</v>
      </c>
      <c r="J414" s="44">
        <v>30</v>
      </c>
      <c r="K414" s="44">
        <v>16</v>
      </c>
      <c r="L414" s="44">
        <v>14</v>
      </c>
    </row>
    <row r="415" spans="1:13" s="35" customFormat="1" ht="15.75" customHeight="1">
      <c r="A415" s="17">
        <v>5</v>
      </c>
      <c r="B415" s="36">
        <v>4</v>
      </c>
      <c r="C415" s="37">
        <v>3</v>
      </c>
      <c r="D415" s="37">
        <v>1</v>
      </c>
      <c r="E415" s="91">
        <v>40</v>
      </c>
      <c r="F415" s="36">
        <v>3</v>
      </c>
      <c r="G415" s="37">
        <v>2</v>
      </c>
      <c r="H415" s="37">
        <v>1</v>
      </c>
      <c r="I415" s="91">
        <v>75</v>
      </c>
      <c r="J415" s="36">
        <v>5</v>
      </c>
      <c r="K415" s="37">
        <v>2</v>
      </c>
      <c r="L415" s="37">
        <v>3</v>
      </c>
    </row>
    <row r="416" spans="1:13" s="35" customFormat="1" ht="15.75" customHeight="1">
      <c r="A416" s="17">
        <v>6</v>
      </c>
      <c r="B416" s="36">
        <v>0</v>
      </c>
      <c r="C416" s="37">
        <v>0</v>
      </c>
      <c r="D416" s="37">
        <v>0</v>
      </c>
      <c r="E416" s="91">
        <v>41</v>
      </c>
      <c r="F416" s="36">
        <v>3</v>
      </c>
      <c r="G416" s="37">
        <v>2</v>
      </c>
      <c r="H416" s="37">
        <v>1</v>
      </c>
      <c r="I416" s="91">
        <v>76</v>
      </c>
      <c r="J416" s="36">
        <v>5</v>
      </c>
      <c r="K416" s="37">
        <v>3</v>
      </c>
      <c r="L416" s="37">
        <v>2</v>
      </c>
    </row>
    <row r="417" spans="1:12" s="35" customFormat="1" ht="15.75" customHeight="1">
      <c r="A417" s="17">
        <v>7</v>
      </c>
      <c r="B417" s="36">
        <v>1</v>
      </c>
      <c r="C417" s="37">
        <v>1</v>
      </c>
      <c r="D417" s="37">
        <v>0</v>
      </c>
      <c r="E417" s="91">
        <v>42</v>
      </c>
      <c r="F417" s="36">
        <v>3</v>
      </c>
      <c r="G417" s="37">
        <v>2</v>
      </c>
      <c r="H417" s="37">
        <v>1</v>
      </c>
      <c r="I417" s="91">
        <v>77</v>
      </c>
      <c r="J417" s="36">
        <v>7</v>
      </c>
      <c r="K417" s="37">
        <v>3</v>
      </c>
      <c r="L417" s="37">
        <v>4</v>
      </c>
    </row>
    <row r="418" spans="1:12" s="35" customFormat="1" ht="15.75" customHeight="1">
      <c r="A418" s="17">
        <v>8</v>
      </c>
      <c r="B418" s="36">
        <v>3</v>
      </c>
      <c r="C418" s="37">
        <v>1</v>
      </c>
      <c r="D418" s="37">
        <v>2</v>
      </c>
      <c r="E418" s="91">
        <v>43</v>
      </c>
      <c r="F418" s="36">
        <v>1</v>
      </c>
      <c r="G418" s="37">
        <v>0</v>
      </c>
      <c r="H418" s="37">
        <v>1</v>
      </c>
      <c r="I418" s="91">
        <v>78</v>
      </c>
      <c r="J418" s="36">
        <v>8</v>
      </c>
      <c r="K418" s="37">
        <v>6</v>
      </c>
      <c r="L418" s="37">
        <v>2</v>
      </c>
    </row>
    <row r="419" spans="1:12" s="35" customFormat="1" ht="18" customHeight="1">
      <c r="A419" s="19">
        <v>9</v>
      </c>
      <c r="B419" s="39">
        <v>1</v>
      </c>
      <c r="C419" s="40">
        <v>0</v>
      </c>
      <c r="D419" s="40">
        <v>1</v>
      </c>
      <c r="E419" s="92">
        <v>44</v>
      </c>
      <c r="F419" s="39">
        <v>4</v>
      </c>
      <c r="G419" s="40">
        <v>1</v>
      </c>
      <c r="H419" s="40">
        <v>3</v>
      </c>
      <c r="I419" s="92">
        <v>79</v>
      </c>
      <c r="J419" s="39">
        <v>5</v>
      </c>
      <c r="K419" s="40">
        <v>2</v>
      </c>
      <c r="L419" s="40">
        <v>3</v>
      </c>
    </row>
    <row r="420" spans="1:12" s="6" customFormat="1" ht="25.5" customHeight="1">
      <c r="A420" s="10" t="s">
        <v>19</v>
      </c>
      <c r="B420" s="44">
        <v>13</v>
      </c>
      <c r="C420" s="44">
        <v>8</v>
      </c>
      <c r="D420" s="44">
        <v>5</v>
      </c>
      <c r="E420" s="98" t="s">
        <v>20</v>
      </c>
      <c r="F420" s="44">
        <v>16</v>
      </c>
      <c r="G420" s="44">
        <v>10</v>
      </c>
      <c r="H420" s="44">
        <v>6</v>
      </c>
      <c r="I420" s="98" t="s">
        <v>21</v>
      </c>
      <c r="J420" s="44">
        <v>20</v>
      </c>
      <c r="K420" s="44">
        <v>12</v>
      </c>
      <c r="L420" s="44">
        <v>8</v>
      </c>
    </row>
    <row r="421" spans="1:12" s="35" customFormat="1" ht="15.75" customHeight="1">
      <c r="A421" s="17">
        <v>10</v>
      </c>
      <c r="B421" s="36">
        <v>2</v>
      </c>
      <c r="C421" s="37">
        <v>2</v>
      </c>
      <c r="D421" s="37">
        <v>0</v>
      </c>
      <c r="E421" s="91">
        <v>45</v>
      </c>
      <c r="F421" s="36">
        <v>2</v>
      </c>
      <c r="G421" s="37">
        <v>2</v>
      </c>
      <c r="H421" s="37">
        <v>0</v>
      </c>
      <c r="I421" s="91">
        <v>80</v>
      </c>
      <c r="J421" s="36">
        <v>4</v>
      </c>
      <c r="K421" s="37">
        <v>1</v>
      </c>
      <c r="L421" s="37">
        <v>3</v>
      </c>
    </row>
    <row r="422" spans="1:12" s="35" customFormat="1" ht="15.75" customHeight="1">
      <c r="A422" s="17">
        <v>11</v>
      </c>
      <c r="B422" s="36">
        <v>3</v>
      </c>
      <c r="C422" s="37">
        <v>3</v>
      </c>
      <c r="D422" s="37">
        <v>0</v>
      </c>
      <c r="E422" s="91">
        <v>46</v>
      </c>
      <c r="F422" s="36">
        <v>3</v>
      </c>
      <c r="G422" s="37">
        <v>2</v>
      </c>
      <c r="H422" s="37">
        <v>1</v>
      </c>
      <c r="I422" s="91">
        <v>81</v>
      </c>
      <c r="J422" s="36">
        <v>7</v>
      </c>
      <c r="K422" s="37">
        <v>5</v>
      </c>
      <c r="L422" s="37">
        <v>2</v>
      </c>
    </row>
    <row r="423" spans="1:12" s="35" customFormat="1" ht="15.75" customHeight="1">
      <c r="A423" s="17">
        <v>12</v>
      </c>
      <c r="B423" s="36">
        <v>2</v>
      </c>
      <c r="C423" s="37">
        <v>1</v>
      </c>
      <c r="D423" s="37">
        <v>1</v>
      </c>
      <c r="E423" s="91">
        <v>47</v>
      </c>
      <c r="F423" s="36">
        <v>4</v>
      </c>
      <c r="G423" s="37">
        <v>2</v>
      </c>
      <c r="H423" s="37">
        <v>2</v>
      </c>
      <c r="I423" s="91">
        <v>82</v>
      </c>
      <c r="J423" s="36">
        <v>4</v>
      </c>
      <c r="K423" s="37">
        <v>2</v>
      </c>
      <c r="L423" s="37">
        <v>2</v>
      </c>
    </row>
    <row r="424" spans="1:12" s="35" customFormat="1" ht="15.75" customHeight="1">
      <c r="A424" s="17">
        <v>13</v>
      </c>
      <c r="B424" s="36">
        <v>3</v>
      </c>
      <c r="C424" s="37">
        <v>1</v>
      </c>
      <c r="D424" s="37">
        <v>2</v>
      </c>
      <c r="E424" s="91">
        <v>48</v>
      </c>
      <c r="F424" s="36">
        <v>1</v>
      </c>
      <c r="G424" s="37">
        <v>0</v>
      </c>
      <c r="H424" s="37">
        <v>1</v>
      </c>
      <c r="I424" s="91">
        <v>83</v>
      </c>
      <c r="J424" s="36">
        <v>2</v>
      </c>
      <c r="K424" s="37">
        <v>2</v>
      </c>
      <c r="L424" s="37">
        <v>0</v>
      </c>
    </row>
    <row r="425" spans="1:12" s="35" customFormat="1" ht="18" customHeight="1">
      <c r="A425" s="19">
        <v>14</v>
      </c>
      <c r="B425" s="39">
        <v>3</v>
      </c>
      <c r="C425" s="40">
        <v>1</v>
      </c>
      <c r="D425" s="40">
        <v>2</v>
      </c>
      <c r="E425" s="92">
        <v>49</v>
      </c>
      <c r="F425" s="39">
        <v>6</v>
      </c>
      <c r="G425" s="40">
        <v>4</v>
      </c>
      <c r="H425" s="40">
        <v>2</v>
      </c>
      <c r="I425" s="92">
        <v>84</v>
      </c>
      <c r="J425" s="39">
        <v>3</v>
      </c>
      <c r="K425" s="40">
        <v>2</v>
      </c>
      <c r="L425" s="40">
        <v>1</v>
      </c>
    </row>
    <row r="426" spans="1:12" s="6" customFormat="1" ht="25.5" customHeight="1">
      <c r="A426" s="10" t="s">
        <v>22</v>
      </c>
      <c r="B426" s="44">
        <v>16</v>
      </c>
      <c r="C426" s="44">
        <v>11</v>
      </c>
      <c r="D426" s="44">
        <v>5</v>
      </c>
      <c r="E426" s="98" t="s">
        <v>23</v>
      </c>
      <c r="F426" s="44">
        <v>21</v>
      </c>
      <c r="G426" s="44">
        <v>12</v>
      </c>
      <c r="H426" s="44">
        <v>9</v>
      </c>
      <c r="I426" s="98" t="s">
        <v>24</v>
      </c>
      <c r="J426" s="44">
        <v>8</v>
      </c>
      <c r="K426" s="44">
        <v>4</v>
      </c>
      <c r="L426" s="44">
        <v>4</v>
      </c>
    </row>
    <row r="427" spans="1:12" s="35" customFormat="1" ht="15.75" customHeight="1">
      <c r="A427" s="17">
        <v>15</v>
      </c>
      <c r="B427" s="36">
        <v>4</v>
      </c>
      <c r="C427" s="37">
        <v>4</v>
      </c>
      <c r="D427" s="37">
        <v>0</v>
      </c>
      <c r="E427" s="91">
        <v>50</v>
      </c>
      <c r="F427" s="36">
        <v>2</v>
      </c>
      <c r="G427" s="37">
        <v>2</v>
      </c>
      <c r="H427" s="37">
        <v>0</v>
      </c>
      <c r="I427" s="91">
        <v>85</v>
      </c>
      <c r="J427" s="36">
        <v>1</v>
      </c>
      <c r="K427" s="37">
        <v>0</v>
      </c>
      <c r="L427" s="37">
        <v>1</v>
      </c>
    </row>
    <row r="428" spans="1:12" s="35" customFormat="1" ht="15.75" customHeight="1">
      <c r="A428" s="17">
        <v>16</v>
      </c>
      <c r="B428" s="36">
        <v>0</v>
      </c>
      <c r="C428" s="37">
        <v>0</v>
      </c>
      <c r="D428" s="37">
        <v>0</v>
      </c>
      <c r="E428" s="91">
        <v>51</v>
      </c>
      <c r="F428" s="36">
        <v>3</v>
      </c>
      <c r="G428" s="37">
        <v>1</v>
      </c>
      <c r="H428" s="37">
        <v>2</v>
      </c>
      <c r="I428" s="91">
        <v>86</v>
      </c>
      <c r="J428" s="36">
        <v>2</v>
      </c>
      <c r="K428" s="37">
        <v>2</v>
      </c>
      <c r="L428" s="37">
        <v>0</v>
      </c>
    </row>
    <row r="429" spans="1:12" s="35" customFormat="1" ht="15.75" customHeight="1">
      <c r="A429" s="17">
        <v>17</v>
      </c>
      <c r="B429" s="36">
        <v>6</v>
      </c>
      <c r="C429" s="37">
        <v>5</v>
      </c>
      <c r="D429" s="37">
        <v>1</v>
      </c>
      <c r="E429" s="91">
        <v>52</v>
      </c>
      <c r="F429" s="36">
        <v>8</v>
      </c>
      <c r="G429" s="37">
        <v>4</v>
      </c>
      <c r="H429" s="37">
        <v>4</v>
      </c>
      <c r="I429" s="91">
        <v>87</v>
      </c>
      <c r="J429" s="36">
        <v>0</v>
      </c>
      <c r="K429" s="37">
        <v>0</v>
      </c>
      <c r="L429" s="37">
        <v>0</v>
      </c>
    </row>
    <row r="430" spans="1:12" s="35" customFormat="1" ht="15.75" customHeight="1">
      <c r="A430" s="17">
        <v>18</v>
      </c>
      <c r="B430" s="36">
        <v>1</v>
      </c>
      <c r="C430" s="37">
        <v>0</v>
      </c>
      <c r="D430" s="37">
        <v>1</v>
      </c>
      <c r="E430" s="91">
        <v>53</v>
      </c>
      <c r="F430" s="36">
        <v>7</v>
      </c>
      <c r="G430" s="37">
        <v>4</v>
      </c>
      <c r="H430" s="37">
        <v>3</v>
      </c>
      <c r="I430" s="91">
        <v>88</v>
      </c>
      <c r="J430" s="36">
        <v>1</v>
      </c>
      <c r="K430" s="37">
        <v>0</v>
      </c>
      <c r="L430" s="37">
        <v>1</v>
      </c>
    </row>
    <row r="431" spans="1:12" s="35" customFormat="1" ht="18" customHeight="1">
      <c r="A431" s="19">
        <v>19</v>
      </c>
      <c r="B431" s="39">
        <v>5</v>
      </c>
      <c r="C431" s="40">
        <v>2</v>
      </c>
      <c r="D431" s="40">
        <v>3</v>
      </c>
      <c r="E431" s="92">
        <v>54</v>
      </c>
      <c r="F431" s="39">
        <v>1</v>
      </c>
      <c r="G431" s="40">
        <v>1</v>
      </c>
      <c r="H431" s="40">
        <v>0</v>
      </c>
      <c r="I431" s="92">
        <v>89</v>
      </c>
      <c r="J431" s="39">
        <v>4</v>
      </c>
      <c r="K431" s="40">
        <v>2</v>
      </c>
      <c r="L431" s="40">
        <v>2</v>
      </c>
    </row>
    <row r="432" spans="1:12" s="6" customFormat="1" ht="25.5" customHeight="1">
      <c r="A432" s="10" t="s">
        <v>25</v>
      </c>
      <c r="B432" s="44">
        <v>13</v>
      </c>
      <c r="C432" s="44">
        <v>7</v>
      </c>
      <c r="D432" s="44">
        <v>6</v>
      </c>
      <c r="E432" s="98" t="s">
        <v>26</v>
      </c>
      <c r="F432" s="44">
        <v>27</v>
      </c>
      <c r="G432" s="44">
        <v>12</v>
      </c>
      <c r="H432" s="44">
        <v>15</v>
      </c>
      <c r="I432" s="98" t="s">
        <v>27</v>
      </c>
      <c r="J432" s="44">
        <v>14</v>
      </c>
      <c r="K432" s="44">
        <v>2</v>
      </c>
      <c r="L432" s="44">
        <v>12</v>
      </c>
    </row>
    <row r="433" spans="1:12" s="35" customFormat="1" ht="15.75" customHeight="1">
      <c r="A433" s="17">
        <v>20</v>
      </c>
      <c r="B433" s="36">
        <v>1</v>
      </c>
      <c r="C433" s="37">
        <v>0</v>
      </c>
      <c r="D433" s="37">
        <v>1</v>
      </c>
      <c r="E433" s="91">
        <v>55</v>
      </c>
      <c r="F433" s="36">
        <v>8</v>
      </c>
      <c r="G433" s="37">
        <v>5</v>
      </c>
      <c r="H433" s="37">
        <v>3</v>
      </c>
      <c r="I433" s="91">
        <v>90</v>
      </c>
      <c r="J433" s="36">
        <v>3</v>
      </c>
      <c r="K433" s="37">
        <v>1</v>
      </c>
      <c r="L433" s="37">
        <v>2</v>
      </c>
    </row>
    <row r="434" spans="1:12" s="35" customFormat="1" ht="15.75" customHeight="1">
      <c r="A434" s="17">
        <v>21</v>
      </c>
      <c r="B434" s="36">
        <v>5</v>
      </c>
      <c r="C434" s="37">
        <v>2</v>
      </c>
      <c r="D434" s="37">
        <v>3</v>
      </c>
      <c r="E434" s="91">
        <v>56</v>
      </c>
      <c r="F434" s="36">
        <v>4</v>
      </c>
      <c r="G434" s="37">
        <v>2</v>
      </c>
      <c r="H434" s="37">
        <v>2</v>
      </c>
      <c r="I434" s="91">
        <v>91</v>
      </c>
      <c r="J434" s="36">
        <v>2</v>
      </c>
      <c r="K434" s="37">
        <v>0</v>
      </c>
      <c r="L434" s="37">
        <v>2</v>
      </c>
    </row>
    <row r="435" spans="1:12" s="35" customFormat="1" ht="15.75" customHeight="1">
      <c r="A435" s="17">
        <v>22</v>
      </c>
      <c r="B435" s="36">
        <v>2</v>
      </c>
      <c r="C435" s="37">
        <v>2</v>
      </c>
      <c r="D435" s="37">
        <v>0</v>
      </c>
      <c r="E435" s="91">
        <v>57</v>
      </c>
      <c r="F435" s="36">
        <v>6</v>
      </c>
      <c r="G435" s="37">
        <v>3</v>
      </c>
      <c r="H435" s="37">
        <v>3</v>
      </c>
      <c r="I435" s="91">
        <v>92</v>
      </c>
      <c r="J435" s="36">
        <v>3</v>
      </c>
      <c r="K435" s="37">
        <v>0</v>
      </c>
      <c r="L435" s="37">
        <v>3</v>
      </c>
    </row>
    <row r="436" spans="1:12" s="35" customFormat="1" ht="15.75" customHeight="1">
      <c r="A436" s="17">
        <v>23</v>
      </c>
      <c r="B436" s="36">
        <v>1</v>
      </c>
      <c r="C436" s="37">
        <v>1</v>
      </c>
      <c r="D436" s="37">
        <v>0</v>
      </c>
      <c r="E436" s="91">
        <v>58</v>
      </c>
      <c r="F436" s="36">
        <v>7</v>
      </c>
      <c r="G436" s="37">
        <v>1</v>
      </c>
      <c r="H436" s="37">
        <v>6</v>
      </c>
      <c r="I436" s="91">
        <v>93</v>
      </c>
      <c r="J436" s="36">
        <v>3</v>
      </c>
      <c r="K436" s="37">
        <v>0</v>
      </c>
      <c r="L436" s="37">
        <v>3</v>
      </c>
    </row>
    <row r="437" spans="1:12" s="35" customFormat="1" ht="18" customHeight="1">
      <c r="A437" s="19">
        <v>24</v>
      </c>
      <c r="B437" s="39">
        <v>4</v>
      </c>
      <c r="C437" s="40">
        <v>2</v>
      </c>
      <c r="D437" s="40">
        <v>2</v>
      </c>
      <c r="E437" s="92">
        <v>59</v>
      </c>
      <c r="F437" s="39">
        <v>2</v>
      </c>
      <c r="G437" s="40">
        <v>1</v>
      </c>
      <c r="H437" s="40">
        <v>1</v>
      </c>
      <c r="I437" s="92">
        <v>94</v>
      </c>
      <c r="J437" s="39">
        <v>3</v>
      </c>
      <c r="K437" s="40">
        <v>1</v>
      </c>
      <c r="L437" s="40">
        <v>2</v>
      </c>
    </row>
    <row r="438" spans="1:12" s="6" customFormat="1" ht="25.5" customHeight="1">
      <c r="A438" s="10" t="s">
        <v>28</v>
      </c>
      <c r="B438" s="44">
        <v>14</v>
      </c>
      <c r="C438" s="44">
        <v>9</v>
      </c>
      <c r="D438" s="44">
        <v>5</v>
      </c>
      <c r="E438" s="98" t="s">
        <v>29</v>
      </c>
      <c r="F438" s="44">
        <v>20</v>
      </c>
      <c r="G438" s="44">
        <v>9</v>
      </c>
      <c r="H438" s="44">
        <v>11</v>
      </c>
      <c r="I438" s="93" t="s">
        <v>30</v>
      </c>
      <c r="J438" s="44">
        <v>1</v>
      </c>
      <c r="K438" s="44">
        <v>0</v>
      </c>
      <c r="L438" s="44">
        <v>1</v>
      </c>
    </row>
    <row r="439" spans="1:12" s="35" customFormat="1" ht="15.75" customHeight="1">
      <c r="A439" s="17">
        <v>25</v>
      </c>
      <c r="B439" s="36">
        <v>3</v>
      </c>
      <c r="C439" s="37">
        <v>3</v>
      </c>
      <c r="D439" s="37">
        <v>0</v>
      </c>
      <c r="E439" s="91">
        <v>60</v>
      </c>
      <c r="F439" s="36">
        <v>4</v>
      </c>
      <c r="G439" s="37">
        <v>1</v>
      </c>
      <c r="H439" s="37">
        <v>3</v>
      </c>
      <c r="I439" s="91">
        <v>95</v>
      </c>
      <c r="J439" s="36">
        <v>0</v>
      </c>
      <c r="K439" s="37">
        <v>0</v>
      </c>
      <c r="L439" s="37">
        <v>0</v>
      </c>
    </row>
    <row r="440" spans="1:12" s="35" customFormat="1" ht="15.75" customHeight="1">
      <c r="A440" s="17">
        <v>26</v>
      </c>
      <c r="B440" s="36">
        <v>1</v>
      </c>
      <c r="C440" s="37">
        <v>0</v>
      </c>
      <c r="D440" s="37">
        <v>1</v>
      </c>
      <c r="E440" s="91">
        <v>61</v>
      </c>
      <c r="F440" s="36">
        <v>4</v>
      </c>
      <c r="G440" s="37">
        <v>4</v>
      </c>
      <c r="H440" s="37">
        <v>0</v>
      </c>
      <c r="I440" s="91">
        <v>96</v>
      </c>
      <c r="J440" s="36">
        <v>1</v>
      </c>
      <c r="K440" s="37">
        <v>0</v>
      </c>
      <c r="L440" s="37">
        <v>1</v>
      </c>
    </row>
    <row r="441" spans="1:12" s="35" customFormat="1" ht="15.75" customHeight="1">
      <c r="A441" s="17">
        <v>27</v>
      </c>
      <c r="B441" s="36">
        <v>3</v>
      </c>
      <c r="C441" s="37">
        <v>2</v>
      </c>
      <c r="D441" s="37">
        <v>1</v>
      </c>
      <c r="E441" s="91">
        <v>62</v>
      </c>
      <c r="F441" s="36">
        <v>6</v>
      </c>
      <c r="G441" s="37">
        <v>2</v>
      </c>
      <c r="H441" s="37">
        <v>4</v>
      </c>
      <c r="I441" s="91">
        <v>97</v>
      </c>
      <c r="J441" s="36">
        <v>0</v>
      </c>
      <c r="K441" s="37">
        <v>0</v>
      </c>
      <c r="L441" s="37">
        <v>0</v>
      </c>
    </row>
    <row r="442" spans="1:12" s="35" customFormat="1" ht="15.75" customHeight="1">
      <c r="A442" s="17">
        <v>28</v>
      </c>
      <c r="B442" s="36">
        <v>2</v>
      </c>
      <c r="C442" s="37">
        <v>2</v>
      </c>
      <c r="D442" s="37">
        <v>0</v>
      </c>
      <c r="E442" s="91">
        <v>63</v>
      </c>
      <c r="F442" s="36">
        <v>4</v>
      </c>
      <c r="G442" s="37">
        <v>1</v>
      </c>
      <c r="H442" s="37">
        <v>3</v>
      </c>
      <c r="I442" s="91">
        <v>98</v>
      </c>
      <c r="J442" s="36">
        <v>0</v>
      </c>
      <c r="K442" s="37">
        <v>0</v>
      </c>
      <c r="L442" s="37">
        <v>0</v>
      </c>
    </row>
    <row r="443" spans="1:12" s="35" customFormat="1" ht="18" customHeight="1">
      <c r="A443" s="19">
        <v>29</v>
      </c>
      <c r="B443" s="39">
        <v>5</v>
      </c>
      <c r="C443" s="40">
        <v>2</v>
      </c>
      <c r="D443" s="40">
        <v>3</v>
      </c>
      <c r="E443" s="92">
        <v>64</v>
      </c>
      <c r="F443" s="39">
        <v>2</v>
      </c>
      <c r="G443" s="40">
        <v>1</v>
      </c>
      <c r="H443" s="40">
        <v>1</v>
      </c>
      <c r="I443" s="91">
        <v>99</v>
      </c>
      <c r="J443" s="36">
        <v>0</v>
      </c>
      <c r="K443" s="37">
        <v>0</v>
      </c>
      <c r="L443" s="37">
        <v>0</v>
      </c>
    </row>
    <row r="444" spans="1:12" s="6" customFormat="1" ht="25.5" customHeight="1">
      <c r="A444" s="10" t="s">
        <v>31</v>
      </c>
      <c r="B444" s="44">
        <v>9</v>
      </c>
      <c r="C444" s="44">
        <v>4</v>
      </c>
      <c r="D444" s="44">
        <v>5</v>
      </c>
      <c r="E444" s="98" t="s">
        <v>32</v>
      </c>
      <c r="F444" s="44">
        <v>25</v>
      </c>
      <c r="G444" s="44">
        <v>13</v>
      </c>
      <c r="H444" s="44">
        <v>12</v>
      </c>
      <c r="I444" s="95">
        <v>100</v>
      </c>
      <c r="J444" s="47">
        <v>0</v>
      </c>
      <c r="K444" s="48">
        <v>0</v>
      </c>
      <c r="L444" s="48">
        <v>0</v>
      </c>
    </row>
    <row r="445" spans="1:12" s="35" customFormat="1" ht="15.75" customHeight="1">
      <c r="A445" s="17">
        <v>30</v>
      </c>
      <c r="B445" s="36">
        <v>2</v>
      </c>
      <c r="C445" s="37">
        <v>1</v>
      </c>
      <c r="D445" s="37">
        <v>1</v>
      </c>
      <c r="E445" s="91">
        <v>65</v>
      </c>
      <c r="F445" s="36">
        <v>7</v>
      </c>
      <c r="G445" s="37">
        <v>3</v>
      </c>
      <c r="H445" s="37">
        <v>4</v>
      </c>
      <c r="I445" s="91">
        <v>101</v>
      </c>
      <c r="J445" s="36">
        <v>0</v>
      </c>
      <c r="K445" s="37">
        <v>0</v>
      </c>
      <c r="L445" s="37">
        <v>0</v>
      </c>
    </row>
    <row r="446" spans="1:12" s="35" customFormat="1" ht="15.75" customHeight="1">
      <c r="A446" s="17">
        <v>31</v>
      </c>
      <c r="B446" s="36">
        <v>2</v>
      </c>
      <c r="C446" s="37">
        <v>1</v>
      </c>
      <c r="D446" s="37">
        <v>1</v>
      </c>
      <c r="E446" s="91">
        <v>66</v>
      </c>
      <c r="F446" s="36">
        <v>2</v>
      </c>
      <c r="G446" s="37">
        <v>0</v>
      </c>
      <c r="H446" s="37">
        <v>2</v>
      </c>
      <c r="I446" s="91">
        <v>102</v>
      </c>
      <c r="J446" s="36">
        <v>0</v>
      </c>
      <c r="K446" s="37">
        <v>0</v>
      </c>
      <c r="L446" s="37">
        <v>0</v>
      </c>
    </row>
    <row r="447" spans="1:12" s="35" customFormat="1" ht="15.75" customHeight="1">
      <c r="A447" s="17">
        <v>32</v>
      </c>
      <c r="B447" s="36">
        <v>2</v>
      </c>
      <c r="C447" s="37">
        <v>0</v>
      </c>
      <c r="D447" s="37">
        <v>2</v>
      </c>
      <c r="E447" s="91">
        <v>67</v>
      </c>
      <c r="F447" s="36">
        <v>6</v>
      </c>
      <c r="G447" s="37">
        <v>4</v>
      </c>
      <c r="H447" s="37">
        <v>2</v>
      </c>
      <c r="I447" s="91">
        <v>103</v>
      </c>
      <c r="J447" s="36">
        <v>0</v>
      </c>
      <c r="K447" s="37">
        <v>0</v>
      </c>
      <c r="L447" s="37">
        <v>0</v>
      </c>
    </row>
    <row r="448" spans="1:12" s="35" customFormat="1" ht="15.75" customHeight="1">
      <c r="A448" s="17">
        <v>33</v>
      </c>
      <c r="B448" s="36">
        <v>0</v>
      </c>
      <c r="C448" s="37">
        <v>0</v>
      </c>
      <c r="D448" s="37">
        <v>0</v>
      </c>
      <c r="E448" s="91">
        <v>68</v>
      </c>
      <c r="F448" s="36">
        <v>4</v>
      </c>
      <c r="G448" s="37">
        <v>0</v>
      </c>
      <c r="H448" s="37">
        <v>4</v>
      </c>
      <c r="I448" s="96" t="s">
        <v>33</v>
      </c>
      <c r="J448" s="39">
        <v>0</v>
      </c>
      <c r="K448" s="40">
        <v>0</v>
      </c>
      <c r="L448" s="40">
        <v>0</v>
      </c>
    </row>
    <row r="449" spans="1:13" s="35" customFormat="1" ht="21" customHeight="1" thickBot="1">
      <c r="A449" s="32">
        <v>34</v>
      </c>
      <c r="B449" s="36">
        <v>3</v>
      </c>
      <c r="C449" s="37">
        <v>2</v>
      </c>
      <c r="D449" s="37">
        <v>1</v>
      </c>
      <c r="E449" s="91">
        <v>69</v>
      </c>
      <c r="F449" s="36">
        <v>6</v>
      </c>
      <c r="G449" s="37">
        <v>6</v>
      </c>
      <c r="H449" s="37">
        <v>0</v>
      </c>
      <c r="I449" s="107" t="s">
        <v>5</v>
      </c>
      <c r="J449" s="47">
        <v>310</v>
      </c>
      <c r="K449" s="47">
        <v>157</v>
      </c>
      <c r="L449" s="47">
        <v>153</v>
      </c>
    </row>
    <row r="450" spans="1:13" s="58" customFormat="1" ht="24" customHeight="1" thickTop="1" thickBot="1">
      <c r="A450" s="53" t="s">
        <v>34</v>
      </c>
      <c r="B450" s="115">
        <v>26</v>
      </c>
      <c r="C450" s="116">
        <v>15</v>
      </c>
      <c r="D450" s="197">
        <v>11</v>
      </c>
      <c r="E450" s="120" t="s">
        <v>36</v>
      </c>
      <c r="F450" s="116">
        <v>161</v>
      </c>
      <c r="G450" s="116">
        <v>84</v>
      </c>
      <c r="H450" s="197">
        <v>77</v>
      </c>
      <c r="I450" s="123" t="s">
        <v>37</v>
      </c>
      <c r="J450" s="116">
        <v>123</v>
      </c>
      <c r="K450" s="116">
        <v>58</v>
      </c>
      <c r="L450" s="116">
        <v>65</v>
      </c>
    </row>
    <row r="451" spans="1:13" s="31" customFormat="1" ht="24" customHeight="1" thickBot="1">
      <c r="A451" s="24"/>
      <c r="B451" s="25" t="s">
        <v>39</v>
      </c>
      <c r="C451" s="26"/>
      <c r="D451" s="27"/>
      <c r="E451" s="28"/>
      <c r="F451" s="29"/>
      <c r="G451" s="59" t="s">
        <v>165</v>
      </c>
      <c r="H451" s="29"/>
      <c r="I451" s="28"/>
      <c r="J451" s="29"/>
      <c r="K451" s="23" t="s">
        <v>129</v>
      </c>
      <c r="L451" s="30"/>
      <c r="M451" s="35"/>
    </row>
    <row r="452" spans="1:13" s="4" customFormat="1" ht="21" customHeight="1">
      <c r="A452" s="11" t="s">
        <v>1</v>
      </c>
      <c r="B452" s="8" t="s">
        <v>2</v>
      </c>
      <c r="C452" s="8" t="s">
        <v>3</v>
      </c>
      <c r="D452" s="9" t="s">
        <v>4</v>
      </c>
      <c r="E452" s="11" t="s">
        <v>1</v>
      </c>
      <c r="F452" s="8" t="s">
        <v>2</v>
      </c>
      <c r="G452" s="8" t="s">
        <v>3</v>
      </c>
      <c r="H452" s="9" t="s">
        <v>4</v>
      </c>
      <c r="I452" s="11" t="s">
        <v>1</v>
      </c>
      <c r="J452" s="8" t="s">
        <v>2</v>
      </c>
      <c r="K452" s="8" t="s">
        <v>3</v>
      </c>
      <c r="L452" s="16" t="s">
        <v>4</v>
      </c>
    </row>
    <row r="453" spans="1:13" s="6" customFormat="1" ht="25.5" customHeight="1">
      <c r="A453" s="10" t="s">
        <v>6</v>
      </c>
      <c r="B453" s="44">
        <v>34</v>
      </c>
      <c r="C453" s="44">
        <v>17</v>
      </c>
      <c r="D453" s="44">
        <v>17</v>
      </c>
      <c r="E453" s="98" t="s">
        <v>7</v>
      </c>
      <c r="F453" s="44">
        <v>72</v>
      </c>
      <c r="G453" s="44">
        <v>37</v>
      </c>
      <c r="H453" s="44">
        <v>35</v>
      </c>
      <c r="I453" s="98" t="s">
        <v>8</v>
      </c>
      <c r="J453" s="44">
        <v>82</v>
      </c>
      <c r="K453" s="44">
        <v>46</v>
      </c>
      <c r="L453" s="44">
        <v>36</v>
      </c>
    </row>
    <row r="454" spans="1:13" s="35" customFormat="1" ht="15.75" customHeight="1">
      <c r="A454" s="17">
        <v>0</v>
      </c>
      <c r="B454" s="36">
        <v>5</v>
      </c>
      <c r="C454" s="37">
        <v>3</v>
      </c>
      <c r="D454" s="37">
        <v>2</v>
      </c>
      <c r="E454" s="91">
        <v>35</v>
      </c>
      <c r="F454" s="36">
        <v>9</v>
      </c>
      <c r="G454" s="37">
        <v>4</v>
      </c>
      <c r="H454" s="37">
        <v>5</v>
      </c>
      <c r="I454" s="91">
        <v>70</v>
      </c>
      <c r="J454" s="36">
        <v>17</v>
      </c>
      <c r="K454" s="37">
        <v>13</v>
      </c>
      <c r="L454" s="37">
        <v>4</v>
      </c>
    </row>
    <row r="455" spans="1:13" s="35" customFormat="1" ht="15.75" customHeight="1">
      <c r="A455" s="17">
        <v>1</v>
      </c>
      <c r="B455" s="36">
        <v>6</v>
      </c>
      <c r="C455" s="37">
        <v>4</v>
      </c>
      <c r="D455" s="37">
        <v>2</v>
      </c>
      <c r="E455" s="91">
        <v>36</v>
      </c>
      <c r="F455" s="36">
        <v>12</v>
      </c>
      <c r="G455" s="37">
        <v>6</v>
      </c>
      <c r="H455" s="37">
        <v>6</v>
      </c>
      <c r="I455" s="91">
        <v>71</v>
      </c>
      <c r="J455" s="36">
        <v>14</v>
      </c>
      <c r="K455" s="37">
        <v>6</v>
      </c>
      <c r="L455" s="37">
        <v>8</v>
      </c>
    </row>
    <row r="456" spans="1:13" s="35" customFormat="1" ht="15.75" customHeight="1">
      <c r="A456" s="17">
        <v>2</v>
      </c>
      <c r="B456" s="36">
        <v>9</v>
      </c>
      <c r="C456" s="37">
        <v>3</v>
      </c>
      <c r="D456" s="37">
        <v>6</v>
      </c>
      <c r="E456" s="91">
        <v>37</v>
      </c>
      <c r="F456" s="36">
        <v>15</v>
      </c>
      <c r="G456" s="37">
        <v>9</v>
      </c>
      <c r="H456" s="37">
        <v>6</v>
      </c>
      <c r="I456" s="91">
        <v>72</v>
      </c>
      <c r="J456" s="36">
        <v>19</v>
      </c>
      <c r="K456" s="37">
        <v>12</v>
      </c>
      <c r="L456" s="37">
        <v>7</v>
      </c>
    </row>
    <row r="457" spans="1:13" s="35" customFormat="1" ht="15.75" customHeight="1">
      <c r="A457" s="17">
        <v>3</v>
      </c>
      <c r="B457" s="36">
        <v>8</v>
      </c>
      <c r="C457" s="37">
        <v>4</v>
      </c>
      <c r="D457" s="37">
        <v>4</v>
      </c>
      <c r="E457" s="91">
        <v>38</v>
      </c>
      <c r="F457" s="36">
        <v>9</v>
      </c>
      <c r="G457" s="37">
        <v>6</v>
      </c>
      <c r="H457" s="37">
        <v>3</v>
      </c>
      <c r="I457" s="91">
        <v>73</v>
      </c>
      <c r="J457" s="36">
        <v>17</v>
      </c>
      <c r="K457" s="37">
        <v>9</v>
      </c>
      <c r="L457" s="37">
        <v>8</v>
      </c>
    </row>
    <row r="458" spans="1:13" s="35" customFormat="1" ht="18" customHeight="1">
      <c r="A458" s="19">
        <v>4</v>
      </c>
      <c r="B458" s="105">
        <v>6</v>
      </c>
      <c r="C458" s="40">
        <v>3</v>
      </c>
      <c r="D458" s="40">
        <v>3</v>
      </c>
      <c r="E458" s="92">
        <v>39</v>
      </c>
      <c r="F458" s="39">
        <v>27</v>
      </c>
      <c r="G458" s="40">
        <v>12</v>
      </c>
      <c r="H458" s="40">
        <v>15</v>
      </c>
      <c r="I458" s="92">
        <v>74</v>
      </c>
      <c r="J458" s="39">
        <v>15</v>
      </c>
      <c r="K458" s="40">
        <v>6</v>
      </c>
      <c r="L458" s="40">
        <v>9</v>
      </c>
    </row>
    <row r="459" spans="1:13" s="6" customFormat="1" ht="25.5" customHeight="1">
      <c r="A459" s="10" t="s">
        <v>10</v>
      </c>
      <c r="B459" s="44">
        <v>52</v>
      </c>
      <c r="C459" s="44">
        <v>23</v>
      </c>
      <c r="D459" s="44">
        <v>29</v>
      </c>
      <c r="E459" s="98" t="s">
        <v>11</v>
      </c>
      <c r="F459" s="44">
        <v>103</v>
      </c>
      <c r="G459" s="44">
        <v>51</v>
      </c>
      <c r="H459" s="44">
        <v>52</v>
      </c>
      <c r="I459" s="98" t="s">
        <v>12</v>
      </c>
      <c r="J459" s="44">
        <v>65</v>
      </c>
      <c r="K459" s="44">
        <v>32</v>
      </c>
      <c r="L459" s="44">
        <v>33</v>
      </c>
    </row>
    <row r="460" spans="1:13" s="35" customFormat="1" ht="15.75" customHeight="1">
      <c r="A460" s="17">
        <v>5</v>
      </c>
      <c r="B460" s="36">
        <v>9</v>
      </c>
      <c r="C460" s="37">
        <v>5</v>
      </c>
      <c r="D460" s="37">
        <v>4</v>
      </c>
      <c r="E460" s="91">
        <v>40</v>
      </c>
      <c r="F460" s="36">
        <v>21</v>
      </c>
      <c r="G460" s="37">
        <v>10</v>
      </c>
      <c r="H460" s="37">
        <v>11</v>
      </c>
      <c r="I460" s="91">
        <v>75</v>
      </c>
      <c r="J460" s="36">
        <v>15</v>
      </c>
      <c r="K460" s="37">
        <v>11</v>
      </c>
      <c r="L460" s="37">
        <v>4</v>
      </c>
    </row>
    <row r="461" spans="1:13" s="35" customFormat="1" ht="15.75" customHeight="1">
      <c r="A461" s="17">
        <v>6</v>
      </c>
      <c r="B461" s="36">
        <v>7</v>
      </c>
      <c r="C461" s="37">
        <v>1</v>
      </c>
      <c r="D461" s="37">
        <v>6</v>
      </c>
      <c r="E461" s="91">
        <v>41</v>
      </c>
      <c r="F461" s="36">
        <v>12</v>
      </c>
      <c r="G461" s="37">
        <v>5</v>
      </c>
      <c r="H461" s="37">
        <v>7</v>
      </c>
      <c r="I461" s="91">
        <v>76</v>
      </c>
      <c r="J461" s="36">
        <v>14</v>
      </c>
      <c r="K461" s="37">
        <v>8</v>
      </c>
      <c r="L461" s="37">
        <v>6</v>
      </c>
    </row>
    <row r="462" spans="1:13" s="35" customFormat="1" ht="15.75" customHeight="1">
      <c r="A462" s="17">
        <v>7</v>
      </c>
      <c r="B462" s="36">
        <v>11</v>
      </c>
      <c r="C462" s="37">
        <v>6</v>
      </c>
      <c r="D462" s="37">
        <v>5</v>
      </c>
      <c r="E462" s="91">
        <v>42</v>
      </c>
      <c r="F462" s="36">
        <v>19</v>
      </c>
      <c r="G462" s="37">
        <v>11</v>
      </c>
      <c r="H462" s="37">
        <v>8</v>
      </c>
      <c r="I462" s="91">
        <v>77</v>
      </c>
      <c r="J462" s="36">
        <v>8</v>
      </c>
      <c r="K462" s="37">
        <v>2</v>
      </c>
      <c r="L462" s="37">
        <v>6</v>
      </c>
    </row>
    <row r="463" spans="1:13" s="35" customFormat="1" ht="15.75" customHeight="1">
      <c r="A463" s="17">
        <v>8</v>
      </c>
      <c r="B463" s="36">
        <v>8</v>
      </c>
      <c r="C463" s="37">
        <v>3</v>
      </c>
      <c r="D463" s="37">
        <v>5</v>
      </c>
      <c r="E463" s="91">
        <v>43</v>
      </c>
      <c r="F463" s="36">
        <v>27</v>
      </c>
      <c r="G463" s="37">
        <v>16</v>
      </c>
      <c r="H463" s="37">
        <v>11</v>
      </c>
      <c r="I463" s="91">
        <v>78</v>
      </c>
      <c r="J463" s="36">
        <v>15</v>
      </c>
      <c r="K463" s="37">
        <v>6</v>
      </c>
      <c r="L463" s="37">
        <v>9</v>
      </c>
    </row>
    <row r="464" spans="1:13" s="35" customFormat="1" ht="18" customHeight="1">
      <c r="A464" s="19">
        <v>9</v>
      </c>
      <c r="B464" s="39">
        <v>17</v>
      </c>
      <c r="C464" s="40">
        <v>8</v>
      </c>
      <c r="D464" s="40">
        <v>9</v>
      </c>
      <c r="E464" s="92">
        <v>44</v>
      </c>
      <c r="F464" s="39">
        <v>24</v>
      </c>
      <c r="G464" s="40">
        <v>9</v>
      </c>
      <c r="H464" s="40">
        <v>15</v>
      </c>
      <c r="I464" s="92">
        <v>79</v>
      </c>
      <c r="J464" s="39">
        <v>13</v>
      </c>
      <c r="K464" s="40">
        <v>5</v>
      </c>
      <c r="L464" s="40">
        <v>8</v>
      </c>
    </row>
    <row r="465" spans="1:12" s="6" customFormat="1" ht="25.5" customHeight="1">
      <c r="A465" s="10" t="s">
        <v>19</v>
      </c>
      <c r="B465" s="44">
        <v>43</v>
      </c>
      <c r="C465" s="44">
        <v>23</v>
      </c>
      <c r="D465" s="44">
        <v>20</v>
      </c>
      <c r="E465" s="98" t="s">
        <v>20</v>
      </c>
      <c r="F465" s="44">
        <v>84</v>
      </c>
      <c r="G465" s="44">
        <v>42</v>
      </c>
      <c r="H465" s="44">
        <v>42</v>
      </c>
      <c r="I465" s="98" t="s">
        <v>21</v>
      </c>
      <c r="J465" s="44">
        <v>62</v>
      </c>
      <c r="K465" s="44">
        <v>28</v>
      </c>
      <c r="L465" s="44">
        <v>34</v>
      </c>
    </row>
    <row r="466" spans="1:12" s="35" customFormat="1" ht="15.75" customHeight="1">
      <c r="A466" s="17">
        <v>10</v>
      </c>
      <c r="B466" s="36">
        <v>8</v>
      </c>
      <c r="C466" s="37">
        <v>4</v>
      </c>
      <c r="D466" s="37">
        <v>4</v>
      </c>
      <c r="E466" s="91">
        <v>45</v>
      </c>
      <c r="F466" s="36">
        <v>18</v>
      </c>
      <c r="G466" s="37">
        <v>8</v>
      </c>
      <c r="H466" s="37">
        <v>10</v>
      </c>
      <c r="I466" s="91">
        <v>80</v>
      </c>
      <c r="J466" s="36">
        <v>10</v>
      </c>
      <c r="K466" s="37">
        <v>4</v>
      </c>
      <c r="L466" s="37">
        <v>6</v>
      </c>
    </row>
    <row r="467" spans="1:12" s="35" customFormat="1" ht="15.75" customHeight="1">
      <c r="A467" s="17">
        <v>11</v>
      </c>
      <c r="B467" s="36">
        <v>10</v>
      </c>
      <c r="C467" s="37">
        <v>7</v>
      </c>
      <c r="D467" s="37">
        <v>3</v>
      </c>
      <c r="E467" s="91">
        <v>46</v>
      </c>
      <c r="F467" s="36">
        <v>9</v>
      </c>
      <c r="G467" s="37">
        <v>6</v>
      </c>
      <c r="H467" s="37">
        <v>3</v>
      </c>
      <c r="I467" s="91">
        <v>81</v>
      </c>
      <c r="J467" s="36">
        <v>19</v>
      </c>
      <c r="K467" s="37">
        <v>8</v>
      </c>
      <c r="L467" s="37">
        <v>11</v>
      </c>
    </row>
    <row r="468" spans="1:12" s="35" customFormat="1" ht="15.75" customHeight="1">
      <c r="A468" s="17">
        <v>12</v>
      </c>
      <c r="B468" s="36">
        <v>8</v>
      </c>
      <c r="C468" s="37">
        <v>2</v>
      </c>
      <c r="D468" s="37">
        <v>6</v>
      </c>
      <c r="E468" s="91">
        <v>47</v>
      </c>
      <c r="F468" s="36">
        <v>23</v>
      </c>
      <c r="G468" s="37">
        <v>12</v>
      </c>
      <c r="H468" s="37">
        <v>11</v>
      </c>
      <c r="I468" s="91">
        <v>82</v>
      </c>
      <c r="J468" s="36">
        <v>12</v>
      </c>
      <c r="K468" s="37">
        <v>6</v>
      </c>
      <c r="L468" s="37">
        <v>6</v>
      </c>
    </row>
    <row r="469" spans="1:12" s="35" customFormat="1" ht="15.75" customHeight="1">
      <c r="A469" s="17">
        <v>13</v>
      </c>
      <c r="B469" s="36">
        <v>11</v>
      </c>
      <c r="C469" s="37">
        <v>6</v>
      </c>
      <c r="D469" s="37">
        <v>5</v>
      </c>
      <c r="E469" s="91">
        <v>48</v>
      </c>
      <c r="F469" s="36">
        <v>14</v>
      </c>
      <c r="G469" s="37">
        <v>8</v>
      </c>
      <c r="H469" s="37">
        <v>6</v>
      </c>
      <c r="I469" s="91">
        <v>83</v>
      </c>
      <c r="J469" s="36">
        <v>11</v>
      </c>
      <c r="K469" s="37">
        <v>5</v>
      </c>
      <c r="L469" s="37">
        <v>6</v>
      </c>
    </row>
    <row r="470" spans="1:12" s="35" customFormat="1" ht="18" customHeight="1">
      <c r="A470" s="19">
        <v>14</v>
      </c>
      <c r="B470" s="39">
        <v>6</v>
      </c>
      <c r="C470" s="40">
        <v>4</v>
      </c>
      <c r="D470" s="40">
        <v>2</v>
      </c>
      <c r="E470" s="92">
        <v>49</v>
      </c>
      <c r="F470" s="39">
        <v>20</v>
      </c>
      <c r="G470" s="40">
        <v>8</v>
      </c>
      <c r="H470" s="40">
        <v>12</v>
      </c>
      <c r="I470" s="92">
        <v>84</v>
      </c>
      <c r="J470" s="39">
        <v>10</v>
      </c>
      <c r="K470" s="40">
        <v>5</v>
      </c>
      <c r="L470" s="40">
        <v>5</v>
      </c>
    </row>
    <row r="471" spans="1:12" s="6" customFormat="1" ht="25.5" customHeight="1">
      <c r="A471" s="10" t="s">
        <v>22</v>
      </c>
      <c r="B471" s="44">
        <v>74</v>
      </c>
      <c r="C471" s="44">
        <v>29</v>
      </c>
      <c r="D471" s="44">
        <v>45</v>
      </c>
      <c r="E471" s="98" t="s">
        <v>23</v>
      </c>
      <c r="F471" s="44">
        <v>133</v>
      </c>
      <c r="G471" s="44">
        <v>66</v>
      </c>
      <c r="H471" s="44">
        <v>67</v>
      </c>
      <c r="I471" s="98" t="s">
        <v>24</v>
      </c>
      <c r="J471" s="44">
        <v>35</v>
      </c>
      <c r="K471" s="44">
        <v>12</v>
      </c>
      <c r="L471" s="44">
        <v>23</v>
      </c>
    </row>
    <row r="472" spans="1:12" s="35" customFormat="1" ht="15.75" customHeight="1">
      <c r="A472" s="17">
        <v>15</v>
      </c>
      <c r="B472" s="36">
        <v>14</v>
      </c>
      <c r="C472" s="37">
        <v>5</v>
      </c>
      <c r="D472" s="37">
        <v>9</v>
      </c>
      <c r="E472" s="91">
        <v>50</v>
      </c>
      <c r="F472" s="36">
        <v>23</v>
      </c>
      <c r="G472" s="37">
        <v>9</v>
      </c>
      <c r="H472" s="37">
        <v>14</v>
      </c>
      <c r="I472" s="91">
        <v>85</v>
      </c>
      <c r="J472" s="36">
        <v>10</v>
      </c>
      <c r="K472" s="37">
        <v>3</v>
      </c>
      <c r="L472" s="37">
        <v>7</v>
      </c>
    </row>
    <row r="473" spans="1:12" s="35" customFormat="1" ht="15.75" customHeight="1">
      <c r="A473" s="17">
        <v>16</v>
      </c>
      <c r="B473" s="36">
        <v>13</v>
      </c>
      <c r="C473" s="37">
        <v>5</v>
      </c>
      <c r="D473" s="37">
        <v>8</v>
      </c>
      <c r="E473" s="91">
        <v>51</v>
      </c>
      <c r="F473" s="36">
        <v>22</v>
      </c>
      <c r="G473" s="37">
        <v>10</v>
      </c>
      <c r="H473" s="37">
        <v>12</v>
      </c>
      <c r="I473" s="91">
        <v>86</v>
      </c>
      <c r="J473" s="36">
        <v>9</v>
      </c>
      <c r="K473" s="37">
        <v>5</v>
      </c>
      <c r="L473" s="37">
        <v>4</v>
      </c>
    </row>
    <row r="474" spans="1:12" s="35" customFormat="1" ht="15.75" customHeight="1">
      <c r="A474" s="17">
        <v>17</v>
      </c>
      <c r="B474" s="36">
        <v>18</v>
      </c>
      <c r="C474" s="37">
        <v>8</v>
      </c>
      <c r="D474" s="37">
        <v>10</v>
      </c>
      <c r="E474" s="91">
        <v>52</v>
      </c>
      <c r="F474" s="36">
        <v>20</v>
      </c>
      <c r="G474" s="37">
        <v>11</v>
      </c>
      <c r="H474" s="37">
        <v>9</v>
      </c>
      <c r="I474" s="91">
        <v>87</v>
      </c>
      <c r="J474" s="36">
        <v>7</v>
      </c>
      <c r="K474" s="37">
        <v>1</v>
      </c>
      <c r="L474" s="37">
        <v>6</v>
      </c>
    </row>
    <row r="475" spans="1:12" s="35" customFormat="1" ht="15.75" customHeight="1">
      <c r="A475" s="17">
        <v>18</v>
      </c>
      <c r="B475" s="36">
        <v>16</v>
      </c>
      <c r="C475" s="37">
        <v>6</v>
      </c>
      <c r="D475" s="37">
        <v>10</v>
      </c>
      <c r="E475" s="91">
        <v>53</v>
      </c>
      <c r="F475" s="36">
        <v>37</v>
      </c>
      <c r="G475" s="37">
        <v>17</v>
      </c>
      <c r="H475" s="37">
        <v>20</v>
      </c>
      <c r="I475" s="91">
        <v>88</v>
      </c>
      <c r="J475" s="36">
        <v>4</v>
      </c>
      <c r="K475" s="37">
        <v>2</v>
      </c>
      <c r="L475" s="37">
        <v>2</v>
      </c>
    </row>
    <row r="476" spans="1:12" s="35" customFormat="1" ht="18" customHeight="1">
      <c r="A476" s="19">
        <v>19</v>
      </c>
      <c r="B476" s="39">
        <v>13</v>
      </c>
      <c r="C476" s="40">
        <v>5</v>
      </c>
      <c r="D476" s="40">
        <v>8</v>
      </c>
      <c r="E476" s="92">
        <v>54</v>
      </c>
      <c r="F476" s="39">
        <v>31</v>
      </c>
      <c r="G476" s="40">
        <v>19</v>
      </c>
      <c r="H476" s="40">
        <v>12</v>
      </c>
      <c r="I476" s="92">
        <v>89</v>
      </c>
      <c r="J476" s="39">
        <v>5</v>
      </c>
      <c r="K476" s="40">
        <v>1</v>
      </c>
      <c r="L476" s="40">
        <v>4</v>
      </c>
    </row>
    <row r="477" spans="1:12" s="6" customFormat="1" ht="25.5" customHeight="1">
      <c r="A477" s="10" t="s">
        <v>25</v>
      </c>
      <c r="B477" s="44">
        <v>75</v>
      </c>
      <c r="C477" s="44">
        <v>41</v>
      </c>
      <c r="D477" s="44">
        <v>34</v>
      </c>
      <c r="E477" s="98" t="s">
        <v>26</v>
      </c>
      <c r="F477" s="44">
        <v>98</v>
      </c>
      <c r="G477" s="44">
        <v>48</v>
      </c>
      <c r="H477" s="44">
        <v>50</v>
      </c>
      <c r="I477" s="98" t="s">
        <v>27</v>
      </c>
      <c r="J477" s="44">
        <v>14</v>
      </c>
      <c r="K477" s="44">
        <v>3</v>
      </c>
      <c r="L477" s="44">
        <v>11</v>
      </c>
    </row>
    <row r="478" spans="1:12" s="35" customFormat="1" ht="15.75" customHeight="1">
      <c r="A478" s="17">
        <v>20</v>
      </c>
      <c r="B478" s="36">
        <v>17</v>
      </c>
      <c r="C478" s="37">
        <v>10</v>
      </c>
      <c r="D478" s="37">
        <v>7</v>
      </c>
      <c r="E478" s="91">
        <v>55</v>
      </c>
      <c r="F478" s="36">
        <v>20</v>
      </c>
      <c r="G478" s="37">
        <v>11</v>
      </c>
      <c r="H478" s="37">
        <v>9</v>
      </c>
      <c r="I478" s="91">
        <v>90</v>
      </c>
      <c r="J478" s="36">
        <v>3</v>
      </c>
      <c r="K478" s="37">
        <v>1</v>
      </c>
      <c r="L478" s="37">
        <v>2</v>
      </c>
    </row>
    <row r="479" spans="1:12" s="35" customFormat="1" ht="15.75" customHeight="1">
      <c r="A479" s="17">
        <v>21</v>
      </c>
      <c r="B479" s="36">
        <v>14</v>
      </c>
      <c r="C479" s="37">
        <v>6</v>
      </c>
      <c r="D479" s="37">
        <v>8</v>
      </c>
      <c r="E479" s="91">
        <v>56</v>
      </c>
      <c r="F479" s="36">
        <v>22</v>
      </c>
      <c r="G479" s="37">
        <v>10</v>
      </c>
      <c r="H479" s="37">
        <v>12</v>
      </c>
      <c r="I479" s="91">
        <v>91</v>
      </c>
      <c r="J479" s="36">
        <v>5</v>
      </c>
      <c r="K479" s="37">
        <v>1</v>
      </c>
      <c r="L479" s="37">
        <v>4</v>
      </c>
    </row>
    <row r="480" spans="1:12" s="35" customFormat="1" ht="15.75" customHeight="1">
      <c r="A480" s="17">
        <v>22</v>
      </c>
      <c r="B480" s="36">
        <v>13</v>
      </c>
      <c r="C480" s="37">
        <v>6</v>
      </c>
      <c r="D480" s="37">
        <v>7</v>
      </c>
      <c r="E480" s="91">
        <v>57</v>
      </c>
      <c r="F480" s="36">
        <v>21</v>
      </c>
      <c r="G480" s="37">
        <v>13</v>
      </c>
      <c r="H480" s="37">
        <v>8</v>
      </c>
      <c r="I480" s="91">
        <v>92</v>
      </c>
      <c r="J480" s="36">
        <v>1</v>
      </c>
      <c r="K480" s="37">
        <v>0</v>
      </c>
      <c r="L480" s="37">
        <v>1</v>
      </c>
    </row>
    <row r="481" spans="1:13" s="35" customFormat="1" ht="15.75" customHeight="1">
      <c r="A481" s="17">
        <v>23</v>
      </c>
      <c r="B481" s="36">
        <v>21</v>
      </c>
      <c r="C481" s="37">
        <v>13</v>
      </c>
      <c r="D481" s="37">
        <v>8</v>
      </c>
      <c r="E481" s="91">
        <v>58</v>
      </c>
      <c r="F481" s="36">
        <v>16</v>
      </c>
      <c r="G481" s="37">
        <v>6</v>
      </c>
      <c r="H481" s="37">
        <v>10</v>
      </c>
      <c r="I481" s="91">
        <v>93</v>
      </c>
      <c r="J481" s="36">
        <v>4</v>
      </c>
      <c r="K481" s="37">
        <v>1</v>
      </c>
      <c r="L481" s="37">
        <v>3</v>
      </c>
    </row>
    <row r="482" spans="1:13" s="35" customFormat="1" ht="18" customHeight="1">
      <c r="A482" s="19">
        <v>24</v>
      </c>
      <c r="B482" s="39">
        <v>10</v>
      </c>
      <c r="C482" s="40">
        <v>6</v>
      </c>
      <c r="D482" s="40">
        <v>4</v>
      </c>
      <c r="E482" s="92">
        <v>59</v>
      </c>
      <c r="F482" s="39">
        <v>19</v>
      </c>
      <c r="G482" s="40">
        <v>8</v>
      </c>
      <c r="H482" s="40">
        <v>11</v>
      </c>
      <c r="I482" s="92">
        <v>94</v>
      </c>
      <c r="J482" s="39">
        <v>1</v>
      </c>
      <c r="K482" s="40">
        <v>0</v>
      </c>
      <c r="L482" s="40">
        <v>1</v>
      </c>
    </row>
    <row r="483" spans="1:13" s="6" customFormat="1" ht="25.5" customHeight="1">
      <c r="A483" s="10" t="s">
        <v>28</v>
      </c>
      <c r="B483" s="44">
        <v>81</v>
      </c>
      <c r="C483" s="44">
        <v>37</v>
      </c>
      <c r="D483" s="44">
        <v>44</v>
      </c>
      <c r="E483" s="98" t="s">
        <v>29</v>
      </c>
      <c r="F483" s="44">
        <v>68</v>
      </c>
      <c r="G483" s="44">
        <v>39</v>
      </c>
      <c r="H483" s="44">
        <v>29</v>
      </c>
      <c r="I483" s="93" t="s">
        <v>30</v>
      </c>
      <c r="J483" s="44">
        <v>7</v>
      </c>
      <c r="K483" s="44">
        <v>0</v>
      </c>
      <c r="L483" s="44">
        <v>7</v>
      </c>
    </row>
    <row r="484" spans="1:13" s="35" customFormat="1" ht="15.75" customHeight="1">
      <c r="A484" s="17">
        <v>25</v>
      </c>
      <c r="B484" s="36">
        <v>10</v>
      </c>
      <c r="C484" s="37">
        <v>6</v>
      </c>
      <c r="D484" s="37">
        <v>4</v>
      </c>
      <c r="E484" s="91">
        <v>60</v>
      </c>
      <c r="F484" s="36">
        <v>18</v>
      </c>
      <c r="G484" s="37">
        <v>12</v>
      </c>
      <c r="H484" s="37">
        <v>6</v>
      </c>
      <c r="I484" s="91">
        <v>95</v>
      </c>
      <c r="J484" s="36">
        <v>4</v>
      </c>
      <c r="K484" s="37">
        <v>0</v>
      </c>
      <c r="L484" s="37">
        <v>4</v>
      </c>
    </row>
    <row r="485" spans="1:13" s="35" customFormat="1" ht="15.75" customHeight="1">
      <c r="A485" s="17">
        <v>26</v>
      </c>
      <c r="B485" s="36">
        <v>15</v>
      </c>
      <c r="C485" s="37">
        <v>7</v>
      </c>
      <c r="D485" s="37">
        <v>8</v>
      </c>
      <c r="E485" s="91">
        <v>61</v>
      </c>
      <c r="F485" s="36">
        <v>12</v>
      </c>
      <c r="G485" s="37">
        <v>4</v>
      </c>
      <c r="H485" s="37">
        <v>8</v>
      </c>
      <c r="I485" s="91">
        <v>96</v>
      </c>
      <c r="J485" s="36">
        <v>0</v>
      </c>
      <c r="K485" s="37">
        <v>0</v>
      </c>
      <c r="L485" s="37">
        <v>0</v>
      </c>
    </row>
    <row r="486" spans="1:13" s="35" customFormat="1" ht="15.75" customHeight="1">
      <c r="A486" s="17">
        <v>27</v>
      </c>
      <c r="B486" s="36">
        <v>19</v>
      </c>
      <c r="C486" s="37">
        <v>9</v>
      </c>
      <c r="D486" s="37">
        <v>10</v>
      </c>
      <c r="E486" s="91">
        <v>62</v>
      </c>
      <c r="F486" s="36">
        <v>16</v>
      </c>
      <c r="G486" s="37">
        <v>9</v>
      </c>
      <c r="H486" s="37">
        <v>7</v>
      </c>
      <c r="I486" s="91">
        <v>97</v>
      </c>
      <c r="J486" s="36">
        <v>0</v>
      </c>
      <c r="K486" s="37">
        <v>0</v>
      </c>
      <c r="L486" s="37">
        <v>0</v>
      </c>
    </row>
    <row r="487" spans="1:13" s="35" customFormat="1" ht="15.75" customHeight="1">
      <c r="A487" s="17">
        <v>28</v>
      </c>
      <c r="B487" s="36">
        <v>20</v>
      </c>
      <c r="C487" s="37">
        <v>7</v>
      </c>
      <c r="D487" s="37">
        <v>13</v>
      </c>
      <c r="E487" s="91">
        <v>63</v>
      </c>
      <c r="F487" s="36">
        <v>7</v>
      </c>
      <c r="G487" s="37">
        <v>6</v>
      </c>
      <c r="H487" s="37">
        <v>1</v>
      </c>
      <c r="I487" s="91">
        <v>98</v>
      </c>
      <c r="J487" s="36">
        <v>1</v>
      </c>
      <c r="K487" s="37">
        <v>0</v>
      </c>
      <c r="L487" s="37">
        <v>1</v>
      </c>
    </row>
    <row r="488" spans="1:13" s="35" customFormat="1" ht="18" customHeight="1">
      <c r="A488" s="19">
        <v>29</v>
      </c>
      <c r="B488" s="39">
        <v>17</v>
      </c>
      <c r="C488" s="40">
        <v>8</v>
      </c>
      <c r="D488" s="40">
        <v>9</v>
      </c>
      <c r="E488" s="92">
        <v>64</v>
      </c>
      <c r="F488" s="39">
        <v>15</v>
      </c>
      <c r="G488" s="40">
        <v>8</v>
      </c>
      <c r="H488" s="40">
        <v>7</v>
      </c>
      <c r="I488" s="91">
        <v>99</v>
      </c>
      <c r="J488" s="36">
        <v>1</v>
      </c>
      <c r="K488" s="37">
        <v>0</v>
      </c>
      <c r="L488" s="37">
        <v>1</v>
      </c>
    </row>
    <row r="489" spans="1:13" s="6" customFormat="1" ht="25.5" customHeight="1">
      <c r="A489" s="10" t="s">
        <v>31</v>
      </c>
      <c r="B489" s="44">
        <v>84</v>
      </c>
      <c r="C489" s="44">
        <v>46</v>
      </c>
      <c r="D489" s="44">
        <v>38</v>
      </c>
      <c r="E489" s="98" t="s">
        <v>32</v>
      </c>
      <c r="F489" s="44">
        <v>100</v>
      </c>
      <c r="G489" s="44">
        <v>37</v>
      </c>
      <c r="H489" s="44">
        <v>63</v>
      </c>
      <c r="I489" s="95">
        <v>100</v>
      </c>
      <c r="J489" s="47">
        <v>1</v>
      </c>
      <c r="K489" s="48">
        <v>0</v>
      </c>
      <c r="L489" s="48">
        <v>1</v>
      </c>
    </row>
    <row r="490" spans="1:13" s="35" customFormat="1" ht="15.75" customHeight="1">
      <c r="A490" s="17">
        <v>30</v>
      </c>
      <c r="B490" s="36">
        <v>18</v>
      </c>
      <c r="C490" s="37">
        <v>6</v>
      </c>
      <c r="D490" s="37">
        <v>12</v>
      </c>
      <c r="E490" s="91">
        <v>65</v>
      </c>
      <c r="F490" s="36">
        <v>28</v>
      </c>
      <c r="G490" s="37">
        <v>10</v>
      </c>
      <c r="H490" s="37">
        <v>18</v>
      </c>
      <c r="I490" s="91">
        <v>101</v>
      </c>
      <c r="J490" s="36">
        <v>0</v>
      </c>
      <c r="K490" s="37">
        <v>0</v>
      </c>
      <c r="L490" s="37">
        <v>0</v>
      </c>
    </row>
    <row r="491" spans="1:13" s="35" customFormat="1" ht="15.75" customHeight="1">
      <c r="A491" s="17">
        <v>31</v>
      </c>
      <c r="B491" s="36">
        <v>12</v>
      </c>
      <c r="C491" s="37">
        <v>7</v>
      </c>
      <c r="D491" s="37">
        <v>5</v>
      </c>
      <c r="E491" s="91">
        <v>66</v>
      </c>
      <c r="F491" s="36">
        <v>17</v>
      </c>
      <c r="G491" s="37">
        <v>8</v>
      </c>
      <c r="H491" s="37">
        <v>9</v>
      </c>
      <c r="I491" s="91">
        <v>102</v>
      </c>
      <c r="J491" s="36">
        <v>0</v>
      </c>
      <c r="K491" s="37">
        <v>0</v>
      </c>
      <c r="L491" s="37">
        <v>0</v>
      </c>
    </row>
    <row r="492" spans="1:13" s="35" customFormat="1" ht="15.75" customHeight="1">
      <c r="A492" s="17">
        <v>32</v>
      </c>
      <c r="B492" s="36">
        <v>18</v>
      </c>
      <c r="C492" s="37">
        <v>11</v>
      </c>
      <c r="D492" s="37">
        <v>7</v>
      </c>
      <c r="E492" s="91">
        <v>67</v>
      </c>
      <c r="F492" s="36">
        <v>14</v>
      </c>
      <c r="G492" s="37">
        <v>2</v>
      </c>
      <c r="H492" s="37">
        <v>12</v>
      </c>
      <c r="I492" s="91">
        <v>103</v>
      </c>
      <c r="J492" s="36">
        <v>0</v>
      </c>
      <c r="K492" s="37">
        <v>0</v>
      </c>
      <c r="L492" s="37">
        <v>0</v>
      </c>
    </row>
    <row r="493" spans="1:13" s="35" customFormat="1" ht="15.75" customHeight="1">
      <c r="A493" s="17">
        <v>33</v>
      </c>
      <c r="B493" s="36">
        <v>14</v>
      </c>
      <c r="C493" s="37">
        <v>7</v>
      </c>
      <c r="D493" s="37">
        <v>7</v>
      </c>
      <c r="E493" s="91">
        <v>68</v>
      </c>
      <c r="F493" s="36">
        <v>18</v>
      </c>
      <c r="G493" s="37">
        <v>9</v>
      </c>
      <c r="H493" s="37">
        <v>9</v>
      </c>
      <c r="I493" s="96" t="s">
        <v>33</v>
      </c>
      <c r="J493" s="39">
        <v>0</v>
      </c>
      <c r="K493" s="40">
        <v>0</v>
      </c>
      <c r="L493" s="40">
        <v>0</v>
      </c>
    </row>
    <row r="494" spans="1:13" s="35" customFormat="1" ht="21" customHeight="1" thickBot="1">
      <c r="A494" s="32">
        <v>34</v>
      </c>
      <c r="B494" s="36">
        <v>22</v>
      </c>
      <c r="C494" s="37">
        <v>15</v>
      </c>
      <c r="D494" s="37">
        <v>7</v>
      </c>
      <c r="E494" s="91">
        <v>69</v>
      </c>
      <c r="F494" s="36">
        <v>23</v>
      </c>
      <c r="G494" s="37">
        <v>8</v>
      </c>
      <c r="H494" s="37">
        <v>15</v>
      </c>
      <c r="I494" s="107" t="s">
        <v>5</v>
      </c>
      <c r="J494" s="47">
        <v>1366</v>
      </c>
      <c r="K494" s="47">
        <v>657</v>
      </c>
      <c r="L494" s="47">
        <v>709</v>
      </c>
    </row>
    <row r="495" spans="1:13" s="58" customFormat="1" ht="24" customHeight="1" thickTop="1" thickBot="1">
      <c r="A495" s="53" t="s">
        <v>34</v>
      </c>
      <c r="B495" s="115">
        <v>129</v>
      </c>
      <c r="C495" s="116">
        <v>63</v>
      </c>
      <c r="D495" s="197">
        <v>66</v>
      </c>
      <c r="E495" s="120" t="s">
        <v>36</v>
      </c>
      <c r="F495" s="116">
        <v>872</v>
      </c>
      <c r="G495" s="116">
        <v>436</v>
      </c>
      <c r="H495" s="197">
        <v>436</v>
      </c>
      <c r="I495" s="123" t="s">
        <v>37</v>
      </c>
      <c r="J495" s="116">
        <v>365</v>
      </c>
      <c r="K495" s="116">
        <v>158</v>
      </c>
      <c r="L495" s="116">
        <v>207</v>
      </c>
    </row>
    <row r="496" spans="1:13" s="31" customFormat="1" ht="24" customHeight="1" thickBot="1">
      <c r="A496" s="24"/>
      <c r="B496" s="25" t="s">
        <v>39</v>
      </c>
      <c r="C496" s="26"/>
      <c r="D496" s="27"/>
      <c r="E496" s="28"/>
      <c r="F496" s="29"/>
      <c r="G496" s="59" t="s">
        <v>165</v>
      </c>
      <c r="H496" s="29"/>
      <c r="I496" s="28"/>
      <c r="J496" s="29"/>
      <c r="K496" s="23" t="s">
        <v>130</v>
      </c>
      <c r="L496" s="30"/>
      <c r="M496" s="35"/>
    </row>
    <row r="497" spans="1:12" s="4" customFormat="1" ht="21" customHeight="1">
      <c r="A497" s="11" t="s">
        <v>1</v>
      </c>
      <c r="B497" s="8" t="s">
        <v>2</v>
      </c>
      <c r="C497" s="8" t="s">
        <v>3</v>
      </c>
      <c r="D497" s="9" t="s">
        <v>4</v>
      </c>
      <c r="E497" s="11" t="s">
        <v>1</v>
      </c>
      <c r="F497" s="8" t="s">
        <v>2</v>
      </c>
      <c r="G497" s="8" t="s">
        <v>3</v>
      </c>
      <c r="H497" s="9" t="s">
        <v>4</v>
      </c>
      <c r="I497" s="11" t="s">
        <v>1</v>
      </c>
      <c r="J497" s="8" t="s">
        <v>2</v>
      </c>
      <c r="K497" s="8" t="s">
        <v>3</v>
      </c>
      <c r="L497" s="16" t="s">
        <v>4</v>
      </c>
    </row>
    <row r="498" spans="1:12" s="6" customFormat="1" ht="25.5" customHeight="1">
      <c r="A498" s="10" t="s">
        <v>6</v>
      </c>
      <c r="B498" s="44">
        <v>151</v>
      </c>
      <c r="C498" s="44">
        <v>78</v>
      </c>
      <c r="D498" s="44">
        <v>73</v>
      </c>
      <c r="E498" s="98" t="s">
        <v>7</v>
      </c>
      <c r="F498" s="44">
        <v>316</v>
      </c>
      <c r="G498" s="44">
        <v>164</v>
      </c>
      <c r="H498" s="44">
        <v>152</v>
      </c>
      <c r="I498" s="98" t="s">
        <v>8</v>
      </c>
      <c r="J498" s="44">
        <v>386</v>
      </c>
      <c r="K498" s="44">
        <v>186</v>
      </c>
      <c r="L498" s="44">
        <v>200</v>
      </c>
    </row>
    <row r="499" spans="1:12" s="35" customFormat="1" ht="15.75" customHeight="1">
      <c r="A499" s="17">
        <v>0</v>
      </c>
      <c r="B499" s="36">
        <v>35</v>
      </c>
      <c r="C499" s="37">
        <v>19</v>
      </c>
      <c r="D499" s="37">
        <v>16</v>
      </c>
      <c r="E499" s="91">
        <v>35</v>
      </c>
      <c r="F499" s="36">
        <v>72</v>
      </c>
      <c r="G499" s="37">
        <v>42</v>
      </c>
      <c r="H499" s="37">
        <v>30</v>
      </c>
      <c r="I499" s="91">
        <v>70</v>
      </c>
      <c r="J499" s="36">
        <v>81</v>
      </c>
      <c r="K499" s="37">
        <v>43</v>
      </c>
      <c r="L499" s="37">
        <v>38</v>
      </c>
    </row>
    <row r="500" spans="1:12" s="35" customFormat="1" ht="15.75" customHeight="1">
      <c r="A500" s="17">
        <v>1</v>
      </c>
      <c r="B500" s="36">
        <v>35</v>
      </c>
      <c r="C500" s="37">
        <v>11</v>
      </c>
      <c r="D500" s="37">
        <v>24</v>
      </c>
      <c r="E500" s="91">
        <v>36</v>
      </c>
      <c r="F500" s="36">
        <v>56</v>
      </c>
      <c r="G500" s="37">
        <v>32</v>
      </c>
      <c r="H500" s="37">
        <v>24</v>
      </c>
      <c r="I500" s="91">
        <v>71</v>
      </c>
      <c r="J500" s="36">
        <v>67</v>
      </c>
      <c r="K500" s="37">
        <v>24</v>
      </c>
      <c r="L500" s="37">
        <v>43</v>
      </c>
    </row>
    <row r="501" spans="1:12" s="35" customFormat="1" ht="15.75" customHeight="1">
      <c r="A501" s="17">
        <v>2</v>
      </c>
      <c r="B501" s="36">
        <v>25</v>
      </c>
      <c r="C501" s="37">
        <v>15</v>
      </c>
      <c r="D501" s="37">
        <v>10</v>
      </c>
      <c r="E501" s="91">
        <v>37</v>
      </c>
      <c r="F501" s="36">
        <v>55</v>
      </c>
      <c r="G501" s="37">
        <v>26</v>
      </c>
      <c r="H501" s="37">
        <v>29</v>
      </c>
      <c r="I501" s="91">
        <v>72</v>
      </c>
      <c r="J501" s="36">
        <v>70</v>
      </c>
      <c r="K501" s="37">
        <v>36</v>
      </c>
      <c r="L501" s="37">
        <v>34</v>
      </c>
    </row>
    <row r="502" spans="1:12" s="35" customFormat="1" ht="15.75" customHeight="1">
      <c r="A502" s="17">
        <v>3</v>
      </c>
      <c r="B502" s="36">
        <v>25</v>
      </c>
      <c r="C502" s="37">
        <v>14</v>
      </c>
      <c r="D502" s="37">
        <v>11</v>
      </c>
      <c r="E502" s="91">
        <v>38</v>
      </c>
      <c r="F502" s="36">
        <v>75</v>
      </c>
      <c r="G502" s="37">
        <v>40</v>
      </c>
      <c r="H502" s="37">
        <v>35</v>
      </c>
      <c r="I502" s="91">
        <v>73</v>
      </c>
      <c r="J502" s="36">
        <v>79</v>
      </c>
      <c r="K502" s="37">
        <v>37</v>
      </c>
      <c r="L502" s="37">
        <v>42</v>
      </c>
    </row>
    <row r="503" spans="1:12" s="35" customFormat="1" ht="18" customHeight="1">
      <c r="A503" s="19">
        <v>4</v>
      </c>
      <c r="B503" s="105">
        <v>31</v>
      </c>
      <c r="C503" s="40">
        <v>19</v>
      </c>
      <c r="D503" s="40">
        <v>12</v>
      </c>
      <c r="E503" s="92">
        <v>39</v>
      </c>
      <c r="F503" s="39">
        <v>58</v>
      </c>
      <c r="G503" s="40">
        <v>24</v>
      </c>
      <c r="H503" s="40">
        <v>34</v>
      </c>
      <c r="I503" s="92">
        <v>74</v>
      </c>
      <c r="J503" s="39">
        <v>89</v>
      </c>
      <c r="K503" s="40">
        <v>46</v>
      </c>
      <c r="L503" s="40">
        <v>43</v>
      </c>
    </row>
    <row r="504" spans="1:12" s="6" customFormat="1" ht="25.5" customHeight="1">
      <c r="A504" s="10" t="s">
        <v>10</v>
      </c>
      <c r="B504" s="44">
        <v>234</v>
      </c>
      <c r="C504" s="44">
        <v>111</v>
      </c>
      <c r="D504" s="44">
        <v>123</v>
      </c>
      <c r="E504" s="98" t="s">
        <v>11</v>
      </c>
      <c r="F504" s="44">
        <v>378</v>
      </c>
      <c r="G504" s="44">
        <v>192</v>
      </c>
      <c r="H504" s="44">
        <v>186</v>
      </c>
      <c r="I504" s="98" t="s">
        <v>12</v>
      </c>
      <c r="J504" s="44">
        <v>311</v>
      </c>
      <c r="K504" s="44">
        <v>160</v>
      </c>
      <c r="L504" s="44">
        <v>151</v>
      </c>
    </row>
    <row r="505" spans="1:12" s="35" customFormat="1" ht="15.75" customHeight="1">
      <c r="A505" s="17">
        <v>5</v>
      </c>
      <c r="B505" s="36">
        <v>48</v>
      </c>
      <c r="C505" s="37">
        <v>20</v>
      </c>
      <c r="D505" s="37">
        <v>28</v>
      </c>
      <c r="E505" s="91">
        <v>40</v>
      </c>
      <c r="F505" s="36">
        <v>70</v>
      </c>
      <c r="G505" s="37">
        <v>39</v>
      </c>
      <c r="H505" s="37">
        <v>31</v>
      </c>
      <c r="I505" s="91">
        <v>75</v>
      </c>
      <c r="J505" s="36">
        <v>71</v>
      </c>
      <c r="K505" s="37">
        <v>31</v>
      </c>
      <c r="L505" s="37">
        <v>40</v>
      </c>
    </row>
    <row r="506" spans="1:12" s="35" customFormat="1" ht="15.75" customHeight="1">
      <c r="A506" s="17">
        <v>6</v>
      </c>
      <c r="B506" s="36">
        <v>40</v>
      </c>
      <c r="C506" s="37">
        <v>24</v>
      </c>
      <c r="D506" s="37">
        <v>16</v>
      </c>
      <c r="E506" s="91">
        <v>41</v>
      </c>
      <c r="F506" s="36">
        <v>73</v>
      </c>
      <c r="G506" s="37">
        <v>29</v>
      </c>
      <c r="H506" s="37">
        <v>44</v>
      </c>
      <c r="I506" s="91">
        <v>76</v>
      </c>
      <c r="J506" s="36">
        <v>68</v>
      </c>
      <c r="K506" s="37">
        <v>37</v>
      </c>
      <c r="L506" s="37">
        <v>31</v>
      </c>
    </row>
    <row r="507" spans="1:12" s="35" customFormat="1" ht="15.75" customHeight="1">
      <c r="A507" s="17">
        <v>7</v>
      </c>
      <c r="B507" s="36">
        <v>35</v>
      </c>
      <c r="C507" s="37">
        <v>15</v>
      </c>
      <c r="D507" s="37">
        <v>20</v>
      </c>
      <c r="E507" s="91">
        <v>42</v>
      </c>
      <c r="F507" s="36">
        <v>78</v>
      </c>
      <c r="G507" s="37">
        <v>40</v>
      </c>
      <c r="H507" s="37">
        <v>38</v>
      </c>
      <c r="I507" s="91">
        <v>77</v>
      </c>
      <c r="J507" s="36">
        <v>85</v>
      </c>
      <c r="K507" s="37">
        <v>43</v>
      </c>
      <c r="L507" s="37">
        <v>42</v>
      </c>
    </row>
    <row r="508" spans="1:12" s="35" customFormat="1" ht="15.75" customHeight="1">
      <c r="A508" s="17">
        <v>8</v>
      </c>
      <c r="B508" s="36">
        <v>61</v>
      </c>
      <c r="C508" s="37">
        <v>29</v>
      </c>
      <c r="D508" s="37">
        <v>32</v>
      </c>
      <c r="E508" s="91">
        <v>43</v>
      </c>
      <c r="F508" s="36">
        <v>66</v>
      </c>
      <c r="G508" s="37">
        <v>35</v>
      </c>
      <c r="H508" s="37">
        <v>31</v>
      </c>
      <c r="I508" s="91">
        <v>78</v>
      </c>
      <c r="J508" s="36">
        <v>64</v>
      </c>
      <c r="K508" s="37">
        <v>39</v>
      </c>
      <c r="L508" s="37">
        <v>25</v>
      </c>
    </row>
    <row r="509" spans="1:12" s="35" customFormat="1" ht="18" customHeight="1">
      <c r="A509" s="19">
        <v>9</v>
      </c>
      <c r="B509" s="39">
        <v>50</v>
      </c>
      <c r="C509" s="40">
        <v>23</v>
      </c>
      <c r="D509" s="40">
        <v>27</v>
      </c>
      <c r="E509" s="92">
        <v>44</v>
      </c>
      <c r="F509" s="39">
        <v>91</v>
      </c>
      <c r="G509" s="40">
        <v>49</v>
      </c>
      <c r="H509" s="40">
        <v>42</v>
      </c>
      <c r="I509" s="92">
        <v>79</v>
      </c>
      <c r="J509" s="39">
        <v>23</v>
      </c>
      <c r="K509" s="40">
        <v>10</v>
      </c>
      <c r="L509" s="40">
        <v>13</v>
      </c>
    </row>
    <row r="510" spans="1:12" s="6" customFormat="1" ht="25.5" customHeight="1">
      <c r="A510" s="10" t="s">
        <v>19</v>
      </c>
      <c r="B510" s="44">
        <v>312</v>
      </c>
      <c r="C510" s="44">
        <v>161</v>
      </c>
      <c r="D510" s="44">
        <v>151</v>
      </c>
      <c r="E510" s="98" t="s">
        <v>20</v>
      </c>
      <c r="F510" s="44">
        <v>445</v>
      </c>
      <c r="G510" s="44">
        <v>212</v>
      </c>
      <c r="H510" s="44">
        <v>233</v>
      </c>
      <c r="I510" s="98" t="s">
        <v>21</v>
      </c>
      <c r="J510" s="44">
        <v>283</v>
      </c>
      <c r="K510" s="44">
        <v>99</v>
      </c>
      <c r="L510" s="44">
        <v>184</v>
      </c>
    </row>
    <row r="511" spans="1:12" s="35" customFormat="1" ht="15.75" customHeight="1">
      <c r="A511" s="17">
        <v>10</v>
      </c>
      <c r="B511" s="36">
        <v>59</v>
      </c>
      <c r="C511" s="37">
        <v>32</v>
      </c>
      <c r="D511" s="37">
        <v>27</v>
      </c>
      <c r="E511" s="91">
        <v>45</v>
      </c>
      <c r="F511" s="36">
        <v>99</v>
      </c>
      <c r="G511" s="37">
        <v>45</v>
      </c>
      <c r="H511" s="37">
        <v>54</v>
      </c>
      <c r="I511" s="91">
        <v>80</v>
      </c>
      <c r="J511" s="36">
        <v>48</v>
      </c>
      <c r="K511" s="37">
        <v>13</v>
      </c>
      <c r="L511" s="37">
        <v>35</v>
      </c>
    </row>
    <row r="512" spans="1:12" s="35" customFormat="1" ht="15.75" customHeight="1">
      <c r="A512" s="17">
        <v>11</v>
      </c>
      <c r="B512" s="36">
        <v>58</v>
      </c>
      <c r="C512" s="37">
        <v>36</v>
      </c>
      <c r="D512" s="37">
        <v>22</v>
      </c>
      <c r="E512" s="91">
        <v>46</v>
      </c>
      <c r="F512" s="36">
        <v>88</v>
      </c>
      <c r="G512" s="37">
        <v>37</v>
      </c>
      <c r="H512" s="37">
        <v>51</v>
      </c>
      <c r="I512" s="91">
        <v>81</v>
      </c>
      <c r="J512" s="36">
        <v>65</v>
      </c>
      <c r="K512" s="37">
        <v>23</v>
      </c>
      <c r="L512" s="37">
        <v>42</v>
      </c>
    </row>
    <row r="513" spans="1:12" s="35" customFormat="1" ht="15.75" customHeight="1">
      <c r="A513" s="17">
        <v>12</v>
      </c>
      <c r="B513" s="36">
        <v>57</v>
      </c>
      <c r="C513" s="37">
        <v>28</v>
      </c>
      <c r="D513" s="37">
        <v>29</v>
      </c>
      <c r="E513" s="91">
        <v>47</v>
      </c>
      <c r="F513" s="36">
        <v>83</v>
      </c>
      <c r="G513" s="37">
        <v>41</v>
      </c>
      <c r="H513" s="37">
        <v>42</v>
      </c>
      <c r="I513" s="91">
        <v>82</v>
      </c>
      <c r="J513" s="36">
        <v>57</v>
      </c>
      <c r="K513" s="37">
        <v>21</v>
      </c>
      <c r="L513" s="37">
        <v>36</v>
      </c>
    </row>
    <row r="514" spans="1:12" s="35" customFormat="1" ht="15.75" customHeight="1">
      <c r="A514" s="17">
        <v>13</v>
      </c>
      <c r="B514" s="36">
        <v>78</v>
      </c>
      <c r="C514" s="37">
        <v>38</v>
      </c>
      <c r="D514" s="37">
        <v>40</v>
      </c>
      <c r="E514" s="91">
        <v>48</v>
      </c>
      <c r="F514" s="36">
        <v>88</v>
      </c>
      <c r="G514" s="37">
        <v>46</v>
      </c>
      <c r="H514" s="37">
        <v>42</v>
      </c>
      <c r="I514" s="91">
        <v>83</v>
      </c>
      <c r="J514" s="36">
        <v>53</v>
      </c>
      <c r="K514" s="37">
        <v>26</v>
      </c>
      <c r="L514" s="37">
        <v>27</v>
      </c>
    </row>
    <row r="515" spans="1:12" s="35" customFormat="1" ht="18" customHeight="1">
      <c r="A515" s="19">
        <v>14</v>
      </c>
      <c r="B515" s="39">
        <v>60</v>
      </c>
      <c r="C515" s="40">
        <v>27</v>
      </c>
      <c r="D515" s="40">
        <v>33</v>
      </c>
      <c r="E515" s="92">
        <v>49</v>
      </c>
      <c r="F515" s="39">
        <v>87</v>
      </c>
      <c r="G515" s="40">
        <v>43</v>
      </c>
      <c r="H515" s="40">
        <v>44</v>
      </c>
      <c r="I515" s="92">
        <v>84</v>
      </c>
      <c r="J515" s="39">
        <v>60</v>
      </c>
      <c r="K515" s="40">
        <v>16</v>
      </c>
      <c r="L515" s="40">
        <v>44</v>
      </c>
    </row>
    <row r="516" spans="1:12" s="6" customFormat="1" ht="25.5" customHeight="1">
      <c r="A516" s="10" t="s">
        <v>22</v>
      </c>
      <c r="B516" s="44">
        <v>320</v>
      </c>
      <c r="C516" s="44">
        <v>168</v>
      </c>
      <c r="D516" s="44">
        <v>152</v>
      </c>
      <c r="E516" s="98" t="s">
        <v>23</v>
      </c>
      <c r="F516" s="44">
        <v>483</v>
      </c>
      <c r="G516" s="44">
        <v>251</v>
      </c>
      <c r="H516" s="44">
        <v>232</v>
      </c>
      <c r="I516" s="98" t="s">
        <v>24</v>
      </c>
      <c r="J516" s="44">
        <v>203</v>
      </c>
      <c r="K516" s="44">
        <v>88</v>
      </c>
      <c r="L516" s="44">
        <v>115</v>
      </c>
    </row>
    <row r="517" spans="1:12" s="35" customFormat="1" ht="15.75" customHeight="1">
      <c r="A517" s="17">
        <v>15</v>
      </c>
      <c r="B517" s="36">
        <v>71</v>
      </c>
      <c r="C517" s="37">
        <v>44</v>
      </c>
      <c r="D517" s="37">
        <v>27</v>
      </c>
      <c r="E517" s="91">
        <v>50</v>
      </c>
      <c r="F517" s="36">
        <v>92</v>
      </c>
      <c r="G517" s="37">
        <v>51</v>
      </c>
      <c r="H517" s="37">
        <v>41</v>
      </c>
      <c r="I517" s="91">
        <v>85</v>
      </c>
      <c r="J517" s="36">
        <v>43</v>
      </c>
      <c r="K517" s="37">
        <v>13</v>
      </c>
      <c r="L517" s="37">
        <v>30</v>
      </c>
    </row>
    <row r="518" spans="1:12" s="35" customFormat="1" ht="15.75" customHeight="1">
      <c r="A518" s="17">
        <v>16</v>
      </c>
      <c r="B518" s="36">
        <v>70</v>
      </c>
      <c r="C518" s="37">
        <v>35</v>
      </c>
      <c r="D518" s="37">
        <v>35</v>
      </c>
      <c r="E518" s="91">
        <v>51</v>
      </c>
      <c r="F518" s="36">
        <v>94</v>
      </c>
      <c r="G518" s="37">
        <v>50</v>
      </c>
      <c r="H518" s="37">
        <v>44</v>
      </c>
      <c r="I518" s="91">
        <v>86</v>
      </c>
      <c r="J518" s="36">
        <v>48</v>
      </c>
      <c r="K518" s="37">
        <v>25</v>
      </c>
      <c r="L518" s="37">
        <v>23</v>
      </c>
    </row>
    <row r="519" spans="1:12" s="35" customFormat="1" ht="15.75" customHeight="1">
      <c r="A519" s="17">
        <v>17</v>
      </c>
      <c r="B519" s="36">
        <v>59</v>
      </c>
      <c r="C519" s="37">
        <v>24</v>
      </c>
      <c r="D519" s="37">
        <v>35</v>
      </c>
      <c r="E519" s="91">
        <v>52</v>
      </c>
      <c r="F519" s="36">
        <v>84</v>
      </c>
      <c r="G519" s="37">
        <v>46</v>
      </c>
      <c r="H519" s="37">
        <v>38</v>
      </c>
      <c r="I519" s="91">
        <v>87</v>
      </c>
      <c r="J519" s="36">
        <v>43</v>
      </c>
      <c r="K519" s="37">
        <v>17</v>
      </c>
      <c r="L519" s="37">
        <v>26</v>
      </c>
    </row>
    <row r="520" spans="1:12" s="35" customFormat="1" ht="15.75" customHeight="1">
      <c r="A520" s="17">
        <v>18</v>
      </c>
      <c r="B520" s="36">
        <v>59</v>
      </c>
      <c r="C520" s="37">
        <v>33</v>
      </c>
      <c r="D520" s="37">
        <v>26</v>
      </c>
      <c r="E520" s="91">
        <v>53</v>
      </c>
      <c r="F520" s="36">
        <v>102</v>
      </c>
      <c r="G520" s="37">
        <v>43</v>
      </c>
      <c r="H520" s="37">
        <v>59</v>
      </c>
      <c r="I520" s="91">
        <v>88</v>
      </c>
      <c r="J520" s="36">
        <v>36</v>
      </c>
      <c r="K520" s="37">
        <v>17</v>
      </c>
      <c r="L520" s="37">
        <v>19</v>
      </c>
    </row>
    <row r="521" spans="1:12" s="35" customFormat="1" ht="18" customHeight="1">
      <c r="A521" s="19">
        <v>19</v>
      </c>
      <c r="B521" s="39">
        <v>61</v>
      </c>
      <c r="C521" s="40">
        <v>32</v>
      </c>
      <c r="D521" s="40">
        <v>29</v>
      </c>
      <c r="E521" s="92">
        <v>54</v>
      </c>
      <c r="F521" s="39">
        <v>111</v>
      </c>
      <c r="G521" s="40">
        <v>61</v>
      </c>
      <c r="H521" s="40">
        <v>50</v>
      </c>
      <c r="I521" s="92">
        <v>89</v>
      </c>
      <c r="J521" s="39">
        <v>33</v>
      </c>
      <c r="K521" s="40">
        <v>16</v>
      </c>
      <c r="L521" s="40">
        <v>17</v>
      </c>
    </row>
    <row r="522" spans="1:12" s="6" customFormat="1" ht="25.5" customHeight="1">
      <c r="A522" s="10" t="s">
        <v>25</v>
      </c>
      <c r="B522" s="44">
        <v>300</v>
      </c>
      <c r="C522" s="44">
        <v>167</v>
      </c>
      <c r="D522" s="44">
        <v>133</v>
      </c>
      <c r="E522" s="98" t="s">
        <v>26</v>
      </c>
      <c r="F522" s="44">
        <v>468</v>
      </c>
      <c r="G522" s="44">
        <v>239</v>
      </c>
      <c r="H522" s="44">
        <v>229</v>
      </c>
      <c r="I522" s="98" t="s">
        <v>27</v>
      </c>
      <c r="J522" s="44">
        <v>124</v>
      </c>
      <c r="K522" s="44">
        <v>28</v>
      </c>
      <c r="L522" s="44">
        <v>96</v>
      </c>
    </row>
    <row r="523" spans="1:12" s="35" customFormat="1" ht="15.75" customHeight="1">
      <c r="A523" s="17">
        <v>20</v>
      </c>
      <c r="B523" s="36">
        <v>62</v>
      </c>
      <c r="C523" s="37">
        <v>28</v>
      </c>
      <c r="D523" s="37">
        <v>34</v>
      </c>
      <c r="E523" s="91">
        <v>55</v>
      </c>
      <c r="F523" s="36">
        <v>99</v>
      </c>
      <c r="G523" s="37">
        <v>48</v>
      </c>
      <c r="H523" s="37">
        <v>51</v>
      </c>
      <c r="I523" s="91">
        <v>90</v>
      </c>
      <c r="J523" s="36">
        <v>32</v>
      </c>
      <c r="K523" s="37">
        <v>6</v>
      </c>
      <c r="L523" s="37">
        <v>26</v>
      </c>
    </row>
    <row r="524" spans="1:12" s="35" customFormat="1" ht="15.75" customHeight="1">
      <c r="A524" s="17">
        <v>21</v>
      </c>
      <c r="B524" s="36">
        <v>60</v>
      </c>
      <c r="C524" s="37">
        <v>32</v>
      </c>
      <c r="D524" s="37">
        <v>28</v>
      </c>
      <c r="E524" s="91">
        <v>56</v>
      </c>
      <c r="F524" s="36">
        <v>104</v>
      </c>
      <c r="G524" s="37">
        <v>51</v>
      </c>
      <c r="H524" s="37">
        <v>53</v>
      </c>
      <c r="I524" s="91">
        <v>91</v>
      </c>
      <c r="J524" s="36">
        <v>31</v>
      </c>
      <c r="K524" s="37">
        <v>9</v>
      </c>
      <c r="L524" s="37">
        <v>22</v>
      </c>
    </row>
    <row r="525" spans="1:12" s="35" customFormat="1" ht="15.75" customHeight="1">
      <c r="A525" s="17">
        <v>22</v>
      </c>
      <c r="B525" s="36">
        <v>48</v>
      </c>
      <c r="C525" s="37">
        <v>28</v>
      </c>
      <c r="D525" s="37">
        <v>20</v>
      </c>
      <c r="E525" s="91">
        <v>57</v>
      </c>
      <c r="F525" s="36">
        <v>104</v>
      </c>
      <c r="G525" s="37">
        <v>55</v>
      </c>
      <c r="H525" s="37">
        <v>49</v>
      </c>
      <c r="I525" s="91">
        <v>92</v>
      </c>
      <c r="J525" s="36">
        <v>25</v>
      </c>
      <c r="K525" s="37">
        <v>5</v>
      </c>
      <c r="L525" s="37">
        <v>20</v>
      </c>
    </row>
    <row r="526" spans="1:12" s="35" customFormat="1" ht="15.75" customHeight="1">
      <c r="A526" s="17">
        <v>23</v>
      </c>
      <c r="B526" s="36">
        <v>63</v>
      </c>
      <c r="C526" s="37">
        <v>41</v>
      </c>
      <c r="D526" s="37">
        <v>22</v>
      </c>
      <c r="E526" s="91">
        <v>58</v>
      </c>
      <c r="F526" s="36">
        <v>92</v>
      </c>
      <c r="G526" s="37">
        <v>51</v>
      </c>
      <c r="H526" s="37">
        <v>41</v>
      </c>
      <c r="I526" s="91">
        <v>93</v>
      </c>
      <c r="J526" s="36">
        <v>25</v>
      </c>
      <c r="K526" s="37">
        <v>6</v>
      </c>
      <c r="L526" s="37">
        <v>19</v>
      </c>
    </row>
    <row r="527" spans="1:12" s="35" customFormat="1" ht="18" customHeight="1">
      <c r="A527" s="19">
        <v>24</v>
      </c>
      <c r="B527" s="39">
        <v>67</v>
      </c>
      <c r="C527" s="40">
        <v>38</v>
      </c>
      <c r="D527" s="40">
        <v>29</v>
      </c>
      <c r="E527" s="92">
        <v>59</v>
      </c>
      <c r="F527" s="39">
        <v>69</v>
      </c>
      <c r="G527" s="40">
        <v>34</v>
      </c>
      <c r="H527" s="40">
        <v>35</v>
      </c>
      <c r="I527" s="92">
        <v>94</v>
      </c>
      <c r="J527" s="39">
        <v>11</v>
      </c>
      <c r="K527" s="40">
        <v>2</v>
      </c>
      <c r="L527" s="40">
        <v>9</v>
      </c>
    </row>
    <row r="528" spans="1:12" s="6" customFormat="1" ht="25.5" customHeight="1">
      <c r="A528" s="10" t="s">
        <v>28</v>
      </c>
      <c r="B528" s="44">
        <v>294</v>
      </c>
      <c r="C528" s="44">
        <v>161</v>
      </c>
      <c r="D528" s="44">
        <v>133</v>
      </c>
      <c r="E528" s="98" t="s">
        <v>29</v>
      </c>
      <c r="F528" s="44">
        <v>413</v>
      </c>
      <c r="G528" s="44">
        <v>213</v>
      </c>
      <c r="H528" s="44">
        <v>200</v>
      </c>
      <c r="I528" s="93" t="s">
        <v>30</v>
      </c>
      <c r="J528" s="44">
        <v>34</v>
      </c>
      <c r="K528" s="44">
        <v>11</v>
      </c>
      <c r="L528" s="44">
        <v>23</v>
      </c>
    </row>
    <row r="529" spans="1:13" s="35" customFormat="1" ht="15.75" customHeight="1">
      <c r="A529" s="17">
        <v>25</v>
      </c>
      <c r="B529" s="36">
        <v>50</v>
      </c>
      <c r="C529" s="37">
        <v>28</v>
      </c>
      <c r="D529" s="37">
        <v>22</v>
      </c>
      <c r="E529" s="91">
        <v>60</v>
      </c>
      <c r="F529" s="36">
        <v>96</v>
      </c>
      <c r="G529" s="37">
        <v>47</v>
      </c>
      <c r="H529" s="37">
        <v>49</v>
      </c>
      <c r="I529" s="91">
        <v>95</v>
      </c>
      <c r="J529" s="36">
        <v>8</v>
      </c>
      <c r="K529" s="37">
        <v>5</v>
      </c>
      <c r="L529" s="37">
        <v>3</v>
      </c>
    </row>
    <row r="530" spans="1:13" s="35" customFormat="1" ht="15.75" customHeight="1">
      <c r="A530" s="17">
        <v>26</v>
      </c>
      <c r="B530" s="36">
        <v>74</v>
      </c>
      <c r="C530" s="37">
        <v>39</v>
      </c>
      <c r="D530" s="37">
        <v>35</v>
      </c>
      <c r="E530" s="91">
        <v>61</v>
      </c>
      <c r="F530" s="36">
        <v>84</v>
      </c>
      <c r="G530" s="37">
        <v>41</v>
      </c>
      <c r="H530" s="37">
        <v>43</v>
      </c>
      <c r="I530" s="91">
        <v>96</v>
      </c>
      <c r="J530" s="36">
        <v>10</v>
      </c>
      <c r="K530" s="37">
        <v>3</v>
      </c>
      <c r="L530" s="37">
        <v>7</v>
      </c>
    </row>
    <row r="531" spans="1:13" s="35" customFormat="1" ht="15.75" customHeight="1">
      <c r="A531" s="17">
        <v>27</v>
      </c>
      <c r="B531" s="36">
        <v>57</v>
      </c>
      <c r="C531" s="37">
        <v>36</v>
      </c>
      <c r="D531" s="37">
        <v>21</v>
      </c>
      <c r="E531" s="91">
        <v>62</v>
      </c>
      <c r="F531" s="36">
        <v>67</v>
      </c>
      <c r="G531" s="37">
        <v>39</v>
      </c>
      <c r="H531" s="37">
        <v>28</v>
      </c>
      <c r="I531" s="91">
        <v>97</v>
      </c>
      <c r="J531" s="36">
        <v>4</v>
      </c>
      <c r="K531" s="37">
        <v>1</v>
      </c>
      <c r="L531" s="37">
        <v>3</v>
      </c>
    </row>
    <row r="532" spans="1:13" s="35" customFormat="1" ht="15.75" customHeight="1">
      <c r="A532" s="17">
        <v>28</v>
      </c>
      <c r="B532" s="36">
        <v>46</v>
      </c>
      <c r="C532" s="37">
        <v>28</v>
      </c>
      <c r="D532" s="37">
        <v>18</v>
      </c>
      <c r="E532" s="91">
        <v>63</v>
      </c>
      <c r="F532" s="36">
        <v>96</v>
      </c>
      <c r="G532" s="37">
        <v>50</v>
      </c>
      <c r="H532" s="37">
        <v>46</v>
      </c>
      <c r="I532" s="91">
        <v>98</v>
      </c>
      <c r="J532" s="36">
        <v>3</v>
      </c>
      <c r="K532" s="37">
        <v>0</v>
      </c>
      <c r="L532" s="37">
        <v>3</v>
      </c>
    </row>
    <row r="533" spans="1:13" s="35" customFormat="1" ht="18" customHeight="1">
      <c r="A533" s="19">
        <v>29</v>
      </c>
      <c r="B533" s="39">
        <v>67</v>
      </c>
      <c r="C533" s="40">
        <v>30</v>
      </c>
      <c r="D533" s="40">
        <v>37</v>
      </c>
      <c r="E533" s="92">
        <v>64</v>
      </c>
      <c r="F533" s="39">
        <v>70</v>
      </c>
      <c r="G533" s="40">
        <v>36</v>
      </c>
      <c r="H533" s="40">
        <v>34</v>
      </c>
      <c r="I533" s="91">
        <v>99</v>
      </c>
      <c r="J533" s="36">
        <v>2</v>
      </c>
      <c r="K533" s="37">
        <v>1</v>
      </c>
      <c r="L533" s="37">
        <v>1</v>
      </c>
    </row>
    <row r="534" spans="1:13" s="6" customFormat="1" ht="25.5" customHeight="1">
      <c r="A534" s="10" t="s">
        <v>31</v>
      </c>
      <c r="B534" s="44">
        <v>295</v>
      </c>
      <c r="C534" s="44">
        <v>157</v>
      </c>
      <c r="D534" s="44">
        <v>138</v>
      </c>
      <c r="E534" s="98" t="s">
        <v>32</v>
      </c>
      <c r="F534" s="44">
        <v>379</v>
      </c>
      <c r="G534" s="44">
        <v>183</v>
      </c>
      <c r="H534" s="44">
        <v>196</v>
      </c>
      <c r="I534" s="95">
        <v>100</v>
      </c>
      <c r="J534" s="47">
        <v>6</v>
      </c>
      <c r="K534" s="48">
        <v>1</v>
      </c>
      <c r="L534" s="48">
        <v>5</v>
      </c>
    </row>
    <row r="535" spans="1:13" s="35" customFormat="1" ht="15.75" customHeight="1">
      <c r="A535" s="17">
        <v>30</v>
      </c>
      <c r="B535" s="36">
        <v>70</v>
      </c>
      <c r="C535" s="37">
        <v>35</v>
      </c>
      <c r="D535" s="37">
        <v>35</v>
      </c>
      <c r="E535" s="91">
        <v>65</v>
      </c>
      <c r="F535" s="36">
        <v>75</v>
      </c>
      <c r="G535" s="37">
        <v>41</v>
      </c>
      <c r="H535" s="37">
        <v>34</v>
      </c>
      <c r="I535" s="91">
        <v>101</v>
      </c>
      <c r="J535" s="36">
        <v>1</v>
      </c>
      <c r="K535" s="37">
        <v>0</v>
      </c>
      <c r="L535" s="37">
        <v>1</v>
      </c>
    </row>
    <row r="536" spans="1:13" s="35" customFormat="1" ht="15.75" customHeight="1">
      <c r="A536" s="17">
        <v>31</v>
      </c>
      <c r="B536" s="36">
        <v>67</v>
      </c>
      <c r="C536" s="37">
        <v>35</v>
      </c>
      <c r="D536" s="37">
        <v>32</v>
      </c>
      <c r="E536" s="91">
        <v>66</v>
      </c>
      <c r="F536" s="36">
        <v>82</v>
      </c>
      <c r="G536" s="37">
        <v>34</v>
      </c>
      <c r="H536" s="37">
        <v>48</v>
      </c>
      <c r="I536" s="91">
        <v>102</v>
      </c>
      <c r="J536" s="36">
        <v>0</v>
      </c>
      <c r="K536" s="37">
        <v>0</v>
      </c>
      <c r="L536" s="37">
        <v>0</v>
      </c>
    </row>
    <row r="537" spans="1:13" s="35" customFormat="1" ht="15.75" customHeight="1">
      <c r="A537" s="17">
        <v>32</v>
      </c>
      <c r="B537" s="36">
        <v>64</v>
      </c>
      <c r="C537" s="37">
        <v>34</v>
      </c>
      <c r="D537" s="37">
        <v>30</v>
      </c>
      <c r="E537" s="91">
        <v>67</v>
      </c>
      <c r="F537" s="36">
        <v>77</v>
      </c>
      <c r="G537" s="37">
        <v>40</v>
      </c>
      <c r="H537" s="37">
        <v>37</v>
      </c>
      <c r="I537" s="91">
        <v>103</v>
      </c>
      <c r="J537" s="36">
        <v>0</v>
      </c>
      <c r="K537" s="37">
        <v>0</v>
      </c>
      <c r="L537" s="37">
        <v>0</v>
      </c>
    </row>
    <row r="538" spans="1:13" s="35" customFormat="1" ht="15.75" customHeight="1">
      <c r="A538" s="17">
        <v>33</v>
      </c>
      <c r="B538" s="36">
        <v>53</v>
      </c>
      <c r="C538" s="37">
        <v>30</v>
      </c>
      <c r="D538" s="37">
        <v>23</v>
      </c>
      <c r="E538" s="91">
        <v>68</v>
      </c>
      <c r="F538" s="36">
        <v>82</v>
      </c>
      <c r="G538" s="37">
        <v>37</v>
      </c>
      <c r="H538" s="37">
        <v>45</v>
      </c>
      <c r="I538" s="96" t="s">
        <v>33</v>
      </c>
      <c r="J538" s="39">
        <v>0</v>
      </c>
      <c r="K538" s="40">
        <v>0</v>
      </c>
      <c r="L538" s="40">
        <v>0</v>
      </c>
    </row>
    <row r="539" spans="1:13" s="35" customFormat="1" ht="21" customHeight="1" thickBot="1">
      <c r="A539" s="32">
        <v>34</v>
      </c>
      <c r="B539" s="36">
        <v>41</v>
      </c>
      <c r="C539" s="37">
        <v>23</v>
      </c>
      <c r="D539" s="37">
        <v>18</v>
      </c>
      <c r="E539" s="91">
        <v>69</v>
      </c>
      <c r="F539" s="36">
        <v>63</v>
      </c>
      <c r="G539" s="37">
        <v>31</v>
      </c>
      <c r="H539" s="37">
        <v>32</v>
      </c>
      <c r="I539" s="107" t="s">
        <v>5</v>
      </c>
      <c r="J539" s="47">
        <v>6129</v>
      </c>
      <c r="K539" s="47">
        <v>3029</v>
      </c>
      <c r="L539" s="47">
        <v>3100</v>
      </c>
    </row>
    <row r="540" spans="1:13" s="58" customFormat="1" ht="24" customHeight="1" thickTop="1" thickBot="1">
      <c r="A540" s="53" t="s">
        <v>34</v>
      </c>
      <c r="B540" s="115">
        <v>697</v>
      </c>
      <c r="C540" s="116">
        <v>350</v>
      </c>
      <c r="D540" s="197">
        <v>347</v>
      </c>
      <c r="E540" s="120" t="s">
        <v>36</v>
      </c>
      <c r="F540" s="116">
        <v>3712</v>
      </c>
      <c r="G540" s="116">
        <v>1924</v>
      </c>
      <c r="H540" s="197">
        <v>1788</v>
      </c>
      <c r="I540" s="123" t="s">
        <v>37</v>
      </c>
      <c r="J540" s="116">
        <v>1720</v>
      </c>
      <c r="K540" s="116">
        <v>755</v>
      </c>
      <c r="L540" s="116">
        <v>965</v>
      </c>
    </row>
    <row r="541" spans="1:13" s="31" customFormat="1" ht="24" customHeight="1" thickBot="1">
      <c r="A541" s="24"/>
      <c r="B541" s="25" t="s">
        <v>39</v>
      </c>
      <c r="C541" s="26"/>
      <c r="D541" s="27"/>
      <c r="E541" s="28"/>
      <c r="F541" s="29"/>
      <c r="G541" s="59" t="s">
        <v>165</v>
      </c>
      <c r="H541" s="29"/>
      <c r="I541" s="28"/>
      <c r="J541" s="29"/>
      <c r="K541" s="23" t="s">
        <v>131</v>
      </c>
      <c r="L541" s="30"/>
      <c r="M541" s="35"/>
    </row>
    <row r="542" spans="1:13" s="4" customFormat="1" ht="21" customHeight="1">
      <c r="A542" s="11" t="s">
        <v>1</v>
      </c>
      <c r="B542" s="8" t="s">
        <v>2</v>
      </c>
      <c r="C542" s="8" t="s">
        <v>3</v>
      </c>
      <c r="D542" s="9" t="s">
        <v>4</v>
      </c>
      <c r="E542" s="11" t="s">
        <v>1</v>
      </c>
      <c r="F542" s="8" t="s">
        <v>2</v>
      </c>
      <c r="G542" s="8" t="s">
        <v>3</v>
      </c>
      <c r="H542" s="9" t="s">
        <v>4</v>
      </c>
      <c r="I542" s="11" t="s">
        <v>1</v>
      </c>
      <c r="J542" s="8" t="s">
        <v>2</v>
      </c>
      <c r="K542" s="8" t="s">
        <v>3</v>
      </c>
      <c r="L542" s="16" t="s">
        <v>4</v>
      </c>
    </row>
    <row r="543" spans="1:13" s="6" customFormat="1" ht="25.5" customHeight="1">
      <c r="A543" s="10" t="s">
        <v>6</v>
      </c>
      <c r="B543" s="44">
        <v>57</v>
      </c>
      <c r="C543" s="44">
        <v>32</v>
      </c>
      <c r="D543" s="44">
        <v>25</v>
      </c>
      <c r="E543" s="98" t="s">
        <v>7</v>
      </c>
      <c r="F543" s="44">
        <v>139</v>
      </c>
      <c r="G543" s="44">
        <v>69</v>
      </c>
      <c r="H543" s="44">
        <v>70</v>
      </c>
      <c r="I543" s="98" t="s">
        <v>8</v>
      </c>
      <c r="J543" s="44">
        <v>125</v>
      </c>
      <c r="K543" s="44">
        <v>54</v>
      </c>
      <c r="L543" s="44">
        <v>71</v>
      </c>
    </row>
    <row r="544" spans="1:13" s="35" customFormat="1" ht="15.75" customHeight="1">
      <c r="A544" s="17">
        <v>0</v>
      </c>
      <c r="B544" s="36">
        <v>11</v>
      </c>
      <c r="C544" s="37">
        <v>8</v>
      </c>
      <c r="D544" s="37">
        <v>3</v>
      </c>
      <c r="E544" s="91">
        <v>35</v>
      </c>
      <c r="F544" s="36">
        <v>29</v>
      </c>
      <c r="G544" s="37">
        <v>17</v>
      </c>
      <c r="H544" s="37">
        <v>12</v>
      </c>
      <c r="I544" s="91">
        <v>70</v>
      </c>
      <c r="J544" s="36">
        <v>23</v>
      </c>
      <c r="K544" s="37">
        <v>8</v>
      </c>
      <c r="L544" s="37">
        <v>15</v>
      </c>
    </row>
    <row r="545" spans="1:12" s="35" customFormat="1" ht="15.75" customHeight="1">
      <c r="A545" s="17">
        <v>1</v>
      </c>
      <c r="B545" s="36">
        <v>9</v>
      </c>
      <c r="C545" s="37">
        <v>6</v>
      </c>
      <c r="D545" s="37">
        <v>3</v>
      </c>
      <c r="E545" s="91">
        <v>36</v>
      </c>
      <c r="F545" s="36">
        <v>29</v>
      </c>
      <c r="G545" s="37">
        <v>14</v>
      </c>
      <c r="H545" s="37">
        <v>15</v>
      </c>
      <c r="I545" s="91">
        <v>71</v>
      </c>
      <c r="J545" s="36">
        <v>19</v>
      </c>
      <c r="K545" s="37">
        <v>9</v>
      </c>
      <c r="L545" s="37">
        <v>10</v>
      </c>
    </row>
    <row r="546" spans="1:12" s="35" customFormat="1" ht="15.75" customHeight="1">
      <c r="A546" s="17">
        <v>2</v>
      </c>
      <c r="B546" s="36">
        <v>11</v>
      </c>
      <c r="C546" s="37">
        <v>4</v>
      </c>
      <c r="D546" s="37">
        <v>7</v>
      </c>
      <c r="E546" s="91">
        <v>37</v>
      </c>
      <c r="F546" s="36">
        <v>29</v>
      </c>
      <c r="G546" s="37">
        <v>20</v>
      </c>
      <c r="H546" s="37">
        <v>9</v>
      </c>
      <c r="I546" s="91">
        <v>72</v>
      </c>
      <c r="J546" s="36">
        <v>24</v>
      </c>
      <c r="K546" s="37">
        <v>10</v>
      </c>
      <c r="L546" s="37">
        <v>14</v>
      </c>
    </row>
    <row r="547" spans="1:12" s="35" customFormat="1" ht="15.75" customHeight="1">
      <c r="A547" s="17">
        <v>3</v>
      </c>
      <c r="B547" s="36">
        <v>15</v>
      </c>
      <c r="C547" s="37">
        <v>11</v>
      </c>
      <c r="D547" s="37">
        <v>4</v>
      </c>
      <c r="E547" s="91">
        <v>38</v>
      </c>
      <c r="F547" s="36">
        <v>18</v>
      </c>
      <c r="G547" s="37">
        <v>5</v>
      </c>
      <c r="H547" s="37">
        <v>13</v>
      </c>
      <c r="I547" s="91">
        <v>73</v>
      </c>
      <c r="J547" s="36">
        <v>35</v>
      </c>
      <c r="K547" s="37">
        <v>18</v>
      </c>
      <c r="L547" s="37">
        <v>17</v>
      </c>
    </row>
    <row r="548" spans="1:12" s="35" customFormat="1" ht="18" customHeight="1">
      <c r="A548" s="19">
        <v>4</v>
      </c>
      <c r="B548" s="105">
        <v>11</v>
      </c>
      <c r="C548" s="40">
        <v>3</v>
      </c>
      <c r="D548" s="40">
        <v>8</v>
      </c>
      <c r="E548" s="92">
        <v>39</v>
      </c>
      <c r="F548" s="39">
        <v>34</v>
      </c>
      <c r="G548" s="40">
        <v>13</v>
      </c>
      <c r="H548" s="40">
        <v>21</v>
      </c>
      <c r="I548" s="92">
        <v>74</v>
      </c>
      <c r="J548" s="39">
        <v>24</v>
      </c>
      <c r="K548" s="40">
        <v>9</v>
      </c>
      <c r="L548" s="40">
        <v>15</v>
      </c>
    </row>
    <row r="549" spans="1:12" s="6" customFormat="1" ht="18" customHeight="1">
      <c r="A549" s="10" t="s">
        <v>10</v>
      </c>
      <c r="B549" s="44">
        <v>90</v>
      </c>
      <c r="C549" s="44">
        <v>49</v>
      </c>
      <c r="D549" s="44">
        <v>41</v>
      </c>
      <c r="E549" s="98" t="s">
        <v>11</v>
      </c>
      <c r="F549" s="44">
        <v>125</v>
      </c>
      <c r="G549" s="44">
        <v>66</v>
      </c>
      <c r="H549" s="44">
        <v>59</v>
      </c>
      <c r="I549" s="98" t="s">
        <v>12</v>
      </c>
      <c r="J549" s="44">
        <v>155</v>
      </c>
      <c r="K549" s="44">
        <v>76</v>
      </c>
      <c r="L549" s="44">
        <v>79</v>
      </c>
    </row>
    <row r="550" spans="1:12" s="35" customFormat="1" ht="15.75" customHeight="1">
      <c r="A550" s="17">
        <v>5</v>
      </c>
      <c r="B550" s="36">
        <v>19</v>
      </c>
      <c r="C550" s="37">
        <v>9</v>
      </c>
      <c r="D550" s="37">
        <v>10</v>
      </c>
      <c r="E550" s="91">
        <v>40</v>
      </c>
      <c r="F550" s="36">
        <v>21</v>
      </c>
      <c r="G550" s="37">
        <v>11</v>
      </c>
      <c r="H550" s="37">
        <v>10</v>
      </c>
      <c r="I550" s="91">
        <v>75</v>
      </c>
      <c r="J550" s="36">
        <v>30</v>
      </c>
      <c r="K550" s="37">
        <v>14</v>
      </c>
      <c r="L550" s="37">
        <v>16</v>
      </c>
    </row>
    <row r="551" spans="1:12" s="35" customFormat="1" ht="15.75" customHeight="1">
      <c r="A551" s="17">
        <v>6</v>
      </c>
      <c r="B551" s="36">
        <v>14</v>
      </c>
      <c r="C551" s="37">
        <v>8</v>
      </c>
      <c r="D551" s="37">
        <v>6</v>
      </c>
      <c r="E551" s="91">
        <v>41</v>
      </c>
      <c r="F551" s="36">
        <v>26</v>
      </c>
      <c r="G551" s="37">
        <v>12</v>
      </c>
      <c r="H551" s="37">
        <v>14</v>
      </c>
      <c r="I551" s="91">
        <v>76</v>
      </c>
      <c r="J551" s="36">
        <v>32</v>
      </c>
      <c r="K551" s="37">
        <v>11</v>
      </c>
      <c r="L551" s="37">
        <v>21</v>
      </c>
    </row>
    <row r="552" spans="1:12" s="35" customFormat="1" ht="15.75" customHeight="1">
      <c r="A552" s="17">
        <v>7</v>
      </c>
      <c r="B552" s="36">
        <v>18</v>
      </c>
      <c r="C552" s="37">
        <v>8</v>
      </c>
      <c r="D552" s="37">
        <v>10</v>
      </c>
      <c r="E552" s="91">
        <v>42</v>
      </c>
      <c r="F552" s="36">
        <v>21</v>
      </c>
      <c r="G552" s="37">
        <v>14</v>
      </c>
      <c r="H552" s="37">
        <v>7</v>
      </c>
      <c r="I552" s="91">
        <v>77</v>
      </c>
      <c r="J552" s="36">
        <v>45</v>
      </c>
      <c r="K552" s="37">
        <v>26</v>
      </c>
      <c r="L552" s="37">
        <v>19</v>
      </c>
    </row>
    <row r="553" spans="1:12" s="35" customFormat="1" ht="15.75" customHeight="1">
      <c r="A553" s="17">
        <v>8</v>
      </c>
      <c r="B553" s="36">
        <v>19</v>
      </c>
      <c r="C553" s="37">
        <v>12</v>
      </c>
      <c r="D553" s="37">
        <v>7</v>
      </c>
      <c r="E553" s="91">
        <v>43</v>
      </c>
      <c r="F553" s="36">
        <v>29</v>
      </c>
      <c r="G553" s="37">
        <v>16</v>
      </c>
      <c r="H553" s="37">
        <v>13</v>
      </c>
      <c r="I553" s="91">
        <v>78</v>
      </c>
      <c r="J553" s="36">
        <v>27</v>
      </c>
      <c r="K553" s="37">
        <v>13</v>
      </c>
      <c r="L553" s="37">
        <v>14</v>
      </c>
    </row>
    <row r="554" spans="1:12" s="35" customFormat="1" ht="18" customHeight="1">
      <c r="A554" s="19">
        <v>9</v>
      </c>
      <c r="B554" s="39">
        <v>20</v>
      </c>
      <c r="C554" s="40">
        <v>12</v>
      </c>
      <c r="D554" s="40">
        <v>8</v>
      </c>
      <c r="E554" s="92">
        <v>44</v>
      </c>
      <c r="F554" s="39">
        <v>28</v>
      </c>
      <c r="G554" s="40">
        <v>13</v>
      </c>
      <c r="H554" s="40">
        <v>15</v>
      </c>
      <c r="I554" s="92">
        <v>79</v>
      </c>
      <c r="J554" s="39">
        <v>21</v>
      </c>
      <c r="K554" s="40">
        <v>12</v>
      </c>
      <c r="L554" s="40">
        <v>9</v>
      </c>
    </row>
    <row r="555" spans="1:12" s="6" customFormat="1" ht="25.5" customHeight="1">
      <c r="A555" s="10" t="s">
        <v>19</v>
      </c>
      <c r="B555" s="44">
        <v>107</v>
      </c>
      <c r="C555" s="44">
        <v>61</v>
      </c>
      <c r="D555" s="44">
        <v>46</v>
      </c>
      <c r="E555" s="98" t="s">
        <v>20</v>
      </c>
      <c r="F555" s="44">
        <v>126</v>
      </c>
      <c r="G555" s="44">
        <v>64</v>
      </c>
      <c r="H555" s="44">
        <v>62</v>
      </c>
      <c r="I555" s="98" t="s">
        <v>21</v>
      </c>
      <c r="J555" s="44">
        <v>85</v>
      </c>
      <c r="K555" s="44">
        <v>35</v>
      </c>
      <c r="L555" s="44">
        <v>50</v>
      </c>
    </row>
    <row r="556" spans="1:12" s="35" customFormat="1" ht="15.75" customHeight="1">
      <c r="A556" s="17">
        <v>10</v>
      </c>
      <c r="B556" s="36">
        <v>28</v>
      </c>
      <c r="C556" s="37">
        <v>14</v>
      </c>
      <c r="D556" s="37">
        <v>14</v>
      </c>
      <c r="E556" s="91">
        <v>45</v>
      </c>
      <c r="F556" s="36">
        <v>20</v>
      </c>
      <c r="G556" s="37">
        <v>8</v>
      </c>
      <c r="H556" s="37">
        <v>12</v>
      </c>
      <c r="I556" s="91">
        <v>80</v>
      </c>
      <c r="J556" s="36">
        <v>20</v>
      </c>
      <c r="K556" s="37">
        <v>6</v>
      </c>
      <c r="L556" s="37">
        <v>14</v>
      </c>
    </row>
    <row r="557" spans="1:12" s="35" customFormat="1" ht="15.75" customHeight="1">
      <c r="A557" s="17">
        <v>11</v>
      </c>
      <c r="B557" s="36">
        <v>18</v>
      </c>
      <c r="C557" s="37">
        <v>13</v>
      </c>
      <c r="D557" s="37">
        <v>5</v>
      </c>
      <c r="E557" s="91">
        <v>46</v>
      </c>
      <c r="F557" s="36">
        <v>25</v>
      </c>
      <c r="G557" s="37">
        <v>13</v>
      </c>
      <c r="H557" s="37">
        <v>12</v>
      </c>
      <c r="I557" s="91">
        <v>81</v>
      </c>
      <c r="J557" s="36">
        <v>16</v>
      </c>
      <c r="K557" s="37">
        <v>10</v>
      </c>
      <c r="L557" s="37">
        <v>6</v>
      </c>
    </row>
    <row r="558" spans="1:12" s="35" customFormat="1" ht="15.75" customHeight="1">
      <c r="A558" s="17">
        <v>12</v>
      </c>
      <c r="B558" s="36">
        <v>22</v>
      </c>
      <c r="C558" s="37">
        <v>11</v>
      </c>
      <c r="D558" s="37">
        <v>11</v>
      </c>
      <c r="E558" s="91">
        <v>47</v>
      </c>
      <c r="F558" s="36">
        <v>27</v>
      </c>
      <c r="G558" s="37">
        <v>9</v>
      </c>
      <c r="H558" s="37">
        <v>18</v>
      </c>
      <c r="I558" s="91">
        <v>82</v>
      </c>
      <c r="J558" s="36">
        <v>15</v>
      </c>
      <c r="K558" s="37">
        <v>10</v>
      </c>
      <c r="L558" s="37">
        <v>5</v>
      </c>
    </row>
    <row r="559" spans="1:12" s="35" customFormat="1" ht="15.75" customHeight="1">
      <c r="A559" s="17">
        <v>13</v>
      </c>
      <c r="B559" s="36">
        <v>17</v>
      </c>
      <c r="C559" s="37">
        <v>11</v>
      </c>
      <c r="D559" s="37">
        <v>6</v>
      </c>
      <c r="E559" s="91">
        <v>48</v>
      </c>
      <c r="F559" s="36">
        <v>30</v>
      </c>
      <c r="G559" s="37">
        <v>18</v>
      </c>
      <c r="H559" s="37">
        <v>12</v>
      </c>
      <c r="I559" s="91">
        <v>83</v>
      </c>
      <c r="J559" s="36">
        <v>20</v>
      </c>
      <c r="K559" s="37">
        <v>3</v>
      </c>
      <c r="L559" s="37">
        <v>17</v>
      </c>
    </row>
    <row r="560" spans="1:12" s="35" customFormat="1" ht="18" customHeight="1">
      <c r="A560" s="19">
        <v>14</v>
      </c>
      <c r="B560" s="39">
        <v>22</v>
      </c>
      <c r="C560" s="40">
        <v>12</v>
      </c>
      <c r="D560" s="40">
        <v>10</v>
      </c>
      <c r="E560" s="92">
        <v>49</v>
      </c>
      <c r="F560" s="39">
        <v>24</v>
      </c>
      <c r="G560" s="40">
        <v>16</v>
      </c>
      <c r="H560" s="40">
        <v>8</v>
      </c>
      <c r="I560" s="92">
        <v>84</v>
      </c>
      <c r="J560" s="39">
        <v>14</v>
      </c>
      <c r="K560" s="40">
        <v>6</v>
      </c>
      <c r="L560" s="40">
        <v>8</v>
      </c>
    </row>
    <row r="561" spans="1:12" s="6" customFormat="1" ht="25.5" customHeight="1">
      <c r="A561" s="10" t="s">
        <v>22</v>
      </c>
      <c r="B561" s="44">
        <v>104</v>
      </c>
      <c r="C561" s="44">
        <v>58</v>
      </c>
      <c r="D561" s="44">
        <v>46</v>
      </c>
      <c r="E561" s="98" t="s">
        <v>23</v>
      </c>
      <c r="F561" s="44">
        <v>115</v>
      </c>
      <c r="G561" s="44">
        <v>61</v>
      </c>
      <c r="H561" s="44">
        <v>54</v>
      </c>
      <c r="I561" s="98" t="s">
        <v>24</v>
      </c>
      <c r="J561" s="44">
        <v>68</v>
      </c>
      <c r="K561" s="44">
        <v>24</v>
      </c>
      <c r="L561" s="44">
        <v>44</v>
      </c>
    </row>
    <row r="562" spans="1:12" s="35" customFormat="1" ht="15.75" customHeight="1">
      <c r="A562" s="17">
        <v>15</v>
      </c>
      <c r="B562" s="36">
        <v>24</v>
      </c>
      <c r="C562" s="37">
        <v>13</v>
      </c>
      <c r="D562" s="37">
        <v>11</v>
      </c>
      <c r="E562" s="91">
        <v>50</v>
      </c>
      <c r="F562" s="36">
        <v>20</v>
      </c>
      <c r="G562" s="37">
        <v>9</v>
      </c>
      <c r="H562" s="37">
        <v>11</v>
      </c>
      <c r="I562" s="91">
        <v>85</v>
      </c>
      <c r="J562" s="36">
        <v>16</v>
      </c>
      <c r="K562" s="37">
        <v>2</v>
      </c>
      <c r="L562" s="37">
        <v>14</v>
      </c>
    </row>
    <row r="563" spans="1:12" s="35" customFormat="1" ht="15.75" customHeight="1">
      <c r="A563" s="17">
        <v>16</v>
      </c>
      <c r="B563" s="36">
        <v>19</v>
      </c>
      <c r="C563" s="37">
        <v>9</v>
      </c>
      <c r="D563" s="37">
        <v>10</v>
      </c>
      <c r="E563" s="91">
        <v>51</v>
      </c>
      <c r="F563" s="36">
        <v>16</v>
      </c>
      <c r="G563" s="37">
        <v>10</v>
      </c>
      <c r="H563" s="37">
        <v>6</v>
      </c>
      <c r="I563" s="91">
        <v>86</v>
      </c>
      <c r="J563" s="36">
        <v>13</v>
      </c>
      <c r="K563" s="37">
        <v>7</v>
      </c>
      <c r="L563" s="37">
        <v>6</v>
      </c>
    </row>
    <row r="564" spans="1:12" s="35" customFormat="1" ht="15.75" customHeight="1">
      <c r="A564" s="17">
        <v>17</v>
      </c>
      <c r="B564" s="36">
        <v>17</v>
      </c>
      <c r="C564" s="37">
        <v>8</v>
      </c>
      <c r="D564" s="37">
        <v>9</v>
      </c>
      <c r="E564" s="91">
        <v>52</v>
      </c>
      <c r="F564" s="36">
        <v>23</v>
      </c>
      <c r="G564" s="37">
        <v>12</v>
      </c>
      <c r="H564" s="37">
        <v>11</v>
      </c>
      <c r="I564" s="91">
        <v>87</v>
      </c>
      <c r="J564" s="36">
        <v>13</v>
      </c>
      <c r="K564" s="37">
        <v>6</v>
      </c>
      <c r="L564" s="37">
        <v>7</v>
      </c>
    </row>
    <row r="565" spans="1:12" s="35" customFormat="1" ht="15.75" customHeight="1">
      <c r="A565" s="17">
        <v>18</v>
      </c>
      <c r="B565" s="36">
        <v>26</v>
      </c>
      <c r="C565" s="37">
        <v>13</v>
      </c>
      <c r="D565" s="37">
        <v>13</v>
      </c>
      <c r="E565" s="91">
        <v>53</v>
      </c>
      <c r="F565" s="36">
        <v>30</v>
      </c>
      <c r="G565" s="37">
        <v>18</v>
      </c>
      <c r="H565" s="37">
        <v>12</v>
      </c>
      <c r="I565" s="91">
        <v>88</v>
      </c>
      <c r="J565" s="36">
        <v>7</v>
      </c>
      <c r="K565" s="37">
        <v>3</v>
      </c>
      <c r="L565" s="37">
        <v>4</v>
      </c>
    </row>
    <row r="566" spans="1:12" s="35" customFormat="1" ht="18" customHeight="1">
      <c r="A566" s="19">
        <v>19</v>
      </c>
      <c r="B566" s="39">
        <v>18</v>
      </c>
      <c r="C566" s="40">
        <v>15</v>
      </c>
      <c r="D566" s="40">
        <v>3</v>
      </c>
      <c r="E566" s="92">
        <v>54</v>
      </c>
      <c r="F566" s="39">
        <v>26</v>
      </c>
      <c r="G566" s="40">
        <v>12</v>
      </c>
      <c r="H566" s="40">
        <v>14</v>
      </c>
      <c r="I566" s="92">
        <v>89</v>
      </c>
      <c r="J566" s="39">
        <v>19</v>
      </c>
      <c r="K566" s="40">
        <v>6</v>
      </c>
      <c r="L566" s="40">
        <v>13</v>
      </c>
    </row>
    <row r="567" spans="1:12" s="6" customFormat="1" ht="25.5" customHeight="1">
      <c r="A567" s="10" t="s">
        <v>25</v>
      </c>
      <c r="B567" s="44">
        <v>80</v>
      </c>
      <c r="C567" s="44">
        <v>37</v>
      </c>
      <c r="D567" s="44">
        <v>43</v>
      </c>
      <c r="E567" s="98" t="s">
        <v>26</v>
      </c>
      <c r="F567" s="44">
        <v>133</v>
      </c>
      <c r="G567" s="44">
        <v>64</v>
      </c>
      <c r="H567" s="44">
        <v>69</v>
      </c>
      <c r="I567" s="98" t="s">
        <v>27</v>
      </c>
      <c r="J567" s="44">
        <v>36</v>
      </c>
      <c r="K567" s="44">
        <v>14</v>
      </c>
      <c r="L567" s="44">
        <v>22</v>
      </c>
    </row>
    <row r="568" spans="1:12" s="35" customFormat="1" ht="15.75" customHeight="1">
      <c r="A568" s="17">
        <v>20</v>
      </c>
      <c r="B568" s="36">
        <v>21</v>
      </c>
      <c r="C568" s="37">
        <v>12</v>
      </c>
      <c r="D568" s="37">
        <v>9</v>
      </c>
      <c r="E568" s="91">
        <v>55</v>
      </c>
      <c r="F568" s="36">
        <v>27</v>
      </c>
      <c r="G568" s="37">
        <v>9</v>
      </c>
      <c r="H568" s="37">
        <v>18</v>
      </c>
      <c r="I568" s="91">
        <v>90</v>
      </c>
      <c r="J568" s="36">
        <v>7</v>
      </c>
      <c r="K568" s="37">
        <v>1</v>
      </c>
      <c r="L568" s="37">
        <v>6</v>
      </c>
    </row>
    <row r="569" spans="1:12" s="35" customFormat="1" ht="15.75" customHeight="1">
      <c r="A569" s="17">
        <v>21</v>
      </c>
      <c r="B569" s="36">
        <v>12</v>
      </c>
      <c r="C569" s="37">
        <v>5</v>
      </c>
      <c r="D569" s="37">
        <v>7</v>
      </c>
      <c r="E569" s="91">
        <v>56</v>
      </c>
      <c r="F569" s="36">
        <v>37</v>
      </c>
      <c r="G569" s="37">
        <v>21</v>
      </c>
      <c r="H569" s="37">
        <v>16</v>
      </c>
      <c r="I569" s="91">
        <v>91</v>
      </c>
      <c r="J569" s="36">
        <v>12</v>
      </c>
      <c r="K569" s="37">
        <v>4</v>
      </c>
      <c r="L569" s="37">
        <v>8</v>
      </c>
    </row>
    <row r="570" spans="1:12" s="35" customFormat="1" ht="15.75" customHeight="1">
      <c r="A570" s="17">
        <v>22</v>
      </c>
      <c r="B570" s="36">
        <v>9</v>
      </c>
      <c r="C570" s="37">
        <v>4</v>
      </c>
      <c r="D570" s="37">
        <v>5</v>
      </c>
      <c r="E570" s="91">
        <v>57</v>
      </c>
      <c r="F570" s="36">
        <v>25</v>
      </c>
      <c r="G570" s="37">
        <v>15</v>
      </c>
      <c r="H570" s="37">
        <v>10</v>
      </c>
      <c r="I570" s="91">
        <v>92</v>
      </c>
      <c r="J570" s="36">
        <v>6</v>
      </c>
      <c r="K570" s="37">
        <v>5</v>
      </c>
      <c r="L570" s="37">
        <v>1</v>
      </c>
    </row>
    <row r="571" spans="1:12" s="35" customFormat="1" ht="15.75" customHeight="1">
      <c r="A571" s="17">
        <v>23</v>
      </c>
      <c r="B571" s="36">
        <v>20</v>
      </c>
      <c r="C571" s="37">
        <v>9</v>
      </c>
      <c r="D571" s="37">
        <v>11</v>
      </c>
      <c r="E571" s="91">
        <v>58</v>
      </c>
      <c r="F571" s="36">
        <v>27</v>
      </c>
      <c r="G571" s="37">
        <v>11</v>
      </c>
      <c r="H571" s="37">
        <v>16</v>
      </c>
      <c r="I571" s="91">
        <v>93</v>
      </c>
      <c r="J571" s="36">
        <v>6</v>
      </c>
      <c r="K571" s="37">
        <v>3</v>
      </c>
      <c r="L571" s="37">
        <v>3</v>
      </c>
    </row>
    <row r="572" spans="1:12" s="35" customFormat="1" ht="18" customHeight="1">
      <c r="A572" s="19">
        <v>24</v>
      </c>
      <c r="B572" s="39">
        <v>18</v>
      </c>
      <c r="C572" s="40">
        <v>7</v>
      </c>
      <c r="D572" s="40">
        <v>11</v>
      </c>
      <c r="E572" s="92">
        <v>59</v>
      </c>
      <c r="F572" s="39">
        <v>17</v>
      </c>
      <c r="G572" s="40">
        <v>8</v>
      </c>
      <c r="H572" s="40">
        <v>9</v>
      </c>
      <c r="I572" s="92">
        <v>94</v>
      </c>
      <c r="J572" s="39">
        <v>5</v>
      </c>
      <c r="K572" s="40">
        <v>1</v>
      </c>
      <c r="L572" s="40">
        <v>4</v>
      </c>
    </row>
    <row r="573" spans="1:12" s="6" customFormat="1" ht="25.5" customHeight="1">
      <c r="A573" s="10" t="s">
        <v>28</v>
      </c>
      <c r="B573" s="44">
        <v>85</v>
      </c>
      <c r="C573" s="44">
        <v>42</v>
      </c>
      <c r="D573" s="44">
        <v>43</v>
      </c>
      <c r="E573" s="98" t="s">
        <v>29</v>
      </c>
      <c r="F573" s="44">
        <v>118</v>
      </c>
      <c r="G573" s="44">
        <v>58</v>
      </c>
      <c r="H573" s="44">
        <v>60</v>
      </c>
      <c r="I573" s="93" t="s">
        <v>30</v>
      </c>
      <c r="J573" s="44">
        <v>12</v>
      </c>
      <c r="K573" s="44">
        <v>2</v>
      </c>
      <c r="L573" s="44">
        <v>10</v>
      </c>
    </row>
    <row r="574" spans="1:12" s="35" customFormat="1" ht="15.75" customHeight="1">
      <c r="A574" s="17">
        <v>25</v>
      </c>
      <c r="B574" s="36">
        <v>16</v>
      </c>
      <c r="C574" s="37">
        <v>7</v>
      </c>
      <c r="D574" s="37">
        <v>9</v>
      </c>
      <c r="E574" s="91">
        <v>60</v>
      </c>
      <c r="F574" s="36">
        <v>26</v>
      </c>
      <c r="G574" s="37">
        <v>11</v>
      </c>
      <c r="H574" s="37">
        <v>15</v>
      </c>
      <c r="I574" s="91">
        <v>95</v>
      </c>
      <c r="J574" s="36">
        <v>2</v>
      </c>
      <c r="K574" s="37">
        <v>0</v>
      </c>
      <c r="L574" s="37">
        <v>2</v>
      </c>
    </row>
    <row r="575" spans="1:12" s="35" customFormat="1" ht="15.75" customHeight="1">
      <c r="A575" s="17">
        <v>26</v>
      </c>
      <c r="B575" s="36">
        <v>19</v>
      </c>
      <c r="C575" s="37">
        <v>11</v>
      </c>
      <c r="D575" s="37">
        <v>8</v>
      </c>
      <c r="E575" s="91">
        <v>61</v>
      </c>
      <c r="F575" s="36">
        <v>21</v>
      </c>
      <c r="G575" s="37">
        <v>13</v>
      </c>
      <c r="H575" s="37">
        <v>8</v>
      </c>
      <c r="I575" s="91">
        <v>96</v>
      </c>
      <c r="J575" s="36">
        <v>6</v>
      </c>
      <c r="K575" s="37">
        <v>1</v>
      </c>
      <c r="L575" s="37">
        <v>5</v>
      </c>
    </row>
    <row r="576" spans="1:12" s="35" customFormat="1" ht="15.75" customHeight="1">
      <c r="A576" s="17">
        <v>27</v>
      </c>
      <c r="B576" s="36">
        <v>12</v>
      </c>
      <c r="C576" s="37">
        <v>7</v>
      </c>
      <c r="D576" s="37">
        <v>5</v>
      </c>
      <c r="E576" s="91">
        <v>62</v>
      </c>
      <c r="F576" s="36">
        <v>16</v>
      </c>
      <c r="G576" s="37">
        <v>7</v>
      </c>
      <c r="H576" s="37">
        <v>9</v>
      </c>
      <c r="I576" s="91">
        <v>97</v>
      </c>
      <c r="J576" s="36">
        <v>2</v>
      </c>
      <c r="K576" s="37">
        <v>0</v>
      </c>
      <c r="L576" s="37">
        <v>2</v>
      </c>
    </row>
    <row r="577" spans="1:13" s="35" customFormat="1" ht="15.75" customHeight="1">
      <c r="A577" s="17">
        <v>28</v>
      </c>
      <c r="B577" s="36">
        <v>20</v>
      </c>
      <c r="C577" s="37">
        <v>8</v>
      </c>
      <c r="D577" s="37">
        <v>12</v>
      </c>
      <c r="E577" s="91">
        <v>63</v>
      </c>
      <c r="F577" s="36">
        <v>26</v>
      </c>
      <c r="G577" s="37">
        <v>12</v>
      </c>
      <c r="H577" s="37">
        <v>14</v>
      </c>
      <c r="I577" s="91">
        <v>98</v>
      </c>
      <c r="J577" s="36">
        <v>1</v>
      </c>
      <c r="K577" s="37">
        <v>1</v>
      </c>
      <c r="L577" s="37">
        <v>0</v>
      </c>
    </row>
    <row r="578" spans="1:13" s="35" customFormat="1" ht="18" customHeight="1">
      <c r="A578" s="19">
        <v>29</v>
      </c>
      <c r="B578" s="39">
        <v>18</v>
      </c>
      <c r="C578" s="40">
        <v>9</v>
      </c>
      <c r="D578" s="40">
        <v>9</v>
      </c>
      <c r="E578" s="92">
        <v>64</v>
      </c>
      <c r="F578" s="39">
        <v>29</v>
      </c>
      <c r="G578" s="40">
        <v>15</v>
      </c>
      <c r="H578" s="40">
        <v>14</v>
      </c>
      <c r="I578" s="91">
        <v>99</v>
      </c>
      <c r="J578" s="36">
        <v>0</v>
      </c>
      <c r="K578" s="37">
        <v>0</v>
      </c>
      <c r="L578" s="37">
        <v>0</v>
      </c>
    </row>
    <row r="579" spans="1:13" s="6" customFormat="1" ht="25.5" customHeight="1">
      <c r="A579" s="10" t="s">
        <v>31</v>
      </c>
      <c r="B579" s="44">
        <v>100</v>
      </c>
      <c r="C579" s="44">
        <v>59</v>
      </c>
      <c r="D579" s="44">
        <v>41</v>
      </c>
      <c r="E579" s="98" t="s">
        <v>32</v>
      </c>
      <c r="F579" s="44">
        <v>98</v>
      </c>
      <c r="G579" s="44">
        <v>51</v>
      </c>
      <c r="H579" s="44">
        <v>47</v>
      </c>
      <c r="I579" s="95">
        <v>100</v>
      </c>
      <c r="J579" s="47">
        <v>1</v>
      </c>
      <c r="K579" s="48">
        <v>0</v>
      </c>
      <c r="L579" s="48">
        <v>1</v>
      </c>
    </row>
    <row r="580" spans="1:13" s="35" customFormat="1" ht="15.75" customHeight="1">
      <c r="A580" s="17">
        <v>30</v>
      </c>
      <c r="B580" s="36">
        <v>19</v>
      </c>
      <c r="C580" s="37">
        <v>11</v>
      </c>
      <c r="D580" s="37">
        <v>8</v>
      </c>
      <c r="E580" s="91">
        <v>65</v>
      </c>
      <c r="F580" s="36">
        <v>19</v>
      </c>
      <c r="G580" s="37">
        <v>9</v>
      </c>
      <c r="H580" s="37">
        <v>10</v>
      </c>
      <c r="I580" s="91">
        <v>101</v>
      </c>
      <c r="J580" s="36">
        <v>0</v>
      </c>
      <c r="K580" s="37">
        <v>0</v>
      </c>
      <c r="L580" s="37">
        <v>0</v>
      </c>
    </row>
    <row r="581" spans="1:13" s="35" customFormat="1" ht="15.75" customHeight="1">
      <c r="A581" s="17">
        <v>31</v>
      </c>
      <c r="B581" s="36">
        <v>18</v>
      </c>
      <c r="C581" s="37">
        <v>10</v>
      </c>
      <c r="D581" s="37">
        <v>8</v>
      </c>
      <c r="E581" s="91">
        <v>66</v>
      </c>
      <c r="F581" s="36">
        <v>19</v>
      </c>
      <c r="G581" s="37">
        <v>12</v>
      </c>
      <c r="H581" s="37">
        <v>7</v>
      </c>
      <c r="I581" s="91">
        <v>102</v>
      </c>
      <c r="J581" s="36">
        <v>0</v>
      </c>
      <c r="K581" s="37">
        <v>0</v>
      </c>
      <c r="L581" s="37">
        <v>0</v>
      </c>
    </row>
    <row r="582" spans="1:13" s="35" customFormat="1" ht="15.75" customHeight="1">
      <c r="A582" s="17">
        <v>32</v>
      </c>
      <c r="B582" s="36">
        <v>21</v>
      </c>
      <c r="C582" s="37">
        <v>12</v>
      </c>
      <c r="D582" s="37">
        <v>9</v>
      </c>
      <c r="E582" s="91">
        <v>67</v>
      </c>
      <c r="F582" s="36">
        <v>24</v>
      </c>
      <c r="G582" s="37">
        <v>12</v>
      </c>
      <c r="H582" s="37">
        <v>12</v>
      </c>
      <c r="I582" s="91">
        <v>103</v>
      </c>
      <c r="J582" s="36">
        <v>0</v>
      </c>
      <c r="K582" s="37">
        <v>0</v>
      </c>
      <c r="L582" s="37">
        <v>0</v>
      </c>
    </row>
    <row r="583" spans="1:13" s="35" customFormat="1" ht="15.75" customHeight="1">
      <c r="A583" s="17">
        <v>33</v>
      </c>
      <c r="B583" s="36">
        <v>15</v>
      </c>
      <c r="C583" s="37">
        <v>9</v>
      </c>
      <c r="D583" s="37">
        <v>6</v>
      </c>
      <c r="E583" s="91">
        <v>68</v>
      </c>
      <c r="F583" s="36">
        <v>23</v>
      </c>
      <c r="G583" s="37">
        <v>12</v>
      </c>
      <c r="H583" s="37">
        <v>11</v>
      </c>
      <c r="I583" s="96" t="s">
        <v>33</v>
      </c>
      <c r="J583" s="39">
        <v>0</v>
      </c>
      <c r="K583" s="40">
        <v>0</v>
      </c>
      <c r="L583" s="40">
        <v>0</v>
      </c>
    </row>
    <row r="584" spans="1:13" s="35" customFormat="1" ht="21" customHeight="1" thickBot="1">
      <c r="A584" s="32">
        <v>34</v>
      </c>
      <c r="B584" s="36">
        <v>27</v>
      </c>
      <c r="C584" s="37">
        <v>17</v>
      </c>
      <c r="D584" s="37">
        <v>10</v>
      </c>
      <c r="E584" s="91">
        <v>69</v>
      </c>
      <c r="F584" s="36">
        <v>13</v>
      </c>
      <c r="G584" s="37">
        <v>6</v>
      </c>
      <c r="H584" s="37">
        <v>7</v>
      </c>
      <c r="I584" s="107" t="s">
        <v>5</v>
      </c>
      <c r="J584" s="47">
        <v>1958</v>
      </c>
      <c r="K584" s="47">
        <v>976</v>
      </c>
      <c r="L584" s="47">
        <v>982</v>
      </c>
    </row>
    <row r="585" spans="1:13" s="58" customFormat="1" ht="24" customHeight="1" thickTop="1" thickBot="1">
      <c r="A585" s="53" t="s">
        <v>34</v>
      </c>
      <c r="B585" s="115">
        <v>254</v>
      </c>
      <c r="C585" s="116">
        <v>142</v>
      </c>
      <c r="D585" s="197">
        <v>112</v>
      </c>
      <c r="E585" s="120" t="s">
        <v>36</v>
      </c>
      <c r="F585" s="116">
        <v>1125</v>
      </c>
      <c r="G585" s="116">
        <v>578</v>
      </c>
      <c r="H585" s="197">
        <v>547</v>
      </c>
      <c r="I585" s="123" t="s">
        <v>37</v>
      </c>
      <c r="J585" s="116">
        <v>579</v>
      </c>
      <c r="K585" s="116">
        <v>256</v>
      </c>
      <c r="L585" s="116">
        <v>323</v>
      </c>
    </row>
    <row r="586" spans="1:13" s="31" customFormat="1" ht="24" customHeight="1" thickBot="1">
      <c r="A586" s="24"/>
      <c r="B586" s="25" t="s">
        <v>39</v>
      </c>
      <c r="C586" s="26"/>
      <c r="D586" s="27"/>
      <c r="E586" s="28"/>
      <c r="F586" s="29"/>
      <c r="G586" s="59" t="s">
        <v>165</v>
      </c>
      <c r="H586" s="29"/>
      <c r="I586" s="28"/>
      <c r="J586" s="29"/>
      <c r="K586" s="23" t="s">
        <v>132</v>
      </c>
      <c r="L586" s="30"/>
      <c r="M586" s="35"/>
    </row>
    <row r="587" spans="1:13" s="4" customFormat="1" ht="21" customHeight="1">
      <c r="A587" s="11" t="s">
        <v>1</v>
      </c>
      <c r="B587" s="8" t="s">
        <v>2</v>
      </c>
      <c r="C587" s="8" t="s">
        <v>3</v>
      </c>
      <c r="D587" s="9" t="s">
        <v>4</v>
      </c>
      <c r="E587" s="11" t="s">
        <v>1</v>
      </c>
      <c r="F587" s="8" t="s">
        <v>2</v>
      </c>
      <c r="G587" s="8" t="s">
        <v>3</v>
      </c>
      <c r="H587" s="9" t="s">
        <v>4</v>
      </c>
      <c r="I587" s="11" t="s">
        <v>1</v>
      </c>
      <c r="J587" s="8" t="s">
        <v>2</v>
      </c>
      <c r="K587" s="8" t="s">
        <v>3</v>
      </c>
      <c r="L587" s="16" t="s">
        <v>4</v>
      </c>
    </row>
    <row r="588" spans="1:13" s="6" customFormat="1" ht="25.5" customHeight="1">
      <c r="A588" s="10" t="s">
        <v>6</v>
      </c>
      <c r="B588" s="44">
        <v>49</v>
      </c>
      <c r="C588" s="44">
        <v>26</v>
      </c>
      <c r="D588" s="44">
        <v>23</v>
      </c>
      <c r="E588" s="98" t="s">
        <v>7</v>
      </c>
      <c r="F588" s="44">
        <v>70</v>
      </c>
      <c r="G588" s="44">
        <v>38</v>
      </c>
      <c r="H588" s="44">
        <v>32</v>
      </c>
      <c r="I588" s="98" t="s">
        <v>8</v>
      </c>
      <c r="J588" s="44">
        <v>76</v>
      </c>
      <c r="K588" s="44">
        <v>33</v>
      </c>
      <c r="L588" s="44">
        <v>43</v>
      </c>
    </row>
    <row r="589" spans="1:13" s="35" customFormat="1" ht="15.75" customHeight="1">
      <c r="A589" s="17">
        <v>0</v>
      </c>
      <c r="B589" s="36">
        <v>5</v>
      </c>
      <c r="C589" s="37">
        <v>2</v>
      </c>
      <c r="D589" s="37">
        <v>3</v>
      </c>
      <c r="E589" s="91">
        <v>35</v>
      </c>
      <c r="F589" s="36">
        <v>10</v>
      </c>
      <c r="G589" s="37">
        <v>4</v>
      </c>
      <c r="H589" s="37">
        <v>6</v>
      </c>
      <c r="I589" s="91">
        <v>70</v>
      </c>
      <c r="J589" s="36">
        <v>17</v>
      </c>
      <c r="K589" s="37">
        <v>8</v>
      </c>
      <c r="L589" s="37">
        <v>9</v>
      </c>
    </row>
    <row r="590" spans="1:13" s="35" customFormat="1" ht="15.75" customHeight="1">
      <c r="A590" s="17">
        <v>1</v>
      </c>
      <c r="B590" s="36">
        <v>7</v>
      </c>
      <c r="C590" s="37">
        <v>5</v>
      </c>
      <c r="D590" s="37">
        <v>2</v>
      </c>
      <c r="E590" s="91">
        <v>36</v>
      </c>
      <c r="F590" s="36">
        <v>13</v>
      </c>
      <c r="G590" s="37">
        <v>5</v>
      </c>
      <c r="H590" s="37">
        <v>8</v>
      </c>
      <c r="I590" s="91">
        <v>71</v>
      </c>
      <c r="J590" s="36">
        <v>14</v>
      </c>
      <c r="K590" s="37">
        <v>4</v>
      </c>
      <c r="L590" s="37">
        <v>10</v>
      </c>
    </row>
    <row r="591" spans="1:13" s="35" customFormat="1" ht="15.75" customHeight="1">
      <c r="A591" s="17">
        <v>2</v>
      </c>
      <c r="B591" s="36">
        <v>16</v>
      </c>
      <c r="C591" s="37">
        <v>8</v>
      </c>
      <c r="D591" s="37">
        <v>8</v>
      </c>
      <c r="E591" s="91">
        <v>37</v>
      </c>
      <c r="F591" s="36">
        <v>16</v>
      </c>
      <c r="G591" s="37">
        <v>6</v>
      </c>
      <c r="H591" s="37">
        <v>10</v>
      </c>
      <c r="I591" s="91">
        <v>72</v>
      </c>
      <c r="J591" s="36">
        <v>18</v>
      </c>
      <c r="K591" s="37">
        <v>8</v>
      </c>
      <c r="L591" s="37">
        <v>10</v>
      </c>
    </row>
    <row r="592" spans="1:13" s="35" customFormat="1" ht="15.75" customHeight="1">
      <c r="A592" s="17">
        <v>3</v>
      </c>
      <c r="B592" s="36">
        <v>8</v>
      </c>
      <c r="C592" s="37">
        <v>5</v>
      </c>
      <c r="D592" s="37">
        <v>3</v>
      </c>
      <c r="E592" s="91">
        <v>38</v>
      </c>
      <c r="F592" s="36">
        <v>17</v>
      </c>
      <c r="G592" s="37">
        <v>13</v>
      </c>
      <c r="H592" s="37">
        <v>4</v>
      </c>
      <c r="I592" s="91">
        <v>73</v>
      </c>
      <c r="J592" s="36">
        <v>10</v>
      </c>
      <c r="K592" s="37">
        <v>5</v>
      </c>
      <c r="L592" s="37">
        <v>5</v>
      </c>
    </row>
    <row r="593" spans="1:12" s="35" customFormat="1" ht="18" customHeight="1">
      <c r="A593" s="19">
        <v>4</v>
      </c>
      <c r="B593" s="105">
        <v>13</v>
      </c>
      <c r="C593" s="40">
        <v>6</v>
      </c>
      <c r="D593" s="40">
        <v>7</v>
      </c>
      <c r="E593" s="92">
        <v>39</v>
      </c>
      <c r="F593" s="39">
        <v>14</v>
      </c>
      <c r="G593" s="40">
        <v>10</v>
      </c>
      <c r="H593" s="40">
        <v>4</v>
      </c>
      <c r="I593" s="92">
        <v>74</v>
      </c>
      <c r="J593" s="39">
        <v>17</v>
      </c>
      <c r="K593" s="40">
        <v>8</v>
      </c>
      <c r="L593" s="40">
        <v>9</v>
      </c>
    </row>
    <row r="594" spans="1:12" s="6" customFormat="1" ht="25.5" customHeight="1">
      <c r="A594" s="10" t="s">
        <v>10</v>
      </c>
      <c r="B594" s="44">
        <v>62</v>
      </c>
      <c r="C594" s="44">
        <v>25</v>
      </c>
      <c r="D594" s="44">
        <v>37</v>
      </c>
      <c r="E594" s="98" t="s">
        <v>11</v>
      </c>
      <c r="F594" s="44">
        <v>123</v>
      </c>
      <c r="G594" s="44">
        <v>52</v>
      </c>
      <c r="H594" s="44">
        <v>71</v>
      </c>
      <c r="I594" s="98" t="s">
        <v>12</v>
      </c>
      <c r="J594" s="44">
        <v>85</v>
      </c>
      <c r="K594" s="44">
        <v>38</v>
      </c>
      <c r="L594" s="44">
        <v>47</v>
      </c>
    </row>
    <row r="595" spans="1:12" s="35" customFormat="1" ht="15.75" customHeight="1">
      <c r="A595" s="17">
        <v>5</v>
      </c>
      <c r="B595" s="36">
        <v>14</v>
      </c>
      <c r="C595" s="37">
        <v>6</v>
      </c>
      <c r="D595" s="37">
        <v>8</v>
      </c>
      <c r="E595" s="91">
        <v>40</v>
      </c>
      <c r="F595" s="36">
        <v>30</v>
      </c>
      <c r="G595" s="37">
        <v>13</v>
      </c>
      <c r="H595" s="37">
        <v>17</v>
      </c>
      <c r="I595" s="91">
        <v>75</v>
      </c>
      <c r="J595" s="36">
        <v>20</v>
      </c>
      <c r="K595" s="37">
        <v>6</v>
      </c>
      <c r="L595" s="37">
        <v>14</v>
      </c>
    </row>
    <row r="596" spans="1:12" s="35" customFormat="1" ht="15.75" customHeight="1">
      <c r="A596" s="17">
        <v>6</v>
      </c>
      <c r="B596" s="36">
        <v>13</v>
      </c>
      <c r="C596" s="37">
        <v>5</v>
      </c>
      <c r="D596" s="37">
        <v>8</v>
      </c>
      <c r="E596" s="91">
        <v>41</v>
      </c>
      <c r="F596" s="36">
        <v>22</v>
      </c>
      <c r="G596" s="37">
        <v>10</v>
      </c>
      <c r="H596" s="37">
        <v>12</v>
      </c>
      <c r="I596" s="91">
        <v>76</v>
      </c>
      <c r="J596" s="36">
        <v>19</v>
      </c>
      <c r="K596" s="37">
        <v>12</v>
      </c>
      <c r="L596" s="37">
        <v>7</v>
      </c>
    </row>
    <row r="597" spans="1:12" s="35" customFormat="1" ht="15.75" customHeight="1">
      <c r="A597" s="17">
        <v>7</v>
      </c>
      <c r="B597" s="36">
        <v>7</v>
      </c>
      <c r="C597" s="37">
        <v>2</v>
      </c>
      <c r="D597" s="37">
        <v>5</v>
      </c>
      <c r="E597" s="91">
        <v>42</v>
      </c>
      <c r="F597" s="36">
        <v>23</v>
      </c>
      <c r="G597" s="37">
        <v>12</v>
      </c>
      <c r="H597" s="37">
        <v>11</v>
      </c>
      <c r="I597" s="91">
        <v>77</v>
      </c>
      <c r="J597" s="36">
        <v>20</v>
      </c>
      <c r="K597" s="37">
        <v>8</v>
      </c>
      <c r="L597" s="37">
        <v>12</v>
      </c>
    </row>
    <row r="598" spans="1:12" s="35" customFormat="1" ht="15.75" customHeight="1">
      <c r="A598" s="17">
        <v>8</v>
      </c>
      <c r="B598" s="36">
        <v>15</v>
      </c>
      <c r="C598" s="37">
        <v>7</v>
      </c>
      <c r="D598" s="37">
        <v>8</v>
      </c>
      <c r="E598" s="91">
        <v>43</v>
      </c>
      <c r="F598" s="36">
        <v>25</v>
      </c>
      <c r="G598" s="37">
        <v>11</v>
      </c>
      <c r="H598" s="37">
        <v>14</v>
      </c>
      <c r="I598" s="91">
        <v>78</v>
      </c>
      <c r="J598" s="36">
        <v>15</v>
      </c>
      <c r="K598" s="37">
        <v>6</v>
      </c>
      <c r="L598" s="37">
        <v>9</v>
      </c>
    </row>
    <row r="599" spans="1:12" s="35" customFormat="1" ht="18" customHeight="1">
      <c r="A599" s="19">
        <v>9</v>
      </c>
      <c r="B599" s="39">
        <v>13</v>
      </c>
      <c r="C599" s="40">
        <v>5</v>
      </c>
      <c r="D599" s="40">
        <v>8</v>
      </c>
      <c r="E599" s="92">
        <v>44</v>
      </c>
      <c r="F599" s="39">
        <v>23</v>
      </c>
      <c r="G599" s="40">
        <v>6</v>
      </c>
      <c r="H599" s="40">
        <v>17</v>
      </c>
      <c r="I599" s="92">
        <v>79</v>
      </c>
      <c r="J599" s="39">
        <v>11</v>
      </c>
      <c r="K599" s="40">
        <v>6</v>
      </c>
      <c r="L599" s="40">
        <v>5</v>
      </c>
    </row>
    <row r="600" spans="1:12" s="6" customFormat="1" ht="25.5" customHeight="1">
      <c r="A600" s="10" t="s">
        <v>19</v>
      </c>
      <c r="B600" s="44">
        <v>73</v>
      </c>
      <c r="C600" s="44">
        <v>45</v>
      </c>
      <c r="D600" s="44">
        <v>28</v>
      </c>
      <c r="E600" s="98" t="s">
        <v>20</v>
      </c>
      <c r="F600" s="44">
        <v>91</v>
      </c>
      <c r="G600" s="44">
        <v>55</v>
      </c>
      <c r="H600" s="44">
        <v>36</v>
      </c>
      <c r="I600" s="98" t="s">
        <v>21</v>
      </c>
      <c r="J600" s="44">
        <v>48</v>
      </c>
      <c r="K600" s="44">
        <v>22</v>
      </c>
      <c r="L600" s="44">
        <v>26</v>
      </c>
    </row>
    <row r="601" spans="1:12" s="35" customFormat="1" ht="15.75" customHeight="1">
      <c r="A601" s="17">
        <v>10</v>
      </c>
      <c r="B601" s="36">
        <v>12</v>
      </c>
      <c r="C601" s="37">
        <v>9</v>
      </c>
      <c r="D601" s="37">
        <v>3</v>
      </c>
      <c r="E601" s="91">
        <v>45</v>
      </c>
      <c r="F601" s="36">
        <v>16</v>
      </c>
      <c r="G601" s="37">
        <v>11</v>
      </c>
      <c r="H601" s="37">
        <v>5</v>
      </c>
      <c r="I601" s="91">
        <v>80</v>
      </c>
      <c r="J601" s="36">
        <v>12</v>
      </c>
      <c r="K601" s="37">
        <v>6</v>
      </c>
      <c r="L601" s="37">
        <v>6</v>
      </c>
    </row>
    <row r="602" spans="1:12" s="35" customFormat="1" ht="15.75" customHeight="1">
      <c r="A602" s="17">
        <v>11</v>
      </c>
      <c r="B602" s="36">
        <v>15</v>
      </c>
      <c r="C602" s="37">
        <v>8</v>
      </c>
      <c r="D602" s="37">
        <v>7</v>
      </c>
      <c r="E602" s="91">
        <v>46</v>
      </c>
      <c r="F602" s="36">
        <v>17</v>
      </c>
      <c r="G602" s="37">
        <v>11</v>
      </c>
      <c r="H602" s="37">
        <v>6</v>
      </c>
      <c r="I602" s="91">
        <v>81</v>
      </c>
      <c r="J602" s="36">
        <v>10</v>
      </c>
      <c r="K602" s="37">
        <v>6</v>
      </c>
      <c r="L602" s="37">
        <v>4</v>
      </c>
    </row>
    <row r="603" spans="1:12" s="35" customFormat="1" ht="15.75" customHeight="1">
      <c r="A603" s="17">
        <v>12</v>
      </c>
      <c r="B603" s="36">
        <v>15</v>
      </c>
      <c r="C603" s="37">
        <v>10</v>
      </c>
      <c r="D603" s="37">
        <v>5</v>
      </c>
      <c r="E603" s="91">
        <v>47</v>
      </c>
      <c r="F603" s="36">
        <v>13</v>
      </c>
      <c r="G603" s="37">
        <v>9</v>
      </c>
      <c r="H603" s="37">
        <v>4</v>
      </c>
      <c r="I603" s="91">
        <v>82</v>
      </c>
      <c r="J603" s="36">
        <v>12</v>
      </c>
      <c r="K603" s="37">
        <v>6</v>
      </c>
      <c r="L603" s="37">
        <v>6</v>
      </c>
    </row>
    <row r="604" spans="1:12" s="35" customFormat="1" ht="15.75" customHeight="1">
      <c r="A604" s="17">
        <v>13</v>
      </c>
      <c r="B604" s="36">
        <v>15</v>
      </c>
      <c r="C604" s="37">
        <v>8</v>
      </c>
      <c r="D604" s="37">
        <v>7</v>
      </c>
      <c r="E604" s="91">
        <v>48</v>
      </c>
      <c r="F604" s="36">
        <v>24</v>
      </c>
      <c r="G604" s="37">
        <v>12</v>
      </c>
      <c r="H604" s="37">
        <v>12</v>
      </c>
      <c r="I604" s="91">
        <v>83</v>
      </c>
      <c r="J604" s="36">
        <v>8</v>
      </c>
      <c r="K604" s="37">
        <v>2</v>
      </c>
      <c r="L604" s="37">
        <v>6</v>
      </c>
    </row>
    <row r="605" spans="1:12" s="35" customFormat="1" ht="18" customHeight="1">
      <c r="A605" s="19">
        <v>14</v>
      </c>
      <c r="B605" s="39">
        <v>16</v>
      </c>
      <c r="C605" s="40">
        <v>10</v>
      </c>
      <c r="D605" s="40">
        <v>6</v>
      </c>
      <c r="E605" s="92">
        <v>49</v>
      </c>
      <c r="F605" s="39">
        <v>21</v>
      </c>
      <c r="G605" s="40">
        <v>12</v>
      </c>
      <c r="H605" s="40">
        <v>9</v>
      </c>
      <c r="I605" s="92">
        <v>84</v>
      </c>
      <c r="J605" s="39">
        <v>6</v>
      </c>
      <c r="K605" s="40">
        <v>2</v>
      </c>
      <c r="L605" s="40">
        <v>4</v>
      </c>
    </row>
    <row r="606" spans="1:12" s="6" customFormat="1" ht="25.5" customHeight="1">
      <c r="A606" s="10" t="s">
        <v>22</v>
      </c>
      <c r="B606" s="44">
        <v>92</v>
      </c>
      <c r="C606" s="44">
        <v>52</v>
      </c>
      <c r="D606" s="44">
        <v>40</v>
      </c>
      <c r="E606" s="98" t="s">
        <v>23</v>
      </c>
      <c r="F606" s="44">
        <v>90</v>
      </c>
      <c r="G606" s="44">
        <v>49</v>
      </c>
      <c r="H606" s="44">
        <v>41</v>
      </c>
      <c r="I606" s="98" t="s">
        <v>24</v>
      </c>
      <c r="J606" s="44">
        <v>29</v>
      </c>
      <c r="K606" s="44">
        <v>13</v>
      </c>
      <c r="L606" s="44">
        <v>16</v>
      </c>
    </row>
    <row r="607" spans="1:12" s="35" customFormat="1" ht="15.75" customHeight="1">
      <c r="A607" s="17">
        <v>15</v>
      </c>
      <c r="B607" s="36">
        <v>22</v>
      </c>
      <c r="C607" s="37">
        <v>13</v>
      </c>
      <c r="D607" s="37">
        <v>9</v>
      </c>
      <c r="E607" s="91">
        <v>50</v>
      </c>
      <c r="F607" s="36">
        <v>22</v>
      </c>
      <c r="G607" s="37">
        <v>14</v>
      </c>
      <c r="H607" s="37">
        <v>8</v>
      </c>
      <c r="I607" s="91">
        <v>85</v>
      </c>
      <c r="J607" s="36">
        <v>9</v>
      </c>
      <c r="K607" s="37">
        <v>3</v>
      </c>
      <c r="L607" s="37">
        <v>6</v>
      </c>
    </row>
    <row r="608" spans="1:12" s="35" customFormat="1" ht="15.75" customHeight="1">
      <c r="A608" s="17">
        <v>16</v>
      </c>
      <c r="B608" s="36">
        <v>24</v>
      </c>
      <c r="C608" s="37">
        <v>14</v>
      </c>
      <c r="D608" s="37">
        <v>10</v>
      </c>
      <c r="E608" s="91">
        <v>51</v>
      </c>
      <c r="F608" s="36">
        <v>17</v>
      </c>
      <c r="G608" s="37">
        <v>11</v>
      </c>
      <c r="H608" s="37">
        <v>6</v>
      </c>
      <c r="I608" s="91">
        <v>86</v>
      </c>
      <c r="J608" s="36">
        <v>4</v>
      </c>
      <c r="K608" s="37">
        <v>2</v>
      </c>
      <c r="L608" s="37">
        <v>2</v>
      </c>
    </row>
    <row r="609" spans="1:12" s="35" customFormat="1" ht="15.75" customHeight="1">
      <c r="A609" s="17">
        <v>17</v>
      </c>
      <c r="B609" s="36">
        <v>12</v>
      </c>
      <c r="C609" s="37">
        <v>4</v>
      </c>
      <c r="D609" s="37">
        <v>8</v>
      </c>
      <c r="E609" s="91">
        <v>52</v>
      </c>
      <c r="F609" s="36">
        <v>12</v>
      </c>
      <c r="G609" s="37">
        <v>6</v>
      </c>
      <c r="H609" s="37">
        <v>6</v>
      </c>
      <c r="I609" s="91">
        <v>87</v>
      </c>
      <c r="J609" s="36">
        <v>5</v>
      </c>
      <c r="K609" s="37">
        <v>2</v>
      </c>
      <c r="L609" s="37">
        <v>3</v>
      </c>
    </row>
    <row r="610" spans="1:12" s="35" customFormat="1" ht="15.75" customHeight="1">
      <c r="A610" s="17">
        <v>18</v>
      </c>
      <c r="B610" s="36">
        <v>19</v>
      </c>
      <c r="C610" s="37">
        <v>12</v>
      </c>
      <c r="D610" s="37">
        <v>7</v>
      </c>
      <c r="E610" s="91">
        <v>53</v>
      </c>
      <c r="F610" s="36">
        <v>21</v>
      </c>
      <c r="G610" s="37">
        <v>10</v>
      </c>
      <c r="H610" s="37">
        <v>11</v>
      </c>
      <c r="I610" s="91">
        <v>88</v>
      </c>
      <c r="J610" s="36">
        <v>7</v>
      </c>
      <c r="K610" s="37">
        <v>5</v>
      </c>
      <c r="L610" s="37">
        <v>2</v>
      </c>
    </row>
    <row r="611" spans="1:12" s="35" customFormat="1" ht="18" customHeight="1">
      <c r="A611" s="19">
        <v>19</v>
      </c>
      <c r="B611" s="39">
        <v>15</v>
      </c>
      <c r="C611" s="40">
        <v>9</v>
      </c>
      <c r="D611" s="40">
        <v>6</v>
      </c>
      <c r="E611" s="92">
        <v>54</v>
      </c>
      <c r="F611" s="39">
        <v>18</v>
      </c>
      <c r="G611" s="40">
        <v>8</v>
      </c>
      <c r="H611" s="40">
        <v>10</v>
      </c>
      <c r="I611" s="92">
        <v>89</v>
      </c>
      <c r="J611" s="39">
        <v>4</v>
      </c>
      <c r="K611" s="40">
        <v>1</v>
      </c>
      <c r="L611" s="40">
        <v>3</v>
      </c>
    </row>
    <row r="612" spans="1:12" s="6" customFormat="1" ht="25.5" customHeight="1">
      <c r="A612" s="10" t="s">
        <v>25</v>
      </c>
      <c r="B612" s="44">
        <v>58</v>
      </c>
      <c r="C612" s="44">
        <v>25</v>
      </c>
      <c r="D612" s="44">
        <v>33</v>
      </c>
      <c r="E612" s="98" t="s">
        <v>26</v>
      </c>
      <c r="F612" s="44">
        <v>92</v>
      </c>
      <c r="G612" s="44">
        <v>47</v>
      </c>
      <c r="H612" s="44">
        <v>45</v>
      </c>
      <c r="I612" s="98" t="s">
        <v>27</v>
      </c>
      <c r="J612" s="44">
        <v>19</v>
      </c>
      <c r="K612" s="44">
        <v>5</v>
      </c>
      <c r="L612" s="44">
        <v>14</v>
      </c>
    </row>
    <row r="613" spans="1:12" s="35" customFormat="1" ht="15.75" customHeight="1">
      <c r="A613" s="17">
        <v>20</v>
      </c>
      <c r="B613" s="36">
        <v>12</v>
      </c>
      <c r="C613" s="37">
        <v>7</v>
      </c>
      <c r="D613" s="37">
        <v>5</v>
      </c>
      <c r="E613" s="91">
        <v>55</v>
      </c>
      <c r="F613" s="36">
        <v>24</v>
      </c>
      <c r="G613" s="37">
        <v>10</v>
      </c>
      <c r="H613" s="37">
        <v>14</v>
      </c>
      <c r="I613" s="91">
        <v>90</v>
      </c>
      <c r="J613" s="36">
        <v>3</v>
      </c>
      <c r="K613" s="37">
        <v>1</v>
      </c>
      <c r="L613" s="37">
        <v>2</v>
      </c>
    </row>
    <row r="614" spans="1:12" s="35" customFormat="1" ht="15.75" customHeight="1">
      <c r="A614" s="17">
        <v>21</v>
      </c>
      <c r="B614" s="36">
        <v>11</v>
      </c>
      <c r="C614" s="37">
        <v>3</v>
      </c>
      <c r="D614" s="37">
        <v>8</v>
      </c>
      <c r="E614" s="91">
        <v>56</v>
      </c>
      <c r="F614" s="36">
        <v>20</v>
      </c>
      <c r="G614" s="37">
        <v>11</v>
      </c>
      <c r="H614" s="37">
        <v>9</v>
      </c>
      <c r="I614" s="91">
        <v>91</v>
      </c>
      <c r="J614" s="36">
        <v>2</v>
      </c>
      <c r="K614" s="37">
        <v>1</v>
      </c>
      <c r="L614" s="37">
        <v>1</v>
      </c>
    </row>
    <row r="615" spans="1:12" s="35" customFormat="1" ht="15.75" customHeight="1">
      <c r="A615" s="17">
        <v>22</v>
      </c>
      <c r="B615" s="36">
        <v>15</v>
      </c>
      <c r="C615" s="37">
        <v>7</v>
      </c>
      <c r="D615" s="37">
        <v>8</v>
      </c>
      <c r="E615" s="91">
        <v>57</v>
      </c>
      <c r="F615" s="36">
        <v>17</v>
      </c>
      <c r="G615" s="37">
        <v>11</v>
      </c>
      <c r="H615" s="37">
        <v>6</v>
      </c>
      <c r="I615" s="91">
        <v>92</v>
      </c>
      <c r="J615" s="36">
        <v>5</v>
      </c>
      <c r="K615" s="37">
        <v>1</v>
      </c>
      <c r="L615" s="37">
        <v>4</v>
      </c>
    </row>
    <row r="616" spans="1:12" s="35" customFormat="1" ht="15.75" customHeight="1">
      <c r="A616" s="17">
        <v>23</v>
      </c>
      <c r="B616" s="36">
        <v>14</v>
      </c>
      <c r="C616" s="37">
        <v>6</v>
      </c>
      <c r="D616" s="37">
        <v>8</v>
      </c>
      <c r="E616" s="91">
        <v>58</v>
      </c>
      <c r="F616" s="36">
        <v>18</v>
      </c>
      <c r="G616" s="37">
        <v>8</v>
      </c>
      <c r="H616" s="37">
        <v>10</v>
      </c>
      <c r="I616" s="91">
        <v>93</v>
      </c>
      <c r="J616" s="36">
        <v>6</v>
      </c>
      <c r="K616" s="37">
        <v>2</v>
      </c>
      <c r="L616" s="37">
        <v>4</v>
      </c>
    </row>
    <row r="617" spans="1:12" s="35" customFormat="1" ht="18" customHeight="1">
      <c r="A617" s="19">
        <v>24</v>
      </c>
      <c r="B617" s="39">
        <v>6</v>
      </c>
      <c r="C617" s="40">
        <v>2</v>
      </c>
      <c r="D617" s="40">
        <v>4</v>
      </c>
      <c r="E617" s="92">
        <v>59</v>
      </c>
      <c r="F617" s="39">
        <v>13</v>
      </c>
      <c r="G617" s="40">
        <v>7</v>
      </c>
      <c r="H617" s="40">
        <v>6</v>
      </c>
      <c r="I617" s="92">
        <v>94</v>
      </c>
      <c r="J617" s="39">
        <v>3</v>
      </c>
      <c r="K617" s="40">
        <v>0</v>
      </c>
      <c r="L617" s="40">
        <v>3</v>
      </c>
    </row>
    <row r="618" spans="1:12" s="6" customFormat="1" ht="25.5" customHeight="1">
      <c r="A618" s="10" t="s">
        <v>28</v>
      </c>
      <c r="B618" s="44">
        <v>51</v>
      </c>
      <c r="C618" s="44">
        <v>24</v>
      </c>
      <c r="D618" s="44">
        <v>27</v>
      </c>
      <c r="E618" s="98" t="s">
        <v>29</v>
      </c>
      <c r="F618" s="44">
        <v>88</v>
      </c>
      <c r="G618" s="44">
        <v>43</v>
      </c>
      <c r="H618" s="44">
        <v>45</v>
      </c>
      <c r="I618" s="93" t="s">
        <v>30</v>
      </c>
      <c r="J618" s="44">
        <v>6</v>
      </c>
      <c r="K618" s="44">
        <v>1</v>
      </c>
      <c r="L618" s="44">
        <v>5</v>
      </c>
    </row>
    <row r="619" spans="1:12" s="35" customFormat="1" ht="15.75" customHeight="1">
      <c r="A619" s="17">
        <v>25</v>
      </c>
      <c r="B619" s="36">
        <v>7</v>
      </c>
      <c r="C619" s="37">
        <v>3</v>
      </c>
      <c r="D619" s="37">
        <v>4</v>
      </c>
      <c r="E619" s="91">
        <v>60</v>
      </c>
      <c r="F619" s="36">
        <v>24</v>
      </c>
      <c r="G619" s="37">
        <v>10</v>
      </c>
      <c r="H619" s="37">
        <v>14</v>
      </c>
      <c r="I619" s="91">
        <v>95</v>
      </c>
      <c r="J619" s="36">
        <v>2</v>
      </c>
      <c r="K619" s="37">
        <v>1</v>
      </c>
      <c r="L619" s="37">
        <v>1</v>
      </c>
    </row>
    <row r="620" spans="1:12" s="35" customFormat="1" ht="15.75" customHeight="1">
      <c r="A620" s="17">
        <v>26</v>
      </c>
      <c r="B620" s="36">
        <v>9</v>
      </c>
      <c r="C620" s="37">
        <v>4</v>
      </c>
      <c r="D620" s="37">
        <v>5</v>
      </c>
      <c r="E620" s="91">
        <v>61</v>
      </c>
      <c r="F620" s="36">
        <v>20</v>
      </c>
      <c r="G620" s="37">
        <v>12</v>
      </c>
      <c r="H620" s="37">
        <v>8</v>
      </c>
      <c r="I620" s="91">
        <v>96</v>
      </c>
      <c r="J620" s="36">
        <v>0</v>
      </c>
      <c r="K620" s="37">
        <v>0</v>
      </c>
      <c r="L620" s="37">
        <v>0</v>
      </c>
    </row>
    <row r="621" spans="1:12" s="35" customFormat="1" ht="15.75" customHeight="1">
      <c r="A621" s="17">
        <v>27</v>
      </c>
      <c r="B621" s="36">
        <v>11</v>
      </c>
      <c r="C621" s="37">
        <v>4</v>
      </c>
      <c r="D621" s="37">
        <v>7</v>
      </c>
      <c r="E621" s="91">
        <v>62</v>
      </c>
      <c r="F621" s="36">
        <v>15</v>
      </c>
      <c r="G621" s="37">
        <v>9</v>
      </c>
      <c r="H621" s="37">
        <v>6</v>
      </c>
      <c r="I621" s="91">
        <v>97</v>
      </c>
      <c r="J621" s="36">
        <v>0</v>
      </c>
      <c r="K621" s="37">
        <v>0</v>
      </c>
      <c r="L621" s="37">
        <v>0</v>
      </c>
    </row>
    <row r="622" spans="1:12" s="35" customFormat="1" ht="15.75" customHeight="1">
      <c r="A622" s="17">
        <v>28</v>
      </c>
      <c r="B622" s="36">
        <v>11</v>
      </c>
      <c r="C622" s="37">
        <v>6</v>
      </c>
      <c r="D622" s="37">
        <v>5</v>
      </c>
      <c r="E622" s="91">
        <v>63</v>
      </c>
      <c r="F622" s="36">
        <v>17</v>
      </c>
      <c r="G622" s="37">
        <v>8</v>
      </c>
      <c r="H622" s="37">
        <v>9</v>
      </c>
      <c r="I622" s="91">
        <v>98</v>
      </c>
      <c r="J622" s="36">
        <v>1</v>
      </c>
      <c r="K622" s="37">
        <v>0</v>
      </c>
      <c r="L622" s="37">
        <v>1</v>
      </c>
    </row>
    <row r="623" spans="1:12" s="35" customFormat="1" ht="18" customHeight="1">
      <c r="A623" s="19">
        <v>29</v>
      </c>
      <c r="B623" s="39">
        <v>13</v>
      </c>
      <c r="C623" s="40">
        <v>7</v>
      </c>
      <c r="D623" s="40">
        <v>6</v>
      </c>
      <c r="E623" s="92">
        <v>64</v>
      </c>
      <c r="F623" s="39">
        <v>12</v>
      </c>
      <c r="G623" s="40">
        <v>4</v>
      </c>
      <c r="H623" s="40">
        <v>8</v>
      </c>
      <c r="I623" s="91">
        <v>99</v>
      </c>
      <c r="J623" s="36">
        <v>1</v>
      </c>
      <c r="K623" s="37">
        <v>0</v>
      </c>
      <c r="L623" s="37">
        <v>1</v>
      </c>
    </row>
    <row r="624" spans="1:12" s="6" customFormat="1" ht="25.5" customHeight="1">
      <c r="A624" s="10" t="s">
        <v>31</v>
      </c>
      <c r="B624" s="44">
        <v>66</v>
      </c>
      <c r="C624" s="44">
        <v>35</v>
      </c>
      <c r="D624" s="44">
        <v>31</v>
      </c>
      <c r="E624" s="98" t="s">
        <v>32</v>
      </c>
      <c r="F624" s="44">
        <v>87</v>
      </c>
      <c r="G624" s="44">
        <v>44</v>
      </c>
      <c r="H624" s="44">
        <v>43</v>
      </c>
      <c r="I624" s="95">
        <v>100</v>
      </c>
      <c r="J624" s="47">
        <v>0</v>
      </c>
      <c r="K624" s="48">
        <v>0</v>
      </c>
      <c r="L624" s="48">
        <v>0</v>
      </c>
    </row>
    <row r="625" spans="1:13" s="35" customFormat="1" ht="15.75" customHeight="1">
      <c r="A625" s="17">
        <v>30</v>
      </c>
      <c r="B625" s="36">
        <v>12</v>
      </c>
      <c r="C625" s="37">
        <v>6</v>
      </c>
      <c r="D625" s="37">
        <v>6</v>
      </c>
      <c r="E625" s="91">
        <v>65</v>
      </c>
      <c r="F625" s="36">
        <v>19</v>
      </c>
      <c r="G625" s="37">
        <v>9</v>
      </c>
      <c r="H625" s="37">
        <v>10</v>
      </c>
      <c r="I625" s="91">
        <v>101</v>
      </c>
      <c r="J625" s="36">
        <v>0</v>
      </c>
      <c r="K625" s="37">
        <v>0</v>
      </c>
      <c r="L625" s="37">
        <v>0</v>
      </c>
    </row>
    <row r="626" spans="1:13" s="35" customFormat="1" ht="15.75" customHeight="1">
      <c r="A626" s="17">
        <v>31</v>
      </c>
      <c r="B626" s="36">
        <v>16</v>
      </c>
      <c r="C626" s="37">
        <v>7</v>
      </c>
      <c r="D626" s="37">
        <v>9</v>
      </c>
      <c r="E626" s="91">
        <v>66</v>
      </c>
      <c r="F626" s="36">
        <v>15</v>
      </c>
      <c r="G626" s="37">
        <v>7</v>
      </c>
      <c r="H626" s="37">
        <v>8</v>
      </c>
      <c r="I626" s="91">
        <v>102</v>
      </c>
      <c r="J626" s="36">
        <v>1</v>
      </c>
      <c r="K626" s="37">
        <v>0</v>
      </c>
      <c r="L626" s="37">
        <v>1</v>
      </c>
    </row>
    <row r="627" spans="1:13" s="35" customFormat="1" ht="15.75" customHeight="1">
      <c r="A627" s="17">
        <v>32</v>
      </c>
      <c r="B627" s="36">
        <v>17</v>
      </c>
      <c r="C627" s="37">
        <v>11</v>
      </c>
      <c r="D627" s="37">
        <v>6</v>
      </c>
      <c r="E627" s="91">
        <v>67</v>
      </c>
      <c r="F627" s="36">
        <v>18</v>
      </c>
      <c r="G627" s="37">
        <v>9</v>
      </c>
      <c r="H627" s="37">
        <v>9</v>
      </c>
      <c r="I627" s="91">
        <v>103</v>
      </c>
      <c r="J627" s="36">
        <v>1</v>
      </c>
      <c r="K627" s="37">
        <v>0</v>
      </c>
      <c r="L627" s="37">
        <v>1</v>
      </c>
    </row>
    <row r="628" spans="1:13" s="35" customFormat="1" ht="15.75" customHeight="1">
      <c r="A628" s="17">
        <v>33</v>
      </c>
      <c r="B628" s="36">
        <v>11</v>
      </c>
      <c r="C628" s="37">
        <v>7</v>
      </c>
      <c r="D628" s="37">
        <v>4</v>
      </c>
      <c r="E628" s="91">
        <v>68</v>
      </c>
      <c r="F628" s="36">
        <v>19</v>
      </c>
      <c r="G628" s="37">
        <v>11</v>
      </c>
      <c r="H628" s="37">
        <v>8</v>
      </c>
      <c r="I628" s="96" t="s">
        <v>33</v>
      </c>
      <c r="J628" s="39">
        <v>0</v>
      </c>
      <c r="K628" s="40">
        <v>0</v>
      </c>
      <c r="L628" s="40">
        <v>0</v>
      </c>
    </row>
    <row r="629" spans="1:13" s="35" customFormat="1" ht="21" customHeight="1" thickBot="1">
      <c r="A629" s="32">
        <v>34</v>
      </c>
      <c r="B629" s="36">
        <v>10</v>
      </c>
      <c r="C629" s="37">
        <v>4</v>
      </c>
      <c r="D629" s="37">
        <v>6</v>
      </c>
      <c r="E629" s="91">
        <v>69</v>
      </c>
      <c r="F629" s="36">
        <v>16</v>
      </c>
      <c r="G629" s="37">
        <v>8</v>
      </c>
      <c r="H629" s="37">
        <v>8</v>
      </c>
      <c r="I629" s="107" t="s">
        <v>5</v>
      </c>
      <c r="J629" s="47">
        <v>1355</v>
      </c>
      <c r="K629" s="47">
        <v>672</v>
      </c>
      <c r="L629" s="47">
        <v>683</v>
      </c>
    </row>
    <row r="630" spans="1:13" s="58" customFormat="1" ht="24" customHeight="1" thickTop="1" thickBot="1">
      <c r="A630" s="53" t="s">
        <v>34</v>
      </c>
      <c r="B630" s="115">
        <v>184</v>
      </c>
      <c r="C630" s="116">
        <v>96</v>
      </c>
      <c r="D630" s="197">
        <v>88</v>
      </c>
      <c r="E630" s="120" t="s">
        <v>36</v>
      </c>
      <c r="F630" s="116">
        <v>821</v>
      </c>
      <c r="G630" s="116">
        <v>420</v>
      </c>
      <c r="H630" s="197">
        <v>401</v>
      </c>
      <c r="I630" s="123" t="s">
        <v>37</v>
      </c>
      <c r="J630" s="116">
        <v>350</v>
      </c>
      <c r="K630" s="116">
        <v>156</v>
      </c>
      <c r="L630" s="116">
        <v>194</v>
      </c>
    </row>
    <row r="631" spans="1:13" s="31" customFormat="1" ht="24" customHeight="1" thickBot="1">
      <c r="A631" s="24"/>
      <c r="B631" s="25" t="s">
        <v>39</v>
      </c>
      <c r="C631" s="26"/>
      <c r="D631" s="27"/>
      <c r="E631" s="28"/>
      <c r="F631" s="29"/>
      <c r="G631" s="59" t="s">
        <v>165</v>
      </c>
      <c r="H631" s="29"/>
      <c r="I631" s="28"/>
      <c r="J631" s="29"/>
      <c r="K631" s="23" t="s">
        <v>133</v>
      </c>
      <c r="L631" s="30"/>
      <c r="M631" s="35"/>
    </row>
    <row r="632" spans="1:13" s="4" customFormat="1" ht="21" customHeight="1">
      <c r="A632" s="11" t="s">
        <v>1</v>
      </c>
      <c r="B632" s="8" t="s">
        <v>2</v>
      </c>
      <c r="C632" s="8" t="s">
        <v>3</v>
      </c>
      <c r="D632" s="9" t="s">
        <v>4</v>
      </c>
      <c r="E632" s="11" t="s">
        <v>1</v>
      </c>
      <c r="F632" s="8" t="s">
        <v>2</v>
      </c>
      <c r="G632" s="8" t="s">
        <v>3</v>
      </c>
      <c r="H632" s="9" t="s">
        <v>4</v>
      </c>
      <c r="I632" s="11" t="s">
        <v>1</v>
      </c>
      <c r="J632" s="8" t="s">
        <v>2</v>
      </c>
      <c r="K632" s="8" t="s">
        <v>3</v>
      </c>
      <c r="L632" s="16" t="s">
        <v>4</v>
      </c>
    </row>
    <row r="633" spans="1:13" s="6" customFormat="1" ht="25.5" customHeight="1">
      <c r="A633" s="10" t="s">
        <v>6</v>
      </c>
      <c r="B633" s="44">
        <v>10</v>
      </c>
      <c r="C633" s="44">
        <v>6</v>
      </c>
      <c r="D633" s="44">
        <v>4</v>
      </c>
      <c r="E633" s="98" t="s">
        <v>7</v>
      </c>
      <c r="F633" s="44">
        <v>22</v>
      </c>
      <c r="G633" s="44">
        <v>10</v>
      </c>
      <c r="H633" s="44">
        <v>12</v>
      </c>
      <c r="I633" s="98" t="s">
        <v>8</v>
      </c>
      <c r="J633" s="44">
        <v>28</v>
      </c>
      <c r="K633" s="44">
        <v>14</v>
      </c>
      <c r="L633" s="44">
        <v>14</v>
      </c>
    </row>
    <row r="634" spans="1:13" s="35" customFormat="1" ht="15.75" customHeight="1">
      <c r="A634" s="17">
        <v>0</v>
      </c>
      <c r="B634" s="36">
        <v>4</v>
      </c>
      <c r="C634" s="37">
        <v>1</v>
      </c>
      <c r="D634" s="37">
        <v>3</v>
      </c>
      <c r="E634" s="91">
        <v>35</v>
      </c>
      <c r="F634" s="36">
        <v>6</v>
      </c>
      <c r="G634" s="37">
        <v>2</v>
      </c>
      <c r="H634" s="37">
        <v>4</v>
      </c>
      <c r="I634" s="91">
        <v>70</v>
      </c>
      <c r="J634" s="36">
        <v>4</v>
      </c>
      <c r="K634" s="37">
        <v>3</v>
      </c>
      <c r="L634" s="37">
        <v>1</v>
      </c>
    </row>
    <row r="635" spans="1:13" s="35" customFormat="1" ht="15.75" customHeight="1">
      <c r="A635" s="17">
        <v>1</v>
      </c>
      <c r="B635" s="36">
        <v>1</v>
      </c>
      <c r="C635" s="37">
        <v>1</v>
      </c>
      <c r="D635" s="37">
        <v>0</v>
      </c>
      <c r="E635" s="91">
        <v>36</v>
      </c>
      <c r="F635" s="36">
        <v>3</v>
      </c>
      <c r="G635" s="37">
        <v>2</v>
      </c>
      <c r="H635" s="37">
        <v>1</v>
      </c>
      <c r="I635" s="91">
        <v>71</v>
      </c>
      <c r="J635" s="36">
        <v>2</v>
      </c>
      <c r="K635" s="37">
        <v>1</v>
      </c>
      <c r="L635" s="37">
        <v>1</v>
      </c>
    </row>
    <row r="636" spans="1:13" s="35" customFormat="1" ht="15.75" customHeight="1">
      <c r="A636" s="17">
        <v>2</v>
      </c>
      <c r="B636" s="36">
        <v>2</v>
      </c>
      <c r="C636" s="37">
        <v>2</v>
      </c>
      <c r="D636" s="37">
        <v>0</v>
      </c>
      <c r="E636" s="91">
        <v>37</v>
      </c>
      <c r="F636" s="36">
        <v>6</v>
      </c>
      <c r="G636" s="37">
        <v>3</v>
      </c>
      <c r="H636" s="37">
        <v>3</v>
      </c>
      <c r="I636" s="91">
        <v>72</v>
      </c>
      <c r="J636" s="36">
        <v>6</v>
      </c>
      <c r="K636" s="37">
        <v>3</v>
      </c>
      <c r="L636" s="37">
        <v>3</v>
      </c>
    </row>
    <row r="637" spans="1:13" s="35" customFormat="1" ht="15.75" customHeight="1">
      <c r="A637" s="17">
        <v>3</v>
      </c>
      <c r="B637" s="36">
        <v>1</v>
      </c>
      <c r="C637" s="37">
        <v>1</v>
      </c>
      <c r="D637" s="37">
        <v>0</v>
      </c>
      <c r="E637" s="91">
        <v>38</v>
      </c>
      <c r="F637" s="36">
        <v>1</v>
      </c>
      <c r="G637" s="37">
        <v>0</v>
      </c>
      <c r="H637" s="37">
        <v>1</v>
      </c>
      <c r="I637" s="91">
        <v>73</v>
      </c>
      <c r="J637" s="36">
        <v>14</v>
      </c>
      <c r="K637" s="37">
        <v>7</v>
      </c>
      <c r="L637" s="37">
        <v>7</v>
      </c>
    </row>
    <row r="638" spans="1:13" s="35" customFormat="1" ht="18" customHeight="1">
      <c r="A638" s="19">
        <v>4</v>
      </c>
      <c r="B638" s="105">
        <v>2</v>
      </c>
      <c r="C638" s="40">
        <v>1</v>
      </c>
      <c r="D638" s="40">
        <v>1</v>
      </c>
      <c r="E638" s="92">
        <v>39</v>
      </c>
      <c r="F638" s="39">
        <v>6</v>
      </c>
      <c r="G638" s="40">
        <v>3</v>
      </c>
      <c r="H638" s="40">
        <v>3</v>
      </c>
      <c r="I638" s="92">
        <v>74</v>
      </c>
      <c r="J638" s="39">
        <v>2</v>
      </c>
      <c r="K638" s="40">
        <v>0</v>
      </c>
      <c r="L638" s="40">
        <v>2</v>
      </c>
    </row>
    <row r="639" spans="1:13" s="6" customFormat="1" ht="25.5" customHeight="1">
      <c r="A639" s="10" t="s">
        <v>10</v>
      </c>
      <c r="B639" s="44">
        <v>15</v>
      </c>
      <c r="C639" s="44">
        <v>9</v>
      </c>
      <c r="D639" s="44">
        <v>6</v>
      </c>
      <c r="E639" s="98" t="s">
        <v>11</v>
      </c>
      <c r="F639" s="44">
        <v>23</v>
      </c>
      <c r="G639" s="44">
        <v>12</v>
      </c>
      <c r="H639" s="44">
        <v>11</v>
      </c>
      <c r="I639" s="98" t="s">
        <v>12</v>
      </c>
      <c r="J639" s="44">
        <v>39</v>
      </c>
      <c r="K639" s="44">
        <v>21</v>
      </c>
      <c r="L639" s="44">
        <v>18</v>
      </c>
    </row>
    <row r="640" spans="1:13" s="35" customFormat="1" ht="15.75" customHeight="1">
      <c r="A640" s="17">
        <v>5</v>
      </c>
      <c r="B640" s="36">
        <v>3</v>
      </c>
      <c r="C640" s="37">
        <v>1</v>
      </c>
      <c r="D640" s="37">
        <v>2</v>
      </c>
      <c r="E640" s="91">
        <v>40</v>
      </c>
      <c r="F640" s="36">
        <v>5</v>
      </c>
      <c r="G640" s="37">
        <v>3</v>
      </c>
      <c r="H640" s="37">
        <v>2</v>
      </c>
      <c r="I640" s="91">
        <v>75</v>
      </c>
      <c r="J640" s="36">
        <v>8</v>
      </c>
      <c r="K640" s="37">
        <v>2</v>
      </c>
      <c r="L640" s="37">
        <v>6</v>
      </c>
    </row>
    <row r="641" spans="1:12" s="35" customFormat="1" ht="15.75" customHeight="1">
      <c r="A641" s="17">
        <v>6</v>
      </c>
      <c r="B641" s="36">
        <v>4</v>
      </c>
      <c r="C641" s="37">
        <v>3</v>
      </c>
      <c r="D641" s="37">
        <v>1</v>
      </c>
      <c r="E641" s="91">
        <v>41</v>
      </c>
      <c r="F641" s="36">
        <v>5</v>
      </c>
      <c r="G641" s="37">
        <v>1</v>
      </c>
      <c r="H641" s="37">
        <v>4</v>
      </c>
      <c r="I641" s="91">
        <v>76</v>
      </c>
      <c r="J641" s="36">
        <v>6</v>
      </c>
      <c r="K641" s="37">
        <v>3</v>
      </c>
      <c r="L641" s="37">
        <v>3</v>
      </c>
    </row>
    <row r="642" spans="1:12" s="35" customFormat="1" ht="15.75" customHeight="1">
      <c r="A642" s="17">
        <v>7</v>
      </c>
      <c r="B642" s="36">
        <v>3</v>
      </c>
      <c r="C642" s="37">
        <v>1</v>
      </c>
      <c r="D642" s="37">
        <v>2</v>
      </c>
      <c r="E642" s="91">
        <v>42</v>
      </c>
      <c r="F642" s="36">
        <v>3</v>
      </c>
      <c r="G642" s="37">
        <v>2</v>
      </c>
      <c r="H642" s="37">
        <v>1</v>
      </c>
      <c r="I642" s="91">
        <v>77</v>
      </c>
      <c r="J642" s="36">
        <v>11</v>
      </c>
      <c r="K642" s="37">
        <v>7</v>
      </c>
      <c r="L642" s="37">
        <v>4</v>
      </c>
    </row>
    <row r="643" spans="1:12" s="35" customFormat="1" ht="15.75" customHeight="1">
      <c r="A643" s="17">
        <v>8</v>
      </c>
      <c r="B643" s="36">
        <v>2</v>
      </c>
      <c r="C643" s="37">
        <v>1</v>
      </c>
      <c r="D643" s="37">
        <v>1</v>
      </c>
      <c r="E643" s="91">
        <v>43</v>
      </c>
      <c r="F643" s="36">
        <v>6</v>
      </c>
      <c r="G643" s="37">
        <v>3</v>
      </c>
      <c r="H643" s="37">
        <v>3</v>
      </c>
      <c r="I643" s="91">
        <v>78</v>
      </c>
      <c r="J643" s="36">
        <v>7</v>
      </c>
      <c r="K643" s="37">
        <v>5</v>
      </c>
      <c r="L643" s="37">
        <v>2</v>
      </c>
    </row>
    <row r="644" spans="1:12" s="35" customFormat="1" ht="18" customHeight="1">
      <c r="A644" s="19">
        <v>9</v>
      </c>
      <c r="B644" s="39">
        <v>3</v>
      </c>
      <c r="C644" s="40">
        <v>3</v>
      </c>
      <c r="D644" s="40">
        <v>0</v>
      </c>
      <c r="E644" s="92">
        <v>44</v>
      </c>
      <c r="F644" s="39">
        <v>4</v>
      </c>
      <c r="G644" s="40">
        <v>3</v>
      </c>
      <c r="H644" s="40">
        <v>1</v>
      </c>
      <c r="I644" s="92">
        <v>79</v>
      </c>
      <c r="J644" s="39">
        <v>7</v>
      </c>
      <c r="K644" s="40">
        <v>4</v>
      </c>
      <c r="L644" s="40">
        <v>3</v>
      </c>
    </row>
    <row r="645" spans="1:12" s="6" customFormat="1" ht="25.5" customHeight="1">
      <c r="A645" s="10" t="s">
        <v>19</v>
      </c>
      <c r="B645" s="44">
        <v>23</v>
      </c>
      <c r="C645" s="44">
        <v>14</v>
      </c>
      <c r="D645" s="44">
        <v>9</v>
      </c>
      <c r="E645" s="98" t="s">
        <v>20</v>
      </c>
      <c r="F645" s="44">
        <v>34</v>
      </c>
      <c r="G645" s="44">
        <v>15</v>
      </c>
      <c r="H645" s="44">
        <v>19</v>
      </c>
      <c r="I645" s="98" t="s">
        <v>21</v>
      </c>
      <c r="J645" s="44">
        <v>29</v>
      </c>
      <c r="K645" s="44">
        <v>10</v>
      </c>
      <c r="L645" s="44">
        <v>19</v>
      </c>
    </row>
    <row r="646" spans="1:12" s="35" customFormat="1" ht="15.75" customHeight="1">
      <c r="A646" s="17">
        <v>10</v>
      </c>
      <c r="B646" s="36">
        <v>6</v>
      </c>
      <c r="C646" s="37">
        <v>3</v>
      </c>
      <c r="D646" s="37">
        <v>3</v>
      </c>
      <c r="E646" s="91">
        <v>45</v>
      </c>
      <c r="F646" s="36">
        <v>3</v>
      </c>
      <c r="G646" s="37">
        <v>1</v>
      </c>
      <c r="H646" s="37">
        <v>2</v>
      </c>
      <c r="I646" s="91">
        <v>80</v>
      </c>
      <c r="J646" s="36">
        <v>2</v>
      </c>
      <c r="K646" s="37">
        <v>0</v>
      </c>
      <c r="L646" s="37">
        <v>2</v>
      </c>
    </row>
    <row r="647" spans="1:12" s="35" customFormat="1" ht="15.75" customHeight="1">
      <c r="A647" s="17">
        <v>11</v>
      </c>
      <c r="B647" s="36">
        <v>3</v>
      </c>
      <c r="C647" s="37">
        <v>3</v>
      </c>
      <c r="D647" s="37">
        <v>0</v>
      </c>
      <c r="E647" s="91">
        <v>46</v>
      </c>
      <c r="F647" s="36">
        <v>9</v>
      </c>
      <c r="G647" s="37">
        <v>3</v>
      </c>
      <c r="H647" s="37">
        <v>6</v>
      </c>
      <c r="I647" s="91">
        <v>81</v>
      </c>
      <c r="J647" s="36">
        <v>3</v>
      </c>
      <c r="K647" s="37">
        <v>1</v>
      </c>
      <c r="L647" s="37">
        <v>2</v>
      </c>
    </row>
    <row r="648" spans="1:12" s="35" customFormat="1" ht="15.75" customHeight="1">
      <c r="A648" s="17">
        <v>12</v>
      </c>
      <c r="B648" s="36">
        <v>2</v>
      </c>
      <c r="C648" s="37">
        <v>1</v>
      </c>
      <c r="D648" s="37">
        <v>1</v>
      </c>
      <c r="E648" s="91">
        <v>47</v>
      </c>
      <c r="F648" s="36">
        <v>8</v>
      </c>
      <c r="G648" s="37">
        <v>5</v>
      </c>
      <c r="H648" s="37">
        <v>3</v>
      </c>
      <c r="I648" s="91">
        <v>82</v>
      </c>
      <c r="J648" s="36">
        <v>3</v>
      </c>
      <c r="K648" s="37">
        <v>0</v>
      </c>
      <c r="L648" s="37">
        <v>3</v>
      </c>
    </row>
    <row r="649" spans="1:12" s="35" customFormat="1" ht="15.75" customHeight="1">
      <c r="A649" s="17">
        <v>13</v>
      </c>
      <c r="B649" s="36">
        <v>4</v>
      </c>
      <c r="C649" s="37">
        <v>4</v>
      </c>
      <c r="D649" s="37">
        <v>0</v>
      </c>
      <c r="E649" s="91">
        <v>48</v>
      </c>
      <c r="F649" s="36">
        <v>4</v>
      </c>
      <c r="G649" s="37">
        <v>3</v>
      </c>
      <c r="H649" s="37">
        <v>1</v>
      </c>
      <c r="I649" s="91">
        <v>83</v>
      </c>
      <c r="J649" s="36">
        <v>15</v>
      </c>
      <c r="K649" s="37">
        <v>7</v>
      </c>
      <c r="L649" s="37">
        <v>8</v>
      </c>
    </row>
    <row r="650" spans="1:12" s="35" customFormat="1" ht="18" customHeight="1">
      <c r="A650" s="19">
        <v>14</v>
      </c>
      <c r="B650" s="39">
        <v>8</v>
      </c>
      <c r="C650" s="40">
        <v>3</v>
      </c>
      <c r="D650" s="40">
        <v>5</v>
      </c>
      <c r="E650" s="92">
        <v>49</v>
      </c>
      <c r="F650" s="39">
        <v>10</v>
      </c>
      <c r="G650" s="40">
        <v>3</v>
      </c>
      <c r="H650" s="40">
        <v>7</v>
      </c>
      <c r="I650" s="92">
        <v>84</v>
      </c>
      <c r="J650" s="39">
        <v>6</v>
      </c>
      <c r="K650" s="40">
        <v>2</v>
      </c>
      <c r="L650" s="40">
        <v>4</v>
      </c>
    </row>
    <row r="651" spans="1:12" s="6" customFormat="1" ht="25.5" customHeight="1">
      <c r="A651" s="10" t="s">
        <v>22</v>
      </c>
      <c r="B651" s="44">
        <v>12</v>
      </c>
      <c r="C651" s="44">
        <v>8</v>
      </c>
      <c r="D651" s="44">
        <v>4</v>
      </c>
      <c r="E651" s="98" t="s">
        <v>23</v>
      </c>
      <c r="F651" s="44">
        <v>35</v>
      </c>
      <c r="G651" s="44">
        <v>20</v>
      </c>
      <c r="H651" s="44">
        <v>15</v>
      </c>
      <c r="I651" s="98" t="s">
        <v>24</v>
      </c>
      <c r="J651" s="44">
        <v>25</v>
      </c>
      <c r="K651" s="44">
        <v>9</v>
      </c>
      <c r="L651" s="44">
        <v>16</v>
      </c>
    </row>
    <row r="652" spans="1:12" s="35" customFormat="1" ht="15.75" customHeight="1">
      <c r="A652" s="17">
        <v>15</v>
      </c>
      <c r="B652" s="36">
        <v>2</v>
      </c>
      <c r="C652" s="37">
        <v>2</v>
      </c>
      <c r="D652" s="37">
        <v>0</v>
      </c>
      <c r="E652" s="91">
        <v>50</v>
      </c>
      <c r="F652" s="36">
        <v>3</v>
      </c>
      <c r="G652" s="37">
        <v>1</v>
      </c>
      <c r="H652" s="37">
        <v>2</v>
      </c>
      <c r="I652" s="91">
        <v>85</v>
      </c>
      <c r="J652" s="36">
        <v>6</v>
      </c>
      <c r="K652" s="37">
        <v>4</v>
      </c>
      <c r="L652" s="37">
        <v>2</v>
      </c>
    </row>
    <row r="653" spans="1:12" s="35" customFormat="1" ht="15.75" customHeight="1">
      <c r="A653" s="17">
        <v>16</v>
      </c>
      <c r="B653" s="36">
        <v>2</v>
      </c>
      <c r="C653" s="37">
        <v>1</v>
      </c>
      <c r="D653" s="37">
        <v>1</v>
      </c>
      <c r="E653" s="91">
        <v>51</v>
      </c>
      <c r="F653" s="36">
        <v>8</v>
      </c>
      <c r="G653" s="37">
        <v>5</v>
      </c>
      <c r="H653" s="37">
        <v>3</v>
      </c>
      <c r="I653" s="91">
        <v>86</v>
      </c>
      <c r="J653" s="36">
        <v>5</v>
      </c>
      <c r="K653" s="37">
        <v>2</v>
      </c>
      <c r="L653" s="37">
        <v>3</v>
      </c>
    </row>
    <row r="654" spans="1:12" s="35" customFormat="1" ht="15.75" customHeight="1">
      <c r="A654" s="17">
        <v>17</v>
      </c>
      <c r="B654" s="36">
        <v>2</v>
      </c>
      <c r="C654" s="37">
        <v>1</v>
      </c>
      <c r="D654" s="37">
        <v>1</v>
      </c>
      <c r="E654" s="91">
        <v>52</v>
      </c>
      <c r="F654" s="36">
        <v>9</v>
      </c>
      <c r="G654" s="37">
        <v>7</v>
      </c>
      <c r="H654" s="37">
        <v>2</v>
      </c>
      <c r="I654" s="91">
        <v>87</v>
      </c>
      <c r="J654" s="36">
        <v>5</v>
      </c>
      <c r="K654" s="37">
        <v>1</v>
      </c>
      <c r="L654" s="37">
        <v>4</v>
      </c>
    </row>
    <row r="655" spans="1:12" s="35" customFormat="1" ht="15.75" customHeight="1">
      <c r="A655" s="17">
        <v>18</v>
      </c>
      <c r="B655" s="36">
        <v>3</v>
      </c>
      <c r="C655" s="37">
        <v>1</v>
      </c>
      <c r="D655" s="37">
        <v>2</v>
      </c>
      <c r="E655" s="91">
        <v>53</v>
      </c>
      <c r="F655" s="36">
        <v>1</v>
      </c>
      <c r="G655" s="37">
        <v>1</v>
      </c>
      <c r="H655" s="37">
        <v>0</v>
      </c>
      <c r="I655" s="91">
        <v>88</v>
      </c>
      <c r="J655" s="36">
        <v>4</v>
      </c>
      <c r="K655" s="37">
        <v>1</v>
      </c>
      <c r="L655" s="37">
        <v>3</v>
      </c>
    </row>
    <row r="656" spans="1:12" s="35" customFormat="1" ht="18" customHeight="1">
      <c r="A656" s="19">
        <v>19</v>
      </c>
      <c r="B656" s="39">
        <v>3</v>
      </c>
      <c r="C656" s="40">
        <v>3</v>
      </c>
      <c r="D656" s="40">
        <v>0</v>
      </c>
      <c r="E656" s="92">
        <v>54</v>
      </c>
      <c r="F656" s="39">
        <v>14</v>
      </c>
      <c r="G656" s="40">
        <v>6</v>
      </c>
      <c r="H656" s="40">
        <v>8</v>
      </c>
      <c r="I656" s="92">
        <v>89</v>
      </c>
      <c r="J656" s="39">
        <v>5</v>
      </c>
      <c r="K656" s="40">
        <v>1</v>
      </c>
      <c r="L656" s="40">
        <v>4</v>
      </c>
    </row>
    <row r="657" spans="1:12" s="6" customFormat="1" ht="25.5" customHeight="1">
      <c r="A657" s="10" t="s">
        <v>25</v>
      </c>
      <c r="B657" s="44">
        <v>21</v>
      </c>
      <c r="C657" s="44">
        <v>11</v>
      </c>
      <c r="D657" s="44">
        <v>10</v>
      </c>
      <c r="E657" s="98" t="s">
        <v>26</v>
      </c>
      <c r="F657" s="44">
        <v>25</v>
      </c>
      <c r="G657" s="44">
        <v>14</v>
      </c>
      <c r="H657" s="44">
        <v>11</v>
      </c>
      <c r="I657" s="98" t="s">
        <v>27</v>
      </c>
      <c r="J657" s="44">
        <v>8</v>
      </c>
      <c r="K657" s="44">
        <v>1</v>
      </c>
      <c r="L657" s="44">
        <v>7</v>
      </c>
    </row>
    <row r="658" spans="1:12" s="35" customFormat="1" ht="15.75" customHeight="1">
      <c r="A658" s="17">
        <v>20</v>
      </c>
      <c r="B658" s="36">
        <v>4</v>
      </c>
      <c r="C658" s="37">
        <v>2</v>
      </c>
      <c r="D658" s="37">
        <v>2</v>
      </c>
      <c r="E658" s="91">
        <v>55</v>
      </c>
      <c r="F658" s="36">
        <v>7</v>
      </c>
      <c r="G658" s="37">
        <v>4</v>
      </c>
      <c r="H658" s="37">
        <v>3</v>
      </c>
      <c r="I658" s="91">
        <v>90</v>
      </c>
      <c r="J658" s="36">
        <v>2</v>
      </c>
      <c r="K658" s="37">
        <v>1</v>
      </c>
      <c r="L658" s="37">
        <v>1</v>
      </c>
    </row>
    <row r="659" spans="1:12" s="35" customFormat="1" ht="15.75" customHeight="1">
      <c r="A659" s="17">
        <v>21</v>
      </c>
      <c r="B659" s="36">
        <v>2</v>
      </c>
      <c r="C659" s="37">
        <v>0</v>
      </c>
      <c r="D659" s="37">
        <v>2</v>
      </c>
      <c r="E659" s="91">
        <v>56</v>
      </c>
      <c r="F659" s="36">
        <v>3</v>
      </c>
      <c r="G659" s="37">
        <v>3</v>
      </c>
      <c r="H659" s="37">
        <v>0</v>
      </c>
      <c r="I659" s="91">
        <v>91</v>
      </c>
      <c r="J659" s="36">
        <v>3</v>
      </c>
      <c r="K659" s="37">
        <v>0</v>
      </c>
      <c r="L659" s="37">
        <v>3</v>
      </c>
    </row>
    <row r="660" spans="1:12" s="35" customFormat="1" ht="15.75" customHeight="1">
      <c r="A660" s="17">
        <v>22</v>
      </c>
      <c r="B660" s="36">
        <v>4</v>
      </c>
      <c r="C660" s="37">
        <v>2</v>
      </c>
      <c r="D660" s="37">
        <v>2</v>
      </c>
      <c r="E660" s="91">
        <v>57</v>
      </c>
      <c r="F660" s="36">
        <v>6</v>
      </c>
      <c r="G660" s="37">
        <v>2</v>
      </c>
      <c r="H660" s="37">
        <v>4</v>
      </c>
      <c r="I660" s="91">
        <v>92</v>
      </c>
      <c r="J660" s="36">
        <v>2</v>
      </c>
      <c r="K660" s="37">
        <v>0</v>
      </c>
      <c r="L660" s="37">
        <v>2</v>
      </c>
    </row>
    <row r="661" spans="1:12" s="35" customFormat="1" ht="15.75" customHeight="1">
      <c r="A661" s="17">
        <v>23</v>
      </c>
      <c r="B661" s="36">
        <v>6</v>
      </c>
      <c r="C661" s="37">
        <v>5</v>
      </c>
      <c r="D661" s="37">
        <v>1</v>
      </c>
      <c r="E661" s="91">
        <v>58</v>
      </c>
      <c r="F661" s="36">
        <v>6</v>
      </c>
      <c r="G661" s="37">
        <v>3</v>
      </c>
      <c r="H661" s="37">
        <v>3</v>
      </c>
      <c r="I661" s="91">
        <v>93</v>
      </c>
      <c r="J661" s="36">
        <v>0</v>
      </c>
      <c r="K661" s="37">
        <v>0</v>
      </c>
      <c r="L661" s="37">
        <v>0</v>
      </c>
    </row>
    <row r="662" spans="1:12" s="35" customFormat="1" ht="18" customHeight="1">
      <c r="A662" s="19">
        <v>24</v>
      </c>
      <c r="B662" s="39">
        <v>5</v>
      </c>
      <c r="C662" s="40">
        <v>2</v>
      </c>
      <c r="D662" s="40">
        <v>3</v>
      </c>
      <c r="E662" s="92">
        <v>59</v>
      </c>
      <c r="F662" s="39">
        <v>3</v>
      </c>
      <c r="G662" s="40">
        <v>2</v>
      </c>
      <c r="H662" s="40">
        <v>1</v>
      </c>
      <c r="I662" s="92">
        <v>94</v>
      </c>
      <c r="J662" s="39">
        <v>1</v>
      </c>
      <c r="K662" s="40">
        <v>0</v>
      </c>
      <c r="L662" s="40">
        <v>1</v>
      </c>
    </row>
    <row r="663" spans="1:12" s="6" customFormat="1" ht="25.5" customHeight="1">
      <c r="A663" s="10" t="s">
        <v>28</v>
      </c>
      <c r="B663" s="44">
        <v>18</v>
      </c>
      <c r="C663" s="44">
        <v>6</v>
      </c>
      <c r="D663" s="44">
        <v>12</v>
      </c>
      <c r="E663" s="98" t="s">
        <v>29</v>
      </c>
      <c r="F663" s="44">
        <v>24</v>
      </c>
      <c r="G663" s="44">
        <v>13</v>
      </c>
      <c r="H663" s="44">
        <v>11</v>
      </c>
      <c r="I663" s="93" t="s">
        <v>30</v>
      </c>
      <c r="J663" s="44">
        <v>2</v>
      </c>
      <c r="K663" s="44">
        <v>0</v>
      </c>
      <c r="L663" s="44">
        <v>2</v>
      </c>
    </row>
    <row r="664" spans="1:12" s="35" customFormat="1" ht="15.75" customHeight="1">
      <c r="A664" s="17">
        <v>25</v>
      </c>
      <c r="B664" s="36">
        <v>3</v>
      </c>
      <c r="C664" s="37">
        <v>1</v>
      </c>
      <c r="D664" s="37">
        <v>2</v>
      </c>
      <c r="E664" s="91">
        <v>60</v>
      </c>
      <c r="F664" s="36">
        <v>7</v>
      </c>
      <c r="G664" s="37">
        <v>5</v>
      </c>
      <c r="H664" s="37">
        <v>2</v>
      </c>
      <c r="I664" s="91">
        <v>95</v>
      </c>
      <c r="J664" s="36">
        <v>0</v>
      </c>
      <c r="K664" s="37">
        <v>0</v>
      </c>
      <c r="L664" s="37">
        <v>0</v>
      </c>
    </row>
    <row r="665" spans="1:12" s="35" customFormat="1" ht="15.75" customHeight="1">
      <c r="A665" s="17">
        <v>26</v>
      </c>
      <c r="B665" s="36">
        <v>4</v>
      </c>
      <c r="C665" s="37">
        <v>1</v>
      </c>
      <c r="D665" s="37">
        <v>3</v>
      </c>
      <c r="E665" s="91">
        <v>61</v>
      </c>
      <c r="F665" s="36">
        <v>4</v>
      </c>
      <c r="G665" s="37">
        <v>3</v>
      </c>
      <c r="H665" s="37">
        <v>1</v>
      </c>
      <c r="I665" s="91">
        <v>96</v>
      </c>
      <c r="J665" s="36">
        <v>1</v>
      </c>
      <c r="K665" s="37">
        <v>0</v>
      </c>
      <c r="L665" s="37">
        <v>1</v>
      </c>
    </row>
    <row r="666" spans="1:12" s="35" customFormat="1" ht="15.75" customHeight="1">
      <c r="A666" s="17">
        <v>27</v>
      </c>
      <c r="B666" s="36">
        <v>4</v>
      </c>
      <c r="C666" s="37">
        <v>1</v>
      </c>
      <c r="D666" s="37">
        <v>3</v>
      </c>
      <c r="E666" s="91">
        <v>62</v>
      </c>
      <c r="F666" s="36">
        <v>3</v>
      </c>
      <c r="G666" s="37">
        <v>0</v>
      </c>
      <c r="H666" s="37">
        <v>3</v>
      </c>
      <c r="I666" s="91">
        <v>97</v>
      </c>
      <c r="J666" s="36">
        <v>1</v>
      </c>
      <c r="K666" s="37">
        <v>0</v>
      </c>
      <c r="L666" s="37">
        <v>1</v>
      </c>
    </row>
    <row r="667" spans="1:12" s="35" customFormat="1" ht="15.75" customHeight="1">
      <c r="A667" s="17">
        <v>28</v>
      </c>
      <c r="B667" s="36">
        <v>5</v>
      </c>
      <c r="C667" s="37">
        <v>2</v>
      </c>
      <c r="D667" s="37">
        <v>3</v>
      </c>
      <c r="E667" s="91">
        <v>63</v>
      </c>
      <c r="F667" s="36">
        <v>4</v>
      </c>
      <c r="G667" s="37">
        <v>1</v>
      </c>
      <c r="H667" s="37">
        <v>3</v>
      </c>
      <c r="I667" s="91">
        <v>98</v>
      </c>
      <c r="J667" s="36">
        <v>0</v>
      </c>
      <c r="K667" s="37">
        <v>0</v>
      </c>
      <c r="L667" s="37">
        <v>0</v>
      </c>
    </row>
    <row r="668" spans="1:12" s="35" customFormat="1" ht="18" customHeight="1">
      <c r="A668" s="19">
        <v>29</v>
      </c>
      <c r="B668" s="39">
        <v>2</v>
      </c>
      <c r="C668" s="40">
        <v>1</v>
      </c>
      <c r="D668" s="40">
        <v>1</v>
      </c>
      <c r="E668" s="92">
        <v>64</v>
      </c>
      <c r="F668" s="39">
        <v>6</v>
      </c>
      <c r="G668" s="40">
        <v>4</v>
      </c>
      <c r="H668" s="40">
        <v>2</v>
      </c>
      <c r="I668" s="91">
        <v>99</v>
      </c>
      <c r="J668" s="36">
        <v>0</v>
      </c>
      <c r="K668" s="37">
        <v>0</v>
      </c>
      <c r="L668" s="37">
        <v>0</v>
      </c>
    </row>
    <row r="669" spans="1:12" s="6" customFormat="1" ht="25.5" customHeight="1">
      <c r="A669" s="10" t="s">
        <v>31</v>
      </c>
      <c r="B669" s="44">
        <v>16</v>
      </c>
      <c r="C669" s="44">
        <v>8</v>
      </c>
      <c r="D669" s="44">
        <v>8</v>
      </c>
      <c r="E669" s="98" t="s">
        <v>32</v>
      </c>
      <c r="F669" s="44">
        <v>26</v>
      </c>
      <c r="G669" s="44">
        <v>10</v>
      </c>
      <c r="H669" s="44">
        <v>16</v>
      </c>
      <c r="I669" s="95">
        <v>100</v>
      </c>
      <c r="J669" s="47">
        <v>0</v>
      </c>
      <c r="K669" s="48">
        <v>0</v>
      </c>
      <c r="L669" s="48">
        <v>0</v>
      </c>
    </row>
    <row r="670" spans="1:12" s="35" customFormat="1" ht="15.75" customHeight="1">
      <c r="A670" s="17">
        <v>30</v>
      </c>
      <c r="B670" s="36">
        <v>3</v>
      </c>
      <c r="C670" s="37">
        <v>3</v>
      </c>
      <c r="D670" s="37">
        <v>0</v>
      </c>
      <c r="E670" s="91">
        <v>65</v>
      </c>
      <c r="F670" s="36">
        <v>3</v>
      </c>
      <c r="G670" s="37">
        <v>2</v>
      </c>
      <c r="H670" s="37">
        <v>1</v>
      </c>
      <c r="I670" s="91">
        <v>101</v>
      </c>
      <c r="J670" s="36">
        <v>0</v>
      </c>
      <c r="K670" s="37">
        <v>0</v>
      </c>
      <c r="L670" s="37">
        <v>0</v>
      </c>
    </row>
    <row r="671" spans="1:12" s="35" customFormat="1" ht="15.75" customHeight="1">
      <c r="A671" s="17">
        <v>31</v>
      </c>
      <c r="B671" s="36">
        <v>3</v>
      </c>
      <c r="C671" s="37">
        <v>2</v>
      </c>
      <c r="D671" s="37">
        <v>1</v>
      </c>
      <c r="E671" s="91">
        <v>66</v>
      </c>
      <c r="F671" s="36">
        <v>8</v>
      </c>
      <c r="G671" s="37">
        <v>1</v>
      </c>
      <c r="H671" s="37">
        <v>7</v>
      </c>
      <c r="I671" s="91">
        <v>102</v>
      </c>
      <c r="J671" s="36">
        <v>0</v>
      </c>
      <c r="K671" s="37">
        <v>0</v>
      </c>
      <c r="L671" s="37">
        <v>0</v>
      </c>
    </row>
    <row r="672" spans="1:12" s="35" customFormat="1" ht="15.75" customHeight="1">
      <c r="A672" s="17">
        <v>32</v>
      </c>
      <c r="B672" s="36">
        <v>4</v>
      </c>
      <c r="C672" s="37">
        <v>1</v>
      </c>
      <c r="D672" s="37">
        <v>3</v>
      </c>
      <c r="E672" s="91">
        <v>67</v>
      </c>
      <c r="F672" s="36">
        <v>8</v>
      </c>
      <c r="G672" s="37">
        <v>5</v>
      </c>
      <c r="H672" s="37">
        <v>3</v>
      </c>
      <c r="I672" s="91">
        <v>103</v>
      </c>
      <c r="J672" s="36">
        <v>0</v>
      </c>
      <c r="K672" s="37">
        <v>0</v>
      </c>
      <c r="L672" s="37">
        <v>0</v>
      </c>
    </row>
    <row r="673" spans="1:13" s="35" customFormat="1" ht="15.75" customHeight="1">
      <c r="A673" s="17">
        <v>33</v>
      </c>
      <c r="B673" s="36">
        <v>3</v>
      </c>
      <c r="C673" s="37">
        <v>1</v>
      </c>
      <c r="D673" s="37">
        <v>2</v>
      </c>
      <c r="E673" s="91">
        <v>68</v>
      </c>
      <c r="F673" s="36">
        <v>3</v>
      </c>
      <c r="G673" s="37">
        <v>1</v>
      </c>
      <c r="H673" s="37">
        <v>2</v>
      </c>
      <c r="I673" s="96" t="s">
        <v>33</v>
      </c>
      <c r="J673" s="39">
        <v>0</v>
      </c>
      <c r="K673" s="40">
        <v>0</v>
      </c>
      <c r="L673" s="40">
        <v>0</v>
      </c>
    </row>
    <row r="674" spans="1:13" s="35" customFormat="1" ht="21" customHeight="1" thickBot="1">
      <c r="A674" s="32">
        <v>34</v>
      </c>
      <c r="B674" s="36">
        <v>3</v>
      </c>
      <c r="C674" s="37">
        <v>1</v>
      </c>
      <c r="D674" s="37">
        <v>2</v>
      </c>
      <c r="E674" s="91">
        <v>69</v>
      </c>
      <c r="F674" s="36">
        <v>4</v>
      </c>
      <c r="G674" s="37">
        <v>1</v>
      </c>
      <c r="H674" s="37">
        <v>3</v>
      </c>
      <c r="I674" s="107" t="s">
        <v>5</v>
      </c>
      <c r="J674" s="47">
        <v>435</v>
      </c>
      <c r="K674" s="47">
        <v>211</v>
      </c>
      <c r="L674" s="47">
        <v>224</v>
      </c>
    </row>
    <row r="675" spans="1:13" s="58" customFormat="1" ht="24" customHeight="1" thickTop="1" thickBot="1">
      <c r="A675" s="53" t="s">
        <v>34</v>
      </c>
      <c r="B675" s="115">
        <v>48</v>
      </c>
      <c r="C675" s="116">
        <v>29</v>
      </c>
      <c r="D675" s="197">
        <v>19</v>
      </c>
      <c r="E675" s="120" t="s">
        <v>36</v>
      </c>
      <c r="F675" s="116">
        <v>230</v>
      </c>
      <c r="G675" s="116">
        <v>117</v>
      </c>
      <c r="H675" s="197">
        <v>113</v>
      </c>
      <c r="I675" s="123" t="s">
        <v>37</v>
      </c>
      <c r="J675" s="116">
        <v>157</v>
      </c>
      <c r="K675" s="116">
        <v>65</v>
      </c>
      <c r="L675" s="116">
        <v>92</v>
      </c>
    </row>
    <row r="676" spans="1:13" s="31" customFormat="1" ht="24" customHeight="1" thickBot="1">
      <c r="A676" s="24"/>
      <c r="B676" s="25" t="s">
        <v>39</v>
      </c>
      <c r="C676" s="26"/>
      <c r="D676" s="27"/>
      <c r="E676" s="28"/>
      <c r="F676" s="29"/>
      <c r="G676" s="59" t="s">
        <v>165</v>
      </c>
      <c r="H676" s="29"/>
      <c r="I676" s="28"/>
      <c r="J676" s="29"/>
      <c r="K676" s="23" t="s">
        <v>134</v>
      </c>
      <c r="L676" s="30"/>
      <c r="M676" s="35"/>
    </row>
    <row r="677" spans="1:13" s="4" customFormat="1" ht="21" customHeight="1">
      <c r="A677" s="11" t="s">
        <v>1</v>
      </c>
      <c r="B677" s="8" t="s">
        <v>2</v>
      </c>
      <c r="C677" s="8" t="s">
        <v>3</v>
      </c>
      <c r="D677" s="9" t="s">
        <v>4</v>
      </c>
      <c r="E677" s="11" t="s">
        <v>1</v>
      </c>
      <c r="F677" s="8" t="s">
        <v>2</v>
      </c>
      <c r="G677" s="8" t="s">
        <v>3</v>
      </c>
      <c r="H677" s="9" t="s">
        <v>4</v>
      </c>
      <c r="I677" s="11" t="s">
        <v>1</v>
      </c>
      <c r="J677" s="8" t="s">
        <v>2</v>
      </c>
      <c r="K677" s="8" t="s">
        <v>3</v>
      </c>
      <c r="L677" s="16" t="s">
        <v>4</v>
      </c>
    </row>
    <row r="678" spans="1:13" s="6" customFormat="1" ht="25.5" customHeight="1">
      <c r="A678" s="10" t="s">
        <v>6</v>
      </c>
      <c r="B678" s="44">
        <v>6</v>
      </c>
      <c r="C678" s="44">
        <v>5</v>
      </c>
      <c r="D678" s="44">
        <v>1</v>
      </c>
      <c r="E678" s="98" t="s">
        <v>7</v>
      </c>
      <c r="F678" s="44">
        <v>18</v>
      </c>
      <c r="G678" s="44">
        <v>7</v>
      </c>
      <c r="H678" s="44">
        <v>11</v>
      </c>
      <c r="I678" s="98" t="s">
        <v>8</v>
      </c>
      <c r="J678" s="44">
        <v>34</v>
      </c>
      <c r="K678" s="44">
        <v>19</v>
      </c>
      <c r="L678" s="44">
        <v>15</v>
      </c>
    </row>
    <row r="679" spans="1:13" s="35" customFormat="1" ht="15.75" customHeight="1">
      <c r="A679" s="17">
        <v>0</v>
      </c>
      <c r="B679" s="36">
        <v>0</v>
      </c>
      <c r="C679" s="37">
        <v>0</v>
      </c>
      <c r="D679" s="37">
        <v>0</v>
      </c>
      <c r="E679" s="91">
        <v>35</v>
      </c>
      <c r="F679" s="36">
        <v>2</v>
      </c>
      <c r="G679" s="37">
        <v>1</v>
      </c>
      <c r="H679" s="37">
        <v>1</v>
      </c>
      <c r="I679" s="91">
        <v>70</v>
      </c>
      <c r="J679" s="36">
        <v>6</v>
      </c>
      <c r="K679" s="37">
        <v>5</v>
      </c>
      <c r="L679" s="37">
        <v>1</v>
      </c>
    </row>
    <row r="680" spans="1:13" s="35" customFormat="1" ht="15.75" customHeight="1">
      <c r="A680" s="17">
        <v>1</v>
      </c>
      <c r="B680" s="36">
        <v>3</v>
      </c>
      <c r="C680" s="37">
        <v>2</v>
      </c>
      <c r="D680" s="37">
        <v>1</v>
      </c>
      <c r="E680" s="91">
        <v>36</v>
      </c>
      <c r="F680" s="36">
        <v>1</v>
      </c>
      <c r="G680" s="37">
        <v>1</v>
      </c>
      <c r="H680" s="37">
        <v>0</v>
      </c>
      <c r="I680" s="91">
        <v>71</v>
      </c>
      <c r="J680" s="36">
        <v>6</v>
      </c>
      <c r="K680" s="37">
        <v>1</v>
      </c>
      <c r="L680" s="37">
        <v>5</v>
      </c>
    </row>
    <row r="681" spans="1:13" s="35" customFormat="1" ht="15.75" customHeight="1">
      <c r="A681" s="17">
        <v>2</v>
      </c>
      <c r="B681" s="36">
        <v>0</v>
      </c>
      <c r="C681" s="37">
        <v>0</v>
      </c>
      <c r="D681" s="37">
        <v>0</v>
      </c>
      <c r="E681" s="91">
        <v>37</v>
      </c>
      <c r="F681" s="36">
        <v>2</v>
      </c>
      <c r="G681" s="37">
        <v>1</v>
      </c>
      <c r="H681" s="37">
        <v>1</v>
      </c>
      <c r="I681" s="91">
        <v>72</v>
      </c>
      <c r="J681" s="36">
        <v>5</v>
      </c>
      <c r="K681" s="37">
        <v>3</v>
      </c>
      <c r="L681" s="37">
        <v>2</v>
      </c>
    </row>
    <row r="682" spans="1:13" s="35" customFormat="1" ht="15.75" customHeight="1">
      <c r="A682" s="17">
        <v>3</v>
      </c>
      <c r="B682" s="36">
        <v>1</v>
      </c>
      <c r="C682" s="37">
        <v>1</v>
      </c>
      <c r="D682" s="37">
        <v>0</v>
      </c>
      <c r="E682" s="91">
        <v>38</v>
      </c>
      <c r="F682" s="36">
        <v>6</v>
      </c>
      <c r="G682" s="37">
        <v>3</v>
      </c>
      <c r="H682" s="37">
        <v>3</v>
      </c>
      <c r="I682" s="91">
        <v>73</v>
      </c>
      <c r="J682" s="36">
        <v>10</v>
      </c>
      <c r="K682" s="37">
        <v>7</v>
      </c>
      <c r="L682" s="37">
        <v>3</v>
      </c>
    </row>
    <row r="683" spans="1:13" s="35" customFormat="1" ht="18" customHeight="1">
      <c r="A683" s="19">
        <v>4</v>
      </c>
      <c r="B683" s="105">
        <v>2</v>
      </c>
      <c r="C683" s="40">
        <v>2</v>
      </c>
      <c r="D683" s="40">
        <v>0</v>
      </c>
      <c r="E683" s="92">
        <v>39</v>
      </c>
      <c r="F683" s="39">
        <v>7</v>
      </c>
      <c r="G683" s="40">
        <v>1</v>
      </c>
      <c r="H683" s="40">
        <v>6</v>
      </c>
      <c r="I683" s="92">
        <v>74</v>
      </c>
      <c r="J683" s="39">
        <v>7</v>
      </c>
      <c r="K683" s="40">
        <v>3</v>
      </c>
      <c r="L683" s="40">
        <v>4</v>
      </c>
    </row>
    <row r="684" spans="1:13" s="6" customFormat="1" ht="25.5" customHeight="1">
      <c r="A684" s="10" t="s">
        <v>10</v>
      </c>
      <c r="B684" s="44">
        <v>18</v>
      </c>
      <c r="C684" s="44">
        <v>10</v>
      </c>
      <c r="D684" s="44">
        <v>8</v>
      </c>
      <c r="E684" s="98" t="s">
        <v>11</v>
      </c>
      <c r="F684" s="44">
        <v>39</v>
      </c>
      <c r="G684" s="44">
        <v>24</v>
      </c>
      <c r="H684" s="44">
        <v>15</v>
      </c>
      <c r="I684" s="98" t="s">
        <v>12</v>
      </c>
      <c r="J684" s="44">
        <v>20</v>
      </c>
      <c r="K684" s="44">
        <v>8</v>
      </c>
      <c r="L684" s="44">
        <v>12</v>
      </c>
    </row>
    <row r="685" spans="1:13" s="35" customFormat="1" ht="15.75" customHeight="1">
      <c r="A685" s="17">
        <v>5</v>
      </c>
      <c r="B685" s="36">
        <v>3</v>
      </c>
      <c r="C685" s="37">
        <v>2</v>
      </c>
      <c r="D685" s="37">
        <v>1</v>
      </c>
      <c r="E685" s="91">
        <v>40</v>
      </c>
      <c r="F685" s="36">
        <v>10</v>
      </c>
      <c r="G685" s="37">
        <v>8</v>
      </c>
      <c r="H685" s="37">
        <v>2</v>
      </c>
      <c r="I685" s="91">
        <v>75</v>
      </c>
      <c r="J685" s="36">
        <v>6</v>
      </c>
      <c r="K685" s="37">
        <v>2</v>
      </c>
      <c r="L685" s="37">
        <v>4</v>
      </c>
    </row>
    <row r="686" spans="1:13" s="35" customFormat="1" ht="15.75" customHeight="1">
      <c r="A686" s="17">
        <v>6</v>
      </c>
      <c r="B686" s="36">
        <v>4</v>
      </c>
      <c r="C686" s="37">
        <v>1</v>
      </c>
      <c r="D686" s="37">
        <v>3</v>
      </c>
      <c r="E686" s="91">
        <v>41</v>
      </c>
      <c r="F686" s="36">
        <v>9</v>
      </c>
      <c r="G686" s="37">
        <v>6</v>
      </c>
      <c r="H686" s="37">
        <v>3</v>
      </c>
      <c r="I686" s="91">
        <v>76</v>
      </c>
      <c r="J686" s="36">
        <v>6</v>
      </c>
      <c r="K686" s="37">
        <v>2</v>
      </c>
      <c r="L686" s="37">
        <v>4</v>
      </c>
    </row>
    <row r="687" spans="1:13" s="35" customFormat="1" ht="15.75" customHeight="1">
      <c r="A687" s="17">
        <v>7</v>
      </c>
      <c r="B687" s="36">
        <v>3</v>
      </c>
      <c r="C687" s="37">
        <v>2</v>
      </c>
      <c r="D687" s="37">
        <v>1</v>
      </c>
      <c r="E687" s="91">
        <v>42</v>
      </c>
      <c r="F687" s="36">
        <v>6</v>
      </c>
      <c r="G687" s="37">
        <v>4</v>
      </c>
      <c r="H687" s="37">
        <v>2</v>
      </c>
      <c r="I687" s="91">
        <v>77</v>
      </c>
      <c r="J687" s="36">
        <v>2</v>
      </c>
      <c r="K687" s="37">
        <v>1</v>
      </c>
      <c r="L687" s="37">
        <v>1</v>
      </c>
    </row>
    <row r="688" spans="1:13" s="35" customFormat="1" ht="15.75" customHeight="1">
      <c r="A688" s="17">
        <v>8</v>
      </c>
      <c r="B688" s="36">
        <v>1</v>
      </c>
      <c r="C688" s="37">
        <v>1</v>
      </c>
      <c r="D688" s="37">
        <v>0</v>
      </c>
      <c r="E688" s="91">
        <v>43</v>
      </c>
      <c r="F688" s="36">
        <v>6</v>
      </c>
      <c r="G688" s="37">
        <v>3</v>
      </c>
      <c r="H688" s="37">
        <v>3</v>
      </c>
      <c r="I688" s="91">
        <v>78</v>
      </c>
      <c r="J688" s="36">
        <v>3</v>
      </c>
      <c r="K688" s="37">
        <v>1</v>
      </c>
      <c r="L688" s="37">
        <v>2</v>
      </c>
    </row>
    <row r="689" spans="1:12" s="35" customFormat="1" ht="18" customHeight="1">
      <c r="A689" s="19">
        <v>9</v>
      </c>
      <c r="B689" s="39">
        <v>7</v>
      </c>
      <c r="C689" s="40">
        <v>4</v>
      </c>
      <c r="D689" s="40">
        <v>3</v>
      </c>
      <c r="E689" s="92">
        <v>44</v>
      </c>
      <c r="F689" s="39">
        <v>8</v>
      </c>
      <c r="G689" s="40">
        <v>3</v>
      </c>
      <c r="H689" s="40">
        <v>5</v>
      </c>
      <c r="I689" s="92">
        <v>79</v>
      </c>
      <c r="J689" s="39">
        <v>3</v>
      </c>
      <c r="K689" s="40">
        <v>2</v>
      </c>
      <c r="L689" s="40">
        <v>1</v>
      </c>
    </row>
    <row r="690" spans="1:12" s="6" customFormat="1" ht="25.5" customHeight="1">
      <c r="A690" s="10" t="s">
        <v>19</v>
      </c>
      <c r="B690" s="44">
        <v>15</v>
      </c>
      <c r="C690" s="44">
        <v>8</v>
      </c>
      <c r="D690" s="44">
        <v>7</v>
      </c>
      <c r="E690" s="98" t="s">
        <v>20</v>
      </c>
      <c r="F690" s="44">
        <v>34</v>
      </c>
      <c r="G690" s="44">
        <v>16</v>
      </c>
      <c r="H690" s="44">
        <v>18</v>
      </c>
      <c r="I690" s="98" t="s">
        <v>21</v>
      </c>
      <c r="J690" s="44">
        <v>29</v>
      </c>
      <c r="K690" s="44">
        <v>11</v>
      </c>
      <c r="L690" s="44">
        <v>18</v>
      </c>
    </row>
    <row r="691" spans="1:12" s="35" customFormat="1" ht="15.75" customHeight="1">
      <c r="A691" s="17">
        <v>10</v>
      </c>
      <c r="B691" s="36">
        <v>4</v>
      </c>
      <c r="C691" s="37">
        <v>2</v>
      </c>
      <c r="D691" s="37">
        <v>2</v>
      </c>
      <c r="E691" s="91">
        <v>45</v>
      </c>
      <c r="F691" s="36">
        <v>6</v>
      </c>
      <c r="G691" s="37">
        <v>4</v>
      </c>
      <c r="H691" s="37">
        <v>2</v>
      </c>
      <c r="I691" s="91">
        <v>80</v>
      </c>
      <c r="J691" s="36">
        <v>6</v>
      </c>
      <c r="K691" s="37">
        <v>3</v>
      </c>
      <c r="L691" s="37">
        <v>3</v>
      </c>
    </row>
    <row r="692" spans="1:12" s="35" customFormat="1" ht="15.75" customHeight="1">
      <c r="A692" s="17">
        <v>11</v>
      </c>
      <c r="B692" s="36">
        <v>1</v>
      </c>
      <c r="C692" s="37">
        <v>0</v>
      </c>
      <c r="D692" s="37">
        <v>1</v>
      </c>
      <c r="E692" s="91">
        <v>46</v>
      </c>
      <c r="F692" s="36">
        <v>8</v>
      </c>
      <c r="G692" s="37">
        <v>2</v>
      </c>
      <c r="H692" s="37">
        <v>6</v>
      </c>
      <c r="I692" s="91">
        <v>81</v>
      </c>
      <c r="J692" s="36">
        <v>5</v>
      </c>
      <c r="K692" s="37">
        <v>2</v>
      </c>
      <c r="L692" s="37">
        <v>3</v>
      </c>
    </row>
    <row r="693" spans="1:12" s="35" customFormat="1" ht="15.75" customHeight="1">
      <c r="A693" s="17">
        <v>12</v>
      </c>
      <c r="B693" s="36">
        <v>1</v>
      </c>
      <c r="C693" s="37">
        <v>0</v>
      </c>
      <c r="D693" s="37">
        <v>1</v>
      </c>
      <c r="E693" s="91">
        <v>47</v>
      </c>
      <c r="F693" s="36">
        <v>8</v>
      </c>
      <c r="G693" s="37">
        <v>4</v>
      </c>
      <c r="H693" s="37">
        <v>4</v>
      </c>
      <c r="I693" s="91">
        <v>82</v>
      </c>
      <c r="J693" s="36">
        <v>4</v>
      </c>
      <c r="K693" s="37">
        <v>1</v>
      </c>
      <c r="L693" s="37">
        <v>3</v>
      </c>
    </row>
    <row r="694" spans="1:12" s="35" customFormat="1" ht="15.75" customHeight="1">
      <c r="A694" s="17">
        <v>13</v>
      </c>
      <c r="B694" s="36">
        <v>5</v>
      </c>
      <c r="C694" s="37">
        <v>4</v>
      </c>
      <c r="D694" s="37">
        <v>1</v>
      </c>
      <c r="E694" s="91">
        <v>48</v>
      </c>
      <c r="F694" s="36">
        <v>5</v>
      </c>
      <c r="G694" s="37">
        <v>3</v>
      </c>
      <c r="H694" s="37">
        <v>2</v>
      </c>
      <c r="I694" s="91">
        <v>83</v>
      </c>
      <c r="J694" s="36">
        <v>10</v>
      </c>
      <c r="K694" s="37">
        <v>5</v>
      </c>
      <c r="L694" s="37">
        <v>5</v>
      </c>
    </row>
    <row r="695" spans="1:12" s="35" customFormat="1" ht="18" customHeight="1">
      <c r="A695" s="19">
        <v>14</v>
      </c>
      <c r="B695" s="39">
        <v>4</v>
      </c>
      <c r="C695" s="40">
        <v>2</v>
      </c>
      <c r="D695" s="40">
        <v>2</v>
      </c>
      <c r="E695" s="92">
        <v>49</v>
      </c>
      <c r="F695" s="39">
        <v>7</v>
      </c>
      <c r="G695" s="40">
        <v>3</v>
      </c>
      <c r="H695" s="40">
        <v>4</v>
      </c>
      <c r="I695" s="92">
        <v>84</v>
      </c>
      <c r="J695" s="39">
        <v>4</v>
      </c>
      <c r="K695" s="40">
        <v>0</v>
      </c>
      <c r="L695" s="40">
        <v>4</v>
      </c>
    </row>
    <row r="696" spans="1:12" s="6" customFormat="1" ht="25.5" customHeight="1">
      <c r="A696" s="10" t="s">
        <v>22</v>
      </c>
      <c r="B696" s="44">
        <v>19</v>
      </c>
      <c r="C696" s="44">
        <v>9</v>
      </c>
      <c r="D696" s="44">
        <v>10</v>
      </c>
      <c r="E696" s="98" t="s">
        <v>23</v>
      </c>
      <c r="F696" s="44">
        <v>21</v>
      </c>
      <c r="G696" s="44">
        <v>13</v>
      </c>
      <c r="H696" s="44">
        <v>8</v>
      </c>
      <c r="I696" s="98" t="s">
        <v>24</v>
      </c>
      <c r="J696" s="44">
        <v>9</v>
      </c>
      <c r="K696" s="44">
        <v>3</v>
      </c>
      <c r="L696" s="44">
        <v>6</v>
      </c>
    </row>
    <row r="697" spans="1:12" s="35" customFormat="1" ht="15.75" customHeight="1">
      <c r="A697" s="17">
        <v>15</v>
      </c>
      <c r="B697" s="36">
        <v>5</v>
      </c>
      <c r="C697" s="37">
        <v>4</v>
      </c>
      <c r="D697" s="37">
        <v>1</v>
      </c>
      <c r="E697" s="91">
        <v>50</v>
      </c>
      <c r="F697" s="36">
        <v>1</v>
      </c>
      <c r="G697" s="37">
        <v>0</v>
      </c>
      <c r="H697" s="37">
        <v>1</v>
      </c>
      <c r="I697" s="91">
        <v>85</v>
      </c>
      <c r="J697" s="36">
        <v>2</v>
      </c>
      <c r="K697" s="37">
        <v>1</v>
      </c>
      <c r="L697" s="37">
        <v>1</v>
      </c>
    </row>
    <row r="698" spans="1:12" s="35" customFormat="1" ht="15.75" customHeight="1">
      <c r="A698" s="17">
        <v>16</v>
      </c>
      <c r="B698" s="36">
        <v>3</v>
      </c>
      <c r="C698" s="37">
        <v>2</v>
      </c>
      <c r="D698" s="37">
        <v>1</v>
      </c>
      <c r="E698" s="91">
        <v>51</v>
      </c>
      <c r="F698" s="36">
        <v>3</v>
      </c>
      <c r="G698" s="37">
        <v>3</v>
      </c>
      <c r="H698" s="37">
        <v>0</v>
      </c>
      <c r="I698" s="91">
        <v>86</v>
      </c>
      <c r="J698" s="36">
        <v>2</v>
      </c>
      <c r="K698" s="37">
        <v>1</v>
      </c>
      <c r="L698" s="37">
        <v>1</v>
      </c>
    </row>
    <row r="699" spans="1:12" s="35" customFormat="1" ht="15.75" customHeight="1">
      <c r="A699" s="17">
        <v>17</v>
      </c>
      <c r="B699" s="36">
        <v>3</v>
      </c>
      <c r="C699" s="37">
        <v>1</v>
      </c>
      <c r="D699" s="37">
        <v>2</v>
      </c>
      <c r="E699" s="91">
        <v>52</v>
      </c>
      <c r="F699" s="36">
        <v>10</v>
      </c>
      <c r="G699" s="37">
        <v>7</v>
      </c>
      <c r="H699" s="37">
        <v>3</v>
      </c>
      <c r="I699" s="91">
        <v>87</v>
      </c>
      <c r="J699" s="36">
        <v>1</v>
      </c>
      <c r="K699" s="37">
        <v>0</v>
      </c>
      <c r="L699" s="37">
        <v>1</v>
      </c>
    </row>
    <row r="700" spans="1:12" s="35" customFormat="1" ht="15.75" customHeight="1">
      <c r="A700" s="17">
        <v>18</v>
      </c>
      <c r="B700" s="36">
        <v>3</v>
      </c>
      <c r="C700" s="37">
        <v>2</v>
      </c>
      <c r="D700" s="37">
        <v>1</v>
      </c>
      <c r="E700" s="91">
        <v>53</v>
      </c>
      <c r="F700" s="36">
        <v>3</v>
      </c>
      <c r="G700" s="37">
        <v>2</v>
      </c>
      <c r="H700" s="37">
        <v>1</v>
      </c>
      <c r="I700" s="91">
        <v>88</v>
      </c>
      <c r="J700" s="36">
        <v>2</v>
      </c>
      <c r="K700" s="37">
        <v>1</v>
      </c>
      <c r="L700" s="37">
        <v>1</v>
      </c>
    </row>
    <row r="701" spans="1:12" s="35" customFormat="1" ht="18" customHeight="1">
      <c r="A701" s="19">
        <v>19</v>
      </c>
      <c r="B701" s="39">
        <v>5</v>
      </c>
      <c r="C701" s="40">
        <v>0</v>
      </c>
      <c r="D701" s="40">
        <v>5</v>
      </c>
      <c r="E701" s="92">
        <v>54</v>
      </c>
      <c r="F701" s="39">
        <v>4</v>
      </c>
      <c r="G701" s="40">
        <v>1</v>
      </c>
      <c r="H701" s="40">
        <v>3</v>
      </c>
      <c r="I701" s="92">
        <v>89</v>
      </c>
      <c r="J701" s="39">
        <v>2</v>
      </c>
      <c r="K701" s="40">
        <v>0</v>
      </c>
      <c r="L701" s="40">
        <v>2</v>
      </c>
    </row>
    <row r="702" spans="1:12" s="6" customFormat="1" ht="25.5" customHeight="1">
      <c r="A702" s="10" t="s">
        <v>25</v>
      </c>
      <c r="B702" s="44">
        <v>13</v>
      </c>
      <c r="C702" s="44">
        <v>9</v>
      </c>
      <c r="D702" s="44">
        <v>4</v>
      </c>
      <c r="E702" s="98" t="s">
        <v>26</v>
      </c>
      <c r="F702" s="44">
        <v>29</v>
      </c>
      <c r="G702" s="44">
        <v>13</v>
      </c>
      <c r="H702" s="44">
        <v>16</v>
      </c>
      <c r="I702" s="98" t="s">
        <v>27</v>
      </c>
      <c r="J702" s="44">
        <v>11</v>
      </c>
      <c r="K702" s="44">
        <v>2</v>
      </c>
      <c r="L702" s="44">
        <v>9</v>
      </c>
    </row>
    <row r="703" spans="1:12" s="35" customFormat="1" ht="15.75" customHeight="1">
      <c r="A703" s="17">
        <v>20</v>
      </c>
      <c r="B703" s="36">
        <v>3</v>
      </c>
      <c r="C703" s="37">
        <v>1</v>
      </c>
      <c r="D703" s="37">
        <v>2</v>
      </c>
      <c r="E703" s="91">
        <v>55</v>
      </c>
      <c r="F703" s="36">
        <v>10</v>
      </c>
      <c r="G703" s="37">
        <v>3</v>
      </c>
      <c r="H703" s="37">
        <v>7</v>
      </c>
      <c r="I703" s="91">
        <v>90</v>
      </c>
      <c r="J703" s="36">
        <v>5</v>
      </c>
      <c r="K703" s="37">
        <v>1</v>
      </c>
      <c r="L703" s="37">
        <v>4</v>
      </c>
    </row>
    <row r="704" spans="1:12" s="35" customFormat="1" ht="15.75" customHeight="1">
      <c r="A704" s="17">
        <v>21</v>
      </c>
      <c r="B704" s="36">
        <v>1</v>
      </c>
      <c r="C704" s="37">
        <v>1</v>
      </c>
      <c r="D704" s="37">
        <v>0</v>
      </c>
      <c r="E704" s="91">
        <v>56</v>
      </c>
      <c r="F704" s="36">
        <v>4</v>
      </c>
      <c r="G704" s="37">
        <v>2</v>
      </c>
      <c r="H704" s="37">
        <v>2</v>
      </c>
      <c r="I704" s="91">
        <v>91</v>
      </c>
      <c r="J704" s="36">
        <v>2</v>
      </c>
      <c r="K704" s="37">
        <v>0</v>
      </c>
      <c r="L704" s="37">
        <v>2</v>
      </c>
    </row>
    <row r="705" spans="1:12" s="35" customFormat="1" ht="15.75" customHeight="1">
      <c r="A705" s="17">
        <v>22</v>
      </c>
      <c r="B705" s="36">
        <v>1</v>
      </c>
      <c r="C705" s="37">
        <v>1</v>
      </c>
      <c r="D705" s="37">
        <v>0</v>
      </c>
      <c r="E705" s="91">
        <v>57</v>
      </c>
      <c r="F705" s="36">
        <v>6</v>
      </c>
      <c r="G705" s="37">
        <v>4</v>
      </c>
      <c r="H705" s="37">
        <v>2</v>
      </c>
      <c r="I705" s="91">
        <v>92</v>
      </c>
      <c r="J705" s="36">
        <v>0</v>
      </c>
      <c r="K705" s="37">
        <v>0</v>
      </c>
      <c r="L705" s="37">
        <v>0</v>
      </c>
    </row>
    <row r="706" spans="1:12" s="35" customFormat="1" ht="15.75" customHeight="1">
      <c r="A706" s="17">
        <v>23</v>
      </c>
      <c r="B706" s="36">
        <v>3</v>
      </c>
      <c r="C706" s="37">
        <v>2</v>
      </c>
      <c r="D706" s="37">
        <v>1</v>
      </c>
      <c r="E706" s="91">
        <v>58</v>
      </c>
      <c r="F706" s="36">
        <v>5</v>
      </c>
      <c r="G706" s="37">
        <v>2</v>
      </c>
      <c r="H706" s="37">
        <v>3</v>
      </c>
      <c r="I706" s="91">
        <v>93</v>
      </c>
      <c r="J706" s="36">
        <v>3</v>
      </c>
      <c r="K706" s="37">
        <v>1</v>
      </c>
      <c r="L706" s="37">
        <v>2</v>
      </c>
    </row>
    <row r="707" spans="1:12" s="35" customFormat="1" ht="18" customHeight="1">
      <c r="A707" s="19">
        <v>24</v>
      </c>
      <c r="B707" s="39">
        <v>5</v>
      </c>
      <c r="C707" s="40">
        <v>4</v>
      </c>
      <c r="D707" s="40">
        <v>1</v>
      </c>
      <c r="E707" s="92">
        <v>59</v>
      </c>
      <c r="F707" s="39">
        <v>4</v>
      </c>
      <c r="G707" s="40">
        <v>2</v>
      </c>
      <c r="H707" s="40">
        <v>2</v>
      </c>
      <c r="I707" s="92">
        <v>94</v>
      </c>
      <c r="J707" s="39">
        <v>1</v>
      </c>
      <c r="K707" s="40">
        <v>0</v>
      </c>
      <c r="L707" s="40">
        <v>1</v>
      </c>
    </row>
    <row r="708" spans="1:12" s="6" customFormat="1" ht="25.5" customHeight="1">
      <c r="A708" s="10" t="s">
        <v>28</v>
      </c>
      <c r="B708" s="44">
        <v>13</v>
      </c>
      <c r="C708" s="44">
        <v>7</v>
      </c>
      <c r="D708" s="44">
        <v>6</v>
      </c>
      <c r="E708" s="98" t="s">
        <v>29</v>
      </c>
      <c r="F708" s="44">
        <v>25</v>
      </c>
      <c r="G708" s="44">
        <v>14</v>
      </c>
      <c r="H708" s="44">
        <v>11</v>
      </c>
      <c r="I708" s="93" t="s">
        <v>30</v>
      </c>
      <c r="J708" s="44">
        <v>3</v>
      </c>
      <c r="K708" s="44">
        <v>1</v>
      </c>
      <c r="L708" s="44">
        <v>2</v>
      </c>
    </row>
    <row r="709" spans="1:12" s="35" customFormat="1" ht="15.75" customHeight="1">
      <c r="A709" s="17">
        <v>25</v>
      </c>
      <c r="B709" s="36">
        <v>1</v>
      </c>
      <c r="C709" s="37">
        <v>1</v>
      </c>
      <c r="D709" s="37">
        <v>0</v>
      </c>
      <c r="E709" s="91">
        <v>60</v>
      </c>
      <c r="F709" s="36">
        <v>4</v>
      </c>
      <c r="G709" s="37">
        <v>3</v>
      </c>
      <c r="H709" s="37">
        <v>1</v>
      </c>
      <c r="I709" s="91">
        <v>95</v>
      </c>
      <c r="J709" s="36">
        <v>1</v>
      </c>
      <c r="K709" s="37">
        <v>0</v>
      </c>
      <c r="L709" s="37">
        <v>1</v>
      </c>
    </row>
    <row r="710" spans="1:12" s="35" customFormat="1" ht="15.75" customHeight="1">
      <c r="A710" s="17">
        <v>26</v>
      </c>
      <c r="B710" s="36">
        <v>4</v>
      </c>
      <c r="C710" s="37">
        <v>3</v>
      </c>
      <c r="D710" s="37">
        <v>1</v>
      </c>
      <c r="E710" s="91">
        <v>61</v>
      </c>
      <c r="F710" s="36">
        <v>2</v>
      </c>
      <c r="G710" s="37">
        <v>2</v>
      </c>
      <c r="H710" s="37">
        <v>0</v>
      </c>
      <c r="I710" s="91">
        <v>96</v>
      </c>
      <c r="J710" s="36">
        <v>0</v>
      </c>
      <c r="K710" s="37">
        <v>0</v>
      </c>
      <c r="L710" s="37">
        <v>0</v>
      </c>
    </row>
    <row r="711" spans="1:12" s="35" customFormat="1" ht="15.75" customHeight="1">
      <c r="A711" s="17">
        <v>27</v>
      </c>
      <c r="B711" s="36">
        <v>4</v>
      </c>
      <c r="C711" s="37">
        <v>1</v>
      </c>
      <c r="D711" s="37">
        <v>3</v>
      </c>
      <c r="E711" s="91">
        <v>62</v>
      </c>
      <c r="F711" s="36">
        <v>9</v>
      </c>
      <c r="G711" s="37">
        <v>5</v>
      </c>
      <c r="H711" s="37">
        <v>4</v>
      </c>
      <c r="I711" s="91">
        <v>97</v>
      </c>
      <c r="J711" s="36">
        <v>0</v>
      </c>
      <c r="K711" s="37">
        <v>0</v>
      </c>
      <c r="L711" s="37">
        <v>0</v>
      </c>
    </row>
    <row r="712" spans="1:12" s="35" customFormat="1" ht="15.75" customHeight="1">
      <c r="A712" s="17">
        <v>28</v>
      </c>
      <c r="B712" s="36">
        <v>3</v>
      </c>
      <c r="C712" s="37">
        <v>1</v>
      </c>
      <c r="D712" s="37">
        <v>2</v>
      </c>
      <c r="E712" s="91">
        <v>63</v>
      </c>
      <c r="F712" s="36">
        <v>6</v>
      </c>
      <c r="G712" s="37">
        <v>3</v>
      </c>
      <c r="H712" s="37">
        <v>3</v>
      </c>
      <c r="I712" s="91">
        <v>98</v>
      </c>
      <c r="J712" s="36">
        <v>1</v>
      </c>
      <c r="K712" s="37">
        <v>1</v>
      </c>
      <c r="L712" s="37">
        <v>0</v>
      </c>
    </row>
    <row r="713" spans="1:12" s="35" customFormat="1" ht="18" customHeight="1">
      <c r="A713" s="19">
        <v>29</v>
      </c>
      <c r="B713" s="39">
        <v>1</v>
      </c>
      <c r="C713" s="40">
        <v>1</v>
      </c>
      <c r="D713" s="40">
        <v>0</v>
      </c>
      <c r="E713" s="92">
        <v>64</v>
      </c>
      <c r="F713" s="39">
        <v>4</v>
      </c>
      <c r="G713" s="40">
        <v>1</v>
      </c>
      <c r="H713" s="40">
        <v>3</v>
      </c>
      <c r="I713" s="91">
        <v>99</v>
      </c>
      <c r="J713" s="36">
        <v>1</v>
      </c>
      <c r="K713" s="37">
        <v>0</v>
      </c>
      <c r="L713" s="37">
        <v>1</v>
      </c>
    </row>
    <row r="714" spans="1:12" s="6" customFormat="1" ht="25.5" customHeight="1">
      <c r="A714" s="10" t="s">
        <v>31</v>
      </c>
      <c r="B714" s="44">
        <v>11</v>
      </c>
      <c r="C714" s="44">
        <v>6</v>
      </c>
      <c r="D714" s="44">
        <v>5</v>
      </c>
      <c r="E714" s="98" t="s">
        <v>32</v>
      </c>
      <c r="F714" s="44">
        <v>33</v>
      </c>
      <c r="G714" s="44">
        <v>17</v>
      </c>
      <c r="H714" s="44">
        <v>16</v>
      </c>
      <c r="I714" s="95">
        <v>100</v>
      </c>
      <c r="J714" s="47">
        <v>0</v>
      </c>
      <c r="K714" s="48">
        <v>0</v>
      </c>
      <c r="L714" s="48">
        <v>0</v>
      </c>
    </row>
    <row r="715" spans="1:12" s="35" customFormat="1" ht="15.75" customHeight="1">
      <c r="A715" s="17">
        <v>30</v>
      </c>
      <c r="B715" s="36">
        <v>2</v>
      </c>
      <c r="C715" s="37">
        <v>1</v>
      </c>
      <c r="D715" s="37">
        <v>1</v>
      </c>
      <c r="E715" s="91">
        <v>65</v>
      </c>
      <c r="F715" s="36">
        <v>5</v>
      </c>
      <c r="G715" s="37">
        <v>2</v>
      </c>
      <c r="H715" s="37">
        <v>3</v>
      </c>
      <c r="I715" s="91">
        <v>101</v>
      </c>
      <c r="J715" s="36">
        <v>0</v>
      </c>
      <c r="K715" s="37">
        <v>0</v>
      </c>
      <c r="L715" s="37">
        <v>0</v>
      </c>
    </row>
    <row r="716" spans="1:12" s="35" customFormat="1" ht="15.75" customHeight="1">
      <c r="A716" s="17">
        <v>31</v>
      </c>
      <c r="B716" s="36">
        <v>1</v>
      </c>
      <c r="C716" s="37">
        <v>1</v>
      </c>
      <c r="D716" s="37">
        <v>0</v>
      </c>
      <c r="E716" s="91">
        <v>66</v>
      </c>
      <c r="F716" s="36">
        <v>11</v>
      </c>
      <c r="G716" s="37">
        <v>6</v>
      </c>
      <c r="H716" s="37">
        <v>5</v>
      </c>
      <c r="I716" s="91">
        <v>102</v>
      </c>
      <c r="J716" s="36">
        <v>0</v>
      </c>
      <c r="K716" s="37">
        <v>0</v>
      </c>
      <c r="L716" s="37">
        <v>0</v>
      </c>
    </row>
    <row r="717" spans="1:12" s="35" customFormat="1" ht="15.75" customHeight="1">
      <c r="A717" s="17">
        <v>32</v>
      </c>
      <c r="B717" s="36">
        <v>1</v>
      </c>
      <c r="C717" s="37">
        <v>1</v>
      </c>
      <c r="D717" s="37">
        <v>0</v>
      </c>
      <c r="E717" s="91">
        <v>67</v>
      </c>
      <c r="F717" s="36">
        <v>7</v>
      </c>
      <c r="G717" s="37">
        <v>3</v>
      </c>
      <c r="H717" s="37">
        <v>4</v>
      </c>
      <c r="I717" s="91">
        <v>103</v>
      </c>
      <c r="J717" s="36">
        <v>0</v>
      </c>
      <c r="K717" s="37">
        <v>0</v>
      </c>
      <c r="L717" s="37">
        <v>0</v>
      </c>
    </row>
    <row r="718" spans="1:12" s="35" customFormat="1" ht="15.75" customHeight="1">
      <c r="A718" s="17">
        <v>33</v>
      </c>
      <c r="B718" s="36">
        <v>2</v>
      </c>
      <c r="C718" s="37">
        <v>1</v>
      </c>
      <c r="D718" s="37">
        <v>1</v>
      </c>
      <c r="E718" s="91">
        <v>68</v>
      </c>
      <c r="F718" s="36">
        <v>3</v>
      </c>
      <c r="G718" s="37">
        <v>2</v>
      </c>
      <c r="H718" s="37">
        <v>1</v>
      </c>
      <c r="I718" s="96" t="s">
        <v>33</v>
      </c>
      <c r="J718" s="39">
        <v>0</v>
      </c>
      <c r="K718" s="40">
        <v>0</v>
      </c>
      <c r="L718" s="40">
        <v>0</v>
      </c>
    </row>
    <row r="719" spans="1:12" s="35" customFormat="1" ht="21" customHeight="1" thickBot="1">
      <c r="A719" s="32">
        <v>34</v>
      </c>
      <c r="B719" s="36">
        <v>5</v>
      </c>
      <c r="C719" s="37">
        <v>2</v>
      </c>
      <c r="D719" s="37">
        <v>3</v>
      </c>
      <c r="E719" s="91">
        <v>69</v>
      </c>
      <c r="F719" s="36">
        <v>7</v>
      </c>
      <c r="G719" s="37">
        <v>4</v>
      </c>
      <c r="H719" s="37">
        <v>3</v>
      </c>
      <c r="I719" s="107" t="s">
        <v>5</v>
      </c>
      <c r="J719" s="47">
        <v>400</v>
      </c>
      <c r="K719" s="47">
        <v>202</v>
      </c>
      <c r="L719" s="47">
        <v>198</v>
      </c>
    </row>
    <row r="720" spans="1:12" s="58" customFormat="1" ht="24" customHeight="1" thickTop="1" thickBot="1">
      <c r="A720" s="53" t="s">
        <v>34</v>
      </c>
      <c r="B720" s="115">
        <v>39</v>
      </c>
      <c r="C720" s="116">
        <v>23</v>
      </c>
      <c r="D720" s="197">
        <v>16</v>
      </c>
      <c r="E720" s="120" t="s">
        <v>36</v>
      </c>
      <c r="F720" s="116">
        <v>222</v>
      </c>
      <c r="G720" s="116">
        <v>118</v>
      </c>
      <c r="H720" s="197">
        <v>104</v>
      </c>
      <c r="I720" s="123" t="s">
        <v>37</v>
      </c>
      <c r="J720" s="116">
        <v>139</v>
      </c>
      <c r="K720" s="116">
        <v>61</v>
      </c>
      <c r="L720" s="116">
        <v>78</v>
      </c>
    </row>
    <row r="721" spans="1:12" s="31" customFormat="1" ht="24" customHeight="1" thickBot="1">
      <c r="A721" s="24"/>
      <c r="B721" s="25" t="s">
        <v>39</v>
      </c>
      <c r="C721" s="26"/>
      <c r="D721" s="27"/>
      <c r="E721" s="28"/>
      <c r="F721" s="29"/>
      <c r="G721" s="59" t="s">
        <v>165</v>
      </c>
      <c r="H721" s="29"/>
      <c r="I721" s="28"/>
      <c r="J721" s="29"/>
      <c r="K721" s="23" t="s">
        <v>135</v>
      </c>
      <c r="L721" s="30"/>
    </row>
    <row r="722" spans="1:12" s="4" customFormat="1" ht="21" customHeight="1">
      <c r="A722" s="11" t="s">
        <v>1</v>
      </c>
      <c r="B722" s="8" t="s">
        <v>2</v>
      </c>
      <c r="C722" s="8" t="s">
        <v>3</v>
      </c>
      <c r="D722" s="9" t="s">
        <v>4</v>
      </c>
      <c r="E722" s="11" t="s">
        <v>1</v>
      </c>
      <c r="F722" s="8" t="s">
        <v>2</v>
      </c>
      <c r="G722" s="8" t="s">
        <v>3</v>
      </c>
      <c r="H722" s="9" t="s">
        <v>4</v>
      </c>
      <c r="I722" s="11" t="s">
        <v>1</v>
      </c>
      <c r="J722" s="8" t="s">
        <v>2</v>
      </c>
      <c r="K722" s="8" t="s">
        <v>3</v>
      </c>
      <c r="L722" s="16" t="s">
        <v>4</v>
      </c>
    </row>
    <row r="723" spans="1:12" s="6" customFormat="1" ht="25.5" customHeight="1">
      <c r="A723" s="10" t="s">
        <v>6</v>
      </c>
      <c r="B723" s="44">
        <v>0</v>
      </c>
      <c r="C723" s="44">
        <v>0</v>
      </c>
      <c r="D723" s="44">
        <v>0</v>
      </c>
      <c r="E723" s="98" t="s">
        <v>7</v>
      </c>
      <c r="F723" s="44">
        <v>0</v>
      </c>
      <c r="G723" s="44">
        <v>0</v>
      </c>
      <c r="H723" s="44">
        <v>0</v>
      </c>
      <c r="I723" s="98" t="s">
        <v>8</v>
      </c>
      <c r="J723" s="44">
        <v>0</v>
      </c>
      <c r="K723" s="44">
        <v>0</v>
      </c>
      <c r="L723" s="44">
        <v>0</v>
      </c>
    </row>
    <row r="724" spans="1:12" s="35" customFormat="1" ht="15.75" customHeight="1">
      <c r="A724" s="17">
        <v>0</v>
      </c>
      <c r="B724" s="36">
        <v>0</v>
      </c>
      <c r="C724" s="37">
        <v>0</v>
      </c>
      <c r="D724" s="37">
        <v>0</v>
      </c>
      <c r="E724" s="91">
        <v>35</v>
      </c>
      <c r="F724" s="36">
        <v>0</v>
      </c>
      <c r="G724" s="37">
        <v>0</v>
      </c>
      <c r="H724" s="37">
        <v>0</v>
      </c>
      <c r="I724" s="91">
        <v>70</v>
      </c>
      <c r="J724" s="36">
        <v>0</v>
      </c>
      <c r="K724" s="37">
        <v>0</v>
      </c>
      <c r="L724" s="37">
        <v>0</v>
      </c>
    </row>
    <row r="725" spans="1:12" s="35" customFormat="1" ht="15.75" customHeight="1">
      <c r="A725" s="17">
        <v>1</v>
      </c>
      <c r="B725" s="36">
        <v>0</v>
      </c>
      <c r="C725" s="37">
        <v>0</v>
      </c>
      <c r="D725" s="37">
        <v>0</v>
      </c>
      <c r="E725" s="91">
        <v>36</v>
      </c>
      <c r="F725" s="36">
        <v>0</v>
      </c>
      <c r="G725" s="37">
        <v>0</v>
      </c>
      <c r="H725" s="37">
        <v>0</v>
      </c>
      <c r="I725" s="91">
        <v>71</v>
      </c>
      <c r="J725" s="36">
        <v>0</v>
      </c>
      <c r="K725" s="37">
        <v>0</v>
      </c>
      <c r="L725" s="37">
        <v>0</v>
      </c>
    </row>
    <row r="726" spans="1:12" s="35" customFormat="1" ht="15.75" customHeight="1">
      <c r="A726" s="17">
        <v>2</v>
      </c>
      <c r="B726" s="36">
        <v>0</v>
      </c>
      <c r="C726" s="37">
        <v>0</v>
      </c>
      <c r="D726" s="37">
        <v>0</v>
      </c>
      <c r="E726" s="91">
        <v>37</v>
      </c>
      <c r="F726" s="36">
        <v>0</v>
      </c>
      <c r="G726" s="37">
        <v>0</v>
      </c>
      <c r="H726" s="37">
        <v>0</v>
      </c>
      <c r="I726" s="91">
        <v>72</v>
      </c>
      <c r="J726" s="36">
        <v>0</v>
      </c>
      <c r="K726" s="37">
        <v>0</v>
      </c>
      <c r="L726" s="37">
        <v>0</v>
      </c>
    </row>
    <row r="727" spans="1:12" s="35" customFormat="1" ht="15.75" customHeight="1">
      <c r="A727" s="17">
        <v>3</v>
      </c>
      <c r="B727" s="36">
        <v>0</v>
      </c>
      <c r="C727" s="37">
        <v>0</v>
      </c>
      <c r="D727" s="37">
        <v>0</v>
      </c>
      <c r="E727" s="91">
        <v>38</v>
      </c>
      <c r="F727" s="36">
        <v>0</v>
      </c>
      <c r="G727" s="37">
        <v>0</v>
      </c>
      <c r="H727" s="37">
        <v>0</v>
      </c>
      <c r="I727" s="91">
        <v>73</v>
      </c>
      <c r="J727" s="36">
        <v>0</v>
      </c>
      <c r="K727" s="37">
        <v>0</v>
      </c>
      <c r="L727" s="37">
        <v>0</v>
      </c>
    </row>
    <row r="728" spans="1:12" s="35" customFormat="1" ht="18" customHeight="1">
      <c r="A728" s="19">
        <v>4</v>
      </c>
      <c r="B728" s="39">
        <v>0</v>
      </c>
      <c r="C728" s="40">
        <v>0</v>
      </c>
      <c r="D728" s="40">
        <v>0</v>
      </c>
      <c r="E728" s="92">
        <v>39</v>
      </c>
      <c r="F728" s="39">
        <v>0</v>
      </c>
      <c r="G728" s="40">
        <v>0</v>
      </c>
      <c r="H728" s="40">
        <v>0</v>
      </c>
      <c r="I728" s="92">
        <v>74</v>
      </c>
      <c r="J728" s="39">
        <v>0</v>
      </c>
      <c r="K728" s="40">
        <v>0</v>
      </c>
      <c r="L728" s="40">
        <v>0</v>
      </c>
    </row>
    <row r="729" spans="1:12" s="6" customFormat="1" ht="25.5" customHeight="1">
      <c r="A729" s="10" t="s">
        <v>10</v>
      </c>
      <c r="B729" s="44">
        <v>0</v>
      </c>
      <c r="C729" s="44">
        <v>0</v>
      </c>
      <c r="D729" s="44">
        <v>0</v>
      </c>
      <c r="E729" s="98" t="s">
        <v>11</v>
      </c>
      <c r="F729" s="44">
        <v>0</v>
      </c>
      <c r="G729" s="44">
        <v>0</v>
      </c>
      <c r="H729" s="44">
        <v>0</v>
      </c>
      <c r="I729" s="98" t="s">
        <v>12</v>
      </c>
      <c r="J729" s="44">
        <v>0</v>
      </c>
      <c r="K729" s="44">
        <v>0</v>
      </c>
      <c r="L729" s="44">
        <v>0</v>
      </c>
    </row>
    <row r="730" spans="1:12" s="35" customFormat="1" ht="15.75" customHeight="1">
      <c r="A730" s="17">
        <v>5</v>
      </c>
      <c r="B730" s="36">
        <v>0</v>
      </c>
      <c r="C730" s="37">
        <v>0</v>
      </c>
      <c r="D730" s="37">
        <v>0</v>
      </c>
      <c r="E730" s="91">
        <v>40</v>
      </c>
      <c r="F730" s="36">
        <v>0</v>
      </c>
      <c r="G730" s="37">
        <v>0</v>
      </c>
      <c r="H730" s="37">
        <v>0</v>
      </c>
      <c r="I730" s="91">
        <v>75</v>
      </c>
      <c r="J730" s="36">
        <v>0</v>
      </c>
      <c r="K730" s="37">
        <v>0</v>
      </c>
      <c r="L730" s="37">
        <v>0</v>
      </c>
    </row>
    <row r="731" spans="1:12" s="35" customFormat="1" ht="15.75" customHeight="1">
      <c r="A731" s="17">
        <v>6</v>
      </c>
      <c r="B731" s="36">
        <v>0</v>
      </c>
      <c r="C731" s="37">
        <v>0</v>
      </c>
      <c r="D731" s="37">
        <v>0</v>
      </c>
      <c r="E731" s="91">
        <v>41</v>
      </c>
      <c r="F731" s="36">
        <v>0</v>
      </c>
      <c r="G731" s="37">
        <v>0</v>
      </c>
      <c r="H731" s="37">
        <v>0</v>
      </c>
      <c r="I731" s="91">
        <v>76</v>
      </c>
      <c r="J731" s="36">
        <v>0</v>
      </c>
      <c r="K731" s="37">
        <v>0</v>
      </c>
      <c r="L731" s="37">
        <v>0</v>
      </c>
    </row>
    <row r="732" spans="1:12" s="35" customFormat="1" ht="15.75" customHeight="1">
      <c r="A732" s="17">
        <v>7</v>
      </c>
      <c r="B732" s="36">
        <v>0</v>
      </c>
      <c r="C732" s="37">
        <v>0</v>
      </c>
      <c r="D732" s="37">
        <v>0</v>
      </c>
      <c r="E732" s="91">
        <v>42</v>
      </c>
      <c r="F732" s="36">
        <v>0</v>
      </c>
      <c r="G732" s="37">
        <v>0</v>
      </c>
      <c r="H732" s="37">
        <v>0</v>
      </c>
      <c r="I732" s="91">
        <v>77</v>
      </c>
      <c r="J732" s="36">
        <v>0</v>
      </c>
      <c r="K732" s="37">
        <v>0</v>
      </c>
      <c r="L732" s="37">
        <v>0</v>
      </c>
    </row>
    <row r="733" spans="1:12" s="35" customFormat="1" ht="15.75" customHeight="1">
      <c r="A733" s="17">
        <v>8</v>
      </c>
      <c r="B733" s="36">
        <v>0</v>
      </c>
      <c r="C733" s="37">
        <v>0</v>
      </c>
      <c r="D733" s="37">
        <v>0</v>
      </c>
      <c r="E733" s="91">
        <v>43</v>
      </c>
      <c r="F733" s="36">
        <v>0</v>
      </c>
      <c r="G733" s="37">
        <v>0</v>
      </c>
      <c r="H733" s="37">
        <v>0</v>
      </c>
      <c r="I733" s="91">
        <v>78</v>
      </c>
      <c r="J733" s="36">
        <v>0</v>
      </c>
      <c r="K733" s="37">
        <v>0</v>
      </c>
      <c r="L733" s="37">
        <v>0</v>
      </c>
    </row>
    <row r="734" spans="1:12" s="35" customFormat="1" ht="18" customHeight="1">
      <c r="A734" s="19">
        <v>9</v>
      </c>
      <c r="B734" s="39">
        <v>0</v>
      </c>
      <c r="C734" s="40">
        <v>0</v>
      </c>
      <c r="D734" s="40">
        <v>0</v>
      </c>
      <c r="E734" s="92">
        <v>44</v>
      </c>
      <c r="F734" s="39">
        <v>0</v>
      </c>
      <c r="G734" s="40">
        <v>0</v>
      </c>
      <c r="H734" s="40">
        <v>0</v>
      </c>
      <c r="I734" s="92">
        <v>79</v>
      </c>
      <c r="J734" s="39">
        <v>0</v>
      </c>
      <c r="K734" s="40">
        <v>0</v>
      </c>
      <c r="L734" s="40">
        <v>0</v>
      </c>
    </row>
    <row r="735" spans="1:12" s="6" customFormat="1" ht="25.5" customHeight="1">
      <c r="A735" s="10" t="s">
        <v>19</v>
      </c>
      <c r="B735" s="44">
        <v>0</v>
      </c>
      <c r="C735" s="44">
        <v>0</v>
      </c>
      <c r="D735" s="44">
        <v>0</v>
      </c>
      <c r="E735" s="98" t="s">
        <v>20</v>
      </c>
      <c r="F735" s="44">
        <v>0</v>
      </c>
      <c r="G735" s="44">
        <v>0</v>
      </c>
      <c r="H735" s="44">
        <v>0</v>
      </c>
      <c r="I735" s="98" t="s">
        <v>21</v>
      </c>
      <c r="J735" s="44">
        <v>0</v>
      </c>
      <c r="K735" s="44">
        <v>0</v>
      </c>
      <c r="L735" s="44">
        <v>0</v>
      </c>
    </row>
    <row r="736" spans="1:12" s="35" customFormat="1" ht="15.75" customHeight="1">
      <c r="A736" s="17">
        <v>10</v>
      </c>
      <c r="B736" s="36">
        <v>0</v>
      </c>
      <c r="C736" s="37">
        <v>0</v>
      </c>
      <c r="D736" s="37">
        <v>0</v>
      </c>
      <c r="E736" s="91">
        <v>45</v>
      </c>
      <c r="F736" s="36">
        <v>0</v>
      </c>
      <c r="G736" s="37">
        <v>0</v>
      </c>
      <c r="H736" s="37">
        <v>0</v>
      </c>
      <c r="I736" s="91">
        <v>80</v>
      </c>
      <c r="J736" s="36">
        <v>0</v>
      </c>
      <c r="K736" s="37">
        <v>0</v>
      </c>
      <c r="L736" s="37">
        <v>0</v>
      </c>
    </row>
    <row r="737" spans="1:12" s="35" customFormat="1" ht="15.75" customHeight="1">
      <c r="A737" s="17">
        <v>11</v>
      </c>
      <c r="B737" s="36">
        <v>0</v>
      </c>
      <c r="C737" s="37">
        <v>0</v>
      </c>
      <c r="D737" s="37">
        <v>0</v>
      </c>
      <c r="E737" s="91">
        <v>46</v>
      </c>
      <c r="F737" s="36">
        <v>0</v>
      </c>
      <c r="G737" s="37">
        <v>0</v>
      </c>
      <c r="H737" s="37">
        <v>0</v>
      </c>
      <c r="I737" s="91">
        <v>81</v>
      </c>
      <c r="J737" s="36">
        <v>0</v>
      </c>
      <c r="K737" s="37">
        <v>0</v>
      </c>
      <c r="L737" s="37">
        <v>0</v>
      </c>
    </row>
    <row r="738" spans="1:12" s="35" customFormat="1" ht="15.75" customHeight="1">
      <c r="A738" s="17">
        <v>12</v>
      </c>
      <c r="B738" s="36">
        <v>0</v>
      </c>
      <c r="C738" s="37">
        <v>0</v>
      </c>
      <c r="D738" s="37">
        <v>0</v>
      </c>
      <c r="E738" s="91">
        <v>47</v>
      </c>
      <c r="F738" s="36">
        <v>0</v>
      </c>
      <c r="G738" s="37">
        <v>0</v>
      </c>
      <c r="H738" s="37">
        <v>0</v>
      </c>
      <c r="I738" s="91">
        <v>82</v>
      </c>
      <c r="J738" s="36">
        <v>0</v>
      </c>
      <c r="K738" s="37">
        <v>0</v>
      </c>
      <c r="L738" s="37">
        <v>0</v>
      </c>
    </row>
    <row r="739" spans="1:12" s="35" customFormat="1" ht="15.75" customHeight="1">
      <c r="A739" s="17">
        <v>13</v>
      </c>
      <c r="B739" s="36">
        <v>0</v>
      </c>
      <c r="C739" s="37">
        <v>0</v>
      </c>
      <c r="D739" s="37">
        <v>0</v>
      </c>
      <c r="E739" s="91">
        <v>48</v>
      </c>
      <c r="F739" s="36">
        <v>0</v>
      </c>
      <c r="G739" s="37">
        <v>0</v>
      </c>
      <c r="H739" s="37">
        <v>0</v>
      </c>
      <c r="I739" s="91">
        <v>83</v>
      </c>
      <c r="J739" s="36">
        <v>0</v>
      </c>
      <c r="K739" s="37">
        <v>0</v>
      </c>
      <c r="L739" s="37">
        <v>0</v>
      </c>
    </row>
    <row r="740" spans="1:12" s="35" customFormat="1" ht="18" customHeight="1">
      <c r="A740" s="19">
        <v>14</v>
      </c>
      <c r="B740" s="39">
        <v>0</v>
      </c>
      <c r="C740" s="40">
        <v>0</v>
      </c>
      <c r="D740" s="40">
        <v>0</v>
      </c>
      <c r="E740" s="92">
        <v>49</v>
      </c>
      <c r="F740" s="39">
        <v>0</v>
      </c>
      <c r="G740" s="40">
        <v>0</v>
      </c>
      <c r="H740" s="40">
        <v>0</v>
      </c>
      <c r="I740" s="92">
        <v>84</v>
      </c>
      <c r="J740" s="39">
        <v>0</v>
      </c>
      <c r="K740" s="40">
        <v>0</v>
      </c>
      <c r="L740" s="40">
        <v>0</v>
      </c>
    </row>
    <row r="741" spans="1:12" s="6" customFormat="1" ht="25.5" customHeight="1">
      <c r="A741" s="10" t="s">
        <v>22</v>
      </c>
      <c r="B741" s="44">
        <v>0</v>
      </c>
      <c r="C741" s="44">
        <v>0</v>
      </c>
      <c r="D741" s="44">
        <v>0</v>
      </c>
      <c r="E741" s="98" t="s">
        <v>23</v>
      </c>
      <c r="F741" s="44">
        <v>0</v>
      </c>
      <c r="G741" s="44">
        <v>0</v>
      </c>
      <c r="H741" s="44">
        <v>0</v>
      </c>
      <c r="I741" s="98" t="s">
        <v>24</v>
      </c>
      <c r="J741" s="44">
        <v>0</v>
      </c>
      <c r="K741" s="44">
        <v>0</v>
      </c>
      <c r="L741" s="44">
        <v>0</v>
      </c>
    </row>
    <row r="742" spans="1:12" s="35" customFormat="1" ht="15.75" customHeight="1">
      <c r="A742" s="17">
        <v>15</v>
      </c>
      <c r="B742" s="36">
        <v>0</v>
      </c>
      <c r="C742" s="37">
        <v>0</v>
      </c>
      <c r="D742" s="37">
        <v>0</v>
      </c>
      <c r="E742" s="91">
        <v>50</v>
      </c>
      <c r="F742" s="36">
        <v>0</v>
      </c>
      <c r="G742" s="37">
        <v>0</v>
      </c>
      <c r="H742" s="37">
        <v>0</v>
      </c>
      <c r="I742" s="91">
        <v>85</v>
      </c>
      <c r="J742" s="36">
        <v>0</v>
      </c>
      <c r="K742" s="37">
        <v>0</v>
      </c>
      <c r="L742" s="37">
        <v>0</v>
      </c>
    </row>
    <row r="743" spans="1:12" s="35" customFormat="1" ht="15.75" customHeight="1">
      <c r="A743" s="17">
        <v>16</v>
      </c>
      <c r="B743" s="36">
        <v>0</v>
      </c>
      <c r="C743" s="37">
        <v>0</v>
      </c>
      <c r="D743" s="37">
        <v>0</v>
      </c>
      <c r="E743" s="91">
        <v>51</v>
      </c>
      <c r="F743" s="36">
        <v>0</v>
      </c>
      <c r="G743" s="37">
        <v>0</v>
      </c>
      <c r="H743" s="37">
        <v>0</v>
      </c>
      <c r="I743" s="91">
        <v>86</v>
      </c>
      <c r="J743" s="36">
        <v>0</v>
      </c>
      <c r="K743" s="37">
        <v>0</v>
      </c>
      <c r="L743" s="37">
        <v>0</v>
      </c>
    </row>
    <row r="744" spans="1:12" s="35" customFormat="1" ht="15.75" customHeight="1">
      <c r="A744" s="17">
        <v>17</v>
      </c>
      <c r="B744" s="36">
        <v>0</v>
      </c>
      <c r="C744" s="37">
        <v>0</v>
      </c>
      <c r="D744" s="37">
        <v>0</v>
      </c>
      <c r="E744" s="91">
        <v>52</v>
      </c>
      <c r="F744" s="36">
        <v>0</v>
      </c>
      <c r="G744" s="37">
        <v>0</v>
      </c>
      <c r="H744" s="37">
        <v>0</v>
      </c>
      <c r="I744" s="91">
        <v>87</v>
      </c>
      <c r="J744" s="36">
        <v>0</v>
      </c>
      <c r="K744" s="37">
        <v>0</v>
      </c>
      <c r="L744" s="37">
        <v>0</v>
      </c>
    </row>
    <row r="745" spans="1:12" s="35" customFormat="1" ht="15.75" customHeight="1">
      <c r="A745" s="17">
        <v>18</v>
      </c>
      <c r="B745" s="36">
        <v>0</v>
      </c>
      <c r="C745" s="37">
        <v>0</v>
      </c>
      <c r="D745" s="37">
        <v>0</v>
      </c>
      <c r="E745" s="91">
        <v>53</v>
      </c>
      <c r="F745" s="36">
        <v>0</v>
      </c>
      <c r="G745" s="37">
        <v>0</v>
      </c>
      <c r="H745" s="37">
        <v>0</v>
      </c>
      <c r="I745" s="91">
        <v>88</v>
      </c>
      <c r="J745" s="36">
        <v>0</v>
      </c>
      <c r="K745" s="37">
        <v>0</v>
      </c>
      <c r="L745" s="37">
        <v>0</v>
      </c>
    </row>
    <row r="746" spans="1:12" s="35" customFormat="1" ht="18" customHeight="1">
      <c r="A746" s="19">
        <v>19</v>
      </c>
      <c r="B746" s="39">
        <v>0</v>
      </c>
      <c r="C746" s="40">
        <v>0</v>
      </c>
      <c r="D746" s="40">
        <v>0</v>
      </c>
      <c r="E746" s="92">
        <v>54</v>
      </c>
      <c r="F746" s="39">
        <v>0</v>
      </c>
      <c r="G746" s="40">
        <v>0</v>
      </c>
      <c r="H746" s="40">
        <v>0</v>
      </c>
      <c r="I746" s="92">
        <v>89</v>
      </c>
      <c r="J746" s="39">
        <v>0</v>
      </c>
      <c r="K746" s="40">
        <v>0</v>
      </c>
      <c r="L746" s="40">
        <v>0</v>
      </c>
    </row>
    <row r="747" spans="1:12" s="6" customFormat="1" ht="25.5" customHeight="1">
      <c r="A747" s="10" t="s">
        <v>25</v>
      </c>
      <c r="B747" s="44">
        <v>0</v>
      </c>
      <c r="C747" s="44">
        <v>0</v>
      </c>
      <c r="D747" s="44">
        <v>0</v>
      </c>
      <c r="E747" s="98" t="s">
        <v>26</v>
      </c>
      <c r="F747" s="44">
        <v>0</v>
      </c>
      <c r="G747" s="44">
        <v>0</v>
      </c>
      <c r="H747" s="44">
        <v>0</v>
      </c>
      <c r="I747" s="98" t="s">
        <v>27</v>
      </c>
      <c r="J747" s="44">
        <v>0</v>
      </c>
      <c r="K747" s="44">
        <v>0</v>
      </c>
      <c r="L747" s="44">
        <v>0</v>
      </c>
    </row>
    <row r="748" spans="1:12" s="35" customFormat="1" ht="15.75" customHeight="1">
      <c r="A748" s="17">
        <v>20</v>
      </c>
      <c r="B748" s="36">
        <v>0</v>
      </c>
      <c r="C748" s="37">
        <v>0</v>
      </c>
      <c r="D748" s="37">
        <v>0</v>
      </c>
      <c r="E748" s="91">
        <v>55</v>
      </c>
      <c r="F748" s="36">
        <v>0</v>
      </c>
      <c r="G748" s="37">
        <v>0</v>
      </c>
      <c r="H748" s="37">
        <v>0</v>
      </c>
      <c r="I748" s="91">
        <v>90</v>
      </c>
      <c r="J748" s="36">
        <v>0</v>
      </c>
      <c r="K748" s="37">
        <v>0</v>
      </c>
      <c r="L748" s="37">
        <v>0</v>
      </c>
    </row>
    <row r="749" spans="1:12" s="35" customFormat="1" ht="15.75" customHeight="1">
      <c r="A749" s="17">
        <v>21</v>
      </c>
      <c r="B749" s="36">
        <v>0</v>
      </c>
      <c r="C749" s="37">
        <v>0</v>
      </c>
      <c r="D749" s="37">
        <v>0</v>
      </c>
      <c r="E749" s="91">
        <v>56</v>
      </c>
      <c r="F749" s="36">
        <v>0</v>
      </c>
      <c r="G749" s="37">
        <v>0</v>
      </c>
      <c r="H749" s="37">
        <v>0</v>
      </c>
      <c r="I749" s="91">
        <v>91</v>
      </c>
      <c r="J749" s="36">
        <v>0</v>
      </c>
      <c r="K749" s="37">
        <v>0</v>
      </c>
      <c r="L749" s="37">
        <v>0</v>
      </c>
    </row>
    <row r="750" spans="1:12" s="35" customFormat="1" ht="15.75" customHeight="1">
      <c r="A750" s="17">
        <v>22</v>
      </c>
      <c r="B750" s="36">
        <v>0</v>
      </c>
      <c r="C750" s="37">
        <v>0</v>
      </c>
      <c r="D750" s="37">
        <v>0</v>
      </c>
      <c r="E750" s="91">
        <v>57</v>
      </c>
      <c r="F750" s="36">
        <v>0</v>
      </c>
      <c r="G750" s="37">
        <v>0</v>
      </c>
      <c r="H750" s="37">
        <v>0</v>
      </c>
      <c r="I750" s="91">
        <v>92</v>
      </c>
      <c r="J750" s="36">
        <v>0</v>
      </c>
      <c r="K750" s="37">
        <v>0</v>
      </c>
      <c r="L750" s="37">
        <v>0</v>
      </c>
    </row>
    <row r="751" spans="1:12" s="35" customFormat="1" ht="15.75" customHeight="1">
      <c r="A751" s="17">
        <v>23</v>
      </c>
      <c r="B751" s="36">
        <v>0</v>
      </c>
      <c r="C751" s="37">
        <v>0</v>
      </c>
      <c r="D751" s="37">
        <v>0</v>
      </c>
      <c r="E751" s="91">
        <v>58</v>
      </c>
      <c r="F751" s="36">
        <v>0</v>
      </c>
      <c r="G751" s="37">
        <v>0</v>
      </c>
      <c r="H751" s="37">
        <v>0</v>
      </c>
      <c r="I751" s="91">
        <v>93</v>
      </c>
      <c r="J751" s="36">
        <v>0</v>
      </c>
      <c r="K751" s="37">
        <v>0</v>
      </c>
      <c r="L751" s="37">
        <v>0</v>
      </c>
    </row>
    <row r="752" spans="1:12" s="35" customFormat="1" ht="18" customHeight="1">
      <c r="A752" s="19">
        <v>24</v>
      </c>
      <c r="B752" s="39">
        <v>0</v>
      </c>
      <c r="C752" s="40">
        <v>0</v>
      </c>
      <c r="D752" s="40">
        <v>0</v>
      </c>
      <c r="E752" s="92">
        <v>59</v>
      </c>
      <c r="F752" s="39">
        <v>0</v>
      </c>
      <c r="G752" s="40">
        <v>0</v>
      </c>
      <c r="H752" s="40">
        <v>0</v>
      </c>
      <c r="I752" s="92">
        <v>94</v>
      </c>
      <c r="J752" s="39">
        <v>0</v>
      </c>
      <c r="K752" s="40">
        <v>0</v>
      </c>
      <c r="L752" s="40">
        <v>0</v>
      </c>
    </row>
    <row r="753" spans="1:13" s="6" customFormat="1" ht="25.5" customHeight="1">
      <c r="A753" s="10" t="s">
        <v>28</v>
      </c>
      <c r="B753" s="44">
        <v>0</v>
      </c>
      <c r="C753" s="44">
        <v>0</v>
      </c>
      <c r="D753" s="44">
        <v>0</v>
      </c>
      <c r="E753" s="98" t="s">
        <v>29</v>
      </c>
      <c r="F753" s="44">
        <v>0</v>
      </c>
      <c r="G753" s="44">
        <v>0</v>
      </c>
      <c r="H753" s="44">
        <v>0</v>
      </c>
      <c r="I753" s="93" t="s">
        <v>30</v>
      </c>
      <c r="J753" s="44">
        <v>0</v>
      </c>
      <c r="K753" s="44">
        <v>0</v>
      </c>
      <c r="L753" s="44">
        <v>0</v>
      </c>
    </row>
    <row r="754" spans="1:13" s="35" customFormat="1" ht="15.75" customHeight="1">
      <c r="A754" s="17">
        <v>25</v>
      </c>
      <c r="B754" s="36">
        <v>0</v>
      </c>
      <c r="C754" s="37">
        <v>0</v>
      </c>
      <c r="D754" s="37">
        <v>0</v>
      </c>
      <c r="E754" s="91">
        <v>60</v>
      </c>
      <c r="F754" s="36">
        <v>0</v>
      </c>
      <c r="G754" s="37">
        <v>0</v>
      </c>
      <c r="H754" s="37">
        <v>0</v>
      </c>
      <c r="I754" s="94">
        <v>95</v>
      </c>
      <c r="J754" s="45">
        <v>0</v>
      </c>
      <c r="K754" s="37">
        <v>0</v>
      </c>
      <c r="L754" s="37">
        <v>0</v>
      </c>
    </row>
    <row r="755" spans="1:13" s="35" customFormat="1" ht="15.75" customHeight="1">
      <c r="A755" s="17">
        <v>26</v>
      </c>
      <c r="B755" s="36">
        <v>0</v>
      </c>
      <c r="C755" s="37">
        <v>0</v>
      </c>
      <c r="D755" s="37">
        <v>0</v>
      </c>
      <c r="E755" s="91">
        <v>61</v>
      </c>
      <c r="F755" s="36">
        <v>0</v>
      </c>
      <c r="G755" s="37">
        <v>0</v>
      </c>
      <c r="H755" s="37">
        <v>0</v>
      </c>
      <c r="I755" s="94">
        <v>96</v>
      </c>
      <c r="J755" s="45">
        <v>0</v>
      </c>
      <c r="K755" s="37">
        <v>0</v>
      </c>
      <c r="L755" s="37">
        <v>0</v>
      </c>
    </row>
    <row r="756" spans="1:13" s="35" customFormat="1" ht="15.75" customHeight="1">
      <c r="A756" s="17">
        <v>27</v>
      </c>
      <c r="B756" s="36">
        <v>0</v>
      </c>
      <c r="C756" s="37">
        <v>0</v>
      </c>
      <c r="D756" s="37">
        <v>0</v>
      </c>
      <c r="E756" s="91">
        <v>62</v>
      </c>
      <c r="F756" s="36">
        <v>0</v>
      </c>
      <c r="G756" s="37">
        <v>0</v>
      </c>
      <c r="H756" s="37">
        <v>0</v>
      </c>
      <c r="I756" s="94">
        <v>97</v>
      </c>
      <c r="J756" s="45">
        <v>0</v>
      </c>
      <c r="K756" s="37">
        <v>0</v>
      </c>
      <c r="L756" s="37">
        <v>0</v>
      </c>
    </row>
    <row r="757" spans="1:13" s="35" customFormat="1" ht="15.75" customHeight="1">
      <c r="A757" s="17">
        <v>28</v>
      </c>
      <c r="B757" s="36">
        <v>0</v>
      </c>
      <c r="C757" s="37">
        <v>0</v>
      </c>
      <c r="D757" s="37">
        <v>0</v>
      </c>
      <c r="E757" s="91">
        <v>63</v>
      </c>
      <c r="F757" s="36">
        <v>0</v>
      </c>
      <c r="G757" s="37">
        <v>0</v>
      </c>
      <c r="H757" s="37">
        <v>0</v>
      </c>
      <c r="I757" s="94">
        <v>98</v>
      </c>
      <c r="J757" s="45">
        <v>0</v>
      </c>
      <c r="K757" s="37">
        <v>0</v>
      </c>
      <c r="L757" s="37">
        <v>0</v>
      </c>
    </row>
    <row r="758" spans="1:13" s="35" customFormat="1" ht="18" customHeight="1">
      <c r="A758" s="19">
        <v>29</v>
      </c>
      <c r="B758" s="39">
        <v>0</v>
      </c>
      <c r="C758" s="40">
        <v>0</v>
      </c>
      <c r="D758" s="40">
        <v>0</v>
      </c>
      <c r="E758" s="92">
        <v>64</v>
      </c>
      <c r="F758" s="39">
        <v>0</v>
      </c>
      <c r="G758" s="40">
        <v>0</v>
      </c>
      <c r="H758" s="40">
        <v>0</v>
      </c>
      <c r="I758" s="94">
        <v>99</v>
      </c>
      <c r="J758" s="45">
        <v>0</v>
      </c>
      <c r="K758" s="37">
        <v>0</v>
      </c>
      <c r="L758" s="37">
        <v>0</v>
      </c>
    </row>
    <row r="759" spans="1:13" s="6" customFormat="1" ht="25.5" customHeight="1">
      <c r="A759" s="10" t="s">
        <v>31</v>
      </c>
      <c r="B759" s="44">
        <v>0</v>
      </c>
      <c r="C759" s="44">
        <v>0</v>
      </c>
      <c r="D759" s="44">
        <v>0</v>
      </c>
      <c r="E759" s="98" t="s">
        <v>32</v>
      </c>
      <c r="F759" s="44">
        <v>0</v>
      </c>
      <c r="G759" s="44">
        <v>0</v>
      </c>
      <c r="H759" s="44">
        <v>0</v>
      </c>
      <c r="I759" s="95">
        <v>100</v>
      </c>
      <c r="J759" s="47">
        <v>0</v>
      </c>
      <c r="K759" s="37">
        <v>0</v>
      </c>
      <c r="L759" s="37">
        <v>0</v>
      </c>
    </row>
    <row r="760" spans="1:13" s="35" customFormat="1" ht="15.75" customHeight="1">
      <c r="A760" s="17">
        <v>30</v>
      </c>
      <c r="B760" s="36">
        <v>0</v>
      </c>
      <c r="C760" s="37">
        <v>0</v>
      </c>
      <c r="D760" s="37">
        <v>0</v>
      </c>
      <c r="E760" s="91">
        <v>65</v>
      </c>
      <c r="F760" s="36">
        <v>0</v>
      </c>
      <c r="G760" s="37">
        <v>0</v>
      </c>
      <c r="H760" s="37">
        <v>0</v>
      </c>
      <c r="I760" s="91">
        <v>101</v>
      </c>
      <c r="J760" s="36">
        <v>0</v>
      </c>
      <c r="K760" s="37">
        <v>0</v>
      </c>
      <c r="L760" s="37">
        <v>0</v>
      </c>
    </row>
    <row r="761" spans="1:13" s="35" customFormat="1" ht="15.75" customHeight="1">
      <c r="A761" s="17">
        <v>31</v>
      </c>
      <c r="B761" s="36">
        <v>0</v>
      </c>
      <c r="C761" s="37">
        <v>0</v>
      </c>
      <c r="D761" s="37">
        <v>0</v>
      </c>
      <c r="E761" s="91">
        <v>66</v>
      </c>
      <c r="F761" s="36">
        <v>0</v>
      </c>
      <c r="G761" s="37">
        <v>0</v>
      </c>
      <c r="H761" s="37">
        <v>0</v>
      </c>
      <c r="I761" s="91">
        <v>102</v>
      </c>
      <c r="J761" s="36">
        <v>0</v>
      </c>
      <c r="K761" s="37">
        <v>0</v>
      </c>
      <c r="L761" s="37">
        <v>0</v>
      </c>
    </row>
    <row r="762" spans="1:13" s="35" customFormat="1" ht="15.75" customHeight="1">
      <c r="A762" s="17">
        <v>32</v>
      </c>
      <c r="B762" s="36">
        <v>0</v>
      </c>
      <c r="C762" s="37">
        <v>0</v>
      </c>
      <c r="D762" s="37">
        <v>0</v>
      </c>
      <c r="E762" s="91">
        <v>67</v>
      </c>
      <c r="F762" s="36">
        <v>0</v>
      </c>
      <c r="G762" s="37">
        <v>0</v>
      </c>
      <c r="H762" s="37">
        <v>0</v>
      </c>
      <c r="I762" s="91">
        <v>103</v>
      </c>
      <c r="J762" s="36">
        <v>0</v>
      </c>
      <c r="K762" s="37">
        <v>0</v>
      </c>
      <c r="L762" s="37">
        <v>0</v>
      </c>
    </row>
    <row r="763" spans="1:13" s="35" customFormat="1" ht="15.75" customHeight="1">
      <c r="A763" s="17">
        <v>33</v>
      </c>
      <c r="B763" s="36">
        <v>0</v>
      </c>
      <c r="C763" s="37">
        <v>0</v>
      </c>
      <c r="D763" s="37">
        <v>0</v>
      </c>
      <c r="E763" s="91">
        <v>68</v>
      </c>
      <c r="F763" s="36">
        <v>0</v>
      </c>
      <c r="G763" s="37">
        <v>0</v>
      </c>
      <c r="H763" s="37">
        <v>0</v>
      </c>
      <c r="I763" s="96" t="s">
        <v>33</v>
      </c>
      <c r="J763" s="39">
        <v>0</v>
      </c>
      <c r="K763" s="40">
        <v>0</v>
      </c>
      <c r="L763" s="40">
        <v>0</v>
      </c>
    </row>
    <row r="764" spans="1:13" s="35" customFormat="1" ht="21" customHeight="1" thickBot="1">
      <c r="A764" s="32">
        <v>34</v>
      </c>
      <c r="B764" s="41">
        <v>0</v>
      </c>
      <c r="C764" s="42">
        <v>0</v>
      </c>
      <c r="D764" s="42">
        <v>0</v>
      </c>
      <c r="E764" s="99">
        <v>69</v>
      </c>
      <c r="F764" s="41">
        <v>0</v>
      </c>
      <c r="G764" s="42">
        <v>0</v>
      </c>
      <c r="H764" s="42">
        <v>0</v>
      </c>
      <c r="I764" s="97" t="s">
        <v>5</v>
      </c>
      <c r="J764" s="49">
        <v>0</v>
      </c>
      <c r="K764" s="49">
        <v>0</v>
      </c>
      <c r="L764" s="49">
        <v>0</v>
      </c>
    </row>
    <row r="765" spans="1:13" s="58" customFormat="1" ht="24" customHeight="1" thickTop="1" thickBot="1">
      <c r="A765" s="53" t="s">
        <v>34</v>
      </c>
      <c r="B765" s="127">
        <v>0</v>
      </c>
      <c r="C765" s="127">
        <v>0</v>
      </c>
      <c r="D765" s="127">
        <v>0</v>
      </c>
      <c r="E765" s="198" t="s">
        <v>36</v>
      </c>
      <c r="F765" s="127">
        <v>0</v>
      </c>
      <c r="G765" s="127">
        <v>0</v>
      </c>
      <c r="H765" s="127">
        <v>0</v>
      </c>
      <c r="I765" s="199" t="s">
        <v>37</v>
      </c>
      <c r="J765" s="127">
        <v>0</v>
      </c>
      <c r="K765" s="127">
        <v>0</v>
      </c>
      <c r="L765" s="127">
        <v>0</v>
      </c>
    </row>
    <row r="766" spans="1:13" s="31" customFormat="1" ht="24" customHeight="1" thickBot="1">
      <c r="A766" s="24"/>
      <c r="B766" s="25" t="s">
        <v>39</v>
      </c>
      <c r="C766" s="26"/>
      <c r="D766" s="27"/>
      <c r="E766" s="28"/>
      <c r="F766" s="29"/>
      <c r="G766" s="59" t="s">
        <v>165</v>
      </c>
      <c r="H766" s="29"/>
      <c r="I766" s="28"/>
      <c r="J766" s="29"/>
      <c r="K766" s="23" t="s">
        <v>136</v>
      </c>
      <c r="L766" s="30"/>
      <c r="M766" s="35"/>
    </row>
    <row r="767" spans="1:13" s="4" customFormat="1" ht="21" customHeight="1">
      <c r="A767" s="11" t="s">
        <v>1</v>
      </c>
      <c r="B767" s="8" t="s">
        <v>2</v>
      </c>
      <c r="C767" s="8" t="s">
        <v>3</v>
      </c>
      <c r="D767" s="9" t="s">
        <v>4</v>
      </c>
      <c r="E767" s="11" t="s">
        <v>1</v>
      </c>
      <c r="F767" s="8" t="s">
        <v>2</v>
      </c>
      <c r="G767" s="8" t="s">
        <v>3</v>
      </c>
      <c r="H767" s="9" t="s">
        <v>4</v>
      </c>
      <c r="I767" s="11" t="s">
        <v>1</v>
      </c>
      <c r="J767" s="8" t="s">
        <v>2</v>
      </c>
      <c r="K767" s="8" t="s">
        <v>3</v>
      </c>
      <c r="L767" s="16" t="s">
        <v>4</v>
      </c>
    </row>
    <row r="768" spans="1:13" s="6" customFormat="1" ht="25.5" customHeight="1">
      <c r="A768" s="10" t="s">
        <v>6</v>
      </c>
      <c r="B768" s="44">
        <v>7</v>
      </c>
      <c r="C768" s="44">
        <v>3</v>
      </c>
      <c r="D768" s="44">
        <v>4</v>
      </c>
      <c r="E768" s="98" t="s">
        <v>7</v>
      </c>
      <c r="F768" s="44">
        <v>8</v>
      </c>
      <c r="G768" s="44">
        <v>4</v>
      </c>
      <c r="H768" s="44">
        <v>4</v>
      </c>
      <c r="I768" s="98" t="s">
        <v>8</v>
      </c>
      <c r="J768" s="44">
        <v>16</v>
      </c>
      <c r="K768" s="44">
        <v>5</v>
      </c>
      <c r="L768" s="44">
        <v>11</v>
      </c>
    </row>
    <row r="769" spans="1:12" s="35" customFormat="1" ht="15.75" customHeight="1">
      <c r="A769" s="17">
        <v>0</v>
      </c>
      <c r="B769" s="36">
        <v>0</v>
      </c>
      <c r="C769" s="37">
        <v>0</v>
      </c>
      <c r="D769" s="37">
        <v>0</v>
      </c>
      <c r="E769" s="91">
        <v>35</v>
      </c>
      <c r="F769" s="36">
        <v>2</v>
      </c>
      <c r="G769" s="37">
        <v>1</v>
      </c>
      <c r="H769" s="37">
        <v>1</v>
      </c>
      <c r="I769" s="91">
        <v>70</v>
      </c>
      <c r="J769" s="36">
        <v>4</v>
      </c>
      <c r="K769" s="37">
        <v>1</v>
      </c>
      <c r="L769" s="37">
        <v>3</v>
      </c>
    </row>
    <row r="770" spans="1:12" s="35" customFormat="1" ht="15.75" customHeight="1">
      <c r="A770" s="17">
        <v>1</v>
      </c>
      <c r="B770" s="36">
        <v>1</v>
      </c>
      <c r="C770" s="37">
        <v>0</v>
      </c>
      <c r="D770" s="37">
        <v>1</v>
      </c>
      <c r="E770" s="91">
        <v>36</v>
      </c>
      <c r="F770" s="36">
        <v>1</v>
      </c>
      <c r="G770" s="37">
        <v>0</v>
      </c>
      <c r="H770" s="37">
        <v>1</v>
      </c>
      <c r="I770" s="91">
        <v>71</v>
      </c>
      <c r="J770" s="36">
        <v>3</v>
      </c>
      <c r="K770" s="37">
        <v>2</v>
      </c>
      <c r="L770" s="37">
        <v>1</v>
      </c>
    </row>
    <row r="771" spans="1:12" s="35" customFormat="1" ht="15.75" customHeight="1">
      <c r="A771" s="17">
        <v>2</v>
      </c>
      <c r="B771" s="36">
        <v>3</v>
      </c>
      <c r="C771" s="37">
        <v>1</v>
      </c>
      <c r="D771" s="37">
        <v>2</v>
      </c>
      <c r="E771" s="91">
        <v>37</v>
      </c>
      <c r="F771" s="36">
        <v>1</v>
      </c>
      <c r="G771" s="37">
        <v>0</v>
      </c>
      <c r="H771" s="37">
        <v>1</v>
      </c>
      <c r="I771" s="91">
        <v>72</v>
      </c>
      <c r="J771" s="36">
        <v>0</v>
      </c>
      <c r="K771" s="37">
        <v>0</v>
      </c>
      <c r="L771" s="37">
        <v>0</v>
      </c>
    </row>
    <row r="772" spans="1:12" s="35" customFormat="1" ht="15.75" customHeight="1">
      <c r="A772" s="17">
        <v>3</v>
      </c>
      <c r="B772" s="36">
        <v>1</v>
      </c>
      <c r="C772" s="37">
        <v>1</v>
      </c>
      <c r="D772" s="37">
        <v>0</v>
      </c>
      <c r="E772" s="91">
        <v>38</v>
      </c>
      <c r="F772" s="36">
        <v>0</v>
      </c>
      <c r="G772" s="37">
        <v>0</v>
      </c>
      <c r="H772" s="37">
        <v>0</v>
      </c>
      <c r="I772" s="91">
        <v>73</v>
      </c>
      <c r="J772" s="36">
        <v>1</v>
      </c>
      <c r="K772" s="37">
        <v>0</v>
      </c>
      <c r="L772" s="37">
        <v>1</v>
      </c>
    </row>
    <row r="773" spans="1:12" s="35" customFormat="1" ht="18" customHeight="1">
      <c r="A773" s="19">
        <v>4</v>
      </c>
      <c r="B773" s="105">
        <v>2</v>
      </c>
      <c r="C773" s="40">
        <v>1</v>
      </c>
      <c r="D773" s="40">
        <v>1</v>
      </c>
      <c r="E773" s="92">
        <v>39</v>
      </c>
      <c r="F773" s="39">
        <v>4</v>
      </c>
      <c r="G773" s="40">
        <v>3</v>
      </c>
      <c r="H773" s="40">
        <v>1</v>
      </c>
      <c r="I773" s="92">
        <v>74</v>
      </c>
      <c r="J773" s="39">
        <v>8</v>
      </c>
      <c r="K773" s="40">
        <v>2</v>
      </c>
      <c r="L773" s="40">
        <v>6</v>
      </c>
    </row>
    <row r="774" spans="1:12" s="6" customFormat="1" ht="25.5" customHeight="1">
      <c r="A774" s="10" t="s">
        <v>10</v>
      </c>
      <c r="B774" s="44">
        <v>8</v>
      </c>
      <c r="C774" s="44">
        <v>6</v>
      </c>
      <c r="D774" s="44">
        <v>2</v>
      </c>
      <c r="E774" s="98" t="s">
        <v>11</v>
      </c>
      <c r="F774" s="44">
        <v>9</v>
      </c>
      <c r="G774" s="44">
        <v>5</v>
      </c>
      <c r="H774" s="44">
        <v>4</v>
      </c>
      <c r="I774" s="98" t="s">
        <v>12</v>
      </c>
      <c r="J774" s="44">
        <v>20</v>
      </c>
      <c r="K774" s="44">
        <v>7</v>
      </c>
      <c r="L774" s="44">
        <v>13</v>
      </c>
    </row>
    <row r="775" spans="1:12" s="35" customFormat="1" ht="15.75" customHeight="1">
      <c r="A775" s="17">
        <v>5</v>
      </c>
      <c r="B775" s="36">
        <v>2</v>
      </c>
      <c r="C775" s="37">
        <v>1</v>
      </c>
      <c r="D775" s="37">
        <v>1</v>
      </c>
      <c r="E775" s="91">
        <v>40</v>
      </c>
      <c r="F775" s="36">
        <v>3</v>
      </c>
      <c r="G775" s="37">
        <v>1</v>
      </c>
      <c r="H775" s="37">
        <v>2</v>
      </c>
      <c r="I775" s="91">
        <v>75</v>
      </c>
      <c r="J775" s="36">
        <v>5</v>
      </c>
      <c r="K775" s="37">
        <v>0</v>
      </c>
      <c r="L775" s="37">
        <v>5</v>
      </c>
    </row>
    <row r="776" spans="1:12" s="35" customFormat="1" ht="15.75" customHeight="1">
      <c r="A776" s="17">
        <v>6</v>
      </c>
      <c r="B776" s="36">
        <v>2</v>
      </c>
      <c r="C776" s="37">
        <v>2</v>
      </c>
      <c r="D776" s="37">
        <v>0</v>
      </c>
      <c r="E776" s="91">
        <v>41</v>
      </c>
      <c r="F776" s="36">
        <v>0</v>
      </c>
      <c r="G776" s="37">
        <v>0</v>
      </c>
      <c r="H776" s="37">
        <v>0</v>
      </c>
      <c r="I776" s="91">
        <v>76</v>
      </c>
      <c r="J776" s="36">
        <v>4</v>
      </c>
      <c r="K776" s="37">
        <v>2</v>
      </c>
      <c r="L776" s="37">
        <v>2</v>
      </c>
    </row>
    <row r="777" spans="1:12" s="35" customFormat="1" ht="15.75" customHeight="1">
      <c r="A777" s="17">
        <v>7</v>
      </c>
      <c r="B777" s="36">
        <v>1</v>
      </c>
      <c r="C777" s="37">
        <v>1</v>
      </c>
      <c r="D777" s="37">
        <v>0</v>
      </c>
      <c r="E777" s="91">
        <v>42</v>
      </c>
      <c r="F777" s="36">
        <v>1</v>
      </c>
      <c r="G777" s="37">
        <v>1</v>
      </c>
      <c r="H777" s="37">
        <v>0</v>
      </c>
      <c r="I777" s="91">
        <v>77</v>
      </c>
      <c r="J777" s="36">
        <v>5</v>
      </c>
      <c r="K777" s="37">
        <v>4</v>
      </c>
      <c r="L777" s="37">
        <v>1</v>
      </c>
    </row>
    <row r="778" spans="1:12" s="35" customFormat="1" ht="15.75" customHeight="1">
      <c r="A778" s="17">
        <v>8</v>
      </c>
      <c r="B778" s="36">
        <v>3</v>
      </c>
      <c r="C778" s="37">
        <v>2</v>
      </c>
      <c r="D778" s="37">
        <v>1</v>
      </c>
      <c r="E778" s="91">
        <v>43</v>
      </c>
      <c r="F778" s="36">
        <v>3</v>
      </c>
      <c r="G778" s="37">
        <v>1</v>
      </c>
      <c r="H778" s="37">
        <v>2</v>
      </c>
      <c r="I778" s="91">
        <v>78</v>
      </c>
      <c r="J778" s="36">
        <v>5</v>
      </c>
      <c r="K778" s="37">
        <v>0</v>
      </c>
      <c r="L778" s="37">
        <v>5</v>
      </c>
    </row>
    <row r="779" spans="1:12" s="35" customFormat="1" ht="18" customHeight="1">
      <c r="A779" s="19">
        <v>9</v>
      </c>
      <c r="B779" s="39">
        <v>0</v>
      </c>
      <c r="C779" s="40">
        <v>0</v>
      </c>
      <c r="D779" s="40">
        <v>0</v>
      </c>
      <c r="E779" s="92">
        <v>44</v>
      </c>
      <c r="F779" s="39">
        <v>2</v>
      </c>
      <c r="G779" s="40">
        <v>2</v>
      </c>
      <c r="H779" s="40">
        <v>0</v>
      </c>
      <c r="I779" s="92">
        <v>79</v>
      </c>
      <c r="J779" s="39">
        <v>1</v>
      </c>
      <c r="K779" s="40">
        <v>1</v>
      </c>
      <c r="L779" s="40">
        <v>0</v>
      </c>
    </row>
    <row r="780" spans="1:12" s="6" customFormat="1" ht="25.5" customHeight="1">
      <c r="A780" s="10" t="s">
        <v>19</v>
      </c>
      <c r="B780" s="44">
        <v>9</v>
      </c>
      <c r="C780" s="44">
        <v>3</v>
      </c>
      <c r="D780" s="44">
        <v>6</v>
      </c>
      <c r="E780" s="98" t="s">
        <v>20</v>
      </c>
      <c r="F780" s="44">
        <v>17</v>
      </c>
      <c r="G780" s="44">
        <v>10</v>
      </c>
      <c r="H780" s="44">
        <v>7</v>
      </c>
      <c r="I780" s="98" t="s">
        <v>21</v>
      </c>
      <c r="J780" s="44">
        <v>7</v>
      </c>
      <c r="K780" s="44">
        <v>2</v>
      </c>
      <c r="L780" s="44">
        <v>5</v>
      </c>
    </row>
    <row r="781" spans="1:12" s="35" customFormat="1" ht="15.75" customHeight="1">
      <c r="A781" s="17">
        <v>10</v>
      </c>
      <c r="B781" s="36">
        <v>3</v>
      </c>
      <c r="C781" s="37">
        <v>2</v>
      </c>
      <c r="D781" s="37">
        <v>1</v>
      </c>
      <c r="E781" s="91">
        <v>45</v>
      </c>
      <c r="F781" s="36">
        <v>4</v>
      </c>
      <c r="G781" s="37">
        <v>2</v>
      </c>
      <c r="H781" s="37">
        <v>2</v>
      </c>
      <c r="I781" s="91">
        <v>80</v>
      </c>
      <c r="J781" s="36">
        <v>1</v>
      </c>
      <c r="K781" s="37">
        <v>1</v>
      </c>
      <c r="L781" s="37">
        <v>0</v>
      </c>
    </row>
    <row r="782" spans="1:12" s="35" customFormat="1" ht="15.75" customHeight="1">
      <c r="A782" s="17">
        <v>11</v>
      </c>
      <c r="B782" s="36">
        <v>1</v>
      </c>
      <c r="C782" s="37">
        <v>0</v>
      </c>
      <c r="D782" s="37">
        <v>1</v>
      </c>
      <c r="E782" s="91">
        <v>46</v>
      </c>
      <c r="F782" s="36">
        <v>2</v>
      </c>
      <c r="G782" s="37">
        <v>1</v>
      </c>
      <c r="H782" s="37">
        <v>1</v>
      </c>
      <c r="I782" s="91">
        <v>81</v>
      </c>
      <c r="J782" s="36">
        <v>2</v>
      </c>
      <c r="K782" s="37">
        <v>0</v>
      </c>
      <c r="L782" s="37">
        <v>2</v>
      </c>
    </row>
    <row r="783" spans="1:12" s="35" customFormat="1" ht="15.75" customHeight="1">
      <c r="A783" s="17">
        <v>12</v>
      </c>
      <c r="B783" s="36">
        <v>2</v>
      </c>
      <c r="C783" s="37">
        <v>0</v>
      </c>
      <c r="D783" s="37">
        <v>2</v>
      </c>
      <c r="E783" s="91">
        <v>47</v>
      </c>
      <c r="F783" s="36">
        <v>1</v>
      </c>
      <c r="G783" s="37">
        <v>0</v>
      </c>
      <c r="H783" s="37">
        <v>1</v>
      </c>
      <c r="I783" s="91">
        <v>82</v>
      </c>
      <c r="J783" s="36">
        <v>0</v>
      </c>
      <c r="K783" s="37">
        <v>0</v>
      </c>
      <c r="L783" s="37">
        <v>0</v>
      </c>
    </row>
    <row r="784" spans="1:12" s="35" customFormat="1" ht="15.75" customHeight="1">
      <c r="A784" s="17">
        <v>13</v>
      </c>
      <c r="B784" s="36">
        <v>2</v>
      </c>
      <c r="C784" s="37">
        <v>1</v>
      </c>
      <c r="D784" s="37">
        <v>1</v>
      </c>
      <c r="E784" s="91">
        <v>48</v>
      </c>
      <c r="F784" s="36">
        <v>5</v>
      </c>
      <c r="G784" s="37">
        <v>3</v>
      </c>
      <c r="H784" s="37">
        <v>2</v>
      </c>
      <c r="I784" s="91">
        <v>83</v>
      </c>
      <c r="J784" s="36">
        <v>3</v>
      </c>
      <c r="K784" s="37">
        <v>1</v>
      </c>
      <c r="L784" s="37">
        <v>2</v>
      </c>
    </row>
    <row r="785" spans="1:12" s="35" customFormat="1" ht="18" customHeight="1">
      <c r="A785" s="19">
        <v>14</v>
      </c>
      <c r="B785" s="39">
        <v>1</v>
      </c>
      <c r="C785" s="40">
        <v>0</v>
      </c>
      <c r="D785" s="40">
        <v>1</v>
      </c>
      <c r="E785" s="92">
        <v>49</v>
      </c>
      <c r="F785" s="39">
        <v>5</v>
      </c>
      <c r="G785" s="40">
        <v>4</v>
      </c>
      <c r="H785" s="40">
        <v>1</v>
      </c>
      <c r="I785" s="92">
        <v>84</v>
      </c>
      <c r="J785" s="39">
        <v>1</v>
      </c>
      <c r="K785" s="40">
        <v>0</v>
      </c>
      <c r="L785" s="40">
        <v>1</v>
      </c>
    </row>
    <row r="786" spans="1:12" s="6" customFormat="1" ht="25.5" customHeight="1">
      <c r="A786" s="10" t="s">
        <v>22</v>
      </c>
      <c r="B786" s="44">
        <v>14</v>
      </c>
      <c r="C786" s="44">
        <v>5</v>
      </c>
      <c r="D786" s="44">
        <v>9</v>
      </c>
      <c r="E786" s="98" t="s">
        <v>23</v>
      </c>
      <c r="F786" s="44">
        <v>14</v>
      </c>
      <c r="G786" s="44">
        <v>6</v>
      </c>
      <c r="H786" s="44">
        <v>8</v>
      </c>
      <c r="I786" s="98" t="s">
        <v>24</v>
      </c>
      <c r="J786" s="44">
        <v>1</v>
      </c>
      <c r="K786" s="44">
        <v>0</v>
      </c>
      <c r="L786" s="44">
        <v>1</v>
      </c>
    </row>
    <row r="787" spans="1:12" s="35" customFormat="1" ht="15.75" customHeight="1">
      <c r="A787" s="17">
        <v>15</v>
      </c>
      <c r="B787" s="36">
        <v>6</v>
      </c>
      <c r="C787" s="37">
        <v>3</v>
      </c>
      <c r="D787" s="37">
        <v>3</v>
      </c>
      <c r="E787" s="91">
        <v>50</v>
      </c>
      <c r="F787" s="36">
        <v>4</v>
      </c>
      <c r="G787" s="37">
        <v>1</v>
      </c>
      <c r="H787" s="37">
        <v>3</v>
      </c>
      <c r="I787" s="91">
        <v>85</v>
      </c>
      <c r="J787" s="36">
        <v>1</v>
      </c>
      <c r="K787" s="37">
        <v>0</v>
      </c>
      <c r="L787" s="37">
        <v>1</v>
      </c>
    </row>
    <row r="788" spans="1:12" s="35" customFormat="1" ht="15.75" customHeight="1">
      <c r="A788" s="17">
        <v>16</v>
      </c>
      <c r="B788" s="36">
        <v>1</v>
      </c>
      <c r="C788" s="37">
        <v>0</v>
      </c>
      <c r="D788" s="37">
        <v>1</v>
      </c>
      <c r="E788" s="91">
        <v>51</v>
      </c>
      <c r="F788" s="36">
        <v>3</v>
      </c>
      <c r="G788" s="37">
        <v>2</v>
      </c>
      <c r="H788" s="37">
        <v>1</v>
      </c>
      <c r="I788" s="91">
        <v>86</v>
      </c>
      <c r="J788" s="36">
        <v>0</v>
      </c>
      <c r="K788" s="37">
        <v>0</v>
      </c>
      <c r="L788" s="37">
        <v>0</v>
      </c>
    </row>
    <row r="789" spans="1:12" s="35" customFormat="1" ht="15.75" customHeight="1">
      <c r="A789" s="17">
        <v>17</v>
      </c>
      <c r="B789" s="36">
        <v>2</v>
      </c>
      <c r="C789" s="37">
        <v>1</v>
      </c>
      <c r="D789" s="37">
        <v>1</v>
      </c>
      <c r="E789" s="91">
        <v>52</v>
      </c>
      <c r="F789" s="36">
        <v>0</v>
      </c>
      <c r="G789" s="37">
        <v>0</v>
      </c>
      <c r="H789" s="37">
        <v>0</v>
      </c>
      <c r="I789" s="91">
        <v>87</v>
      </c>
      <c r="J789" s="36">
        <v>0</v>
      </c>
      <c r="K789" s="37">
        <v>0</v>
      </c>
      <c r="L789" s="37">
        <v>0</v>
      </c>
    </row>
    <row r="790" spans="1:12" s="35" customFormat="1" ht="15.75" customHeight="1">
      <c r="A790" s="17">
        <v>18</v>
      </c>
      <c r="B790" s="36">
        <v>3</v>
      </c>
      <c r="C790" s="37">
        <v>0</v>
      </c>
      <c r="D790" s="37">
        <v>3</v>
      </c>
      <c r="E790" s="91">
        <v>53</v>
      </c>
      <c r="F790" s="36">
        <v>2</v>
      </c>
      <c r="G790" s="37">
        <v>0</v>
      </c>
      <c r="H790" s="37">
        <v>2</v>
      </c>
      <c r="I790" s="91">
        <v>88</v>
      </c>
      <c r="J790" s="36">
        <v>0</v>
      </c>
      <c r="K790" s="37">
        <v>0</v>
      </c>
      <c r="L790" s="37">
        <v>0</v>
      </c>
    </row>
    <row r="791" spans="1:12" s="35" customFormat="1" ht="18" customHeight="1">
      <c r="A791" s="19">
        <v>19</v>
      </c>
      <c r="B791" s="39">
        <v>2</v>
      </c>
      <c r="C791" s="40">
        <v>1</v>
      </c>
      <c r="D791" s="40">
        <v>1</v>
      </c>
      <c r="E791" s="92">
        <v>54</v>
      </c>
      <c r="F791" s="39">
        <v>5</v>
      </c>
      <c r="G791" s="40">
        <v>3</v>
      </c>
      <c r="H791" s="40">
        <v>2</v>
      </c>
      <c r="I791" s="92">
        <v>89</v>
      </c>
      <c r="J791" s="39">
        <v>0</v>
      </c>
      <c r="K791" s="40">
        <v>0</v>
      </c>
      <c r="L791" s="40">
        <v>0</v>
      </c>
    </row>
    <row r="792" spans="1:12" s="6" customFormat="1" ht="25.5" customHeight="1">
      <c r="A792" s="10" t="s">
        <v>25</v>
      </c>
      <c r="B792" s="44">
        <v>13</v>
      </c>
      <c r="C792" s="44">
        <v>11</v>
      </c>
      <c r="D792" s="44">
        <v>2</v>
      </c>
      <c r="E792" s="98" t="s">
        <v>26</v>
      </c>
      <c r="F792" s="44">
        <v>16</v>
      </c>
      <c r="G792" s="44">
        <v>8</v>
      </c>
      <c r="H792" s="44">
        <v>8</v>
      </c>
      <c r="I792" s="98" t="s">
        <v>27</v>
      </c>
      <c r="J792" s="44">
        <v>3</v>
      </c>
      <c r="K792" s="44">
        <v>0</v>
      </c>
      <c r="L792" s="44">
        <v>3</v>
      </c>
    </row>
    <row r="793" spans="1:12" s="35" customFormat="1" ht="15.75" customHeight="1">
      <c r="A793" s="17">
        <v>20</v>
      </c>
      <c r="B793" s="36">
        <v>1</v>
      </c>
      <c r="C793" s="37">
        <v>1</v>
      </c>
      <c r="D793" s="37">
        <v>0</v>
      </c>
      <c r="E793" s="91">
        <v>55</v>
      </c>
      <c r="F793" s="36">
        <v>4</v>
      </c>
      <c r="G793" s="37">
        <v>0</v>
      </c>
      <c r="H793" s="37">
        <v>4</v>
      </c>
      <c r="I793" s="91">
        <v>90</v>
      </c>
      <c r="J793" s="36">
        <v>0</v>
      </c>
      <c r="K793" s="37">
        <v>0</v>
      </c>
      <c r="L793" s="37">
        <v>0</v>
      </c>
    </row>
    <row r="794" spans="1:12" s="35" customFormat="1" ht="15.75" customHeight="1">
      <c r="A794" s="17">
        <v>21</v>
      </c>
      <c r="B794" s="36">
        <v>4</v>
      </c>
      <c r="C794" s="37">
        <v>3</v>
      </c>
      <c r="D794" s="37">
        <v>1</v>
      </c>
      <c r="E794" s="91">
        <v>56</v>
      </c>
      <c r="F794" s="36">
        <v>5</v>
      </c>
      <c r="G794" s="37">
        <v>4</v>
      </c>
      <c r="H794" s="37">
        <v>1</v>
      </c>
      <c r="I794" s="91">
        <v>91</v>
      </c>
      <c r="J794" s="36">
        <v>2</v>
      </c>
      <c r="K794" s="37">
        <v>0</v>
      </c>
      <c r="L794" s="37">
        <v>2</v>
      </c>
    </row>
    <row r="795" spans="1:12" s="35" customFormat="1" ht="15.75" customHeight="1">
      <c r="A795" s="17">
        <v>22</v>
      </c>
      <c r="B795" s="36">
        <v>4</v>
      </c>
      <c r="C795" s="37">
        <v>4</v>
      </c>
      <c r="D795" s="37">
        <v>0</v>
      </c>
      <c r="E795" s="91">
        <v>57</v>
      </c>
      <c r="F795" s="36">
        <v>2</v>
      </c>
      <c r="G795" s="37">
        <v>1</v>
      </c>
      <c r="H795" s="37">
        <v>1</v>
      </c>
      <c r="I795" s="91">
        <v>92</v>
      </c>
      <c r="J795" s="36">
        <v>1</v>
      </c>
      <c r="K795" s="37">
        <v>0</v>
      </c>
      <c r="L795" s="37">
        <v>1</v>
      </c>
    </row>
    <row r="796" spans="1:12" s="35" customFormat="1" ht="15.75" customHeight="1">
      <c r="A796" s="17">
        <v>23</v>
      </c>
      <c r="B796" s="36">
        <v>0</v>
      </c>
      <c r="C796" s="37">
        <v>0</v>
      </c>
      <c r="D796" s="37">
        <v>0</v>
      </c>
      <c r="E796" s="91">
        <v>58</v>
      </c>
      <c r="F796" s="36">
        <v>2</v>
      </c>
      <c r="G796" s="37">
        <v>1</v>
      </c>
      <c r="H796" s="37">
        <v>1</v>
      </c>
      <c r="I796" s="91">
        <v>93</v>
      </c>
      <c r="J796" s="36">
        <v>0</v>
      </c>
      <c r="K796" s="37">
        <v>0</v>
      </c>
      <c r="L796" s="37">
        <v>0</v>
      </c>
    </row>
    <row r="797" spans="1:12" s="35" customFormat="1" ht="18" customHeight="1">
      <c r="A797" s="19">
        <v>24</v>
      </c>
      <c r="B797" s="39">
        <v>4</v>
      </c>
      <c r="C797" s="40">
        <v>3</v>
      </c>
      <c r="D797" s="40">
        <v>1</v>
      </c>
      <c r="E797" s="92">
        <v>59</v>
      </c>
      <c r="F797" s="39">
        <v>3</v>
      </c>
      <c r="G797" s="40">
        <v>2</v>
      </c>
      <c r="H797" s="40">
        <v>1</v>
      </c>
      <c r="I797" s="92">
        <v>94</v>
      </c>
      <c r="J797" s="39">
        <v>0</v>
      </c>
      <c r="K797" s="40">
        <v>0</v>
      </c>
      <c r="L797" s="40">
        <v>0</v>
      </c>
    </row>
    <row r="798" spans="1:12" s="6" customFormat="1" ht="25.5" customHeight="1">
      <c r="A798" s="10" t="s">
        <v>28</v>
      </c>
      <c r="B798" s="44">
        <v>7</v>
      </c>
      <c r="C798" s="44">
        <v>6</v>
      </c>
      <c r="D798" s="44">
        <v>1</v>
      </c>
      <c r="E798" s="98" t="s">
        <v>29</v>
      </c>
      <c r="F798" s="44">
        <v>9</v>
      </c>
      <c r="G798" s="44">
        <v>5</v>
      </c>
      <c r="H798" s="44">
        <v>4</v>
      </c>
      <c r="I798" s="93" t="s">
        <v>30</v>
      </c>
      <c r="J798" s="44">
        <v>1</v>
      </c>
      <c r="K798" s="44">
        <v>0</v>
      </c>
      <c r="L798" s="44">
        <v>1</v>
      </c>
    </row>
    <row r="799" spans="1:12" s="35" customFormat="1" ht="15.75" customHeight="1">
      <c r="A799" s="17">
        <v>25</v>
      </c>
      <c r="B799" s="36">
        <v>2</v>
      </c>
      <c r="C799" s="37">
        <v>2</v>
      </c>
      <c r="D799" s="37">
        <v>0</v>
      </c>
      <c r="E799" s="91">
        <v>60</v>
      </c>
      <c r="F799" s="36">
        <v>3</v>
      </c>
      <c r="G799" s="37">
        <v>1</v>
      </c>
      <c r="H799" s="37">
        <v>2</v>
      </c>
      <c r="I799" s="91">
        <v>95</v>
      </c>
      <c r="J799" s="36">
        <v>0</v>
      </c>
      <c r="K799" s="37">
        <v>0</v>
      </c>
      <c r="L799" s="37">
        <v>0</v>
      </c>
    </row>
    <row r="800" spans="1:12" s="35" customFormat="1" ht="15.75" customHeight="1">
      <c r="A800" s="17">
        <v>26</v>
      </c>
      <c r="B800" s="36">
        <v>3</v>
      </c>
      <c r="C800" s="37">
        <v>2</v>
      </c>
      <c r="D800" s="37">
        <v>1</v>
      </c>
      <c r="E800" s="91">
        <v>61</v>
      </c>
      <c r="F800" s="36">
        <v>1</v>
      </c>
      <c r="G800" s="37">
        <v>1</v>
      </c>
      <c r="H800" s="37">
        <v>0</v>
      </c>
      <c r="I800" s="91">
        <v>96</v>
      </c>
      <c r="J800" s="36">
        <v>1</v>
      </c>
      <c r="K800" s="37">
        <v>0</v>
      </c>
      <c r="L800" s="37">
        <v>1</v>
      </c>
    </row>
    <row r="801" spans="1:13" s="35" customFormat="1" ht="15.75" customHeight="1">
      <c r="A801" s="17">
        <v>27</v>
      </c>
      <c r="B801" s="36">
        <v>0</v>
      </c>
      <c r="C801" s="37">
        <v>0</v>
      </c>
      <c r="D801" s="37">
        <v>0</v>
      </c>
      <c r="E801" s="91">
        <v>62</v>
      </c>
      <c r="F801" s="36">
        <v>3</v>
      </c>
      <c r="G801" s="37">
        <v>2</v>
      </c>
      <c r="H801" s="37">
        <v>1</v>
      </c>
      <c r="I801" s="91">
        <v>97</v>
      </c>
      <c r="J801" s="36">
        <v>0</v>
      </c>
      <c r="K801" s="37">
        <v>0</v>
      </c>
      <c r="L801" s="37">
        <v>0</v>
      </c>
    </row>
    <row r="802" spans="1:13" s="35" customFormat="1" ht="15.75" customHeight="1">
      <c r="A802" s="17">
        <v>28</v>
      </c>
      <c r="B802" s="36">
        <v>0</v>
      </c>
      <c r="C802" s="37">
        <v>0</v>
      </c>
      <c r="D802" s="37">
        <v>0</v>
      </c>
      <c r="E802" s="91">
        <v>63</v>
      </c>
      <c r="F802" s="36">
        <v>0</v>
      </c>
      <c r="G802" s="37">
        <v>0</v>
      </c>
      <c r="H802" s="37">
        <v>0</v>
      </c>
      <c r="I802" s="91">
        <v>98</v>
      </c>
      <c r="J802" s="36">
        <v>0</v>
      </c>
      <c r="K802" s="37">
        <v>0</v>
      </c>
      <c r="L802" s="37">
        <v>0</v>
      </c>
    </row>
    <row r="803" spans="1:13" s="35" customFormat="1" ht="18" customHeight="1">
      <c r="A803" s="19">
        <v>29</v>
      </c>
      <c r="B803" s="39">
        <v>2</v>
      </c>
      <c r="C803" s="40">
        <v>2</v>
      </c>
      <c r="D803" s="40">
        <v>0</v>
      </c>
      <c r="E803" s="92">
        <v>64</v>
      </c>
      <c r="F803" s="39">
        <v>2</v>
      </c>
      <c r="G803" s="40">
        <v>1</v>
      </c>
      <c r="H803" s="40">
        <v>1</v>
      </c>
      <c r="I803" s="91">
        <v>99</v>
      </c>
      <c r="J803" s="36">
        <v>0</v>
      </c>
      <c r="K803" s="37">
        <v>0</v>
      </c>
      <c r="L803" s="37">
        <v>0</v>
      </c>
    </row>
    <row r="804" spans="1:13" s="6" customFormat="1" ht="25.5" customHeight="1">
      <c r="A804" s="10" t="s">
        <v>31</v>
      </c>
      <c r="B804" s="44">
        <v>9</v>
      </c>
      <c r="C804" s="44">
        <v>5</v>
      </c>
      <c r="D804" s="44">
        <v>4</v>
      </c>
      <c r="E804" s="98" t="s">
        <v>32</v>
      </c>
      <c r="F804" s="44">
        <v>17</v>
      </c>
      <c r="G804" s="44">
        <v>8</v>
      </c>
      <c r="H804" s="44">
        <v>9</v>
      </c>
      <c r="I804" s="95">
        <v>100</v>
      </c>
      <c r="J804" s="47">
        <v>0</v>
      </c>
      <c r="K804" s="48">
        <v>0</v>
      </c>
      <c r="L804" s="48">
        <v>0</v>
      </c>
    </row>
    <row r="805" spans="1:13" s="35" customFormat="1" ht="15.75" customHeight="1">
      <c r="A805" s="17">
        <v>30</v>
      </c>
      <c r="B805" s="36">
        <v>1</v>
      </c>
      <c r="C805" s="37">
        <v>1</v>
      </c>
      <c r="D805" s="37">
        <v>0</v>
      </c>
      <c r="E805" s="91">
        <v>65</v>
      </c>
      <c r="F805" s="36">
        <v>4</v>
      </c>
      <c r="G805" s="37">
        <v>2</v>
      </c>
      <c r="H805" s="37">
        <v>2</v>
      </c>
      <c r="I805" s="91">
        <v>101</v>
      </c>
      <c r="J805" s="36">
        <v>0</v>
      </c>
      <c r="K805" s="37">
        <v>0</v>
      </c>
      <c r="L805" s="37">
        <v>0</v>
      </c>
    </row>
    <row r="806" spans="1:13" s="35" customFormat="1" ht="15.75" customHeight="1">
      <c r="A806" s="17">
        <v>31</v>
      </c>
      <c r="B806" s="36">
        <v>1</v>
      </c>
      <c r="C806" s="37">
        <v>1</v>
      </c>
      <c r="D806" s="37">
        <v>0</v>
      </c>
      <c r="E806" s="91">
        <v>66</v>
      </c>
      <c r="F806" s="36">
        <v>1</v>
      </c>
      <c r="G806" s="37">
        <v>1</v>
      </c>
      <c r="H806" s="37">
        <v>0</v>
      </c>
      <c r="I806" s="91">
        <v>102</v>
      </c>
      <c r="J806" s="36">
        <v>0</v>
      </c>
      <c r="K806" s="37">
        <v>0</v>
      </c>
      <c r="L806" s="37">
        <v>0</v>
      </c>
    </row>
    <row r="807" spans="1:13" s="35" customFormat="1" ht="15.75" customHeight="1">
      <c r="A807" s="17">
        <v>32</v>
      </c>
      <c r="B807" s="36">
        <v>3</v>
      </c>
      <c r="C807" s="37">
        <v>2</v>
      </c>
      <c r="D807" s="37">
        <v>1</v>
      </c>
      <c r="E807" s="91">
        <v>67</v>
      </c>
      <c r="F807" s="36">
        <v>2</v>
      </c>
      <c r="G807" s="37">
        <v>0</v>
      </c>
      <c r="H807" s="37">
        <v>2</v>
      </c>
      <c r="I807" s="91">
        <v>103</v>
      </c>
      <c r="J807" s="36">
        <v>0</v>
      </c>
      <c r="K807" s="37">
        <v>0</v>
      </c>
      <c r="L807" s="37">
        <v>0</v>
      </c>
    </row>
    <row r="808" spans="1:13" s="35" customFormat="1" ht="15.75" customHeight="1">
      <c r="A808" s="17">
        <v>33</v>
      </c>
      <c r="B808" s="36">
        <v>0</v>
      </c>
      <c r="C808" s="37">
        <v>0</v>
      </c>
      <c r="D808" s="37">
        <v>0</v>
      </c>
      <c r="E808" s="91">
        <v>68</v>
      </c>
      <c r="F808" s="36">
        <v>5</v>
      </c>
      <c r="G808" s="37">
        <v>2</v>
      </c>
      <c r="H808" s="37">
        <v>3</v>
      </c>
      <c r="I808" s="96" t="s">
        <v>33</v>
      </c>
      <c r="J808" s="39">
        <v>0</v>
      </c>
      <c r="K808" s="40">
        <v>0</v>
      </c>
      <c r="L808" s="40">
        <v>0</v>
      </c>
    </row>
    <row r="809" spans="1:13" s="35" customFormat="1" ht="21" customHeight="1" thickBot="1">
      <c r="A809" s="32">
        <v>34</v>
      </c>
      <c r="B809" s="36">
        <v>4</v>
      </c>
      <c r="C809" s="37">
        <v>1</v>
      </c>
      <c r="D809" s="37">
        <v>3</v>
      </c>
      <c r="E809" s="91">
        <v>69</v>
      </c>
      <c r="F809" s="36">
        <v>5</v>
      </c>
      <c r="G809" s="37">
        <v>3</v>
      </c>
      <c r="H809" s="37">
        <v>2</v>
      </c>
      <c r="I809" s="107" t="s">
        <v>5</v>
      </c>
      <c r="J809" s="47">
        <v>205</v>
      </c>
      <c r="K809" s="47">
        <v>99</v>
      </c>
      <c r="L809" s="47">
        <v>106</v>
      </c>
    </row>
    <row r="810" spans="1:13" s="58" customFormat="1" ht="24" customHeight="1" thickTop="1" thickBot="1">
      <c r="A810" s="53" t="s">
        <v>34</v>
      </c>
      <c r="B810" s="115">
        <v>24</v>
      </c>
      <c r="C810" s="116">
        <v>12</v>
      </c>
      <c r="D810" s="197">
        <v>12</v>
      </c>
      <c r="E810" s="120" t="s">
        <v>36</v>
      </c>
      <c r="F810" s="116">
        <v>116</v>
      </c>
      <c r="G810" s="116">
        <v>65</v>
      </c>
      <c r="H810" s="197">
        <v>51</v>
      </c>
      <c r="I810" s="123" t="s">
        <v>37</v>
      </c>
      <c r="J810" s="116">
        <v>65</v>
      </c>
      <c r="K810" s="116">
        <v>22</v>
      </c>
      <c r="L810" s="116">
        <v>43</v>
      </c>
    </row>
    <row r="811" spans="1:13" s="31" customFormat="1" ht="24" customHeight="1" thickBot="1">
      <c r="A811" s="24"/>
      <c r="B811" s="25" t="s">
        <v>39</v>
      </c>
      <c r="C811" s="26"/>
      <c r="D811" s="27"/>
      <c r="E811" s="28"/>
      <c r="F811" s="29"/>
      <c r="G811" s="59" t="s">
        <v>165</v>
      </c>
      <c r="H811" s="29"/>
      <c r="I811" s="28"/>
      <c r="J811" s="29"/>
      <c r="K811" s="23" t="s">
        <v>137</v>
      </c>
      <c r="L811" s="30"/>
      <c r="M811" s="35"/>
    </row>
    <row r="812" spans="1:13" s="4" customFormat="1" ht="21" customHeight="1">
      <c r="A812" s="11" t="s">
        <v>1</v>
      </c>
      <c r="B812" s="8" t="s">
        <v>2</v>
      </c>
      <c r="C812" s="8" t="s">
        <v>3</v>
      </c>
      <c r="D812" s="9" t="s">
        <v>4</v>
      </c>
      <c r="E812" s="11" t="s">
        <v>1</v>
      </c>
      <c r="F812" s="8" t="s">
        <v>2</v>
      </c>
      <c r="G812" s="8" t="s">
        <v>3</v>
      </c>
      <c r="H812" s="9" t="s">
        <v>4</v>
      </c>
      <c r="I812" s="11" t="s">
        <v>1</v>
      </c>
      <c r="J812" s="8" t="s">
        <v>2</v>
      </c>
      <c r="K812" s="8" t="s">
        <v>3</v>
      </c>
      <c r="L812" s="16" t="s">
        <v>4</v>
      </c>
    </row>
    <row r="813" spans="1:13" s="6" customFormat="1" ht="25.5" customHeight="1">
      <c r="A813" s="10" t="s">
        <v>6</v>
      </c>
      <c r="B813" s="44">
        <v>22</v>
      </c>
      <c r="C813" s="44">
        <v>14</v>
      </c>
      <c r="D813" s="44">
        <v>8</v>
      </c>
      <c r="E813" s="98" t="s">
        <v>7</v>
      </c>
      <c r="F813" s="44">
        <v>48</v>
      </c>
      <c r="G813" s="44">
        <v>23</v>
      </c>
      <c r="H813" s="44">
        <v>25</v>
      </c>
      <c r="I813" s="98" t="s">
        <v>8</v>
      </c>
      <c r="J813" s="44">
        <v>55</v>
      </c>
      <c r="K813" s="44">
        <v>25</v>
      </c>
      <c r="L813" s="44">
        <v>30</v>
      </c>
    </row>
    <row r="814" spans="1:13" s="35" customFormat="1" ht="15.75" customHeight="1">
      <c r="A814" s="17">
        <v>0</v>
      </c>
      <c r="B814" s="36">
        <v>1</v>
      </c>
      <c r="C814" s="37">
        <v>0</v>
      </c>
      <c r="D814" s="37">
        <v>1</v>
      </c>
      <c r="E814" s="91">
        <v>35</v>
      </c>
      <c r="F814" s="36">
        <v>5</v>
      </c>
      <c r="G814" s="37">
        <v>2</v>
      </c>
      <c r="H814" s="37">
        <v>3</v>
      </c>
      <c r="I814" s="91">
        <v>70</v>
      </c>
      <c r="J814" s="36">
        <v>6</v>
      </c>
      <c r="K814" s="37">
        <v>3</v>
      </c>
      <c r="L814" s="37">
        <v>3</v>
      </c>
    </row>
    <row r="815" spans="1:13" s="35" customFormat="1" ht="15.75" customHeight="1">
      <c r="A815" s="17">
        <v>1</v>
      </c>
      <c r="B815" s="36">
        <v>3</v>
      </c>
      <c r="C815" s="37">
        <v>2</v>
      </c>
      <c r="D815" s="37">
        <v>1</v>
      </c>
      <c r="E815" s="91">
        <v>36</v>
      </c>
      <c r="F815" s="36">
        <v>6</v>
      </c>
      <c r="G815" s="37">
        <v>2</v>
      </c>
      <c r="H815" s="37">
        <v>4</v>
      </c>
      <c r="I815" s="91">
        <v>71</v>
      </c>
      <c r="J815" s="36">
        <v>9</v>
      </c>
      <c r="K815" s="37">
        <v>5</v>
      </c>
      <c r="L815" s="37">
        <v>4</v>
      </c>
    </row>
    <row r="816" spans="1:13" s="35" customFormat="1" ht="15.75" customHeight="1">
      <c r="A816" s="17">
        <v>2</v>
      </c>
      <c r="B816" s="36">
        <v>5</v>
      </c>
      <c r="C816" s="37">
        <v>2</v>
      </c>
      <c r="D816" s="37">
        <v>3</v>
      </c>
      <c r="E816" s="91">
        <v>37</v>
      </c>
      <c r="F816" s="36">
        <v>9</v>
      </c>
      <c r="G816" s="37">
        <v>5</v>
      </c>
      <c r="H816" s="37">
        <v>4</v>
      </c>
      <c r="I816" s="91">
        <v>72</v>
      </c>
      <c r="J816" s="36">
        <v>13</v>
      </c>
      <c r="K816" s="37">
        <v>5</v>
      </c>
      <c r="L816" s="37">
        <v>8</v>
      </c>
    </row>
    <row r="817" spans="1:12" s="35" customFormat="1" ht="15.75" customHeight="1">
      <c r="A817" s="17">
        <v>3</v>
      </c>
      <c r="B817" s="36">
        <v>7</v>
      </c>
      <c r="C817" s="37">
        <v>5</v>
      </c>
      <c r="D817" s="37">
        <v>2</v>
      </c>
      <c r="E817" s="91">
        <v>38</v>
      </c>
      <c r="F817" s="36">
        <v>16</v>
      </c>
      <c r="G817" s="37">
        <v>7</v>
      </c>
      <c r="H817" s="37">
        <v>9</v>
      </c>
      <c r="I817" s="91">
        <v>73</v>
      </c>
      <c r="J817" s="36">
        <v>13</v>
      </c>
      <c r="K817" s="37">
        <v>4</v>
      </c>
      <c r="L817" s="37">
        <v>9</v>
      </c>
    </row>
    <row r="818" spans="1:12" s="35" customFormat="1" ht="18" customHeight="1">
      <c r="A818" s="19">
        <v>4</v>
      </c>
      <c r="B818" s="105">
        <v>6</v>
      </c>
      <c r="C818" s="40">
        <v>5</v>
      </c>
      <c r="D818" s="40">
        <v>1</v>
      </c>
      <c r="E818" s="92">
        <v>39</v>
      </c>
      <c r="F818" s="39">
        <v>12</v>
      </c>
      <c r="G818" s="40">
        <v>7</v>
      </c>
      <c r="H818" s="40">
        <v>5</v>
      </c>
      <c r="I818" s="92">
        <v>74</v>
      </c>
      <c r="J818" s="39">
        <v>14</v>
      </c>
      <c r="K818" s="40">
        <v>8</v>
      </c>
      <c r="L818" s="40">
        <v>6</v>
      </c>
    </row>
    <row r="819" spans="1:12" s="6" customFormat="1" ht="25.5" customHeight="1">
      <c r="A819" s="10" t="s">
        <v>10</v>
      </c>
      <c r="B819" s="44">
        <v>28</v>
      </c>
      <c r="C819" s="44">
        <v>17</v>
      </c>
      <c r="D819" s="44">
        <v>11</v>
      </c>
      <c r="E819" s="98" t="s">
        <v>11</v>
      </c>
      <c r="F819" s="44">
        <v>38</v>
      </c>
      <c r="G819" s="44">
        <v>26</v>
      </c>
      <c r="H819" s="44">
        <v>12</v>
      </c>
      <c r="I819" s="98" t="s">
        <v>12</v>
      </c>
      <c r="J819" s="44">
        <v>87</v>
      </c>
      <c r="K819" s="44">
        <v>41</v>
      </c>
      <c r="L819" s="44">
        <v>46</v>
      </c>
    </row>
    <row r="820" spans="1:12" s="35" customFormat="1" ht="15.75" customHeight="1">
      <c r="A820" s="17">
        <v>5</v>
      </c>
      <c r="B820" s="36">
        <v>6</v>
      </c>
      <c r="C820" s="37">
        <v>3</v>
      </c>
      <c r="D820" s="37">
        <v>3</v>
      </c>
      <c r="E820" s="91">
        <v>40</v>
      </c>
      <c r="F820" s="36">
        <v>3</v>
      </c>
      <c r="G820" s="37">
        <v>3</v>
      </c>
      <c r="H820" s="37">
        <v>0</v>
      </c>
      <c r="I820" s="91">
        <v>75</v>
      </c>
      <c r="J820" s="36">
        <v>14</v>
      </c>
      <c r="K820" s="37">
        <v>6</v>
      </c>
      <c r="L820" s="37">
        <v>8</v>
      </c>
    </row>
    <row r="821" spans="1:12" s="35" customFormat="1" ht="15.75" customHeight="1">
      <c r="A821" s="17">
        <v>6</v>
      </c>
      <c r="B821" s="36">
        <v>3</v>
      </c>
      <c r="C821" s="37">
        <v>2</v>
      </c>
      <c r="D821" s="37">
        <v>1</v>
      </c>
      <c r="E821" s="91">
        <v>41</v>
      </c>
      <c r="F821" s="36">
        <v>5</v>
      </c>
      <c r="G821" s="37">
        <v>1</v>
      </c>
      <c r="H821" s="37">
        <v>4</v>
      </c>
      <c r="I821" s="91">
        <v>76</v>
      </c>
      <c r="J821" s="36">
        <v>21</v>
      </c>
      <c r="K821" s="37">
        <v>14</v>
      </c>
      <c r="L821" s="37">
        <v>7</v>
      </c>
    </row>
    <row r="822" spans="1:12" s="35" customFormat="1" ht="15.75" customHeight="1">
      <c r="A822" s="17">
        <v>7</v>
      </c>
      <c r="B822" s="36">
        <v>4</v>
      </c>
      <c r="C822" s="37">
        <v>2</v>
      </c>
      <c r="D822" s="37">
        <v>2</v>
      </c>
      <c r="E822" s="91">
        <v>42</v>
      </c>
      <c r="F822" s="36">
        <v>8</v>
      </c>
      <c r="G822" s="37">
        <v>7</v>
      </c>
      <c r="H822" s="37">
        <v>1</v>
      </c>
      <c r="I822" s="91">
        <v>77</v>
      </c>
      <c r="J822" s="36">
        <v>21</v>
      </c>
      <c r="K822" s="37">
        <v>9</v>
      </c>
      <c r="L822" s="37">
        <v>12</v>
      </c>
    </row>
    <row r="823" spans="1:12" s="35" customFormat="1" ht="15.75" customHeight="1">
      <c r="A823" s="17">
        <v>8</v>
      </c>
      <c r="B823" s="36">
        <v>7</v>
      </c>
      <c r="C823" s="37">
        <v>4</v>
      </c>
      <c r="D823" s="37">
        <v>3</v>
      </c>
      <c r="E823" s="91">
        <v>43</v>
      </c>
      <c r="F823" s="36">
        <v>9</v>
      </c>
      <c r="G823" s="37">
        <v>4</v>
      </c>
      <c r="H823" s="37">
        <v>5</v>
      </c>
      <c r="I823" s="91">
        <v>78</v>
      </c>
      <c r="J823" s="36">
        <v>13</v>
      </c>
      <c r="K823" s="37">
        <v>4</v>
      </c>
      <c r="L823" s="37">
        <v>9</v>
      </c>
    </row>
    <row r="824" spans="1:12" s="35" customFormat="1" ht="18" customHeight="1">
      <c r="A824" s="19">
        <v>9</v>
      </c>
      <c r="B824" s="39">
        <v>8</v>
      </c>
      <c r="C824" s="40">
        <v>6</v>
      </c>
      <c r="D824" s="40">
        <v>2</v>
      </c>
      <c r="E824" s="92">
        <v>44</v>
      </c>
      <c r="F824" s="39">
        <v>13</v>
      </c>
      <c r="G824" s="40">
        <v>11</v>
      </c>
      <c r="H824" s="40">
        <v>2</v>
      </c>
      <c r="I824" s="92">
        <v>79</v>
      </c>
      <c r="J824" s="39">
        <v>18</v>
      </c>
      <c r="K824" s="40">
        <v>8</v>
      </c>
      <c r="L824" s="40">
        <v>10</v>
      </c>
    </row>
    <row r="825" spans="1:12" s="6" customFormat="1" ht="25.5" customHeight="1">
      <c r="A825" s="10" t="s">
        <v>19</v>
      </c>
      <c r="B825" s="44">
        <v>30</v>
      </c>
      <c r="C825" s="44">
        <v>11</v>
      </c>
      <c r="D825" s="44">
        <v>19</v>
      </c>
      <c r="E825" s="98" t="s">
        <v>20</v>
      </c>
      <c r="F825" s="44">
        <v>50</v>
      </c>
      <c r="G825" s="44">
        <v>28</v>
      </c>
      <c r="H825" s="44">
        <v>22</v>
      </c>
      <c r="I825" s="98" t="s">
        <v>21</v>
      </c>
      <c r="J825" s="44">
        <v>64</v>
      </c>
      <c r="K825" s="44">
        <v>30</v>
      </c>
      <c r="L825" s="44">
        <v>34</v>
      </c>
    </row>
    <row r="826" spans="1:12" s="35" customFormat="1" ht="15.75" customHeight="1">
      <c r="A826" s="17">
        <v>10</v>
      </c>
      <c r="B826" s="36">
        <v>1</v>
      </c>
      <c r="C826" s="37">
        <v>1</v>
      </c>
      <c r="D826" s="37">
        <v>0</v>
      </c>
      <c r="E826" s="91">
        <v>45</v>
      </c>
      <c r="F826" s="36">
        <v>7</v>
      </c>
      <c r="G826" s="37">
        <v>4</v>
      </c>
      <c r="H826" s="37">
        <v>3</v>
      </c>
      <c r="I826" s="91">
        <v>80</v>
      </c>
      <c r="J826" s="36">
        <v>12</v>
      </c>
      <c r="K826" s="37">
        <v>5</v>
      </c>
      <c r="L826" s="37">
        <v>7</v>
      </c>
    </row>
    <row r="827" spans="1:12" s="35" customFormat="1" ht="15.75" customHeight="1">
      <c r="A827" s="17">
        <v>11</v>
      </c>
      <c r="B827" s="36">
        <v>9</v>
      </c>
      <c r="C827" s="37">
        <v>5</v>
      </c>
      <c r="D827" s="37">
        <v>4</v>
      </c>
      <c r="E827" s="91">
        <v>46</v>
      </c>
      <c r="F827" s="36">
        <v>13</v>
      </c>
      <c r="G827" s="37">
        <v>6</v>
      </c>
      <c r="H827" s="37">
        <v>7</v>
      </c>
      <c r="I827" s="91">
        <v>81</v>
      </c>
      <c r="J827" s="36">
        <v>15</v>
      </c>
      <c r="K827" s="37">
        <v>7</v>
      </c>
      <c r="L827" s="37">
        <v>8</v>
      </c>
    </row>
    <row r="828" spans="1:12" s="35" customFormat="1" ht="15.75" customHeight="1">
      <c r="A828" s="17">
        <v>12</v>
      </c>
      <c r="B828" s="36">
        <v>6</v>
      </c>
      <c r="C828" s="37">
        <v>1</v>
      </c>
      <c r="D828" s="37">
        <v>5</v>
      </c>
      <c r="E828" s="91">
        <v>47</v>
      </c>
      <c r="F828" s="36">
        <v>8</v>
      </c>
      <c r="G828" s="37">
        <v>6</v>
      </c>
      <c r="H828" s="37">
        <v>2</v>
      </c>
      <c r="I828" s="91">
        <v>82</v>
      </c>
      <c r="J828" s="36">
        <v>12</v>
      </c>
      <c r="K828" s="37">
        <v>5</v>
      </c>
      <c r="L828" s="37">
        <v>7</v>
      </c>
    </row>
    <row r="829" spans="1:12" s="35" customFormat="1" ht="15.75" customHeight="1">
      <c r="A829" s="17">
        <v>13</v>
      </c>
      <c r="B829" s="36">
        <v>5</v>
      </c>
      <c r="C829" s="37">
        <v>0</v>
      </c>
      <c r="D829" s="37">
        <v>5</v>
      </c>
      <c r="E829" s="91">
        <v>48</v>
      </c>
      <c r="F829" s="36">
        <v>13</v>
      </c>
      <c r="G829" s="37">
        <v>7</v>
      </c>
      <c r="H829" s="37">
        <v>6</v>
      </c>
      <c r="I829" s="91">
        <v>83</v>
      </c>
      <c r="J829" s="36">
        <v>12</v>
      </c>
      <c r="K829" s="37">
        <v>3</v>
      </c>
      <c r="L829" s="37">
        <v>9</v>
      </c>
    </row>
    <row r="830" spans="1:12" s="35" customFormat="1" ht="18" customHeight="1">
      <c r="A830" s="19">
        <v>14</v>
      </c>
      <c r="B830" s="39">
        <v>9</v>
      </c>
      <c r="C830" s="40">
        <v>4</v>
      </c>
      <c r="D830" s="40">
        <v>5</v>
      </c>
      <c r="E830" s="92">
        <v>49</v>
      </c>
      <c r="F830" s="39">
        <v>9</v>
      </c>
      <c r="G830" s="40">
        <v>5</v>
      </c>
      <c r="H830" s="40">
        <v>4</v>
      </c>
      <c r="I830" s="92">
        <v>84</v>
      </c>
      <c r="J830" s="39">
        <v>13</v>
      </c>
      <c r="K830" s="40">
        <v>10</v>
      </c>
      <c r="L830" s="40">
        <v>3</v>
      </c>
    </row>
    <row r="831" spans="1:12" s="6" customFormat="1" ht="25.5" customHeight="1">
      <c r="A831" s="10" t="s">
        <v>22</v>
      </c>
      <c r="B831" s="44">
        <v>34</v>
      </c>
      <c r="C831" s="44">
        <v>19</v>
      </c>
      <c r="D831" s="44">
        <v>15</v>
      </c>
      <c r="E831" s="98" t="s">
        <v>23</v>
      </c>
      <c r="F831" s="44">
        <v>37</v>
      </c>
      <c r="G831" s="44">
        <v>22</v>
      </c>
      <c r="H831" s="44">
        <v>15</v>
      </c>
      <c r="I831" s="98" t="s">
        <v>24</v>
      </c>
      <c r="J831" s="44">
        <v>37</v>
      </c>
      <c r="K831" s="44">
        <v>20</v>
      </c>
      <c r="L831" s="44">
        <v>17</v>
      </c>
    </row>
    <row r="832" spans="1:12" s="35" customFormat="1" ht="15.75" customHeight="1">
      <c r="A832" s="17">
        <v>15</v>
      </c>
      <c r="B832" s="36">
        <v>7</v>
      </c>
      <c r="C832" s="37">
        <v>6</v>
      </c>
      <c r="D832" s="37">
        <v>1</v>
      </c>
      <c r="E832" s="91">
        <v>50</v>
      </c>
      <c r="F832" s="36">
        <v>6</v>
      </c>
      <c r="G832" s="37">
        <v>4</v>
      </c>
      <c r="H832" s="37">
        <v>2</v>
      </c>
      <c r="I832" s="91">
        <v>85</v>
      </c>
      <c r="J832" s="36">
        <v>10</v>
      </c>
      <c r="K832" s="37">
        <v>9</v>
      </c>
      <c r="L832" s="37">
        <v>1</v>
      </c>
    </row>
    <row r="833" spans="1:12" s="35" customFormat="1" ht="15.75" customHeight="1">
      <c r="A833" s="17">
        <v>16</v>
      </c>
      <c r="B833" s="36">
        <v>6</v>
      </c>
      <c r="C833" s="37">
        <v>4</v>
      </c>
      <c r="D833" s="37">
        <v>2</v>
      </c>
      <c r="E833" s="91">
        <v>51</v>
      </c>
      <c r="F833" s="36">
        <v>9</v>
      </c>
      <c r="G833" s="37">
        <v>6</v>
      </c>
      <c r="H833" s="37">
        <v>3</v>
      </c>
      <c r="I833" s="91">
        <v>86</v>
      </c>
      <c r="J833" s="36">
        <v>9</v>
      </c>
      <c r="K833" s="37">
        <v>4</v>
      </c>
      <c r="L833" s="37">
        <v>5</v>
      </c>
    </row>
    <row r="834" spans="1:12" s="35" customFormat="1" ht="15.75" customHeight="1">
      <c r="A834" s="17">
        <v>17</v>
      </c>
      <c r="B834" s="36">
        <v>7</v>
      </c>
      <c r="C834" s="37">
        <v>3</v>
      </c>
      <c r="D834" s="37">
        <v>4</v>
      </c>
      <c r="E834" s="91">
        <v>52</v>
      </c>
      <c r="F834" s="36">
        <v>8</v>
      </c>
      <c r="G834" s="37">
        <v>4</v>
      </c>
      <c r="H834" s="37">
        <v>4</v>
      </c>
      <c r="I834" s="91">
        <v>87</v>
      </c>
      <c r="J834" s="36">
        <v>7</v>
      </c>
      <c r="K834" s="37">
        <v>2</v>
      </c>
      <c r="L834" s="37">
        <v>5</v>
      </c>
    </row>
    <row r="835" spans="1:12" s="35" customFormat="1" ht="15.75" customHeight="1">
      <c r="A835" s="17">
        <v>18</v>
      </c>
      <c r="B835" s="36">
        <v>8</v>
      </c>
      <c r="C835" s="37">
        <v>5</v>
      </c>
      <c r="D835" s="37">
        <v>3</v>
      </c>
      <c r="E835" s="91">
        <v>53</v>
      </c>
      <c r="F835" s="36">
        <v>4</v>
      </c>
      <c r="G835" s="37">
        <v>2</v>
      </c>
      <c r="H835" s="37">
        <v>2</v>
      </c>
      <c r="I835" s="91">
        <v>88</v>
      </c>
      <c r="J835" s="36">
        <v>4</v>
      </c>
      <c r="K835" s="37">
        <v>2</v>
      </c>
      <c r="L835" s="37">
        <v>2</v>
      </c>
    </row>
    <row r="836" spans="1:12" s="35" customFormat="1" ht="18" customHeight="1">
      <c r="A836" s="19">
        <v>19</v>
      </c>
      <c r="B836" s="39">
        <v>6</v>
      </c>
      <c r="C836" s="40">
        <v>1</v>
      </c>
      <c r="D836" s="40">
        <v>5</v>
      </c>
      <c r="E836" s="92">
        <v>54</v>
      </c>
      <c r="F836" s="39">
        <v>10</v>
      </c>
      <c r="G836" s="40">
        <v>6</v>
      </c>
      <c r="H836" s="40">
        <v>4</v>
      </c>
      <c r="I836" s="92">
        <v>89</v>
      </c>
      <c r="J836" s="39">
        <v>7</v>
      </c>
      <c r="K836" s="40">
        <v>3</v>
      </c>
      <c r="L836" s="40">
        <v>4</v>
      </c>
    </row>
    <row r="837" spans="1:12" s="6" customFormat="1" ht="25.5" customHeight="1">
      <c r="A837" s="10" t="s">
        <v>25</v>
      </c>
      <c r="B837" s="44">
        <v>28</v>
      </c>
      <c r="C837" s="44">
        <v>19</v>
      </c>
      <c r="D837" s="44">
        <v>9</v>
      </c>
      <c r="E837" s="98" t="s">
        <v>26</v>
      </c>
      <c r="F837" s="44">
        <v>40</v>
      </c>
      <c r="G837" s="44">
        <v>17</v>
      </c>
      <c r="H837" s="44">
        <v>23</v>
      </c>
      <c r="I837" s="98" t="s">
        <v>27</v>
      </c>
      <c r="J837" s="44">
        <v>8</v>
      </c>
      <c r="K837" s="44">
        <v>4</v>
      </c>
      <c r="L837" s="44">
        <v>4</v>
      </c>
    </row>
    <row r="838" spans="1:12" s="35" customFormat="1" ht="15.75" customHeight="1">
      <c r="A838" s="17">
        <v>20</v>
      </c>
      <c r="B838" s="36">
        <v>4</v>
      </c>
      <c r="C838" s="37">
        <v>3</v>
      </c>
      <c r="D838" s="37">
        <v>1</v>
      </c>
      <c r="E838" s="91">
        <v>55</v>
      </c>
      <c r="F838" s="36">
        <v>7</v>
      </c>
      <c r="G838" s="37">
        <v>3</v>
      </c>
      <c r="H838" s="37">
        <v>4</v>
      </c>
      <c r="I838" s="91">
        <v>90</v>
      </c>
      <c r="J838" s="36">
        <v>3</v>
      </c>
      <c r="K838" s="37">
        <v>2</v>
      </c>
      <c r="L838" s="37">
        <v>1</v>
      </c>
    </row>
    <row r="839" spans="1:12" s="35" customFormat="1" ht="15.75" customHeight="1">
      <c r="A839" s="17">
        <v>21</v>
      </c>
      <c r="B839" s="36">
        <v>6</v>
      </c>
      <c r="C839" s="37">
        <v>5</v>
      </c>
      <c r="D839" s="37">
        <v>1</v>
      </c>
      <c r="E839" s="91">
        <v>56</v>
      </c>
      <c r="F839" s="36">
        <v>8</v>
      </c>
      <c r="G839" s="37">
        <v>7</v>
      </c>
      <c r="H839" s="37">
        <v>1</v>
      </c>
      <c r="I839" s="91">
        <v>91</v>
      </c>
      <c r="J839" s="36">
        <v>3</v>
      </c>
      <c r="K839" s="37">
        <v>1</v>
      </c>
      <c r="L839" s="37">
        <v>2</v>
      </c>
    </row>
    <row r="840" spans="1:12" s="35" customFormat="1" ht="15.75" customHeight="1">
      <c r="A840" s="17">
        <v>22</v>
      </c>
      <c r="B840" s="36">
        <v>6</v>
      </c>
      <c r="C840" s="37">
        <v>4</v>
      </c>
      <c r="D840" s="37">
        <v>2</v>
      </c>
      <c r="E840" s="91">
        <v>57</v>
      </c>
      <c r="F840" s="36">
        <v>5</v>
      </c>
      <c r="G840" s="37">
        <v>3</v>
      </c>
      <c r="H840" s="37">
        <v>2</v>
      </c>
      <c r="I840" s="91">
        <v>92</v>
      </c>
      <c r="J840" s="36">
        <v>1</v>
      </c>
      <c r="K840" s="37">
        <v>1</v>
      </c>
      <c r="L840" s="37">
        <v>0</v>
      </c>
    </row>
    <row r="841" spans="1:12" s="35" customFormat="1" ht="15.75" customHeight="1">
      <c r="A841" s="17">
        <v>23</v>
      </c>
      <c r="B841" s="36">
        <v>9</v>
      </c>
      <c r="C841" s="37">
        <v>5</v>
      </c>
      <c r="D841" s="37">
        <v>4</v>
      </c>
      <c r="E841" s="91">
        <v>58</v>
      </c>
      <c r="F841" s="36">
        <v>11</v>
      </c>
      <c r="G841" s="37">
        <v>3</v>
      </c>
      <c r="H841" s="37">
        <v>8</v>
      </c>
      <c r="I841" s="91">
        <v>93</v>
      </c>
      <c r="J841" s="36">
        <v>0</v>
      </c>
      <c r="K841" s="37">
        <v>0</v>
      </c>
      <c r="L841" s="37">
        <v>0</v>
      </c>
    </row>
    <row r="842" spans="1:12" s="35" customFormat="1" ht="18" customHeight="1">
      <c r="A842" s="19">
        <v>24</v>
      </c>
      <c r="B842" s="39">
        <v>3</v>
      </c>
      <c r="C842" s="40">
        <v>2</v>
      </c>
      <c r="D842" s="40">
        <v>1</v>
      </c>
      <c r="E842" s="92">
        <v>59</v>
      </c>
      <c r="F842" s="39">
        <v>9</v>
      </c>
      <c r="G842" s="40">
        <v>1</v>
      </c>
      <c r="H842" s="40">
        <v>8</v>
      </c>
      <c r="I842" s="92">
        <v>94</v>
      </c>
      <c r="J842" s="39">
        <v>1</v>
      </c>
      <c r="K842" s="40">
        <v>0</v>
      </c>
      <c r="L842" s="40">
        <v>1</v>
      </c>
    </row>
    <row r="843" spans="1:12" s="6" customFormat="1" ht="25.5" customHeight="1">
      <c r="A843" s="10" t="s">
        <v>28</v>
      </c>
      <c r="B843" s="44">
        <v>22</v>
      </c>
      <c r="C843" s="44">
        <v>9</v>
      </c>
      <c r="D843" s="44">
        <v>13</v>
      </c>
      <c r="E843" s="98" t="s">
        <v>29</v>
      </c>
      <c r="F843" s="44">
        <v>43</v>
      </c>
      <c r="G843" s="44">
        <v>19</v>
      </c>
      <c r="H843" s="44">
        <v>24</v>
      </c>
      <c r="I843" s="93" t="s">
        <v>30</v>
      </c>
      <c r="J843" s="44">
        <v>4</v>
      </c>
      <c r="K843" s="44">
        <v>1</v>
      </c>
      <c r="L843" s="44">
        <v>3</v>
      </c>
    </row>
    <row r="844" spans="1:12" s="35" customFormat="1" ht="15.75" customHeight="1">
      <c r="A844" s="17">
        <v>25</v>
      </c>
      <c r="B844" s="36">
        <v>2</v>
      </c>
      <c r="C844" s="37">
        <v>0</v>
      </c>
      <c r="D844" s="37">
        <v>2</v>
      </c>
      <c r="E844" s="91">
        <v>60</v>
      </c>
      <c r="F844" s="36">
        <v>9</v>
      </c>
      <c r="G844" s="37">
        <v>4</v>
      </c>
      <c r="H844" s="37">
        <v>5</v>
      </c>
      <c r="I844" s="91">
        <v>95</v>
      </c>
      <c r="J844" s="36">
        <v>0</v>
      </c>
      <c r="K844" s="37">
        <v>0</v>
      </c>
      <c r="L844" s="37">
        <v>0</v>
      </c>
    </row>
    <row r="845" spans="1:12" s="35" customFormat="1" ht="15.75" customHeight="1">
      <c r="A845" s="17">
        <v>26</v>
      </c>
      <c r="B845" s="36">
        <v>4</v>
      </c>
      <c r="C845" s="37">
        <v>2</v>
      </c>
      <c r="D845" s="37">
        <v>2</v>
      </c>
      <c r="E845" s="91">
        <v>61</v>
      </c>
      <c r="F845" s="36">
        <v>8</v>
      </c>
      <c r="G845" s="37">
        <v>3</v>
      </c>
      <c r="H845" s="37">
        <v>5</v>
      </c>
      <c r="I845" s="91">
        <v>96</v>
      </c>
      <c r="J845" s="36">
        <v>2</v>
      </c>
      <c r="K845" s="37">
        <v>0</v>
      </c>
      <c r="L845" s="37">
        <v>2</v>
      </c>
    </row>
    <row r="846" spans="1:12" s="35" customFormat="1" ht="15.75" customHeight="1">
      <c r="A846" s="17">
        <v>27</v>
      </c>
      <c r="B846" s="36">
        <v>6</v>
      </c>
      <c r="C846" s="37">
        <v>2</v>
      </c>
      <c r="D846" s="37">
        <v>4</v>
      </c>
      <c r="E846" s="91">
        <v>62</v>
      </c>
      <c r="F846" s="36">
        <v>9</v>
      </c>
      <c r="G846" s="37">
        <v>5</v>
      </c>
      <c r="H846" s="37">
        <v>4</v>
      </c>
      <c r="I846" s="91">
        <v>97</v>
      </c>
      <c r="J846" s="36">
        <v>1</v>
      </c>
      <c r="K846" s="37">
        <v>0</v>
      </c>
      <c r="L846" s="37">
        <v>1</v>
      </c>
    </row>
    <row r="847" spans="1:12" s="35" customFormat="1" ht="15.75" customHeight="1">
      <c r="A847" s="17">
        <v>28</v>
      </c>
      <c r="B847" s="36">
        <v>4</v>
      </c>
      <c r="C847" s="37">
        <v>0</v>
      </c>
      <c r="D847" s="37">
        <v>4</v>
      </c>
      <c r="E847" s="91">
        <v>63</v>
      </c>
      <c r="F847" s="36">
        <v>11</v>
      </c>
      <c r="G847" s="37">
        <v>5</v>
      </c>
      <c r="H847" s="37">
        <v>6</v>
      </c>
      <c r="I847" s="91">
        <v>98</v>
      </c>
      <c r="J847" s="36">
        <v>1</v>
      </c>
      <c r="K847" s="37">
        <v>1</v>
      </c>
      <c r="L847" s="37">
        <v>0</v>
      </c>
    </row>
    <row r="848" spans="1:12" s="35" customFormat="1" ht="18" customHeight="1">
      <c r="A848" s="19">
        <v>29</v>
      </c>
      <c r="B848" s="39">
        <v>6</v>
      </c>
      <c r="C848" s="40">
        <v>5</v>
      </c>
      <c r="D848" s="40">
        <v>1</v>
      </c>
      <c r="E848" s="92">
        <v>64</v>
      </c>
      <c r="F848" s="39">
        <v>6</v>
      </c>
      <c r="G848" s="40">
        <v>2</v>
      </c>
      <c r="H848" s="40">
        <v>4</v>
      </c>
      <c r="I848" s="91">
        <v>99</v>
      </c>
      <c r="J848" s="36">
        <v>0</v>
      </c>
      <c r="K848" s="37">
        <v>0</v>
      </c>
      <c r="L848" s="37">
        <v>0</v>
      </c>
    </row>
    <row r="849" spans="1:13" s="6" customFormat="1" ht="25.5" customHeight="1">
      <c r="A849" s="10" t="s">
        <v>31</v>
      </c>
      <c r="B849" s="44">
        <v>31</v>
      </c>
      <c r="C849" s="44">
        <v>16</v>
      </c>
      <c r="D849" s="44">
        <v>15</v>
      </c>
      <c r="E849" s="98" t="s">
        <v>32</v>
      </c>
      <c r="F849" s="44">
        <v>41</v>
      </c>
      <c r="G849" s="44">
        <v>20</v>
      </c>
      <c r="H849" s="44">
        <v>21</v>
      </c>
      <c r="I849" s="95">
        <v>100</v>
      </c>
      <c r="J849" s="47">
        <v>0</v>
      </c>
      <c r="K849" s="48">
        <v>0</v>
      </c>
      <c r="L849" s="48">
        <v>0</v>
      </c>
    </row>
    <row r="850" spans="1:13" s="35" customFormat="1" ht="15.75" customHeight="1">
      <c r="A850" s="17">
        <v>30</v>
      </c>
      <c r="B850" s="36">
        <v>8</v>
      </c>
      <c r="C850" s="37">
        <v>3</v>
      </c>
      <c r="D850" s="37">
        <v>5</v>
      </c>
      <c r="E850" s="91">
        <v>65</v>
      </c>
      <c r="F850" s="36">
        <v>7</v>
      </c>
      <c r="G850" s="37">
        <v>4</v>
      </c>
      <c r="H850" s="37">
        <v>3</v>
      </c>
      <c r="I850" s="91">
        <v>101</v>
      </c>
      <c r="J850" s="36">
        <v>0</v>
      </c>
      <c r="K850" s="37">
        <v>0</v>
      </c>
      <c r="L850" s="37">
        <v>0</v>
      </c>
    </row>
    <row r="851" spans="1:13" s="35" customFormat="1" ht="15.75" customHeight="1">
      <c r="A851" s="17">
        <v>31</v>
      </c>
      <c r="B851" s="36">
        <v>7</v>
      </c>
      <c r="C851" s="37">
        <v>2</v>
      </c>
      <c r="D851" s="37">
        <v>5</v>
      </c>
      <c r="E851" s="91">
        <v>66</v>
      </c>
      <c r="F851" s="36">
        <v>10</v>
      </c>
      <c r="G851" s="37">
        <v>6</v>
      </c>
      <c r="H851" s="37">
        <v>4</v>
      </c>
      <c r="I851" s="91">
        <v>102</v>
      </c>
      <c r="J851" s="36">
        <v>0</v>
      </c>
      <c r="K851" s="37">
        <v>0</v>
      </c>
      <c r="L851" s="37">
        <v>0</v>
      </c>
    </row>
    <row r="852" spans="1:13" s="35" customFormat="1" ht="15.75" customHeight="1">
      <c r="A852" s="17">
        <v>32</v>
      </c>
      <c r="B852" s="36">
        <v>6</v>
      </c>
      <c r="C852" s="37">
        <v>4</v>
      </c>
      <c r="D852" s="37">
        <v>2</v>
      </c>
      <c r="E852" s="91">
        <v>67</v>
      </c>
      <c r="F852" s="36">
        <v>7</v>
      </c>
      <c r="G852" s="37">
        <v>4</v>
      </c>
      <c r="H852" s="37">
        <v>3</v>
      </c>
      <c r="I852" s="91">
        <v>103</v>
      </c>
      <c r="J852" s="36">
        <v>0</v>
      </c>
      <c r="K852" s="37">
        <v>0</v>
      </c>
      <c r="L852" s="37">
        <v>0</v>
      </c>
    </row>
    <row r="853" spans="1:13" s="35" customFormat="1" ht="15.75" customHeight="1">
      <c r="A853" s="17">
        <v>33</v>
      </c>
      <c r="B853" s="36">
        <v>2</v>
      </c>
      <c r="C853" s="37">
        <v>2</v>
      </c>
      <c r="D853" s="37">
        <v>0</v>
      </c>
      <c r="E853" s="91">
        <v>68</v>
      </c>
      <c r="F853" s="36">
        <v>7</v>
      </c>
      <c r="G853" s="37">
        <v>2</v>
      </c>
      <c r="H853" s="37">
        <v>5</v>
      </c>
      <c r="I853" s="96" t="s">
        <v>33</v>
      </c>
      <c r="J853" s="39">
        <v>0</v>
      </c>
      <c r="K853" s="40">
        <v>0</v>
      </c>
      <c r="L853" s="40">
        <v>0</v>
      </c>
    </row>
    <row r="854" spans="1:13" s="35" customFormat="1" ht="21" customHeight="1" thickBot="1">
      <c r="A854" s="32">
        <v>34</v>
      </c>
      <c r="B854" s="36">
        <v>8</v>
      </c>
      <c r="C854" s="37">
        <v>5</v>
      </c>
      <c r="D854" s="37">
        <v>3</v>
      </c>
      <c r="E854" s="91">
        <v>69</v>
      </c>
      <c r="F854" s="36">
        <v>10</v>
      </c>
      <c r="G854" s="37">
        <v>4</v>
      </c>
      <c r="H854" s="37">
        <v>6</v>
      </c>
      <c r="I854" s="107" t="s">
        <v>5</v>
      </c>
      <c r="J854" s="47">
        <v>747</v>
      </c>
      <c r="K854" s="47">
        <v>381</v>
      </c>
      <c r="L854" s="47">
        <v>366</v>
      </c>
    </row>
    <row r="855" spans="1:13" s="58" customFormat="1" ht="24" customHeight="1" thickTop="1" thickBot="1">
      <c r="A855" s="53" t="s">
        <v>34</v>
      </c>
      <c r="B855" s="115">
        <v>80</v>
      </c>
      <c r="C855" s="116">
        <v>42</v>
      </c>
      <c r="D855" s="197">
        <v>38</v>
      </c>
      <c r="E855" s="120" t="s">
        <v>36</v>
      </c>
      <c r="F855" s="116">
        <v>371</v>
      </c>
      <c r="G855" s="116">
        <v>198</v>
      </c>
      <c r="H855" s="197">
        <v>173</v>
      </c>
      <c r="I855" s="123" t="s">
        <v>37</v>
      </c>
      <c r="J855" s="116">
        <v>296</v>
      </c>
      <c r="K855" s="116">
        <v>141</v>
      </c>
      <c r="L855" s="116">
        <v>155</v>
      </c>
    </row>
    <row r="856" spans="1:13" s="31" customFormat="1" ht="24" customHeight="1" thickBot="1">
      <c r="A856" s="24"/>
      <c r="B856" s="25" t="s">
        <v>39</v>
      </c>
      <c r="C856" s="26"/>
      <c r="D856" s="27"/>
      <c r="E856" s="28"/>
      <c r="F856" s="29"/>
      <c r="G856" s="59" t="s">
        <v>165</v>
      </c>
      <c r="H856" s="29"/>
      <c r="I856" s="28"/>
      <c r="J856" s="29"/>
      <c r="K856" s="23" t="s">
        <v>138</v>
      </c>
      <c r="L856" s="30"/>
      <c r="M856" s="35"/>
    </row>
    <row r="857" spans="1:13" s="4" customFormat="1" ht="21" customHeight="1">
      <c r="A857" s="11" t="s">
        <v>1</v>
      </c>
      <c r="B857" s="8" t="s">
        <v>2</v>
      </c>
      <c r="C857" s="8" t="s">
        <v>3</v>
      </c>
      <c r="D857" s="9" t="s">
        <v>4</v>
      </c>
      <c r="E857" s="11" t="s">
        <v>1</v>
      </c>
      <c r="F857" s="8" t="s">
        <v>2</v>
      </c>
      <c r="G857" s="8" t="s">
        <v>3</v>
      </c>
      <c r="H857" s="9" t="s">
        <v>4</v>
      </c>
      <c r="I857" s="11" t="s">
        <v>1</v>
      </c>
      <c r="J857" s="8" t="s">
        <v>2</v>
      </c>
      <c r="K857" s="8" t="s">
        <v>3</v>
      </c>
      <c r="L857" s="16" t="s">
        <v>4</v>
      </c>
    </row>
    <row r="858" spans="1:13" s="6" customFormat="1" ht="25.5" customHeight="1">
      <c r="A858" s="10" t="s">
        <v>6</v>
      </c>
      <c r="B858" s="44">
        <v>33</v>
      </c>
      <c r="C858" s="44">
        <v>11</v>
      </c>
      <c r="D858" s="44">
        <v>22</v>
      </c>
      <c r="E858" s="98" t="s">
        <v>7</v>
      </c>
      <c r="F858" s="44">
        <v>33</v>
      </c>
      <c r="G858" s="44">
        <v>16</v>
      </c>
      <c r="H858" s="44">
        <v>17</v>
      </c>
      <c r="I858" s="98" t="s">
        <v>8</v>
      </c>
      <c r="J858" s="44">
        <v>79</v>
      </c>
      <c r="K858" s="44">
        <v>40</v>
      </c>
      <c r="L858" s="44">
        <v>39</v>
      </c>
    </row>
    <row r="859" spans="1:13" s="35" customFormat="1" ht="15.75" customHeight="1">
      <c r="A859" s="17">
        <v>0</v>
      </c>
      <c r="B859" s="36">
        <v>5</v>
      </c>
      <c r="C859" s="37">
        <v>2</v>
      </c>
      <c r="D859" s="37">
        <v>3</v>
      </c>
      <c r="E859" s="91">
        <v>35</v>
      </c>
      <c r="F859" s="36">
        <v>5</v>
      </c>
      <c r="G859" s="37">
        <v>2</v>
      </c>
      <c r="H859" s="37">
        <v>3</v>
      </c>
      <c r="I859" s="91">
        <v>70</v>
      </c>
      <c r="J859" s="36">
        <v>15</v>
      </c>
      <c r="K859" s="37">
        <v>6</v>
      </c>
      <c r="L859" s="37">
        <v>9</v>
      </c>
    </row>
    <row r="860" spans="1:13" s="35" customFormat="1" ht="15.75" customHeight="1">
      <c r="A860" s="17">
        <v>1</v>
      </c>
      <c r="B860" s="36">
        <v>6</v>
      </c>
      <c r="C860" s="37">
        <v>1</v>
      </c>
      <c r="D860" s="37">
        <v>5</v>
      </c>
      <c r="E860" s="91">
        <v>36</v>
      </c>
      <c r="F860" s="36">
        <v>9</v>
      </c>
      <c r="G860" s="37">
        <v>8</v>
      </c>
      <c r="H860" s="37">
        <v>1</v>
      </c>
      <c r="I860" s="91">
        <v>71</v>
      </c>
      <c r="J860" s="36">
        <v>12</v>
      </c>
      <c r="K860" s="37">
        <v>4</v>
      </c>
      <c r="L860" s="37">
        <v>8</v>
      </c>
    </row>
    <row r="861" spans="1:13" s="35" customFormat="1" ht="15.75" customHeight="1">
      <c r="A861" s="17">
        <v>2</v>
      </c>
      <c r="B861" s="36">
        <v>9</v>
      </c>
      <c r="C861" s="37">
        <v>4</v>
      </c>
      <c r="D861" s="37">
        <v>5</v>
      </c>
      <c r="E861" s="91">
        <v>37</v>
      </c>
      <c r="F861" s="36">
        <v>6</v>
      </c>
      <c r="G861" s="37">
        <v>1</v>
      </c>
      <c r="H861" s="37">
        <v>5</v>
      </c>
      <c r="I861" s="91">
        <v>72</v>
      </c>
      <c r="J861" s="36">
        <v>13</v>
      </c>
      <c r="K861" s="37">
        <v>6</v>
      </c>
      <c r="L861" s="37">
        <v>7</v>
      </c>
    </row>
    <row r="862" spans="1:13" s="35" customFormat="1" ht="15.75" customHeight="1">
      <c r="A862" s="17">
        <v>3</v>
      </c>
      <c r="B862" s="36">
        <v>7</v>
      </c>
      <c r="C862" s="37">
        <v>4</v>
      </c>
      <c r="D862" s="37">
        <v>3</v>
      </c>
      <c r="E862" s="91">
        <v>38</v>
      </c>
      <c r="F862" s="36">
        <v>8</v>
      </c>
      <c r="G862" s="37">
        <v>3</v>
      </c>
      <c r="H862" s="37">
        <v>5</v>
      </c>
      <c r="I862" s="91">
        <v>73</v>
      </c>
      <c r="J862" s="36">
        <v>18</v>
      </c>
      <c r="K862" s="37">
        <v>10</v>
      </c>
      <c r="L862" s="37">
        <v>8</v>
      </c>
    </row>
    <row r="863" spans="1:13" s="35" customFormat="1" ht="18" customHeight="1">
      <c r="A863" s="19">
        <v>4</v>
      </c>
      <c r="B863" s="105">
        <v>6</v>
      </c>
      <c r="C863" s="40">
        <v>0</v>
      </c>
      <c r="D863" s="40">
        <v>6</v>
      </c>
      <c r="E863" s="92">
        <v>39</v>
      </c>
      <c r="F863" s="39">
        <v>5</v>
      </c>
      <c r="G863" s="40">
        <v>2</v>
      </c>
      <c r="H863" s="40">
        <v>3</v>
      </c>
      <c r="I863" s="92">
        <v>74</v>
      </c>
      <c r="J863" s="39">
        <v>21</v>
      </c>
      <c r="K863" s="40">
        <v>14</v>
      </c>
      <c r="L863" s="40">
        <v>7</v>
      </c>
    </row>
    <row r="864" spans="1:13" s="6" customFormat="1" ht="25.5" customHeight="1">
      <c r="A864" s="10" t="s">
        <v>10</v>
      </c>
      <c r="B864" s="44">
        <v>25</v>
      </c>
      <c r="C864" s="44">
        <v>14</v>
      </c>
      <c r="D864" s="44">
        <v>11</v>
      </c>
      <c r="E864" s="98" t="s">
        <v>11</v>
      </c>
      <c r="F864" s="44">
        <v>55</v>
      </c>
      <c r="G864" s="44">
        <v>31</v>
      </c>
      <c r="H864" s="44">
        <v>24</v>
      </c>
      <c r="I864" s="98" t="s">
        <v>12</v>
      </c>
      <c r="J864" s="44">
        <v>69</v>
      </c>
      <c r="K864" s="44">
        <v>37</v>
      </c>
      <c r="L864" s="44">
        <v>32</v>
      </c>
    </row>
    <row r="865" spans="1:12" s="35" customFormat="1" ht="15.75" customHeight="1">
      <c r="A865" s="17">
        <v>5</v>
      </c>
      <c r="B865" s="36">
        <v>6</v>
      </c>
      <c r="C865" s="37">
        <v>4</v>
      </c>
      <c r="D865" s="37">
        <v>2</v>
      </c>
      <c r="E865" s="91">
        <v>40</v>
      </c>
      <c r="F865" s="36">
        <v>10</v>
      </c>
      <c r="G865" s="37">
        <v>4</v>
      </c>
      <c r="H865" s="37">
        <v>6</v>
      </c>
      <c r="I865" s="91">
        <v>75</v>
      </c>
      <c r="J865" s="36">
        <v>17</v>
      </c>
      <c r="K865" s="37">
        <v>9</v>
      </c>
      <c r="L865" s="37">
        <v>8</v>
      </c>
    </row>
    <row r="866" spans="1:12" s="35" customFormat="1" ht="15.75" customHeight="1">
      <c r="A866" s="17">
        <v>6</v>
      </c>
      <c r="B866" s="36">
        <v>6</v>
      </c>
      <c r="C866" s="37">
        <v>4</v>
      </c>
      <c r="D866" s="37">
        <v>2</v>
      </c>
      <c r="E866" s="91">
        <v>41</v>
      </c>
      <c r="F866" s="36">
        <v>9</v>
      </c>
      <c r="G866" s="37">
        <v>7</v>
      </c>
      <c r="H866" s="37">
        <v>2</v>
      </c>
      <c r="I866" s="91">
        <v>76</v>
      </c>
      <c r="J866" s="36">
        <v>12</v>
      </c>
      <c r="K866" s="37">
        <v>4</v>
      </c>
      <c r="L866" s="37">
        <v>8</v>
      </c>
    </row>
    <row r="867" spans="1:12" s="35" customFormat="1" ht="15.75" customHeight="1">
      <c r="A867" s="17">
        <v>7</v>
      </c>
      <c r="B867" s="36">
        <v>7</v>
      </c>
      <c r="C867" s="37">
        <v>4</v>
      </c>
      <c r="D867" s="37">
        <v>3</v>
      </c>
      <c r="E867" s="91">
        <v>42</v>
      </c>
      <c r="F867" s="36">
        <v>7</v>
      </c>
      <c r="G867" s="37">
        <v>4</v>
      </c>
      <c r="H867" s="37">
        <v>3</v>
      </c>
      <c r="I867" s="91">
        <v>77</v>
      </c>
      <c r="J867" s="36">
        <v>22</v>
      </c>
      <c r="K867" s="37">
        <v>12</v>
      </c>
      <c r="L867" s="37">
        <v>10</v>
      </c>
    </row>
    <row r="868" spans="1:12" s="35" customFormat="1" ht="15.75" customHeight="1">
      <c r="A868" s="17">
        <v>8</v>
      </c>
      <c r="B868" s="36">
        <v>2</v>
      </c>
      <c r="C868" s="37">
        <v>1</v>
      </c>
      <c r="D868" s="37">
        <v>1</v>
      </c>
      <c r="E868" s="91">
        <v>43</v>
      </c>
      <c r="F868" s="36">
        <v>15</v>
      </c>
      <c r="G868" s="37">
        <v>6</v>
      </c>
      <c r="H868" s="37">
        <v>9</v>
      </c>
      <c r="I868" s="91">
        <v>78</v>
      </c>
      <c r="J868" s="36">
        <v>11</v>
      </c>
      <c r="K868" s="37">
        <v>8</v>
      </c>
      <c r="L868" s="37">
        <v>3</v>
      </c>
    </row>
    <row r="869" spans="1:12" s="35" customFormat="1" ht="18" customHeight="1">
      <c r="A869" s="19">
        <v>9</v>
      </c>
      <c r="B869" s="39">
        <v>4</v>
      </c>
      <c r="C869" s="40">
        <v>1</v>
      </c>
      <c r="D869" s="40">
        <v>3</v>
      </c>
      <c r="E869" s="92">
        <v>44</v>
      </c>
      <c r="F869" s="39">
        <v>14</v>
      </c>
      <c r="G869" s="40">
        <v>10</v>
      </c>
      <c r="H869" s="40">
        <v>4</v>
      </c>
      <c r="I869" s="92">
        <v>79</v>
      </c>
      <c r="J869" s="39">
        <v>7</v>
      </c>
      <c r="K869" s="40">
        <v>4</v>
      </c>
      <c r="L869" s="40">
        <v>3</v>
      </c>
    </row>
    <row r="870" spans="1:12" s="6" customFormat="1" ht="25.5" customHeight="1">
      <c r="A870" s="10" t="s">
        <v>19</v>
      </c>
      <c r="B870" s="44">
        <v>38</v>
      </c>
      <c r="C870" s="44">
        <v>28</v>
      </c>
      <c r="D870" s="44">
        <v>10</v>
      </c>
      <c r="E870" s="98" t="s">
        <v>20</v>
      </c>
      <c r="F870" s="44">
        <v>68</v>
      </c>
      <c r="G870" s="44">
        <v>33</v>
      </c>
      <c r="H870" s="44">
        <v>35</v>
      </c>
      <c r="I870" s="98" t="s">
        <v>21</v>
      </c>
      <c r="J870" s="44">
        <v>44</v>
      </c>
      <c r="K870" s="44">
        <v>18</v>
      </c>
      <c r="L870" s="44">
        <v>26</v>
      </c>
    </row>
    <row r="871" spans="1:12" s="35" customFormat="1" ht="15.75" customHeight="1">
      <c r="A871" s="17">
        <v>10</v>
      </c>
      <c r="B871" s="36">
        <v>7</v>
      </c>
      <c r="C871" s="37">
        <v>6</v>
      </c>
      <c r="D871" s="37">
        <v>1</v>
      </c>
      <c r="E871" s="91">
        <v>45</v>
      </c>
      <c r="F871" s="36">
        <v>14</v>
      </c>
      <c r="G871" s="37">
        <v>4</v>
      </c>
      <c r="H871" s="37">
        <v>10</v>
      </c>
      <c r="I871" s="91">
        <v>80</v>
      </c>
      <c r="J871" s="36">
        <v>9</v>
      </c>
      <c r="K871" s="37">
        <v>3</v>
      </c>
      <c r="L871" s="37">
        <v>6</v>
      </c>
    </row>
    <row r="872" spans="1:12" s="35" customFormat="1" ht="15.75" customHeight="1">
      <c r="A872" s="17">
        <v>11</v>
      </c>
      <c r="B872" s="36">
        <v>8</v>
      </c>
      <c r="C872" s="37">
        <v>5</v>
      </c>
      <c r="D872" s="37">
        <v>3</v>
      </c>
      <c r="E872" s="91">
        <v>46</v>
      </c>
      <c r="F872" s="36">
        <v>12</v>
      </c>
      <c r="G872" s="37">
        <v>6</v>
      </c>
      <c r="H872" s="37">
        <v>6</v>
      </c>
      <c r="I872" s="91">
        <v>81</v>
      </c>
      <c r="J872" s="36">
        <v>11</v>
      </c>
      <c r="K872" s="37">
        <v>6</v>
      </c>
      <c r="L872" s="37">
        <v>5</v>
      </c>
    </row>
    <row r="873" spans="1:12" s="35" customFormat="1" ht="15.75" customHeight="1">
      <c r="A873" s="17">
        <v>12</v>
      </c>
      <c r="B873" s="36">
        <v>8</v>
      </c>
      <c r="C873" s="37">
        <v>7</v>
      </c>
      <c r="D873" s="37">
        <v>1</v>
      </c>
      <c r="E873" s="91">
        <v>47</v>
      </c>
      <c r="F873" s="36">
        <v>15</v>
      </c>
      <c r="G873" s="37">
        <v>6</v>
      </c>
      <c r="H873" s="37">
        <v>9</v>
      </c>
      <c r="I873" s="91">
        <v>82</v>
      </c>
      <c r="J873" s="36">
        <v>8</v>
      </c>
      <c r="K873" s="37">
        <v>1</v>
      </c>
      <c r="L873" s="37">
        <v>7</v>
      </c>
    </row>
    <row r="874" spans="1:12" s="35" customFormat="1" ht="15.75" customHeight="1">
      <c r="A874" s="17">
        <v>13</v>
      </c>
      <c r="B874" s="36">
        <v>7</v>
      </c>
      <c r="C874" s="37">
        <v>4</v>
      </c>
      <c r="D874" s="37">
        <v>3</v>
      </c>
      <c r="E874" s="91">
        <v>48</v>
      </c>
      <c r="F874" s="36">
        <v>18</v>
      </c>
      <c r="G874" s="37">
        <v>11</v>
      </c>
      <c r="H874" s="37">
        <v>7</v>
      </c>
      <c r="I874" s="91">
        <v>83</v>
      </c>
      <c r="J874" s="36">
        <v>7</v>
      </c>
      <c r="K874" s="37">
        <v>3</v>
      </c>
      <c r="L874" s="37">
        <v>4</v>
      </c>
    </row>
    <row r="875" spans="1:12" s="35" customFormat="1" ht="18" customHeight="1">
      <c r="A875" s="19">
        <v>14</v>
      </c>
      <c r="B875" s="39">
        <v>8</v>
      </c>
      <c r="C875" s="40">
        <v>6</v>
      </c>
      <c r="D875" s="40">
        <v>2</v>
      </c>
      <c r="E875" s="92">
        <v>49</v>
      </c>
      <c r="F875" s="39">
        <v>9</v>
      </c>
      <c r="G875" s="40">
        <v>6</v>
      </c>
      <c r="H875" s="40">
        <v>3</v>
      </c>
      <c r="I875" s="92">
        <v>84</v>
      </c>
      <c r="J875" s="39">
        <v>9</v>
      </c>
      <c r="K875" s="40">
        <v>5</v>
      </c>
      <c r="L875" s="40">
        <v>4</v>
      </c>
    </row>
    <row r="876" spans="1:12" s="6" customFormat="1" ht="25.5" customHeight="1">
      <c r="A876" s="10" t="s">
        <v>22</v>
      </c>
      <c r="B876" s="44">
        <v>35</v>
      </c>
      <c r="C876" s="44">
        <v>21</v>
      </c>
      <c r="D876" s="44">
        <v>14</v>
      </c>
      <c r="E876" s="98" t="s">
        <v>23</v>
      </c>
      <c r="F876" s="44">
        <v>57</v>
      </c>
      <c r="G876" s="44">
        <v>28</v>
      </c>
      <c r="H876" s="44">
        <v>29</v>
      </c>
      <c r="I876" s="98" t="s">
        <v>24</v>
      </c>
      <c r="J876" s="44">
        <v>25</v>
      </c>
      <c r="K876" s="44">
        <v>11</v>
      </c>
      <c r="L876" s="44">
        <v>14</v>
      </c>
    </row>
    <row r="877" spans="1:12" s="35" customFormat="1" ht="15.75" customHeight="1">
      <c r="A877" s="17">
        <v>15</v>
      </c>
      <c r="B877" s="36">
        <v>5</v>
      </c>
      <c r="C877" s="37">
        <v>2</v>
      </c>
      <c r="D877" s="37">
        <v>3</v>
      </c>
      <c r="E877" s="91">
        <v>50</v>
      </c>
      <c r="F877" s="36">
        <v>10</v>
      </c>
      <c r="G877" s="37">
        <v>5</v>
      </c>
      <c r="H877" s="37">
        <v>5</v>
      </c>
      <c r="I877" s="91">
        <v>85</v>
      </c>
      <c r="J877" s="36">
        <v>6</v>
      </c>
      <c r="K877" s="37">
        <v>1</v>
      </c>
      <c r="L877" s="37">
        <v>5</v>
      </c>
    </row>
    <row r="878" spans="1:12" s="35" customFormat="1" ht="15.75" customHeight="1">
      <c r="A878" s="17">
        <v>16</v>
      </c>
      <c r="B878" s="36">
        <v>11</v>
      </c>
      <c r="C878" s="37">
        <v>6</v>
      </c>
      <c r="D878" s="37">
        <v>5</v>
      </c>
      <c r="E878" s="91">
        <v>51</v>
      </c>
      <c r="F878" s="36">
        <v>14</v>
      </c>
      <c r="G878" s="37">
        <v>7</v>
      </c>
      <c r="H878" s="37">
        <v>7</v>
      </c>
      <c r="I878" s="91">
        <v>86</v>
      </c>
      <c r="J878" s="36">
        <v>4</v>
      </c>
      <c r="K878" s="37">
        <v>4</v>
      </c>
      <c r="L878" s="37">
        <v>0</v>
      </c>
    </row>
    <row r="879" spans="1:12" s="35" customFormat="1" ht="15.75" customHeight="1">
      <c r="A879" s="17">
        <v>17</v>
      </c>
      <c r="B879" s="36">
        <v>7</v>
      </c>
      <c r="C879" s="37">
        <v>5</v>
      </c>
      <c r="D879" s="37">
        <v>2</v>
      </c>
      <c r="E879" s="91">
        <v>52</v>
      </c>
      <c r="F879" s="36">
        <v>14</v>
      </c>
      <c r="G879" s="37">
        <v>7</v>
      </c>
      <c r="H879" s="37">
        <v>7</v>
      </c>
      <c r="I879" s="91">
        <v>87</v>
      </c>
      <c r="J879" s="36">
        <v>5</v>
      </c>
      <c r="K879" s="37">
        <v>1</v>
      </c>
      <c r="L879" s="37">
        <v>4</v>
      </c>
    </row>
    <row r="880" spans="1:12" s="35" customFormat="1" ht="15.75" customHeight="1">
      <c r="A880" s="17">
        <v>18</v>
      </c>
      <c r="B880" s="36">
        <v>6</v>
      </c>
      <c r="C880" s="37">
        <v>4</v>
      </c>
      <c r="D880" s="37">
        <v>2</v>
      </c>
      <c r="E880" s="91">
        <v>53</v>
      </c>
      <c r="F880" s="36">
        <v>9</v>
      </c>
      <c r="G880" s="37">
        <v>4</v>
      </c>
      <c r="H880" s="37">
        <v>5</v>
      </c>
      <c r="I880" s="91">
        <v>88</v>
      </c>
      <c r="J880" s="36">
        <v>6</v>
      </c>
      <c r="K880" s="37">
        <v>4</v>
      </c>
      <c r="L880" s="37">
        <v>2</v>
      </c>
    </row>
    <row r="881" spans="1:12" s="35" customFormat="1" ht="18" customHeight="1">
      <c r="A881" s="19">
        <v>19</v>
      </c>
      <c r="B881" s="39">
        <v>6</v>
      </c>
      <c r="C881" s="40">
        <v>4</v>
      </c>
      <c r="D881" s="40">
        <v>2</v>
      </c>
      <c r="E881" s="92">
        <v>54</v>
      </c>
      <c r="F881" s="39">
        <v>10</v>
      </c>
      <c r="G881" s="40">
        <v>5</v>
      </c>
      <c r="H881" s="40">
        <v>5</v>
      </c>
      <c r="I881" s="92">
        <v>89</v>
      </c>
      <c r="J881" s="39">
        <v>4</v>
      </c>
      <c r="K881" s="40">
        <v>1</v>
      </c>
      <c r="L881" s="40">
        <v>3</v>
      </c>
    </row>
    <row r="882" spans="1:12" s="6" customFormat="1" ht="25.5" customHeight="1">
      <c r="A882" s="10" t="s">
        <v>25</v>
      </c>
      <c r="B882" s="44">
        <v>39</v>
      </c>
      <c r="C882" s="44">
        <v>20</v>
      </c>
      <c r="D882" s="44">
        <v>19</v>
      </c>
      <c r="E882" s="98" t="s">
        <v>26</v>
      </c>
      <c r="F882" s="44">
        <v>52</v>
      </c>
      <c r="G882" s="44">
        <v>27</v>
      </c>
      <c r="H882" s="44">
        <v>25</v>
      </c>
      <c r="I882" s="98" t="s">
        <v>27</v>
      </c>
      <c r="J882" s="44">
        <v>13</v>
      </c>
      <c r="K882" s="44">
        <v>5</v>
      </c>
      <c r="L882" s="44">
        <v>8</v>
      </c>
    </row>
    <row r="883" spans="1:12" s="35" customFormat="1" ht="15.75" customHeight="1">
      <c r="A883" s="17">
        <v>20</v>
      </c>
      <c r="B883" s="36">
        <v>6</v>
      </c>
      <c r="C883" s="37">
        <v>5</v>
      </c>
      <c r="D883" s="37">
        <v>1</v>
      </c>
      <c r="E883" s="91">
        <v>55</v>
      </c>
      <c r="F883" s="36">
        <v>11</v>
      </c>
      <c r="G883" s="37">
        <v>5</v>
      </c>
      <c r="H883" s="37">
        <v>6</v>
      </c>
      <c r="I883" s="91">
        <v>90</v>
      </c>
      <c r="J883" s="36">
        <v>2</v>
      </c>
      <c r="K883" s="37">
        <v>0</v>
      </c>
      <c r="L883" s="37">
        <v>2</v>
      </c>
    </row>
    <row r="884" spans="1:12" s="35" customFormat="1" ht="15.75" customHeight="1">
      <c r="A884" s="17">
        <v>21</v>
      </c>
      <c r="B884" s="36">
        <v>7</v>
      </c>
      <c r="C884" s="37">
        <v>2</v>
      </c>
      <c r="D884" s="37">
        <v>5</v>
      </c>
      <c r="E884" s="91">
        <v>56</v>
      </c>
      <c r="F884" s="36">
        <v>6</v>
      </c>
      <c r="G884" s="37">
        <v>3</v>
      </c>
      <c r="H884" s="37">
        <v>3</v>
      </c>
      <c r="I884" s="91">
        <v>91</v>
      </c>
      <c r="J884" s="36">
        <v>3</v>
      </c>
      <c r="K884" s="37">
        <v>0</v>
      </c>
      <c r="L884" s="37">
        <v>3</v>
      </c>
    </row>
    <row r="885" spans="1:12" s="35" customFormat="1" ht="15.75" customHeight="1">
      <c r="A885" s="17">
        <v>22</v>
      </c>
      <c r="B885" s="36">
        <v>8</v>
      </c>
      <c r="C885" s="37">
        <v>6</v>
      </c>
      <c r="D885" s="37">
        <v>2</v>
      </c>
      <c r="E885" s="91">
        <v>57</v>
      </c>
      <c r="F885" s="36">
        <v>17</v>
      </c>
      <c r="G885" s="37">
        <v>8</v>
      </c>
      <c r="H885" s="37">
        <v>9</v>
      </c>
      <c r="I885" s="91">
        <v>92</v>
      </c>
      <c r="J885" s="36">
        <v>5</v>
      </c>
      <c r="K885" s="37">
        <v>4</v>
      </c>
      <c r="L885" s="37">
        <v>1</v>
      </c>
    </row>
    <row r="886" spans="1:12" s="35" customFormat="1" ht="15.75" customHeight="1">
      <c r="A886" s="17">
        <v>23</v>
      </c>
      <c r="B886" s="36">
        <v>11</v>
      </c>
      <c r="C886" s="37">
        <v>4</v>
      </c>
      <c r="D886" s="37">
        <v>7</v>
      </c>
      <c r="E886" s="91">
        <v>58</v>
      </c>
      <c r="F886" s="36">
        <v>14</v>
      </c>
      <c r="G886" s="37">
        <v>8</v>
      </c>
      <c r="H886" s="37">
        <v>6</v>
      </c>
      <c r="I886" s="91">
        <v>93</v>
      </c>
      <c r="J886" s="36">
        <v>2</v>
      </c>
      <c r="K886" s="37">
        <v>0</v>
      </c>
      <c r="L886" s="37">
        <v>2</v>
      </c>
    </row>
    <row r="887" spans="1:12" s="35" customFormat="1" ht="18" customHeight="1">
      <c r="A887" s="19">
        <v>24</v>
      </c>
      <c r="B887" s="39">
        <v>7</v>
      </c>
      <c r="C887" s="40">
        <v>3</v>
      </c>
      <c r="D887" s="40">
        <v>4</v>
      </c>
      <c r="E887" s="92">
        <v>59</v>
      </c>
      <c r="F887" s="39">
        <v>4</v>
      </c>
      <c r="G887" s="40">
        <v>3</v>
      </c>
      <c r="H887" s="40">
        <v>1</v>
      </c>
      <c r="I887" s="92">
        <v>94</v>
      </c>
      <c r="J887" s="39">
        <v>1</v>
      </c>
      <c r="K887" s="40">
        <v>1</v>
      </c>
      <c r="L887" s="40">
        <v>0</v>
      </c>
    </row>
    <row r="888" spans="1:12" s="6" customFormat="1" ht="25.5" customHeight="1">
      <c r="A888" s="10" t="s">
        <v>28</v>
      </c>
      <c r="B888" s="44">
        <v>56</v>
      </c>
      <c r="C888" s="44">
        <v>28</v>
      </c>
      <c r="D888" s="44">
        <v>28</v>
      </c>
      <c r="E888" s="98" t="s">
        <v>29</v>
      </c>
      <c r="F888" s="44">
        <v>62</v>
      </c>
      <c r="G888" s="44">
        <v>30</v>
      </c>
      <c r="H888" s="44">
        <v>32</v>
      </c>
      <c r="I888" s="93" t="s">
        <v>30</v>
      </c>
      <c r="J888" s="44">
        <v>5</v>
      </c>
      <c r="K888" s="44">
        <v>1</v>
      </c>
      <c r="L888" s="44">
        <v>4</v>
      </c>
    </row>
    <row r="889" spans="1:12" s="35" customFormat="1" ht="15.75" customHeight="1">
      <c r="A889" s="17">
        <v>25</v>
      </c>
      <c r="B889" s="36">
        <v>8</v>
      </c>
      <c r="C889" s="37">
        <v>4</v>
      </c>
      <c r="D889" s="37">
        <v>4</v>
      </c>
      <c r="E889" s="91">
        <v>60</v>
      </c>
      <c r="F889" s="36">
        <v>10</v>
      </c>
      <c r="G889" s="37">
        <v>4</v>
      </c>
      <c r="H889" s="37">
        <v>6</v>
      </c>
      <c r="I889" s="91">
        <v>95</v>
      </c>
      <c r="J889" s="36">
        <v>1</v>
      </c>
      <c r="K889" s="37">
        <v>0</v>
      </c>
      <c r="L889" s="37">
        <v>1</v>
      </c>
    </row>
    <row r="890" spans="1:12" s="35" customFormat="1" ht="15.75" customHeight="1">
      <c r="A890" s="17">
        <v>26</v>
      </c>
      <c r="B890" s="36">
        <v>13</v>
      </c>
      <c r="C890" s="37">
        <v>8</v>
      </c>
      <c r="D890" s="37">
        <v>5</v>
      </c>
      <c r="E890" s="91">
        <v>61</v>
      </c>
      <c r="F890" s="36">
        <v>12</v>
      </c>
      <c r="G890" s="37">
        <v>5</v>
      </c>
      <c r="H890" s="37">
        <v>7</v>
      </c>
      <c r="I890" s="91">
        <v>96</v>
      </c>
      <c r="J890" s="36">
        <v>0</v>
      </c>
      <c r="K890" s="37">
        <v>0</v>
      </c>
      <c r="L890" s="37">
        <v>0</v>
      </c>
    </row>
    <row r="891" spans="1:12" s="35" customFormat="1" ht="15.75" customHeight="1">
      <c r="A891" s="17">
        <v>27</v>
      </c>
      <c r="B891" s="36">
        <v>7</v>
      </c>
      <c r="C891" s="37">
        <v>4</v>
      </c>
      <c r="D891" s="37">
        <v>3</v>
      </c>
      <c r="E891" s="91">
        <v>62</v>
      </c>
      <c r="F891" s="36">
        <v>20</v>
      </c>
      <c r="G891" s="37">
        <v>10</v>
      </c>
      <c r="H891" s="37">
        <v>10</v>
      </c>
      <c r="I891" s="91">
        <v>97</v>
      </c>
      <c r="J891" s="36">
        <v>2</v>
      </c>
      <c r="K891" s="37">
        <v>0</v>
      </c>
      <c r="L891" s="37">
        <v>2</v>
      </c>
    </row>
    <row r="892" spans="1:12" s="35" customFormat="1" ht="15.75" customHeight="1">
      <c r="A892" s="17">
        <v>28</v>
      </c>
      <c r="B892" s="36">
        <v>16</v>
      </c>
      <c r="C892" s="37">
        <v>9</v>
      </c>
      <c r="D892" s="37">
        <v>7</v>
      </c>
      <c r="E892" s="91">
        <v>63</v>
      </c>
      <c r="F892" s="36">
        <v>10</v>
      </c>
      <c r="G892" s="37">
        <v>7</v>
      </c>
      <c r="H892" s="37">
        <v>3</v>
      </c>
      <c r="I892" s="91">
        <v>98</v>
      </c>
      <c r="J892" s="36">
        <v>1</v>
      </c>
      <c r="K892" s="37">
        <v>1</v>
      </c>
      <c r="L892" s="37">
        <v>0</v>
      </c>
    </row>
    <row r="893" spans="1:12" s="35" customFormat="1" ht="18" customHeight="1">
      <c r="A893" s="19">
        <v>29</v>
      </c>
      <c r="B893" s="39">
        <v>12</v>
      </c>
      <c r="C893" s="40">
        <v>3</v>
      </c>
      <c r="D893" s="40">
        <v>9</v>
      </c>
      <c r="E893" s="92">
        <v>64</v>
      </c>
      <c r="F893" s="39">
        <v>10</v>
      </c>
      <c r="G893" s="40">
        <v>4</v>
      </c>
      <c r="H893" s="40">
        <v>6</v>
      </c>
      <c r="I893" s="91">
        <v>99</v>
      </c>
      <c r="J893" s="36">
        <v>0</v>
      </c>
      <c r="K893" s="37">
        <v>0</v>
      </c>
      <c r="L893" s="37">
        <v>0</v>
      </c>
    </row>
    <row r="894" spans="1:12" s="6" customFormat="1" ht="25.5" customHeight="1">
      <c r="A894" s="10" t="s">
        <v>31</v>
      </c>
      <c r="B894" s="44">
        <v>48</v>
      </c>
      <c r="C894" s="44">
        <v>29</v>
      </c>
      <c r="D894" s="44">
        <v>19</v>
      </c>
      <c r="E894" s="98" t="s">
        <v>32</v>
      </c>
      <c r="F894" s="44">
        <v>58</v>
      </c>
      <c r="G894" s="44">
        <v>24</v>
      </c>
      <c r="H894" s="44">
        <v>34</v>
      </c>
      <c r="I894" s="95">
        <v>100</v>
      </c>
      <c r="J894" s="47">
        <v>0</v>
      </c>
      <c r="K894" s="48">
        <v>0</v>
      </c>
      <c r="L894" s="48">
        <v>0</v>
      </c>
    </row>
    <row r="895" spans="1:12" s="35" customFormat="1" ht="15.75" customHeight="1">
      <c r="A895" s="17">
        <v>30</v>
      </c>
      <c r="B895" s="36">
        <v>9</v>
      </c>
      <c r="C895" s="37">
        <v>4</v>
      </c>
      <c r="D895" s="37">
        <v>5</v>
      </c>
      <c r="E895" s="91">
        <v>65</v>
      </c>
      <c r="F895" s="36">
        <v>7</v>
      </c>
      <c r="G895" s="37">
        <v>3</v>
      </c>
      <c r="H895" s="37">
        <v>4</v>
      </c>
      <c r="I895" s="91">
        <v>101</v>
      </c>
      <c r="J895" s="36">
        <v>0</v>
      </c>
      <c r="K895" s="37">
        <v>0</v>
      </c>
      <c r="L895" s="37">
        <v>0</v>
      </c>
    </row>
    <row r="896" spans="1:12" s="35" customFormat="1" ht="15.75" customHeight="1">
      <c r="A896" s="17">
        <v>31</v>
      </c>
      <c r="B896" s="36">
        <v>13</v>
      </c>
      <c r="C896" s="37">
        <v>7</v>
      </c>
      <c r="D896" s="37">
        <v>6</v>
      </c>
      <c r="E896" s="91">
        <v>66</v>
      </c>
      <c r="F896" s="36">
        <v>14</v>
      </c>
      <c r="G896" s="37">
        <v>3</v>
      </c>
      <c r="H896" s="37">
        <v>11</v>
      </c>
      <c r="I896" s="91">
        <v>102</v>
      </c>
      <c r="J896" s="36">
        <v>1</v>
      </c>
      <c r="K896" s="37">
        <v>0</v>
      </c>
      <c r="L896" s="37">
        <v>1</v>
      </c>
    </row>
    <row r="897" spans="1:13" s="35" customFormat="1" ht="15.75" customHeight="1">
      <c r="A897" s="17">
        <v>32</v>
      </c>
      <c r="B897" s="36">
        <v>8</v>
      </c>
      <c r="C897" s="37">
        <v>4</v>
      </c>
      <c r="D897" s="37">
        <v>4</v>
      </c>
      <c r="E897" s="91">
        <v>67</v>
      </c>
      <c r="F897" s="36">
        <v>19</v>
      </c>
      <c r="G897" s="37">
        <v>9</v>
      </c>
      <c r="H897" s="37">
        <v>10</v>
      </c>
      <c r="I897" s="91">
        <v>103</v>
      </c>
      <c r="J897" s="36">
        <v>0</v>
      </c>
      <c r="K897" s="37">
        <v>0</v>
      </c>
      <c r="L897" s="37">
        <v>0</v>
      </c>
    </row>
    <row r="898" spans="1:13" s="35" customFormat="1" ht="15.75" customHeight="1">
      <c r="A898" s="17">
        <v>33</v>
      </c>
      <c r="B898" s="36">
        <v>11</v>
      </c>
      <c r="C898" s="37">
        <v>8</v>
      </c>
      <c r="D898" s="37">
        <v>3</v>
      </c>
      <c r="E898" s="91">
        <v>68</v>
      </c>
      <c r="F898" s="36">
        <v>7</v>
      </c>
      <c r="G898" s="37">
        <v>4</v>
      </c>
      <c r="H898" s="37">
        <v>3</v>
      </c>
      <c r="I898" s="96" t="s">
        <v>33</v>
      </c>
      <c r="J898" s="39">
        <v>0</v>
      </c>
      <c r="K898" s="40">
        <v>0</v>
      </c>
      <c r="L898" s="40">
        <v>0</v>
      </c>
    </row>
    <row r="899" spans="1:13" s="35" customFormat="1" ht="21" customHeight="1" thickBot="1">
      <c r="A899" s="32">
        <v>34</v>
      </c>
      <c r="B899" s="36">
        <v>7</v>
      </c>
      <c r="C899" s="37">
        <v>6</v>
      </c>
      <c r="D899" s="37">
        <v>1</v>
      </c>
      <c r="E899" s="91">
        <v>69</v>
      </c>
      <c r="F899" s="36">
        <v>11</v>
      </c>
      <c r="G899" s="37">
        <v>5</v>
      </c>
      <c r="H899" s="37">
        <v>6</v>
      </c>
      <c r="I899" s="107" t="s">
        <v>5</v>
      </c>
      <c r="J899" s="47">
        <v>894</v>
      </c>
      <c r="K899" s="47">
        <v>452</v>
      </c>
      <c r="L899" s="47">
        <v>442</v>
      </c>
    </row>
    <row r="900" spans="1:13" s="58" customFormat="1" ht="24" customHeight="1" thickTop="1" thickBot="1">
      <c r="A900" s="53" t="s">
        <v>34</v>
      </c>
      <c r="B900" s="115">
        <v>96</v>
      </c>
      <c r="C900" s="116">
        <v>53</v>
      </c>
      <c r="D900" s="197">
        <v>43</v>
      </c>
      <c r="E900" s="120" t="s">
        <v>36</v>
      </c>
      <c r="F900" s="116">
        <v>505</v>
      </c>
      <c r="G900" s="116">
        <v>263</v>
      </c>
      <c r="H900" s="197">
        <v>242</v>
      </c>
      <c r="I900" s="123" t="s">
        <v>37</v>
      </c>
      <c r="J900" s="116">
        <v>293</v>
      </c>
      <c r="K900" s="116">
        <v>136</v>
      </c>
      <c r="L900" s="116">
        <v>157</v>
      </c>
    </row>
    <row r="901" spans="1:13" s="31" customFormat="1" ht="24" customHeight="1" thickBot="1">
      <c r="A901" s="24"/>
      <c r="B901" s="25" t="s">
        <v>39</v>
      </c>
      <c r="C901" s="26"/>
      <c r="D901" s="27"/>
      <c r="E901" s="28"/>
      <c r="F901" s="29"/>
      <c r="G901" s="59" t="s">
        <v>165</v>
      </c>
      <c r="H901" s="29"/>
      <c r="I901" s="28"/>
      <c r="J901" s="29"/>
      <c r="K901" s="23" t="s">
        <v>139</v>
      </c>
      <c r="L901" s="30"/>
      <c r="M901" s="35"/>
    </row>
    <row r="902" spans="1:13" s="4" customFormat="1" ht="21" customHeight="1">
      <c r="A902" s="11" t="s">
        <v>1</v>
      </c>
      <c r="B902" s="8" t="s">
        <v>2</v>
      </c>
      <c r="C902" s="8" t="s">
        <v>3</v>
      </c>
      <c r="D902" s="9" t="s">
        <v>4</v>
      </c>
      <c r="E902" s="11" t="s">
        <v>1</v>
      </c>
      <c r="F902" s="8" t="s">
        <v>2</v>
      </c>
      <c r="G902" s="8" t="s">
        <v>3</v>
      </c>
      <c r="H902" s="9" t="s">
        <v>4</v>
      </c>
      <c r="I902" s="11" t="s">
        <v>1</v>
      </c>
      <c r="J902" s="8" t="s">
        <v>2</v>
      </c>
      <c r="K902" s="8" t="s">
        <v>3</v>
      </c>
      <c r="L902" s="16" t="s">
        <v>4</v>
      </c>
    </row>
    <row r="903" spans="1:13" s="6" customFormat="1" ht="25.5" customHeight="1">
      <c r="A903" s="10" t="s">
        <v>6</v>
      </c>
      <c r="B903" s="44">
        <v>16</v>
      </c>
      <c r="C903" s="44">
        <v>8</v>
      </c>
      <c r="D903" s="44">
        <v>8</v>
      </c>
      <c r="E903" s="98" t="s">
        <v>7</v>
      </c>
      <c r="F903" s="44">
        <v>14</v>
      </c>
      <c r="G903" s="44">
        <v>7</v>
      </c>
      <c r="H903" s="44">
        <v>7</v>
      </c>
      <c r="I903" s="98" t="s">
        <v>8</v>
      </c>
      <c r="J903" s="44">
        <v>30</v>
      </c>
      <c r="K903" s="44">
        <v>16</v>
      </c>
      <c r="L903" s="44">
        <v>14</v>
      </c>
    </row>
    <row r="904" spans="1:13" s="35" customFormat="1" ht="15.75" customHeight="1">
      <c r="A904" s="17">
        <v>0</v>
      </c>
      <c r="B904" s="36">
        <v>1</v>
      </c>
      <c r="C904" s="37">
        <v>0</v>
      </c>
      <c r="D904" s="37">
        <v>1</v>
      </c>
      <c r="E904" s="91">
        <v>35</v>
      </c>
      <c r="F904" s="36">
        <v>4</v>
      </c>
      <c r="G904" s="37">
        <v>3</v>
      </c>
      <c r="H904" s="37">
        <v>1</v>
      </c>
      <c r="I904" s="91">
        <v>70</v>
      </c>
      <c r="J904" s="36">
        <v>7</v>
      </c>
      <c r="K904" s="37">
        <v>4</v>
      </c>
      <c r="L904" s="37">
        <v>3</v>
      </c>
    </row>
    <row r="905" spans="1:13" s="35" customFormat="1" ht="15.75" customHeight="1">
      <c r="A905" s="17">
        <v>1</v>
      </c>
      <c r="B905" s="36">
        <v>3</v>
      </c>
      <c r="C905" s="37">
        <v>2</v>
      </c>
      <c r="D905" s="37">
        <v>1</v>
      </c>
      <c r="E905" s="91">
        <v>36</v>
      </c>
      <c r="F905" s="36">
        <v>5</v>
      </c>
      <c r="G905" s="37">
        <v>2</v>
      </c>
      <c r="H905" s="37">
        <v>3</v>
      </c>
      <c r="I905" s="91">
        <v>71</v>
      </c>
      <c r="J905" s="36">
        <v>5</v>
      </c>
      <c r="K905" s="37">
        <v>3</v>
      </c>
      <c r="L905" s="37">
        <v>2</v>
      </c>
    </row>
    <row r="906" spans="1:13" s="35" customFormat="1" ht="15.75" customHeight="1">
      <c r="A906" s="17">
        <v>2</v>
      </c>
      <c r="B906" s="36">
        <v>2</v>
      </c>
      <c r="C906" s="37">
        <v>1</v>
      </c>
      <c r="D906" s="37">
        <v>1</v>
      </c>
      <c r="E906" s="91">
        <v>37</v>
      </c>
      <c r="F906" s="36">
        <v>1</v>
      </c>
      <c r="G906" s="37">
        <v>0</v>
      </c>
      <c r="H906" s="37">
        <v>1</v>
      </c>
      <c r="I906" s="91">
        <v>72</v>
      </c>
      <c r="J906" s="36">
        <v>2</v>
      </c>
      <c r="K906" s="37">
        <v>1</v>
      </c>
      <c r="L906" s="37">
        <v>1</v>
      </c>
    </row>
    <row r="907" spans="1:13" s="35" customFormat="1" ht="15.75" customHeight="1">
      <c r="A907" s="17">
        <v>3</v>
      </c>
      <c r="B907" s="36">
        <v>4</v>
      </c>
      <c r="C907" s="37">
        <v>1</v>
      </c>
      <c r="D907" s="37">
        <v>3</v>
      </c>
      <c r="E907" s="91">
        <v>38</v>
      </c>
      <c r="F907" s="36">
        <v>2</v>
      </c>
      <c r="G907" s="37">
        <v>0</v>
      </c>
      <c r="H907" s="37">
        <v>2</v>
      </c>
      <c r="I907" s="91">
        <v>73</v>
      </c>
      <c r="J907" s="36">
        <v>8</v>
      </c>
      <c r="K907" s="37">
        <v>5</v>
      </c>
      <c r="L907" s="37">
        <v>3</v>
      </c>
    </row>
    <row r="908" spans="1:13" s="35" customFormat="1" ht="18" customHeight="1">
      <c r="A908" s="19">
        <v>4</v>
      </c>
      <c r="B908" s="105">
        <v>6</v>
      </c>
      <c r="C908" s="40">
        <v>4</v>
      </c>
      <c r="D908" s="40">
        <v>2</v>
      </c>
      <c r="E908" s="92">
        <v>39</v>
      </c>
      <c r="F908" s="39">
        <v>2</v>
      </c>
      <c r="G908" s="40">
        <v>2</v>
      </c>
      <c r="H908" s="40">
        <v>0</v>
      </c>
      <c r="I908" s="92">
        <v>74</v>
      </c>
      <c r="J908" s="39">
        <v>8</v>
      </c>
      <c r="K908" s="40">
        <v>3</v>
      </c>
      <c r="L908" s="40">
        <v>5</v>
      </c>
    </row>
    <row r="909" spans="1:13" s="6" customFormat="1" ht="25.5" customHeight="1">
      <c r="A909" s="10" t="s">
        <v>10</v>
      </c>
      <c r="B909" s="44">
        <v>11</v>
      </c>
      <c r="C909" s="44">
        <v>2</v>
      </c>
      <c r="D909" s="44">
        <v>9</v>
      </c>
      <c r="E909" s="98" t="s">
        <v>11</v>
      </c>
      <c r="F909" s="44">
        <v>22</v>
      </c>
      <c r="G909" s="44">
        <v>13</v>
      </c>
      <c r="H909" s="44">
        <v>9</v>
      </c>
      <c r="I909" s="98" t="s">
        <v>12</v>
      </c>
      <c r="J909" s="44">
        <v>35</v>
      </c>
      <c r="K909" s="44">
        <v>17</v>
      </c>
      <c r="L909" s="44">
        <v>18</v>
      </c>
    </row>
    <row r="910" spans="1:13" s="35" customFormat="1" ht="15.75" customHeight="1">
      <c r="A910" s="17">
        <v>5</v>
      </c>
      <c r="B910" s="36">
        <v>1</v>
      </c>
      <c r="C910" s="37">
        <v>1</v>
      </c>
      <c r="D910" s="37">
        <v>0</v>
      </c>
      <c r="E910" s="91">
        <v>40</v>
      </c>
      <c r="F910" s="36">
        <v>3</v>
      </c>
      <c r="G910" s="37">
        <v>1</v>
      </c>
      <c r="H910" s="37">
        <v>2</v>
      </c>
      <c r="I910" s="91">
        <v>75</v>
      </c>
      <c r="J910" s="36">
        <v>7</v>
      </c>
      <c r="K910" s="37">
        <v>5</v>
      </c>
      <c r="L910" s="37">
        <v>2</v>
      </c>
    </row>
    <row r="911" spans="1:13" s="35" customFormat="1" ht="15.75" customHeight="1">
      <c r="A911" s="17">
        <v>6</v>
      </c>
      <c r="B911" s="36">
        <v>1</v>
      </c>
      <c r="C911" s="37">
        <v>0</v>
      </c>
      <c r="D911" s="37">
        <v>1</v>
      </c>
      <c r="E911" s="91">
        <v>41</v>
      </c>
      <c r="F911" s="36">
        <v>1</v>
      </c>
      <c r="G911" s="37">
        <v>1</v>
      </c>
      <c r="H911" s="37">
        <v>0</v>
      </c>
      <c r="I911" s="91">
        <v>76</v>
      </c>
      <c r="J911" s="36">
        <v>5</v>
      </c>
      <c r="K911" s="37">
        <v>2</v>
      </c>
      <c r="L911" s="37">
        <v>3</v>
      </c>
    </row>
    <row r="912" spans="1:13" s="35" customFormat="1" ht="15.75" customHeight="1">
      <c r="A912" s="17">
        <v>7</v>
      </c>
      <c r="B912" s="36">
        <v>2</v>
      </c>
      <c r="C912" s="37">
        <v>0</v>
      </c>
      <c r="D912" s="37">
        <v>2</v>
      </c>
      <c r="E912" s="91">
        <v>42</v>
      </c>
      <c r="F912" s="36">
        <v>8</v>
      </c>
      <c r="G912" s="37">
        <v>4</v>
      </c>
      <c r="H912" s="37">
        <v>4</v>
      </c>
      <c r="I912" s="91">
        <v>77</v>
      </c>
      <c r="J912" s="36">
        <v>4</v>
      </c>
      <c r="K912" s="37">
        <v>2</v>
      </c>
      <c r="L912" s="37">
        <v>2</v>
      </c>
    </row>
    <row r="913" spans="1:12" s="35" customFormat="1" ht="15.75" customHeight="1">
      <c r="A913" s="17">
        <v>8</v>
      </c>
      <c r="B913" s="36">
        <v>2</v>
      </c>
      <c r="C913" s="37">
        <v>0</v>
      </c>
      <c r="D913" s="37">
        <v>2</v>
      </c>
      <c r="E913" s="91">
        <v>43</v>
      </c>
      <c r="F913" s="36">
        <v>6</v>
      </c>
      <c r="G913" s="37">
        <v>3</v>
      </c>
      <c r="H913" s="37">
        <v>3</v>
      </c>
      <c r="I913" s="91">
        <v>78</v>
      </c>
      <c r="J913" s="36">
        <v>11</v>
      </c>
      <c r="K913" s="37">
        <v>5</v>
      </c>
      <c r="L913" s="37">
        <v>6</v>
      </c>
    </row>
    <row r="914" spans="1:12" s="35" customFormat="1" ht="18" customHeight="1">
      <c r="A914" s="19">
        <v>9</v>
      </c>
      <c r="B914" s="39">
        <v>5</v>
      </c>
      <c r="C914" s="40">
        <v>1</v>
      </c>
      <c r="D914" s="40">
        <v>4</v>
      </c>
      <c r="E914" s="92">
        <v>44</v>
      </c>
      <c r="F914" s="39">
        <v>4</v>
      </c>
      <c r="G914" s="40">
        <v>4</v>
      </c>
      <c r="H914" s="40">
        <v>0</v>
      </c>
      <c r="I914" s="92">
        <v>79</v>
      </c>
      <c r="J914" s="39">
        <v>8</v>
      </c>
      <c r="K914" s="40">
        <v>3</v>
      </c>
      <c r="L914" s="40">
        <v>5</v>
      </c>
    </row>
    <row r="915" spans="1:12" s="6" customFormat="1" ht="25.5" customHeight="1">
      <c r="A915" s="10" t="s">
        <v>19</v>
      </c>
      <c r="B915" s="44">
        <v>18</v>
      </c>
      <c r="C915" s="44">
        <v>11</v>
      </c>
      <c r="D915" s="44">
        <v>7</v>
      </c>
      <c r="E915" s="98" t="s">
        <v>20</v>
      </c>
      <c r="F915" s="44">
        <v>30</v>
      </c>
      <c r="G915" s="44">
        <v>17</v>
      </c>
      <c r="H915" s="44">
        <v>13</v>
      </c>
      <c r="I915" s="98" t="s">
        <v>21</v>
      </c>
      <c r="J915" s="44">
        <v>28</v>
      </c>
      <c r="K915" s="44">
        <v>14</v>
      </c>
      <c r="L915" s="44">
        <v>14</v>
      </c>
    </row>
    <row r="916" spans="1:12" s="35" customFormat="1" ht="15.75" customHeight="1">
      <c r="A916" s="17">
        <v>10</v>
      </c>
      <c r="B916" s="36">
        <v>2</v>
      </c>
      <c r="C916" s="37">
        <v>0</v>
      </c>
      <c r="D916" s="37">
        <v>2</v>
      </c>
      <c r="E916" s="91">
        <v>45</v>
      </c>
      <c r="F916" s="36">
        <v>4</v>
      </c>
      <c r="G916" s="37">
        <v>1</v>
      </c>
      <c r="H916" s="37">
        <v>3</v>
      </c>
      <c r="I916" s="91">
        <v>80</v>
      </c>
      <c r="J916" s="36">
        <v>8</v>
      </c>
      <c r="K916" s="37">
        <v>4</v>
      </c>
      <c r="L916" s="37">
        <v>4</v>
      </c>
    </row>
    <row r="917" spans="1:12" s="35" customFormat="1" ht="15.75" customHeight="1">
      <c r="A917" s="17">
        <v>11</v>
      </c>
      <c r="B917" s="36">
        <v>4</v>
      </c>
      <c r="C917" s="37">
        <v>4</v>
      </c>
      <c r="D917" s="37">
        <v>0</v>
      </c>
      <c r="E917" s="91">
        <v>46</v>
      </c>
      <c r="F917" s="36">
        <v>5</v>
      </c>
      <c r="G917" s="37">
        <v>4</v>
      </c>
      <c r="H917" s="37">
        <v>1</v>
      </c>
      <c r="I917" s="91">
        <v>81</v>
      </c>
      <c r="J917" s="36">
        <v>3</v>
      </c>
      <c r="K917" s="37">
        <v>1</v>
      </c>
      <c r="L917" s="37">
        <v>2</v>
      </c>
    </row>
    <row r="918" spans="1:12" s="35" customFormat="1" ht="15.75" customHeight="1">
      <c r="A918" s="17">
        <v>12</v>
      </c>
      <c r="B918" s="36">
        <v>3</v>
      </c>
      <c r="C918" s="37">
        <v>1</v>
      </c>
      <c r="D918" s="37">
        <v>2</v>
      </c>
      <c r="E918" s="91">
        <v>47</v>
      </c>
      <c r="F918" s="36">
        <v>6</v>
      </c>
      <c r="G918" s="37">
        <v>2</v>
      </c>
      <c r="H918" s="37">
        <v>4</v>
      </c>
      <c r="I918" s="91">
        <v>82</v>
      </c>
      <c r="J918" s="36">
        <v>8</v>
      </c>
      <c r="K918" s="37">
        <v>3</v>
      </c>
      <c r="L918" s="37">
        <v>5</v>
      </c>
    </row>
    <row r="919" spans="1:12" s="35" customFormat="1" ht="15.75" customHeight="1">
      <c r="A919" s="17">
        <v>13</v>
      </c>
      <c r="B919" s="36">
        <v>5</v>
      </c>
      <c r="C919" s="37">
        <v>3</v>
      </c>
      <c r="D919" s="37">
        <v>2</v>
      </c>
      <c r="E919" s="91">
        <v>48</v>
      </c>
      <c r="F919" s="36">
        <v>7</v>
      </c>
      <c r="G919" s="37">
        <v>5</v>
      </c>
      <c r="H919" s="37">
        <v>2</v>
      </c>
      <c r="I919" s="91">
        <v>83</v>
      </c>
      <c r="J919" s="36">
        <v>3</v>
      </c>
      <c r="K919" s="37">
        <v>2</v>
      </c>
      <c r="L919" s="37">
        <v>1</v>
      </c>
    </row>
    <row r="920" spans="1:12" s="35" customFormat="1" ht="18" customHeight="1">
      <c r="A920" s="19">
        <v>14</v>
      </c>
      <c r="B920" s="39">
        <v>4</v>
      </c>
      <c r="C920" s="40">
        <v>3</v>
      </c>
      <c r="D920" s="40">
        <v>1</v>
      </c>
      <c r="E920" s="92">
        <v>49</v>
      </c>
      <c r="F920" s="39">
        <v>8</v>
      </c>
      <c r="G920" s="40">
        <v>5</v>
      </c>
      <c r="H920" s="40">
        <v>3</v>
      </c>
      <c r="I920" s="92">
        <v>84</v>
      </c>
      <c r="J920" s="39">
        <v>6</v>
      </c>
      <c r="K920" s="40">
        <v>4</v>
      </c>
      <c r="L920" s="40">
        <v>2</v>
      </c>
    </row>
    <row r="921" spans="1:12" s="6" customFormat="1" ht="25.5" customHeight="1">
      <c r="A921" s="10" t="s">
        <v>22</v>
      </c>
      <c r="B921" s="44">
        <v>17</v>
      </c>
      <c r="C921" s="44">
        <v>10</v>
      </c>
      <c r="D921" s="44">
        <v>7</v>
      </c>
      <c r="E921" s="98" t="s">
        <v>23</v>
      </c>
      <c r="F921" s="44">
        <v>31</v>
      </c>
      <c r="G921" s="44">
        <v>17</v>
      </c>
      <c r="H921" s="44">
        <v>14</v>
      </c>
      <c r="I921" s="98" t="s">
        <v>24</v>
      </c>
      <c r="J921" s="44">
        <v>20</v>
      </c>
      <c r="K921" s="44">
        <v>7</v>
      </c>
      <c r="L921" s="44">
        <v>13</v>
      </c>
    </row>
    <row r="922" spans="1:12" s="35" customFormat="1" ht="15.75" customHeight="1">
      <c r="A922" s="17">
        <v>15</v>
      </c>
      <c r="B922" s="36">
        <v>3</v>
      </c>
      <c r="C922" s="37">
        <v>3</v>
      </c>
      <c r="D922" s="37">
        <v>0</v>
      </c>
      <c r="E922" s="91">
        <v>50</v>
      </c>
      <c r="F922" s="36">
        <v>3</v>
      </c>
      <c r="G922" s="37">
        <v>2</v>
      </c>
      <c r="H922" s="37">
        <v>1</v>
      </c>
      <c r="I922" s="91">
        <v>85</v>
      </c>
      <c r="J922" s="36">
        <v>1</v>
      </c>
      <c r="K922" s="37">
        <v>1</v>
      </c>
      <c r="L922" s="37">
        <v>0</v>
      </c>
    </row>
    <row r="923" spans="1:12" s="35" customFormat="1" ht="15.75" customHeight="1">
      <c r="A923" s="17">
        <v>16</v>
      </c>
      <c r="B923" s="36">
        <v>4</v>
      </c>
      <c r="C923" s="37">
        <v>3</v>
      </c>
      <c r="D923" s="37">
        <v>1</v>
      </c>
      <c r="E923" s="91">
        <v>51</v>
      </c>
      <c r="F923" s="36">
        <v>10</v>
      </c>
      <c r="G923" s="37">
        <v>7</v>
      </c>
      <c r="H923" s="37">
        <v>3</v>
      </c>
      <c r="I923" s="91">
        <v>86</v>
      </c>
      <c r="J923" s="36">
        <v>7</v>
      </c>
      <c r="K923" s="37">
        <v>1</v>
      </c>
      <c r="L923" s="37">
        <v>6</v>
      </c>
    </row>
    <row r="924" spans="1:12" s="35" customFormat="1" ht="15.75" customHeight="1">
      <c r="A924" s="17">
        <v>17</v>
      </c>
      <c r="B924" s="36">
        <v>4</v>
      </c>
      <c r="C924" s="37">
        <v>4</v>
      </c>
      <c r="D924" s="37">
        <v>0</v>
      </c>
      <c r="E924" s="91">
        <v>52</v>
      </c>
      <c r="F924" s="36">
        <v>6</v>
      </c>
      <c r="G924" s="37">
        <v>0</v>
      </c>
      <c r="H924" s="37">
        <v>6</v>
      </c>
      <c r="I924" s="91">
        <v>87</v>
      </c>
      <c r="J924" s="36">
        <v>7</v>
      </c>
      <c r="K924" s="37">
        <v>2</v>
      </c>
      <c r="L924" s="37">
        <v>5</v>
      </c>
    </row>
    <row r="925" spans="1:12" s="35" customFormat="1" ht="15.75" customHeight="1">
      <c r="A925" s="17">
        <v>18</v>
      </c>
      <c r="B925" s="36">
        <v>3</v>
      </c>
      <c r="C925" s="37">
        <v>0</v>
      </c>
      <c r="D925" s="37">
        <v>3</v>
      </c>
      <c r="E925" s="91">
        <v>53</v>
      </c>
      <c r="F925" s="36">
        <v>7</v>
      </c>
      <c r="G925" s="37">
        <v>4</v>
      </c>
      <c r="H925" s="37">
        <v>3</v>
      </c>
      <c r="I925" s="91">
        <v>88</v>
      </c>
      <c r="J925" s="36">
        <v>4</v>
      </c>
      <c r="K925" s="37">
        <v>3</v>
      </c>
      <c r="L925" s="37">
        <v>1</v>
      </c>
    </row>
    <row r="926" spans="1:12" s="35" customFormat="1" ht="18" customHeight="1">
      <c r="A926" s="19">
        <v>19</v>
      </c>
      <c r="B926" s="39">
        <v>3</v>
      </c>
      <c r="C926" s="40">
        <v>0</v>
      </c>
      <c r="D926" s="40">
        <v>3</v>
      </c>
      <c r="E926" s="92">
        <v>54</v>
      </c>
      <c r="F926" s="39">
        <v>5</v>
      </c>
      <c r="G926" s="40">
        <v>4</v>
      </c>
      <c r="H926" s="40">
        <v>1</v>
      </c>
      <c r="I926" s="92">
        <v>89</v>
      </c>
      <c r="J926" s="39">
        <v>1</v>
      </c>
      <c r="K926" s="40">
        <v>0</v>
      </c>
      <c r="L926" s="40">
        <v>1</v>
      </c>
    </row>
    <row r="927" spans="1:12" s="6" customFormat="1" ht="25.5" customHeight="1">
      <c r="A927" s="10" t="s">
        <v>25</v>
      </c>
      <c r="B927" s="44">
        <v>16</v>
      </c>
      <c r="C927" s="44">
        <v>6</v>
      </c>
      <c r="D927" s="44">
        <v>10</v>
      </c>
      <c r="E927" s="98" t="s">
        <v>26</v>
      </c>
      <c r="F927" s="44">
        <v>32</v>
      </c>
      <c r="G927" s="44">
        <v>15</v>
      </c>
      <c r="H927" s="44">
        <v>17</v>
      </c>
      <c r="I927" s="98" t="s">
        <v>27</v>
      </c>
      <c r="J927" s="44">
        <v>13</v>
      </c>
      <c r="K927" s="44">
        <v>5</v>
      </c>
      <c r="L927" s="44">
        <v>8</v>
      </c>
    </row>
    <row r="928" spans="1:12" s="35" customFormat="1" ht="15.75" customHeight="1">
      <c r="A928" s="17">
        <v>20</v>
      </c>
      <c r="B928" s="36">
        <v>5</v>
      </c>
      <c r="C928" s="37">
        <v>2</v>
      </c>
      <c r="D928" s="37">
        <v>3</v>
      </c>
      <c r="E928" s="91">
        <v>55</v>
      </c>
      <c r="F928" s="36">
        <v>12</v>
      </c>
      <c r="G928" s="37">
        <v>9</v>
      </c>
      <c r="H928" s="37">
        <v>3</v>
      </c>
      <c r="I928" s="91">
        <v>90</v>
      </c>
      <c r="J928" s="36">
        <v>3</v>
      </c>
      <c r="K928" s="37">
        <v>3</v>
      </c>
      <c r="L928" s="37">
        <v>0</v>
      </c>
    </row>
    <row r="929" spans="1:12" s="35" customFormat="1" ht="15.75" customHeight="1">
      <c r="A929" s="17">
        <v>21</v>
      </c>
      <c r="B929" s="36">
        <v>2</v>
      </c>
      <c r="C929" s="37">
        <v>0</v>
      </c>
      <c r="D929" s="37">
        <v>2</v>
      </c>
      <c r="E929" s="91">
        <v>56</v>
      </c>
      <c r="F929" s="36">
        <v>5</v>
      </c>
      <c r="G929" s="37">
        <v>3</v>
      </c>
      <c r="H929" s="37">
        <v>2</v>
      </c>
      <c r="I929" s="91">
        <v>91</v>
      </c>
      <c r="J929" s="36">
        <v>2</v>
      </c>
      <c r="K929" s="37">
        <v>1</v>
      </c>
      <c r="L929" s="37">
        <v>1</v>
      </c>
    </row>
    <row r="930" spans="1:12" s="35" customFormat="1" ht="15.75" customHeight="1">
      <c r="A930" s="17">
        <v>22</v>
      </c>
      <c r="B930" s="36">
        <v>5</v>
      </c>
      <c r="C930" s="37">
        <v>3</v>
      </c>
      <c r="D930" s="37">
        <v>2</v>
      </c>
      <c r="E930" s="91">
        <v>57</v>
      </c>
      <c r="F930" s="36">
        <v>5</v>
      </c>
      <c r="G930" s="37">
        <v>1</v>
      </c>
      <c r="H930" s="37">
        <v>4</v>
      </c>
      <c r="I930" s="91">
        <v>92</v>
      </c>
      <c r="J930" s="36">
        <v>2</v>
      </c>
      <c r="K930" s="37">
        <v>0</v>
      </c>
      <c r="L930" s="37">
        <v>2</v>
      </c>
    </row>
    <row r="931" spans="1:12" s="35" customFormat="1" ht="15.75" customHeight="1">
      <c r="A931" s="17">
        <v>23</v>
      </c>
      <c r="B931" s="36">
        <v>3</v>
      </c>
      <c r="C931" s="37">
        <v>1</v>
      </c>
      <c r="D931" s="37">
        <v>2</v>
      </c>
      <c r="E931" s="91">
        <v>58</v>
      </c>
      <c r="F931" s="36">
        <v>5</v>
      </c>
      <c r="G931" s="37">
        <v>0</v>
      </c>
      <c r="H931" s="37">
        <v>5</v>
      </c>
      <c r="I931" s="91">
        <v>93</v>
      </c>
      <c r="J931" s="36">
        <v>3</v>
      </c>
      <c r="K931" s="37">
        <v>1</v>
      </c>
      <c r="L931" s="37">
        <v>2</v>
      </c>
    </row>
    <row r="932" spans="1:12" s="35" customFormat="1" ht="18" customHeight="1">
      <c r="A932" s="19">
        <v>24</v>
      </c>
      <c r="B932" s="39">
        <v>1</v>
      </c>
      <c r="C932" s="40">
        <v>0</v>
      </c>
      <c r="D932" s="40">
        <v>1</v>
      </c>
      <c r="E932" s="92">
        <v>59</v>
      </c>
      <c r="F932" s="39">
        <v>5</v>
      </c>
      <c r="G932" s="40">
        <v>2</v>
      </c>
      <c r="H932" s="40">
        <v>3</v>
      </c>
      <c r="I932" s="92">
        <v>94</v>
      </c>
      <c r="J932" s="39">
        <v>3</v>
      </c>
      <c r="K932" s="40">
        <v>0</v>
      </c>
      <c r="L932" s="40">
        <v>3</v>
      </c>
    </row>
    <row r="933" spans="1:12" s="6" customFormat="1" ht="25.5" customHeight="1">
      <c r="A933" s="10" t="s">
        <v>28</v>
      </c>
      <c r="B933" s="44">
        <v>24</v>
      </c>
      <c r="C933" s="44">
        <v>10</v>
      </c>
      <c r="D933" s="44">
        <v>14</v>
      </c>
      <c r="E933" s="98" t="s">
        <v>29</v>
      </c>
      <c r="F933" s="44">
        <v>36</v>
      </c>
      <c r="G933" s="44">
        <v>19</v>
      </c>
      <c r="H933" s="44">
        <v>17</v>
      </c>
      <c r="I933" s="93" t="s">
        <v>30</v>
      </c>
      <c r="J933" s="44">
        <v>2</v>
      </c>
      <c r="K933" s="44">
        <v>1</v>
      </c>
      <c r="L933" s="44">
        <v>1</v>
      </c>
    </row>
    <row r="934" spans="1:12" s="35" customFormat="1" ht="15.75" customHeight="1">
      <c r="A934" s="17">
        <v>25</v>
      </c>
      <c r="B934" s="36">
        <v>3</v>
      </c>
      <c r="C934" s="37">
        <v>2</v>
      </c>
      <c r="D934" s="37">
        <v>1</v>
      </c>
      <c r="E934" s="91">
        <v>60</v>
      </c>
      <c r="F934" s="36">
        <v>10</v>
      </c>
      <c r="G934" s="37">
        <v>5</v>
      </c>
      <c r="H934" s="37">
        <v>5</v>
      </c>
      <c r="I934" s="91">
        <v>95</v>
      </c>
      <c r="J934" s="36">
        <v>0</v>
      </c>
      <c r="K934" s="37">
        <v>0</v>
      </c>
      <c r="L934" s="37">
        <v>0</v>
      </c>
    </row>
    <row r="935" spans="1:12" s="35" customFormat="1" ht="15.75" customHeight="1">
      <c r="A935" s="17">
        <v>26</v>
      </c>
      <c r="B935" s="36">
        <v>3</v>
      </c>
      <c r="C935" s="37">
        <v>1</v>
      </c>
      <c r="D935" s="37">
        <v>2</v>
      </c>
      <c r="E935" s="91">
        <v>61</v>
      </c>
      <c r="F935" s="36">
        <v>9</v>
      </c>
      <c r="G935" s="37">
        <v>5</v>
      </c>
      <c r="H935" s="37">
        <v>4</v>
      </c>
      <c r="I935" s="91">
        <v>96</v>
      </c>
      <c r="J935" s="36">
        <v>0</v>
      </c>
      <c r="K935" s="37">
        <v>0</v>
      </c>
      <c r="L935" s="37">
        <v>0</v>
      </c>
    </row>
    <row r="936" spans="1:12" s="35" customFormat="1" ht="15.75" customHeight="1">
      <c r="A936" s="17">
        <v>27</v>
      </c>
      <c r="B936" s="36">
        <v>7</v>
      </c>
      <c r="C936" s="37">
        <v>3</v>
      </c>
      <c r="D936" s="37">
        <v>4</v>
      </c>
      <c r="E936" s="91">
        <v>62</v>
      </c>
      <c r="F936" s="36">
        <v>6</v>
      </c>
      <c r="G936" s="37">
        <v>3</v>
      </c>
      <c r="H936" s="37">
        <v>3</v>
      </c>
      <c r="I936" s="91">
        <v>97</v>
      </c>
      <c r="J936" s="36">
        <v>0</v>
      </c>
      <c r="K936" s="37">
        <v>0</v>
      </c>
      <c r="L936" s="37">
        <v>0</v>
      </c>
    </row>
    <row r="937" spans="1:12" s="35" customFormat="1" ht="15.75" customHeight="1">
      <c r="A937" s="17">
        <v>28</v>
      </c>
      <c r="B937" s="36">
        <v>4</v>
      </c>
      <c r="C937" s="37">
        <v>1</v>
      </c>
      <c r="D937" s="37">
        <v>3</v>
      </c>
      <c r="E937" s="91">
        <v>63</v>
      </c>
      <c r="F937" s="36">
        <v>8</v>
      </c>
      <c r="G937" s="37">
        <v>4</v>
      </c>
      <c r="H937" s="37">
        <v>4</v>
      </c>
      <c r="I937" s="91">
        <v>98</v>
      </c>
      <c r="J937" s="36">
        <v>1</v>
      </c>
      <c r="K937" s="37">
        <v>0</v>
      </c>
      <c r="L937" s="37">
        <v>1</v>
      </c>
    </row>
    <row r="938" spans="1:12" s="35" customFormat="1" ht="18" customHeight="1">
      <c r="A938" s="19">
        <v>29</v>
      </c>
      <c r="B938" s="39">
        <v>7</v>
      </c>
      <c r="C938" s="40">
        <v>3</v>
      </c>
      <c r="D938" s="40">
        <v>4</v>
      </c>
      <c r="E938" s="92">
        <v>64</v>
      </c>
      <c r="F938" s="39">
        <v>3</v>
      </c>
      <c r="G938" s="40">
        <v>2</v>
      </c>
      <c r="H938" s="40">
        <v>1</v>
      </c>
      <c r="I938" s="91">
        <v>99</v>
      </c>
      <c r="J938" s="36">
        <v>0</v>
      </c>
      <c r="K938" s="37">
        <v>0</v>
      </c>
      <c r="L938" s="37">
        <v>0</v>
      </c>
    </row>
    <row r="939" spans="1:12" s="6" customFormat="1" ht="25.5" customHeight="1">
      <c r="A939" s="10" t="s">
        <v>31</v>
      </c>
      <c r="B939" s="44">
        <v>20</v>
      </c>
      <c r="C939" s="44">
        <v>13</v>
      </c>
      <c r="D939" s="44">
        <v>7</v>
      </c>
      <c r="E939" s="98" t="s">
        <v>32</v>
      </c>
      <c r="F939" s="44">
        <v>32</v>
      </c>
      <c r="G939" s="44">
        <v>16</v>
      </c>
      <c r="H939" s="44">
        <v>16</v>
      </c>
      <c r="I939" s="95">
        <v>100</v>
      </c>
      <c r="J939" s="47">
        <v>1</v>
      </c>
      <c r="K939" s="48">
        <v>1</v>
      </c>
      <c r="L939" s="48">
        <v>0</v>
      </c>
    </row>
    <row r="940" spans="1:12" s="35" customFormat="1" ht="15.75" customHeight="1">
      <c r="A940" s="17">
        <v>30</v>
      </c>
      <c r="B940" s="36">
        <v>2</v>
      </c>
      <c r="C940" s="37">
        <v>2</v>
      </c>
      <c r="D940" s="37">
        <v>0</v>
      </c>
      <c r="E940" s="91">
        <v>65</v>
      </c>
      <c r="F940" s="36">
        <v>3</v>
      </c>
      <c r="G940" s="37">
        <v>1</v>
      </c>
      <c r="H940" s="37">
        <v>2</v>
      </c>
      <c r="I940" s="91">
        <v>101</v>
      </c>
      <c r="J940" s="36">
        <v>0</v>
      </c>
      <c r="K940" s="37">
        <v>0</v>
      </c>
      <c r="L940" s="37">
        <v>0</v>
      </c>
    </row>
    <row r="941" spans="1:12" s="35" customFormat="1" ht="15.75" customHeight="1">
      <c r="A941" s="17">
        <v>31</v>
      </c>
      <c r="B941" s="36">
        <v>5</v>
      </c>
      <c r="C941" s="37">
        <v>3</v>
      </c>
      <c r="D941" s="37">
        <v>2</v>
      </c>
      <c r="E941" s="91">
        <v>66</v>
      </c>
      <c r="F941" s="36">
        <v>8</v>
      </c>
      <c r="G941" s="37">
        <v>6</v>
      </c>
      <c r="H941" s="37">
        <v>2</v>
      </c>
      <c r="I941" s="91">
        <v>102</v>
      </c>
      <c r="J941" s="36">
        <v>0</v>
      </c>
      <c r="K941" s="37">
        <v>0</v>
      </c>
      <c r="L941" s="37">
        <v>0</v>
      </c>
    </row>
    <row r="942" spans="1:12" s="35" customFormat="1" ht="15.75" customHeight="1">
      <c r="A942" s="17">
        <v>32</v>
      </c>
      <c r="B942" s="36">
        <v>2</v>
      </c>
      <c r="C942" s="37">
        <v>2</v>
      </c>
      <c r="D942" s="37">
        <v>0</v>
      </c>
      <c r="E942" s="91">
        <v>67</v>
      </c>
      <c r="F942" s="36">
        <v>9</v>
      </c>
      <c r="G942" s="37">
        <v>4</v>
      </c>
      <c r="H942" s="37">
        <v>5</v>
      </c>
      <c r="I942" s="91">
        <v>103</v>
      </c>
      <c r="J942" s="36">
        <v>0</v>
      </c>
      <c r="K942" s="37">
        <v>0</v>
      </c>
      <c r="L942" s="37">
        <v>0</v>
      </c>
    </row>
    <row r="943" spans="1:12" s="35" customFormat="1" ht="15.75" customHeight="1">
      <c r="A943" s="17">
        <v>33</v>
      </c>
      <c r="B943" s="36">
        <v>4</v>
      </c>
      <c r="C943" s="37">
        <v>1</v>
      </c>
      <c r="D943" s="37">
        <v>3</v>
      </c>
      <c r="E943" s="91">
        <v>68</v>
      </c>
      <c r="F943" s="36">
        <v>7</v>
      </c>
      <c r="G943" s="37">
        <v>3</v>
      </c>
      <c r="H943" s="37">
        <v>4</v>
      </c>
      <c r="I943" s="96" t="s">
        <v>33</v>
      </c>
      <c r="J943" s="39">
        <v>0</v>
      </c>
      <c r="K943" s="40">
        <v>0</v>
      </c>
      <c r="L943" s="40">
        <v>0</v>
      </c>
    </row>
    <row r="944" spans="1:12" s="35" customFormat="1" ht="21" customHeight="1" thickBot="1">
      <c r="A944" s="32">
        <v>34</v>
      </c>
      <c r="B944" s="36">
        <v>7</v>
      </c>
      <c r="C944" s="37">
        <v>5</v>
      </c>
      <c r="D944" s="37">
        <v>2</v>
      </c>
      <c r="E944" s="91">
        <v>69</v>
      </c>
      <c r="F944" s="36">
        <v>5</v>
      </c>
      <c r="G944" s="37">
        <v>2</v>
      </c>
      <c r="H944" s="37">
        <v>3</v>
      </c>
      <c r="I944" s="107" t="s">
        <v>5</v>
      </c>
      <c r="J944" s="47">
        <v>447</v>
      </c>
      <c r="K944" s="47">
        <v>224</v>
      </c>
      <c r="L944" s="47">
        <v>223</v>
      </c>
    </row>
    <row r="945" spans="1:12" s="58" customFormat="1" ht="24" customHeight="1" thickTop="1" thickBot="1">
      <c r="A945" s="53" t="s">
        <v>34</v>
      </c>
      <c r="B945" s="115">
        <v>45</v>
      </c>
      <c r="C945" s="116">
        <v>21</v>
      </c>
      <c r="D945" s="197">
        <v>24</v>
      </c>
      <c r="E945" s="120" t="s">
        <v>36</v>
      </c>
      <c r="F945" s="116">
        <v>242</v>
      </c>
      <c r="G945" s="116">
        <v>127</v>
      </c>
      <c r="H945" s="197">
        <v>115</v>
      </c>
      <c r="I945" s="123" t="s">
        <v>37</v>
      </c>
      <c r="J945" s="116">
        <v>160</v>
      </c>
      <c r="K945" s="116">
        <v>76</v>
      </c>
      <c r="L945" s="116">
        <v>84</v>
      </c>
    </row>
    <row r="946" spans="1:12" ht="11.25" customHeight="1"/>
    <row r="947" spans="1:12" ht="11.25" customHeight="1"/>
    <row r="948" spans="1:12" ht="11.25" customHeight="1"/>
    <row r="949" spans="1:12" ht="11.25" customHeight="1"/>
    <row r="950" spans="1:12" ht="11.25" customHeight="1"/>
    <row r="951" spans="1:12" ht="11.25" customHeight="1"/>
    <row r="952" spans="1:12" ht="11.25" customHeight="1"/>
    <row r="953" spans="1:12" ht="11.25" customHeight="1"/>
    <row r="954" spans="1:12" ht="11.25" customHeight="1"/>
    <row r="955" spans="1:12" ht="11.25" customHeight="1"/>
    <row r="956" spans="1:12" ht="11.25" customHeight="1"/>
    <row r="957" spans="1:12" ht="11.25" customHeight="1"/>
    <row r="958" spans="1:12" ht="11.25" customHeight="1"/>
    <row r="959" spans="1:12" ht="11.25" customHeight="1"/>
    <row r="960" spans="1:12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</sheetData>
  <phoneticPr fontId="13"/>
  <pageMargins left="0.70866141732283472" right="0.39370078740157483" top="0.78740157480314965" bottom="0.78740157480314965" header="0.39370078740157483" footer="0.59055118110236227"/>
  <pageSetup paperSize="9" firstPageNumber="17" orientation="portrait" blackAndWhite="1" horizontalDpi="300" verticalDpi="300" r:id="rId1"/>
  <headerFooter alignWithMargins="0">
    <oddFooter>&amp;C&amp;"ＦＡ ゴシック,標準"&amp;10-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利用上の注意</vt:lpstr>
      <vt:lpstr>浜名区</vt:lpstr>
      <vt:lpstr>都田地区</vt:lpstr>
      <vt:lpstr>新都田地区</vt:lpstr>
      <vt:lpstr>細江地区</vt:lpstr>
      <vt:lpstr>引佐地区</vt:lpstr>
      <vt:lpstr>三ヶ日地区</vt:lpstr>
      <vt:lpstr>浜名地区</vt:lpstr>
      <vt:lpstr>北浜地区</vt:lpstr>
      <vt:lpstr>中瀬地区</vt:lpstr>
      <vt:lpstr>赤佐地区</vt:lpstr>
      <vt:lpstr>麁玉地区</vt:lpstr>
      <vt:lpstr>引佐地区!Print_Area</vt:lpstr>
      <vt:lpstr>細江地区!Print_Area</vt:lpstr>
      <vt:lpstr>三ヶ日地区!Print_Area</vt:lpstr>
      <vt:lpstr>新都田地区!Print_Area</vt:lpstr>
      <vt:lpstr>赤佐地区!Print_Area</vt:lpstr>
      <vt:lpstr>中瀬地区!Print_Area</vt:lpstr>
      <vt:lpstr>都田地区!Print_Area</vt:lpstr>
      <vt:lpstr>浜名区!Print_Area</vt:lpstr>
      <vt:lpstr>浜名地区!Print_Area</vt:lpstr>
      <vt:lpstr>北浜地区!Print_Area</vt:lpstr>
      <vt:lpstr>麁玉地区!Print_Area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H3257</dc:creator>
  <cp:lastModifiedBy>Windows ユーザー</cp:lastModifiedBy>
  <cp:lastPrinted>2025-10-28T01:02:00Z</cp:lastPrinted>
  <dcterms:created xsi:type="dcterms:W3CDTF">1998-01-13T09:06:33Z</dcterms:created>
  <dcterms:modified xsi:type="dcterms:W3CDTF">2025-11-04T06:58:51Z</dcterms:modified>
</cp:coreProperties>
</file>