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<sst xmlns="http://schemas.openxmlformats.org/spreadsheetml/2006/main" count="692" uniqueCount="452">
  <si>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</si>
  <si>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</si>
  <si>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</si>
  <si>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</si>
  <si>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</si>
  <si>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</si>
  <si>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</si>
  <si>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</si>
  <si>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</si>
  <si>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</si>
  <si>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</si>
  <si>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</si>
  <si>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</si>
  <si>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</si>
  <si>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</si>
  <si>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</si>
  <si>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</si>
  <si>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</si>
  <si>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</si>
  <si>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</si>
  <si>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</si>
  <si>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</si>
  <si>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</si>
  <si>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</si>
  <si>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</si>
  <si>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</si>
  <si>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</si>
  <si>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</si>
  <si>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</si>
  <si>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</si>
  <si>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</si>
  <si>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</si>
  <si>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</si>
  <si>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</si>
  <si>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</si>
  <si>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</si>
  <si>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</si>
  <si>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</si>
  <si>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</si>
  <si>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</si>
  <si>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</si>
  <si>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</si>
  <si>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目的税</t>
  </si>
  <si>
    <t>地方譲与税</t>
  </si>
  <si>
    <t>利子割交付金</t>
  </si>
  <si>
    <t>収益的収入</t>
  </si>
  <si>
    <t>資本的収入</t>
  </si>
  <si>
    <t>ゴルフ場利用税交付金</t>
  </si>
  <si>
    <t>配当割交付金</t>
  </si>
  <si>
    <t>株式等譲渡所得割交付金</t>
  </si>
  <si>
    <t>簡易水道事業</t>
  </si>
  <si>
    <t>熊財産区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</si>
  <si>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</si>
  <si>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</si>
  <si>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</si>
  <si>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</si>
  <si>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</si>
  <si>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</si>
  <si>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</si>
  <si>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</si>
  <si>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母子父子寡婦福祉資金貸付事業</t>
  </si>
  <si>
    <t>分離課税所得割交付金</t>
  </si>
  <si>
    <t>道府県民税所得割
臨時交付金</t>
  </si>
  <si>
    <t>令　和　元　年　度</t>
  </si>
  <si>
    <t>環境性能割交付金</t>
  </si>
  <si>
    <t>平　成　30　年　度</t>
  </si>
  <si>
    <t>令　和　２　年　度</t>
  </si>
  <si>
    <t>平　成　元　年　度</t>
  </si>
  <si>
    <t>平　成　30　年　度</t>
  </si>
  <si>
    <t>法人事業税交付金</t>
  </si>
  <si>
    <t>資料：財政課   注)本市決算書に基づく歳入科目別最終予算額及び決算額</t>
  </si>
  <si>
    <t>２　歳　出　決　算　額　の　推　移</t>
  </si>
  <si>
    <t>歳　 出　 科　 目</t>
  </si>
  <si>
    <t>平　成　30　年　度</t>
  </si>
  <si>
    <t>総額</t>
  </si>
  <si>
    <t>一般会計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</si>
  <si>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</si>
  <si>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</si>
  <si>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</si>
  <si>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</si>
  <si>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</si>
  <si>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</si>
  <si>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</si>
  <si>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</si>
  <si>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</si>
  <si>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</si>
  <si>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</si>
  <si>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</si>
  <si>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</si>
  <si>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特別会計</t>
  </si>
  <si>
    <t>母子父子寡婦福祉資金　　　　貸付事業</t>
  </si>
  <si>
    <t>後期高齢者医療事業特別会計</t>
  </si>
  <si>
    <t>と畜場・市場事業</t>
  </si>
  <si>
    <t>資料：財政課</t>
  </si>
  <si>
    <t>注)本市決算書に基づく歳出科目別最終予算額及び決算額</t>
  </si>
  <si>
    <t xml:space="preserve">（単位：千円） </t>
  </si>
  <si>
    <t>公営企業会計</t>
  </si>
  <si>
    <t>収益的支出</t>
  </si>
  <si>
    <t>資本的支出</t>
  </si>
  <si>
    <t>３　水道事業会計予算、決算の推移</t>
  </si>
  <si>
    <t>区　　　　　　　　分</t>
  </si>
  <si>
    <t>平　　 成　　 29　　 年　　 度</t>
  </si>
  <si>
    <t>平　　 成　　　 30　　 　　年　　 度</t>
  </si>
  <si>
    <t>令　　 和　　 元　 　年　　 度</t>
  </si>
  <si>
    <t>令　　 和　　 ２　 　年　　 度</t>
  </si>
  <si>
    <t>増　　　減</t>
  </si>
  <si>
    <t>最終予算額</t>
  </si>
  <si>
    <t>収益的収入</t>
  </si>
  <si>
    <t>収益的支出</t>
  </si>
  <si>
    <t>資本的収入</t>
  </si>
  <si>
    <t>資本的支出</t>
  </si>
  <si>
    <t>　資料：上下水道総務課</t>
  </si>
  <si>
    <t>４　下水道事業会計予算、決算の推移</t>
  </si>
  <si>
    <t>平　　 成　　 　30　　 　　年　　 度</t>
  </si>
  <si>
    <t xml:space="preserve">21 557 067  </t>
  </si>
  <si>
    <t xml:space="preserve">21 762 156  </t>
  </si>
  <si>
    <t xml:space="preserve"> 205 089  </t>
  </si>
  <si>
    <t xml:space="preserve">19 102 121  </t>
  </si>
  <si>
    <t xml:space="preserve">19 255 029  </t>
  </si>
  <si>
    <t xml:space="preserve"> 152 908  </t>
  </si>
  <si>
    <t xml:space="preserve">13 381 651  </t>
  </si>
  <si>
    <t xml:space="preserve">10 768 653  </t>
  </si>
  <si>
    <t xml:space="preserve">△ 2 612 998  </t>
  </si>
  <si>
    <t xml:space="preserve">22 266 968  </t>
  </si>
  <si>
    <t xml:space="preserve">19 440 745  </t>
  </si>
  <si>
    <t xml:space="preserve">△ 2 826 223  </t>
  </si>
  <si>
    <t>　資料：上下水道総務課</t>
  </si>
  <si>
    <t>　　　　　　　　　　５　起債目的別借入、償還額</t>
  </si>
  <si>
    <t>借　入　額</t>
  </si>
  <si>
    <t>償　還　額</t>
  </si>
  <si>
    <t>末 現 在 高</t>
  </si>
  <si>
    <t>総　　　　　　　　　額</t>
  </si>
  <si>
    <t>一般会計</t>
  </si>
  <si>
    <t>母子父子寡婦福祉資金貸付事業</t>
  </si>
  <si>
    <t>と蓄場・市場事業</t>
  </si>
  <si>
    <t>６　市　　　　　　　　　　債</t>
  </si>
  <si>
    <t>区　　　　　　　分</t>
  </si>
  <si>
    <t>平成 29 年度</t>
  </si>
  <si>
    <t>平成 30 年度</t>
  </si>
  <si>
    <t>令和 元 年度</t>
  </si>
  <si>
    <t>令和 ２ 年度末 現在高</t>
  </si>
  <si>
    <t>金　　　額</t>
  </si>
  <si>
    <t>構 成 比（％）</t>
  </si>
  <si>
    <t>目的別総額</t>
  </si>
  <si>
    <t>総務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</si>
  <si>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</si>
  <si>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</si>
  <si>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</si>
  <si>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</si>
  <si>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</si>
  <si>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</si>
  <si>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</si>
  <si>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</si>
  <si>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</si>
  <si>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</si>
  <si>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</si>
  <si>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</si>
  <si>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特別会計</t>
  </si>
  <si>
    <t>母子父子寡婦福祉資金貸付</t>
  </si>
  <si>
    <t>と蓄場・市場</t>
  </si>
  <si>
    <t>農業集落排水</t>
  </si>
  <si>
    <t>中央卸売市場</t>
  </si>
  <si>
    <t>公共用地</t>
  </si>
  <si>
    <t>駐車場</t>
  </si>
  <si>
    <t>簡易水道</t>
  </si>
  <si>
    <t>病院</t>
  </si>
  <si>
    <t>水道</t>
  </si>
  <si>
    <t>下水道</t>
  </si>
  <si>
    <t>　資料：財政課</t>
  </si>
  <si>
    <t xml:space="preserve">（単位：千円） </t>
  </si>
  <si>
    <t>平成 29 年度</t>
  </si>
  <si>
    <t>平成 30 年度</t>
  </si>
  <si>
    <t>令和 元 年度</t>
  </si>
  <si>
    <t>一般会計借入先別総額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</si>
  <si>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</si>
  <si>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</si>
  <si>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</si>
  <si>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</si>
  <si>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</si>
  <si>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全国市有物件災害共済会</t>
  </si>
  <si>
    <t>市中銀行</t>
  </si>
  <si>
    <t>静岡県</t>
  </si>
  <si>
    <t>地方公務員共済組合連合会</t>
  </si>
  <si>
    <t>都市自治振興協会</t>
  </si>
  <si>
    <t>静岡県市町村振興協会</t>
  </si>
  <si>
    <t>国土交通省（その他）</t>
  </si>
  <si>
    <t>公募債</t>
  </si>
  <si>
    <t>７市有財産</t>
  </si>
  <si>
    <t>区　　　　　　　　　　分</t>
  </si>
  <si>
    <t>平成 28 年度</t>
  </si>
  <si>
    <t>令和 ２ 年度</t>
  </si>
  <si>
    <t>土地</t>
  </si>
  <si>
    <t>（㎡）</t>
  </si>
  <si>
    <t>公用財産</t>
  </si>
  <si>
    <t>公共用財産</t>
  </si>
  <si>
    <t>山林</t>
  </si>
  <si>
    <t>普通財産</t>
  </si>
  <si>
    <t>公営企業用財産</t>
  </si>
  <si>
    <t>計</t>
  </si>
  <si>
    <t>建物</t>
  </si>
  <si>
    <t>基金</t>
  </si>
  <si>
    <t>（千円・㎡）</t>
  </si>
  <si>
    <t>国民健康保険高額療養費
及び出産費貸付基金</t>
  </si>
  <si>
    <t>土地開発基金</t>
  </si>
  <si>
    <t>津波対策事業基金</t>
  </si>
  <si>
    <t>緊急地震対策基金</t>
  </si>
  <si>
    <t>ふるさと北遠振興基金</t>
  </si>
  <si>
    <t>旧春野地域自治区
水窪ダム取水工事補償基金</t>
  </si>
  <si>
    <t>職員退職手当基金</t>
  </si>
  <si>
    <t>天竜浜名湖鉄道経営助成基金</t>
  </si>
  <si>
    <t>市民協働推進基金</t>
  </si>
  <si>
    <t>財政調整基金</t>
  </si>
  <si>
    <t>減債基金</t>
  </si>
  <si>
    <t>庁舎整備基金</t>
  </si>
  <si>
    <t>旧天竜地域自治区
ふるさとづくり事業基金</t>
  </si>
  <si>
    <t>過疎地域自立促進事業基金</t>
  </si>
  <si>
    <t>地域振興等基金</t>
  </si>
  <si>
    <t>文化振興基金</t>
  </si>
  <si>
    <t>スポーツ施設整備基金</t>
  </si>
  <si>
    <t>新エネルギー等活用推進基金</t>
  </si>
  <si>
    <t>友愛の福祉基金</t>
  </si>
  <si>
    <t>交通遺児等福祉事業基金</t>
  </si>
  <si>
    <t>医療振興基金</t>
  </si>
  <si>
    <t>墓園基金</t>
  </si>
  <si>
    <t>　資料：アセットマネジメント推進課</t>
  </si>
  <si>
    <t>一般廃棄物処理施設整備事業基金</t>
  </si>
  <si>
    <t>森林環境基金</t>
  </si>
  <si>
    <t>ふるさと・水と土基金</t>
  </si>
  <si>
    <t>観光施設整備基金</t>
  </si>
  <si>
    <t>商工業振興施設整備基金</t>
  </si>
  <si>
    <t>動物園施設整備基金</t>
  </si>
  <si>
    <t>花と緑の基金</t>
  </si>
  <si>
    <t>学校教育振興基金</t>
  </si>
  <si>
    <t>教育文化奨励基金</t>
  </si>
  <si>
    <t>社会教育振興基金</t>
  </si>
  <si>
    <t>美術館資料購入基金</t>
  </si>
  <si>
    <t>国際児童年記念児童文庫基金</t>
  </si>
  <si>
    <t>資産管理基金</t>
  </si>
  <si>
    <t>国民健康保険事業基金</t>
  </si>
  <si>
    <t>介護給付費準備基金</t>
  </si>
  <si>
    <t>中央卸売市場施設整備基金</t>
  </si>
  <si>
    <t>育英事業基金</t>
  </si>
  <si>
    <t>学童等災害共済事業基金</t>
  </si>
  <si>
    <t>小型自動車競走事業基金</t>
  </si>
  <si>
    <t>駐車場事業基金</t>
  </si>
  <si>
    <t>横山町簡易水道事業基金</t>
  </si>
  <si>
    <t>月簡易水道事業基金</t>
  </si>
  <si>
    <t>渡ケ島簡易水道事業基金</t>
  </si>
  <si>
    <t>龍山町西川地区簡易水道事業基金</t>
  </si>
  <si>
    <t>龍山町中島地区簡易水道事業基金</t>
  </si>
  <si>
    <t>龍山町生島地区簡易水道事業基金</t>
  </si>
  <si>
    <t>土地開発基金土地</t>
  </si>
  <si>
    <t>（㎡・㎥）</t>
  </si>
  <si>
    <t>所有分</t>
  </si>
  <si>
    <t>分収分</t>
  </si>
  <si>
    <t>計</t>
  </si>
  <si>
    <t>立木の推定蓄積量</t>
  </si>
  <si>
    <t>有価証券</t>
  </si>
  <si>
    <t>（千円）</t>
  </si>
  <si>
    <t>一般財産</t>
  </si>
  <si>
    <t>企業用財産</t>
  </si>
  <si>
    <t>７市有財産(つづき)</t>
  </si>
  <si>
    <t>平成 28 年度</t>
  </si>
  <si>
    <t>平成 29 年度</t>
  </si>
  <si>
    <t>平成 30 年度</t>
  </si>
  <si>
    <t>出資による権利</t>
  </si>
  <si>
    <t>静岡県農業信用基金協会出資金</t>
  </si>
  <si>
    <t>静岡県住宅供給公社出資金</t>
  </si>
  <si>
    <t>静岡県畜産協会出資金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</si>
  <si>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</si>
  <si>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</si>
  <si>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</si>
  <si>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</si>
  <si>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静岡県学校給食会出捐金</t>
  </si>
  <si>
    <t>浜松市土地開発公社出資金</t>
  </si>
  <si>
    <t>浜松市清掃公社出捐金</t>
  </si>
  <si>
    <t>浜松市花みどり振興財団出捐金</t>
  </si>
  <si>
    <t>浜松家内労働福祉センター出捐金</t>
  </si>
  <si>
    <t>浜松市医療公社出捐金</t>
  </si>
  <si>
    <t>浜松交響楽団出捐金</t>
  </si>
  <si>
    <t>静岡県勤労者信用基金協会出捐金</t>
  </si>
  <si>
    <t>静岡県青少年会館出捐金</t>
  </si>
  <si>
    <t>浜松市体育協会出捐金</t>
  </si>
  <si>
    <t>浜名湖総合環境財団出捐金</t>
  </si>
  <si>
    <t>浜松地域イノベーション推進機構
出捐金</t>
  </si>
  <si>
    <t>静岡県文化財団出捐金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</si>
  <si>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</si>
  <si>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</si>
  <si>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</si>
  <si>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</si>
  <si>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</si>
  <si>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</si>
  <si>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</si>
  <si>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</si>
  <si>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</si>
  <si>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浜松市文化振興財団出捐金</t>
  </si>
  <si>
    <t>静岡県暴力追放運動推進ｾﾝﾀｰ
出捐金</t>
  </si>
  <si>
    <t>しずおか健康長寿財団出捐金</t>
  </si>
  <si>
    <t>静岡県山林協会森林整備担い手
基金出捐金</t>
  </si>
  <si>
    <t>浜松まちづくり公社出捐金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</si>
  <si>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</si>
  <si>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</si>
  <si>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</si>
  <si>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</si>
  <si>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</si>
  <si>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</si>
  <si>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</si>
  <si>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</si>
  <si>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</si>
  <si>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</si>
  <si>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</si>
  <si>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</si>
  <si>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</si>
  <si>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地方公共団体情報システム機構
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</si>
  <si>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</si>
  <si>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</si>
  <si>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</si>
  <si>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</si>
  <si>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</si>
  <si>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株式会社浜松新電力出資金</t>
  </si>
  <si>
    <t>８　市　　　　　　　　税</t>
  </si>
  <si>
    <t xml:space="preserve">（単位：千円・％） </t>
  </si>
  <si>
    <t>年　　　度</t>
  </si>
  <si>
    <t>市税総額</t>
  </si>
  <si>
    <t>普</t>
  </si>
  <si>
    <t>通</t>
  </si>
  <si>
    <t>税</t>
  </si>
  <si>
    <t>目　　　　　的　　　　　税</t>
  </si>
  <si>
    <t>（ 参　考 ）
県　民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</si>
  <si>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</si>
  <si>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</si>
  <si>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</si>
  <si>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</si>
  <si>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</si>
  <si>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</si>
  <si>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</si>
  <si>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</si>
  <si>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</si>
  <si>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</si>
  <si>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</si>
  <si>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</si>
  <si>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</si>
  <si>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</si>
  <si>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</si>
  <si>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</si>
  <si>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平 成 28 年 度</t>
  </si>
  <si>
    <t xml:space="preserve">    現 年 課 税</t>
  </si>
  <si>
    <t xml:space="preserve">    滞 納 繰 越</t>
  </si>
  <si>
    <t xml:space="preserve"> 平 成 29 年 度</t>
  </si>
  <si>
    <t xml:space="preserve"> 平 成 30 年 度</t>
  </si>
  <si>
    <t xml:space="preserve"> 令 和 元 年 度</t>
  </si>
  <si>
    <t xml:space="preserve"> 令 和 ２ 年 度</t>
  </si>
  <si>
    <t>収</t>
  </si>
  <si>
    <t>入　　</t>
  </si>
  <si>
    <t xml:space="preserve"> 平 成 28 年 度</t>
  </si>
  <si>
    <t xml:space="preserve"> 平 成 29 年 度</t>
  </si>
  <si>
    <t xml:space="preserve"> 平 成 30 年 度</t>
  </si>
  <si>
    <t>率　</t>
  </si>
  <si>
    <t>資料：税務総務課</t>
  </si>
  <si>
    <t>注)収入率 ＝ 収入額 ／ 調定額</t>
  </si>
  <si>
    <t>９　県　　　　　　　　税</t>
  </si>
  <si>
    <t xml:space="preserve">（単位：千円・％） </t>
  </si>
  <si>
    <t>県税総額</t>
  </si>
  <si>
    <t>県　　　　　　民　　　　　　税</t>
  </si>
  <si>
    <t>事　　　　業　　　　税</t>
  </si>
  <si>
    <t>不動産
取得税</t>
  </si>
  <si>
    <t>ゴルフ場
利用税</t>
  </si>
  <si>
    <t>特別地方
消費税</t>
  </si>
  <si>
    <t>鉱区税</t>
  </si>
  <si>
    <t>自　動　車　税</t>
  </si>
  <si>
    <t>自動車
取得税</t>
  </si>
  <si>
    <t>軽油引取税</t>
  </si>
  <si>
    <t>狩  猟  税</t>
  </si>
  <si>
    <t>総　　額</t>
  </si>
  <si>
    <t>法　　人</t>
  </si>
  <si>
    <t>個　　人</t>
  </si>
  <si>
    <t>利 子 割</t>
  </si>
  <si>
    <t>種別割</t>
  </si>
  <si>
    <t>環境性能割</t>
  </si>
  <si>
    <t>　調</t>
  </si>
  <si>
    <t>定</t>
  </si>
  <si>
    <t>額</t>
  </si>
  <si>
    <t>令和 元 年度</t>
  </si>
  <si>
    <t>現年度</t>
  </si>
  <si>
    <t>滞納繰越</t>
  </si>
  <si>
    <t>令和 ２ 年度</t>
  </si>
  <si>
    <t>　収</t>
  </si>
  <si>
    <t>入</t>
  </si>
  <si>
    <t>率</t>
  </si>
  <si>
    <t>資料：浜松財務事務所（管内）</t>
  </si>
  <si>
    <t>注1)収入率 ＝ 収入額 ／ 調定額</t>
  </si>
  <si>
    <t>　2)目的税は狩猟税のみ。</t>
  </si>
  <si>
    <t>　3)平成26年1月1日からの財務事務の集約化に伴い、磐田財務事務所管内の一部課税／徴収業務が集約された。</t>
  </si>
  <si>
    <t>　4)「自動車税」は、令和元年10月１日から「自動車税種別割」となった。</t>
  </si>
  <si>
    <t>　5)「自動車取得税」は令和元年９月30日に廃止され、令和元年10月１日から「自動車税環境性能割」が創設</t>
  </si>
  <si>
    <t>　　　された。</t>
  </si>
  <si>
    <t>10　所　得　別　確　定　申　告　状　況</t>
  </si>
  <si>
    <t xml:space="preserve">（単位：人・千円） </t>
  </si>
  <si>
    <t>年次</t>
  </si>
  <si>
    <t>人員</t>
  </si>
  <si>
    <t>所　得　金　額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</si>
  <si>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</si>
  <si>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</si>
  <si>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</si>
  <si>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</si>
  <si>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</si>
  <si>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人　員</t>
  </si>
  <si>
    <t>所  得  金  額</t>
  </si>
  <si>
    <t>所得金額</t>
  </si>
  <si>
    <t>所得金額</t>
  </si>
  <si>
    <t>所　得　金　額</t>
  </si>
  <si>
    <t>平成 27 年</t>
  </si>
  <si>
    <t>　28</t>
  </si>
  <si>
    <t>　29</t>
  </si>
  <si>
    <t>　30</t>
  </si>
  <si>
    <t>令和 元 年</t>
  </si>
  <si>
    <t>　資料：名古屋国税局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</si>
  <si>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</si>
  <si>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</si>
  <si>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</si>
  <si>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</si>
  <si>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</si>
  <si>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
（％）</t>
  </si>
  <si>
    <t>平成 27 年度</t>
  </si>
  <si>
    <t>平成 28 年度</t>
  </si>
  <si>
    <t>平成 29 年度</t>
  </si>
  <si>
    <t>平成 30 年度</t>
  </si>
  <si>
    <t>令　和　元　年　度</t>
  </si>
  <si>
    <t>平成 28 年度</t>
  </si>
  <si>
    <t>平成 29 年度</t>
  </si>
  <si>
    <t>平成 30 年度</t>
  </si>
  <si>
    <t>令和 元 年度
（Ｂ）</t>
  </si>
  <si>
    <t>金額（Ａ）</t>
  </si>
  <si>
    <t>構成比（％）</t>
  </si>
  <si>
    <t>総　　　額</t>
  </si>
  <si>
    <t>源泉所得税</t>
  </si>
  <si>
    <t>申告所得税</t>
  </si>
  <si>
    <t>法人税</t>
  </si>
  <si>
    <t>相続税</t>
  </si>
  <si>
    <t>その他の直接税</t>
  </si>
  <si>
    <t>消費税</t>
  </si>
  <si>
    <t>消費税及び
地方消費税</t>
  </si>
  <si>
    <t>酒税</t>
  </si>
  <si>
    <t xml:space="preserve">x </t>
  </si>
  <si>
    <t xml:space="preserve">x </t>
  </si>
  <si>
    <t>x</t>
  </si>
  <si>
    <t xml:space="preserve">x   </t>
  </si>
  <si>
    <t>印紙収入</t>
  </si>
  <si>
    <t>その他の間接税</t>
  </si>
  <si>
    <t>その他</t>
  </si>
  <si>
    <t>　資料：名古屋国税局</t>
  </si>
  <si>
    <t>水道事業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</si>
</sst>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,##0_ "/>
    <numFmt numFmtId="208" formatCode="#\ ###\ ##0\ \ ;&quot;△&quot;#\ ###\ ##0\ \ ;#\-\ \ "/>
    <numFmt numFmtId="209" formatCode="#\ ###\ ##0\ \ ;&quot;△&quot;#\ ###\ ##0\ \ ;#\-\ \ \ "/>
    <numFmt numFmtId="210" formatCode="#,##0_);[Red]\(#,##0\)"/>
    <numFmt numFmtId="211" formatCode="#\ ###\ ##0\ \ ;&quot;△ &quot;#\ ###\ ##0\ \ ;#\-\ \ \ \ "/>
    <numFmt numFmtId="212" formatCode="#\ ###\ ##0\ \ ;&quot;△ &quot;#\ ###\ ##0\ \ ;#\-\ \ \-\ \ "/>
    <numFmt numFmtId="213" formatCode="#\ ###\ ##0\ ;;#\-\ \ \ "/>
    <numFmt numFmtId="214" formatCode="#\ ###\ ##0\ \ ;&quot;△ &quot;#\ ###\ ##0\ \ ;#\-\ \ \ "/>
    <numFmt numFmtId="215" formatCode="0.0000%"/>
    <numFmt numFmtId="216" formatCode="0.00_ "/>
    <numFmt numFmtId="217" formatCode="###\ ###\ ##0;;#\-"/>
    <numFmt numFmtId="218" formatCode="##0.00;;#\-"/>
    <numFmt numFmtId="219" formatCode="#\ ###\ ##0\ \ ;;#\-\ \ \ "/>
    <numFmt numFmtId="220" formatCode="#\ ###\ ##0;;\ #\-\ \ \ \ "/>
    <numFmt numFmtId="221" formatCode="###\ ###\ ##0\ ;;###\ \ \-\ "/>
    <numFmt numFmtId="222" formatCode="###\ ###\ ##0\ ;;###\ \ \-"/>
    <numFmt numFmtId="223" formatCode="##0.0\ \ \ ;;\-\ \ \ \ \ \ "/>
    <numFmt numFmtId="224" formatCode="##0.0\ \ \ ;;\-\ \ \ "/>
    <numFmt numFmtId="225" formatCode="0.0\ \ \ "/>
    <numFmt numFmtId="226" formatCode="#\ ###\ ##0\ \ ;;#\-\ "/>
    <numFmt numFmtId="227" formatCode="#,##0.0_);[Red]\(#,##0.0\)"/>
  </numFmts>
  <fonts count="8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name val="ＦＡ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sz val="9"/>
      <name val="ＦＡ 明朝"/>
      <family val="3"/>
    </font>
    <font>
      <sz val="9"/>
      <color indexed="8"/>
      <name val="ＦＡ 明朝"/>
      <family val="3"/>
    </font>
    <font>
      <sz val="8.5"/>
      <name val="ＦＡ 明朝"/>
      <family val="1"/>
    </font>
    <font>
      <b/>
      <sz val="9"/>
      <name val="ＦＡ ゴシック"/>
      <family val="3"/>
    </font>
    <font>
      <b/>
      <sz val="11"/>
      <name val="ＭＳ ゴシック"/>
      <family val="3"/>
    </font>
    <font>
      <b/>
      <sz val="8.5"/>
      <name val="ＭＳ 明朝"/>
      <family val="1"/>
    </font>
    <font>
      <b/>
      <sz val="16"/>
      <name val="ＭＳ 明朝"/>
      <family val="1"/>
    </font>
    <font>
      <sz val="8.9"/>
      <name val="ＭＳ 明朝"/>
      <family val="1"/>
    </font>
    <font>
      <sz val="14"/>
      <name val="ＭＳ ゴシック"/>
      <family val="3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color indexed="10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ゴシック"/>
      <family val="3"/>
    </font>
    <font>
      <b/>
      <sz val="8.5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.5"/>
      <color indexed="8"/>
      <name val="ＭＳ 明朝"/>
      <family val="1"/>
    </font>
    <font>
      <sz val="8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10"/>
      <name val="ＦＡ 明朝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4" fillId="0" borderId="0" xfId="64" applyFont="1" applyFill="1" applyBorder="1" applyAlignment="1" applyProtection="1">
      <alignment vertical="top"/>
      <protection/>
    </xf>
    <xf numFmtId="49" fontId="1" fillId="0" borderId="0" xfId="64" applyNumberFormat="1" applyFont="1" applyFill="1" applyAlignment="1" applyProtection="1">
      <alignment horizontal="center"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7" fillId="0" borderId="0" xfId="64" applyFont="1" applyFill="1" applyAlignment="1" applyProtection="1">
      <alignment horizontal="center" vertical="top"/>
      <protection/>
    </xf>
    <xf numFmtId="0" fontId="12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vertical="center"/>
      <protection/>
    </xf>
    <xf numFmtId="49" fontId="1" fillId="0" borderId="10" xfId="64" applyNumberFormat="1" applyFont="1" applyFill="1" applyBorder="1" applyProtection="1">
      <alignment/>
      <protection/>
    </xf>
    <xf numFmtId="0" fontId="1" fillId="0" borderId="10" xfId="64" applyFont="1" applyFill="1" applyBorder="1" applyProtection="1">
      <alignment/>
      <protection/>
    </xf>
    <xf numFmtId="0" fontId="7" fillId="0" borderId="10" xfId="64" applyFont="1" applyFill="1" applyBorder="1" applyProtection="1">
      <alignment/>
      <protection/>
    </xf>
    <xf numFmtId="49" fontId="1" fillId="0" borderId="0" xfId="64" applyNumberFormat="1" applyFont="1" applyFill="1" applyAlignment="1" applyProtection="1">
      <alignment vertical="center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49" fontId="1" fillId="0" borderId="12" xfId="64" applyNumberFormat="1" applyFont="1" applyFill="1" applyBorder="1" applyAlignment="1" applyProtection="1">
      <alignment horizontal="centerContinuous" vertical="center"/>
      <protection/>
    </xf>
    <xf numFmtId="49" fontId="7" fillId="0" borderId="12" xfId="64" applyNumberFormat="1" applyFont="1" applyFill="1" applyBorder="1" applyAlignment="1" applyProtection="1">
      <alignment horizontal="centerContinuous" vertical="center"/>
      <protection/>
    </xf>
    <xf numFmtId="49" fontId="7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13" xfId="64" applyNumberFormat="1" applyFont="1" applyFill="1" applyBorder="1" applyAlignment="1" applyProtection="1">
      <alignment horizontal="left" indent="1"/>
      <protection/>
    </xf>
    <xf numFmtId="49" fontId="1" fillId="0" borderId="13" xfId="64" applyNumberFormat="1" applyFont="1" applyFill="1" applyBorder="1" applyAlignment="1" applyProtection="1">
      <alignment/>
      <protection/>
    </xf>
    <xf numFmtId="49" fontId="8" fillId="0" borderId="13" xfId="64" applyNumberFormat="1" applyFont="1" applyFill="1" applyBorder="1" applyAlignment="1" applyProtection="1">
      <alignment/>
      <protection/>
    </xf>
    <xf numFmtId="0" fontId="8" fillId="0" borderId="13" xfId="64" applyFont="1" applyFill="1" applyBorder="1" applyAlignment="1" applyProtection="1">
      <alignment/>
      <protection/>
    </xf>
    <xf numFmtId="0" fontId="13" fillId="0" borderId="13" xfId="64" applyFont="1" applyFill="1" applyBorder="1" applyAlignment="1" applyProtection="1">
      <alignment/>
      <protection/>
    </xf>
    <xf numFmtId="0" fontId="8" fillId="0" borderId="0" xfId="64" applyFont="1" applyFill="1" applyAlignment="1" applyProtection="1">
      <alignment/>
      <protection/>
    </xf>
    <xf numFmtId="0" fontId="1" fillId="0" borderId="0" xfId="64" applyFont="1" applyFill="1" applyBorder="1" applyAlignment="1" applyProtection="1">
      <alignment horizontal="left" indent="1"/>
      <protection/>
    </xf>
    <xf numFmtId="49" fontId="1" fillId="0" borderId="0" xfId="64" applyNumberFormat="1" applyFont="1" applyFill="1" applyBorder="1" applyAlignment="1" applyProtection="1">
      <alignment horizontal="center" vertical="top"/>
      <protection/>
    </xf>
    <xf numFmtId="0" fontId="1" fillId="0" borderId="0" xfId="64" applyFont="1" applyFill="1" applyBorder="1" applyAlignment="1" applyProtection="1">
      <alignment horizontal="center" vertical="top"/>
      <protection/>
    </xf>
    <xf numFmtId="0" fontId="7" fillId="0" borderId="0" xfId="64" applyFont="1" applyFill="1" applyBorder="1" applyAlignment="1" applyProtection="1">
      <alignment horizontal="center" vertical="top"/>
      <protection/>
    </xf>
    <xf numFmtId="0" fontId="12" fillId="0" borderId="0" xfId="64" applyFont="1" applyFill="1" applyBorder="1" applyAlignment="1" applyProtection="1">
      <alignment horizontal="right" vertical="top"/>
      <protection/>
    </xf>
    <xf numFmtId="49" fontId="6" fillId="0" borderId="0" xfId="64" applyNumberFormat="1" applyFont="1" applyFill="1" applyBorder="1" applyAlignment="1" applyProtection="1">
      <alignment/>
      <protection/>
    </xf>
    <xf numFmtId="49" fontId="1" fillId="0" borderId="0" xfId="64" applyNumberFormat="1" applyFont="1" applyFill="1" applyBorder="1" applyAlignment="1" applyProtection="1">
      <alignment/>
      <protection/>
    </xf>
    <xf numFmtId="0" fontId="1" fillId="0" borderId="0" xfId="64" applyFont="1" applyFill="1" applyBorder="1" applyAlignment="1" applyProtection="1">
      <alignment/>
      <protection/>
    </xf>
    <xf numFmtId="0" fontId="7" fillId="0" borderId="0" xfId="64" applyFont="1" applyFill="1" applyBorder="1" applyAlignment="1" applyProtection="1">
      <alignment/>
      <protection/>
    </xf>
    <xf numFmtId="0" fontId="1" fillId="0" borderId="10" xfId="64" applyFont="1" applyFill="1" applyBorder="1" applyAlignment="1" applyProtection="1">
      <alignment horizontal="right" vertical="center"/>
      <protection/>
    </xf>
    <xf numFmtId="49" fontId="8" fillId="0" borderId="0" xfId="64" applyNumberFormat="1" applyFont="1" applyFill="1" applyBorder="1" applyAlignment="1" applyProtection="1">
      <alignment/>
      <protection/>
    </xf>
    <xf numFmtId="49" fontId="8" fillId="0" borderId="0" xfId="64" applyNumberFormat="1" applyFont="1" applyFill="1" applyAlignment="1" applyProtection="1">
      <alignment/>
      <protection/>
    </xf>
    <xf numFmtId="0" fontId="13" fillId="0" borderId="0" xfId="64" applyFont="1" applyFill="1" applyAlignment="1" applyProtection="1">
      <alignment/>
      <protection/>
    </xf>
    <xf numFmtId="49" fontId="9" fillId="0" borderId="0" xfId="64" applyNumberFormat="1" applyFont="1" applyFill="1" applyAlignment="1" applyProtection="1">
      <alignment vertical="center"/>
      <protection/>
    </xf>
    <xf numFmtId="49" fontId="9" fillId="0" borderId="0" xfId="64" applyNumberFormat="1" applyFont="1" applyFill="1" applyBorder="1" applyAlignment="1" applyProtection="1">
      <alignment vertical="center"/>
      <protection/>
    </xf>
    <xf numFmtId="0" fontId="9" fillId="0" borderId="0" xfId="64" applyFont="1" applyFill="1" applyAlignment="1" applyProtection="1">
      <alignment vertical="center"/>
      <protection/>
    </xf>
    <xf numFmtId="0" fontId="14" fillId="0" borderId="0" xfId="64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horizontal="right" vertical="center"/>
      <protection/>
    </xf>
    <xf numFmtId="49" fontId="1" fillId="0" borderId="14" xfId="49" applyNumberFormat="1" applyFont="1" applyFill="1" applyBorder="1" applyAlignment="1" applyProtection="1">
      <alignment vertical="center"/>
      <protection/>
    </xf>
    <xf numFmtId="186" fontId="1" fillId="0" borderId="0" xfId="49" applyNumberFormat="1" applyFont="1" applyFill="1" applyAlignment="1" applyProtection="1">
      <alignment vertical="center"/>
      <protection/>
    </xf>
    <xf numFmtId="186" fontId="7" fillId="0" borderId="0" xfId="49" applyNumberFormat="1" applyFont="1" applyFill="1" applyAlignment="1" applyProtection="1">
      <alignment vertical="center"/>
      <protection/>
    </xf>
    <xf numFmtId="49" fontId="7" fillId="0" borderId="14" xfId="49" applyNumberFormat="1" applyFont="1" applyFill="1" applyBorder="1" applyAlignment="1" applyProtection="1">
      <alignment vertical="center"/>
      <protection/>
    </xf>
    <xf numFmtId="186" fontId="7" fillId="0" borderId="0" xfId="49" applyNumberFormat="1" applyFont="1" applyFill="1" applyBorder="1" applyAlignment="1" applyProtection="1">
      <alignment vertical="center"/>
      <protection/>
    </xf>
    <xf numFmtId="0" fontId="15" fillId="0" borderId="0" xfId="64" applyFont="1" applyFill="1" applyAlignment="1" applyProtection="1">
      <alignment vertical="top"/>
      <protection/>
    </xf>
    <xf numFmtId="49" fontId="16" fillId="0" borderId="0" xfId="49" applyNumberFormat="1" applyFont="1" applyFill="1" applyAlignment="1" applyProtection="1">
      <alignment horizontal="distributed" vertical="center"/>
      <protection/>
    </xf>
    <xf numFmtId="49" fontId="16" fillId="0" borderId="14" xfId="49" applyNumberFormat="1" applyFont="1" applyFill="1" applyBorder="1" applyAlignment="1" applyProtection="1">
      <alignment vertical="center"/>
      <protection/>
    </xf>
    <xf numFmtId="38" fontId="16" fillId="0" borderId="0" xfId="49" applyFont="1" applyFill="1" applyAlignment="1" applyProtection="1">
      <alignment vertical="center"/>
      <protection/>
    </xf>
    <xf numFmtId="186" fontId="16" fillId="0" borderId="0" xfId="49" applyNumberFormat="1" applyFont="1" applyFill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15" fillId="0" borderId="0" xfId="64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186" fontId="1" fillId="0" borderId="0" xfId="49" applyNumberFormat="1" applyFont="1" applyFill="1" applyBorder="1" applyAlignment="1" applyProtection="1">
      <alignment vertical="center"/>
      <protection/>
    </xf>
    <xf numFmtId="49" fontId="1" fillId="0" borderId="0" xfId="49" applyNumberFormat="1" applyFont="1" applyFill="1" applyBorder="1" applyAlignment="1" applyProtection="1">
      <alignment vertical="center"/>
      <protection/>
    </xf>
    <xf numFmtId="186" fontId="1" fillId="0" borderId="0" xfId="64" applyNumberFormat="1" applyFont="1" applyFill="1" applyAlignment="1" applyProtection="1">
      <alignment vertical="center"/>
      <protection/>
    </xf>
    <xf numFmtId="186" fontId="1" fillId="0" borderId="0" xfId="49" applyNumberFormat="1" applyFont="1" applyFill="1" applyBorder="1" applyAlignment="1" applyProtection="1">
      <alignment horizontal="right" vertical="center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49" fontId="1" fillId="0" borderId="0" xfId="49" applyNumberFormat="1" applyFont="1" applyFill="1" applyBorder="1" applyAlignment="1" applyProtection="1">
      <alignment vertical="top"/>
      <protection/>
    </xf>
    <xf numFmtId="49" fontId="1" fillId="0" borderId="0" xfId="49" applyNumberFormat="1" applyFont="1" applyFill="1" applyBorder="1" applyAlignment="1" applyProtection="1">
      <alignment/>
      <protection/>
    </xf>
    <xf numFmtId="49" fontId="1" fillId="0" borderId="15" xfId="49" applyNumberFormat="1" applyFont="1" applyFill="1" applyBorder="1" applyAlignment="1" applyProtection="1">
      <alignment vertical="center"/>
      <protection/>
    </xf>
    <xf numFmtId="186" fontId="1" fillId="0" borderId="0" xfId="49" applyNumberFormat="1" applyFont="1" applyFill="1" applyBorder="1" applyAlignment="1" applyProtection="1">
      <alignment vertical="center"/>
      <protection locked="0"/>
    </xf>
    <xf numFmtId="186" fontId="15" fillId="0" borderId="0" xfId="49" applyNumberFormat="1" applyFont="1" applyFill="1" applyBorder="1" applyAlignment="1" applyProtection="1">
      <alignment vertical="center"/>
      <protection locked="0"/>
    </xf>
    <xf numFmtId="186" fontId="7" fillId="0" borderId="0" xfId="49" applyNumberFormat="1" applyFont="1" applyFill="1" applyBorder="1" applyAlignment="1" applyProtection="1">
      <alignment vertical="center"/>
      <protection locked="0"/>
    </xf>
    <xf numFmtId="49" fontId="1" fillId="0" borderId="0" xfId="49" applyNumberFormat="1" applyFont="1" applyFill="1" applyBorder="1" applyAlignment="1" applyProtection="1">
      <alignment horizontal="right" vertical="center"/>
      <protection/>
    </xf>
    <xf numFmtId="38" fontId="16" fillId="0" borderId="0" xfId="49" applyFont="1" applyFill="1" applyBorder="1" applyAlignment="1" applyProtection="1">
      <alignment vertical="center"/>
      <protection locked="0"/>
    </xf>
    <xf numFmtId="38" fontId="1" fillId="0" borderId="0" xfId="49" applyFont="1" applyFill="1" applyBorder="1" applyAlignment="1" applyProtection="1">
      <alignment vertical="center"/>
      <protection locked="0"/>
    </xf>
    <xf numFmtId="0" fontId="7" fillId="0" borderId="0" xfId="64" applyFont="1" applyFill="1" applyAlignment="1" applyProtection="1">
      <alignment vertical="top"/>
      <protection/>
    </xf>
    <xf numFmtId="49" fontId="1" fillId="0" borderId="0" xfId="49" applyNumberFormat="1" applyFont="1" applyFill="1" applyBorder="1" applyAlignment="1" applyProtection="1">
      <alignment horizontal="distributed" vertical="top"/>
      <protection/>
    </xf>
    <xf numFmtId="49" fontId="1" fillId="0" borderId="10" xfId="49" applyNumberFormat="1" applyFont="1" applyFill="1" applyBorder="1" applyAlignment="1" applyProtection="1">
      <alignment vertical="center"/>
      <protection/>
    </xf>
    <xf numFmtId="49" fontId="1" fillId="0" borderId="10" xfId="49" applyNumberFormat="1" applyFont="1" applyFill="1" applyBorder="1" applyAlignment="1" applyProtection="1">
      <alignment horizontal="right" vertical="center"/>
      <protection/>
    </xf>
    <xf numFmtId="186" fontId="15" fillId="0" borderId="10" xfId="49" applyNumberFormat="1" applyFont="1" applyFill="1" applyBorder="1" applyAlignment="1" applyProtection="1">
      <alignment vertical="center"/>
      <protection locked="0"/>
    </xf>
    <xf numFmtId="186" fontId="1" fillId="0" borderId="10" xfId="49" applyNumberFormat="1" applyFont="1" applyFill="1" applyBorder="1" applyAlignment="1" applyProtection="1">
      <alignment vertical="center"/>
      <protection locked="0"/>
    </xf>
    <xf numFmtId="186" fontId="7" fillId="0" borderId="10" xfId="49" applyNumberFormat="1" applyFont="1" applyFill="1" applyBorder="1" applyAlignment="1" applyProtection="1">
      <alignment vertical="center"/>
      <protection locked="0"/>
    </xf>
    <xf numFmtId="49" fontId="9" fillId="0" borderId="0" xfId="49" applyNumberFormat="1" applyFont="1" applyFill="1" applyBorder="1" applyAlignment="1" applyProtection="1">
      <alignment horizontal="distributed" vertical="center"/>
      <protection/>
    </xf>
    <xf numFmtId="0" fontId="4" fillId="0" borderId="0" xfId="65" applyFont="1" applyFill="1" applyBorder="1" applyAlignment="1" applyProtection="1">
      <alignment vertical="top"/>
      <protection/>
    </xf>
    <xf numFmtId="49" fontId="1" fillId="0" borderId="0" xfId="65" applyNumberFormat="1" applyFont="1" applyFill="1" applyAlignment="1" applyProtection="1">
      <alignment horizontal="center" vertical="top"/>
      <protection/>
    </xf>
    <xf numFmtId="0" fontId="1" fillId="0" borderId="0" xfId="65" applyFont="1" applyFill="1" applyAlignment="1" applyProtection="1">
      <alignment horizontal="center" vertical="top"/>
      <protection/>
    </xf>
    <xf numFmtId="49" fontId="4" fillId="0" borderId="0" xfId="65" applyNumberFormat="1" applyFont="1" applyFill="1" applyAlignment="1" applyProtection="1">
      <alignment vertical="top"/>
      <protection/>
    </xf>
    <xf numFmtId="0" fontId="1" fillId="0" borderId="0" xfId="65" applyFont="1" applyFill="1" applyAlignment="1" applyProtection="1">
      <alignment vertical="top"/>
      <protection/>
    </xf>
    <xf numFmtId="0" fontId="2" fillId="0" borderId="0" xfId="65" applyFill="1">
      <alignment/>
      <protection/>
    </xf>
    <xf numFmtId="0" fontId="1" fillId="0" borderId="0" xfId="65" applyFont="1" applyFill="1" applyAlignment="1" applyProtection="1">
      <alignment vertical="center"/>
      <protection/>
    </xf>
    <xf numFmtId="49" fontId="1" fillId="0" borderId="10" xfId="65" applyNumberFormat="1" applyFont="1" applyFill="1" applyBorder="1" applyProtection="1">
      <alignment/>
      <protection/>
    </xf>
    <xf numFmtId="0" fontId="1" fillId="0" borderId="10" xfId="65" applyFont="1" applyFill="1" applyBorder="1" applyProtection="1">
      <alignment/>
      <protection/>
    </xf>
    <xf numFmtId="0" fontId="1" fillId="0" borderId="10" xfId="65" applyFont="1" applyFill="1" applyBorder="1" applyAlignment="1" applyProtection="1">
      <alignment vertical="top"/>
      <protection/>
    </xf>
    <xf numFmtId="49" fontId="1" fillId="0" borderId="0" xfId="65" applyNumberFormat="1" applyFont="1" applyFill="1" applyBorder="1" applyAlignment="1" applyProtection="1">
      <alignment vertical="center"/>
      <protection/>
    </xf>
    <xf numFmtId="49" fontId="19" fillId="0" borderId="0" xfId="49" applyNumberFormat="1" applyFont="1" applyFill="1" applyAlignment="1" applyProtection="1">
      <alignment vertical="center"/>
      <protection/>
    </xf>
    <xf numFmtId="49" fontId="19" fillId="0" borderId="0" xfId="49" applyNumberFormat="1" applyFont="1" applyFill="1" applyAlignment="1" applyProtection="1">
      <alignment horizontal="right" vertical="center"/>
      <protection/>
    </xf>
    <xf numFmtId="49" fontId="19" fillId="0" borderId="14" xfId="49" applyNumberFormat="1" applyFont="1" applyFill="1" applyBorder="1" applyAlignment="1" applyProtection="1">
      <alignment vertical="center"/>
      <protection/>
    </xf>
    <xf numFmtId="186" fontId="20" fillId="0" borderId="0" xfId="49" applyNumberFormat="1" applyFont="1" applyFill="1" applyAlignment="1" applyProtection="1">
      <alignment vertical="center"/>
      <protection/>
    </xf>
    <xf numFmtId="0" fontId="19" fillId="0" borderId="0" xfId="65" applyFont="1" applyFill="1" applyAlignment="1" applyProtection="1">
      <alignment vertical="center"/>
      <protection/>
    </xf>
    <xf numFmtId="49" fontId="21" fillId="0" borderId="0" xfId="65" applyNumberFormat="1" applyFont="1" applyFill="1" applyAlignment="1" applyProtection="1">
      <alignment vertical="center"/>
      <protection/>
    </xf>
    <xf numFmtId="49" fontId="20" fillId="0" borderId="14" xfId="49" applyNumberFormat="1" applyFont="1" applyFill="1" applyBorder="1" applyAlignment="1" applyProtection="1">
      <alignment vertical="center"/>
      <protection/>
    </xf>
    <xf numFmtId="186" fontId="20" fillId="0" borderId="0" xfId="49" applyNumberFormat="1" applyFont="1" applyFill="1" applyBorder="1" applyAlignment="1" applyProtection="1">
      <alignment vertical="center"/>
      <protection/>
    </xf>
    <xf numFmtId="0" fontId="22" fillId="0" borderId="0" xfId="65" applyFont="1" applyFill="1" applyAlignment="1" applyProtection="1">
      <alignment vertical="top"/>
      <protection/>
    </xf>
    <xf numFmtId="49" fontId="20" fillId="0" borderId="0" xfId="49" applyNumberFormat="1" applyFont="1" applyFill="1" applyAlignment="1" applyProtection="1">
      <alignment vertical="center"/>
      <protection/>
    </xf>
    <xf numFmtId="49" fontId="19" fillId="0" borderId="0" xfId="49" applyNumberFormat="1" applyFont="1" applyFill="1" applyAlignment="1" applyProtection="1">
      <alignment horizontal="distributed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/>
      <protection/>
    </xf>
    <xf numFmtId="186" fontId="19" fillId="0" borderId="0" xfId="49" applyNumberFormat="1" applyFont="1" applyFill="1" applyAlignment="1" applyProtection="1">
      <alignment vertical="center"/>
      <protection locked="0"/>
    </xf>
    <xf numFmtId="186" fontId="19" fillId="0" borderId="0" xfId="49" applyNumberFormat="1" applyFont="1" applyFill="1" applyBorder="1" applyAlignment="1" applyProtection="1">
      <alignment vertical="center"/>
      <protection locked="0"/>
    </xf>
    <xf numFmtId="186" fontId="20" fillId="0" borderId="0" xfId="49" applyNumberFormat="1" applyFont="1" applyFill="1" applyBorder="1" applyAlignment="1" applyProtection="1">
      <alignment vertical="center"/>
      <protection locked="0"/>
    </xf>
    <xf numFmtId="49" fontId="19" fillId="0" borderId="0" xfId="49" applyNumberFormat="1" applyFont="1" applyFill="1" applyBorder="1" applyAlignment="1" applyProtection="1">
      <alignment vertical="center"/>
      <protection/>
    </xf>
    <xf numFmtId="186" fontId="23" fillId="0" borderId="0" xfId="49" applyNumberFormat="1" applyFont="1" applyFill="1" applyAlignment="1" applyProtection="1">
      <alignment vertical="center"/>
      <protection locked="0"/>
    </xf>
    <xf numFmtId="0" fontId="19" fillId="0" borderId="0" xfId="65" applyFont="1" applyFill="1" applyAlignment="1" applyProtection="1">
      <alignment vertical="top"/>
      <protection/>
    </xf>
    <xf numFmtId="0" fontId="22" fillId="0" borderId="0" xfId="65" applyFont="1" applyFill="1" applyAlignment="1" applyProtection="1">
      <alignment/>
      <protection/>
    </xf>
    <xf numFmtId="38" fontId="19" fillId="0" borderId="0" xfId="49" applyFont="1" applyFill="1" applyAlignment="1" applyProtection="1">
      <alignment/>
      <protection/>
    </xf>
    <xf numFmtId="49" fontId="8" fillId="0" borderId="0" xfId="49" applyNumberFormat="1" applyFont="1" applyFill="1" applyBorder="1" applyAlignment="1" applyProtection="1">
      <alignment horizontal="distributed" vertical="center" shrinkToFit="1"/>
      <protection/>
    </xf>
    <xf numFmtId="38" fontId="19" fillId="0" borderId="0" xfId="49" applyFont="1" applyFill="1" applyAlignment="1" applyProtection="1">
      <alignment vertical="center"/>
      <protection/>
    </xf>
    <xf numFmtId="38" fontId="19" fillId="0" borderId="0" xfId="49" applyFont="1" applyFill="1" applyAlignment="1" applyProtection="1">
      <alignment vertical="top"/>
      <protection/>
    </xf>
    <xf numFmtId="186" fontId="22" fillId="0" borderId="0" xfId="49" applyNumberFormat="1" applyFont="1" applyFill="1" applyBorder="1" applyAlignment="1" applyProtection="1">
      <alignment vertical="center"/>
      <protection/>
    </xf>
    <xf numFmtId="49" fontId="1" fillId="0" borderId="13" xfId="65" applyNumberFormat="1" applyFont="1" applyFill="1" applyBorder="1" applyAlignment="1" applyProtection="1">
      <alignment horizontal="left" indent="1"/>
      <protection/>
    </xf>
    <xf numFmtId="49" fontId="1" fillId="0" borderId="13" xfId="65" applyNumberFormat="1" applyFont="1" applyFill="1" applyBorder="1" applyAlignment="1" applyProtection="1">
      <alignment/>
      <protection/>
    </xf>
    <xf numFmtId="49" fontId="8" fillId="0" borderId="13" xfId="65" applyNumberFormat="1" applyFont="1" applyFill="1" applyBorder="1" applyAlignment="1" applyProtection="1">
      <alignment/>
      <protection/>
    </xf>
    <xf numFmtId="0" fontId="8" fillId="0" borderId="13" xfId="65" applyFont="1" applyFill="1" applyBorder="1" applyAlignment="1" applyProtection="1">
      <alignment/>
      <protection/>
    </xf>
    <xf numFmtId="0" fontId="13" fillId="0" borderId="13" xfId="65" applyFont="1" applyFill="1" applyBorder="1" applyAlignment="1" applyProtection="1">
      <alignment/>
      <protection/>
    </xf>
    <xf numFmtId="0" fontId="8" fillId="0" borderId="0" xfId="65" applyFont="1" applyFill="1" applyAlignment="1" applyProtection="1">
      <alignment/>
      <protection/>
    </xf>
    <xf numFmtId="49" fontId="1" fillId="0" borderId="0" xfId="65" applyNumberFormat="1" applyFont="1" applyFill="1" applyBorder="1" applyAlignment="1" applyProtection="1">
      <alignment horizontal="left" indent="1"/>
      <protection/>
    </xf>
    <xf numFmtId="49" fontId="1" fillId="0" borderId="0" xfId="65" applyNumberFormat="1" applyFont="1" applyFill="1" applyBorder="1" applyAlignment="1" applyProtection="1">
      <alignment/>
      <protection/>
    </xf>
    <xf numFmtId="49" fontId="8" fillId="0" borderId="0" xfId="65" applyNumberFormat="1" applyFont="1" applyFill="1" applyBorder="1" applyAlignment="1" applyProtection="1">
      <alignment/>
      <protection/>
    </xf>
    <xf numFmtId="0" fontId="8" fillId="0" borderId="0" xfId="65" applyFont="1" applyFill="1" applyBorder="1" applyAlignment="1" applyProtection="1">
      <alignment/>
      <protection/>
    </xf>
    <xf numFmtId="0" fontId="13" fillId="0" borderId="0" xfId="65" applyFont="1" applyFill="1" applyBorder="1" applyAlignment="1" applyProtection="1">
      <alignment/>
      <protection/>
    </xf>
    <xf numFmtId="49" fontId="1" fillId="0" borderId="0" xfId="65" applyNumberFormat="1" applyFont="1" applyFill="1" applyBorder="1" applyAlignment="1" applyProtection="1">
      <alignment horizontal="center" vertical="top"/>
      <protection/>
    </xf>
    <xf numFmtId="0" fontId="1" fillId="0" borderId="0" xfId="65" applyFont="1" applyFill="1" applyBorder="1" applyAlignment="1" applyProtection="1">
      <alignment horizontal="center" vertical="top"/>
      <protection/>
    </xf>
    <xf numFmtId="0" fontId="7" fillId="0" borderId="0" xfId="65" applyFont="1" applyFill="1" applyBorder="1" applyAlignment="1" applyProtection="1">
      <alignment horizontal="center" vertical="top"/>
      <protection/>
    </xf>
    <xf numFmtId="0" fontId="12" fillId="0" borderId="0" xfId="65" applyFont="1" applyFill="1" applyBorder="1" applyAlignment="1" applyProtection="1">
      <alignment horizontal="right" vertical="top"/>
      <protection/>
    </xf>
    <xf numFmtId="49" fontId="6" fillId="0" borderId="0" xfId="65" applyNumberFormat="1" applyFont="1" applyFill="1" applyBorder="1" applyAlignment="1" applyProtection="1">
      <alignment/>
      <protection/>
    </xf>
    <xf numFmtId="0" fontId="1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Alignment="1" applyProtection="1">
      <alignment/>
      <protection/>
    </xf>
    <xf numFmtId="0" fontId="7" fillId="0" borderId="10" xfId="65" applyFont="1" applyFill="1" applyBorder="1" applyProtection="1">
      <alignment/>
      <protection/>
    </xf>
    <xf numFmtId="0" fontId="1" fillId="0" borderId="10" xfId="65" applyFont="1" applyFill="1" applyBorder="1" applyAlignment="1" applyProtection="1">
      <alignment horizontal="right" vertical="center"/>
      <protection/>
    </xf>
    <xf numFmtId="49" fontId="1" fillId="0" borderId="0" xfId="65" applyNumberFormat="1" applyFont="1" applyFill="1" applyAlignment="1" applyProtection="1">
      <alignment vertical="center"/>
      <protection/>
    </xf>
    <xf numFmtId="49" fontId="19" fillId="0" borderId="0" xfId="49" applyNumberFormat="1" applyFont="1" applyFill="1" applyBorder="1" applyAlignment="1" applyProtection="1">
      <alignment horizontal="right" vertical="center"/>
      <protection/>
    </xf>
    <xf numFmtId="186" fontId="19" fillId="0" borderId="0" xfId="49" applyNumberFormat="1" applyFont="1" applyFill="1" applyBorder="1" applyAlignment="1" applyProtection="1">
      <alignment vertical="center"/>
      <protection/>
    </xf>
    <xf numFmtId="0" fontId="2" fillId="0" borderId="14" xfId="65" applyFont="1" applyFill="1" applyBorder="1">
      <alignment/>
      <protection/>
    </xf>
    <xf numFmtId="186" fontId="20" fillId="0" borderId="0" xfId="49" applyNumberFormat="1" applyFont="1" applyFill="1" applyAlignment="1" applyProtection="1">
      <alignment vertical="center"/>
      <protection locked="0"/>
    </xf>
    <xf numFmtId="0" fontId="19" fillId="0" borderId="0" xfId="65" applyFont="1" applyFill="1" applyAlignment="1" applyProtection="1">
      <alignment/>
      <protection/>
    </xf>
    <xf numFmtId="38" fontId="21" fillId="0" borderId="0" xfId="49" applyFont="1" applyFill="1" applyAlignment="1" applyProtection="1">
      <alignment vertical="center"/>
      <protection/>
    </xf>
    <xf numFmtId="49" fontId="19" fillId="0" borderId="10" xfId="49" applyNumberFormat="1" applyFont="1" applyFill="1" applyBorder="1" applyAlignment="1" applyProtection="1">
      <alignment/>
      <protection/>
    </xf>
    <xf numFmtId="49" fontId="19" fillId="0" borderId="10" xfId="49" applyNumberFormat="1" applyFont="1" applyFill="1" applyBorder="1" applyAlignment="1" applyProtection="1">
      <alignment horizontal="right"/>
      <protection/>
    </xf>
    <xf numFmtId="49" fontId="19" fillId="0" borderId="15" xfId="49" applyNumberFormat="1" applyFont="1" applyFill="1" applyBorder="1" applyAlignment="1" applyProtection="1">
      <alignment/>
      <protection/>
    </xf>
    <xf numFmtId="186" fontId="22" fillId="0" borderId="10" xfId="49" applyNumberFormat="1" applyFont="1" applyFill="1" applyBorder="1" applyAlignment="1" applyProtection="1">
      <alignment/>
      <protection/>
    </xf>
    <xf numFmtId="186" fontId="19" fillId="0" borderId="10" xfId="49" applyNumberFormat="1" applyFont="1" applyFill="1" applyBorder="1" applyAlignment="1" applyProtection="1">
      <alignment/>
      <protection/>
    </xf>
    <xf numFmtId="49" fontId="8" fillId="0" borderId="0" xfId="65" applyNumberFormat="1" applyFont="1" applyFill="1" applyAlignment="1" applyProtection="1">
      <alignment/>
      <protection/>
    </xf>
    <xf numFmtId="49" fontId="9" fillId="0" borderId="0" xfId="65" applyNumberFormat="1" applyFont="1" applyFill="1" applyAlignment="1" applyProtection="1">
      <alignment vertical="center"/>
      <protection/>
    </xf>
    <xf numFmtId="49" fontId="9" fillId="0" borderId="0" xfId="65" applyNumberFormat="1" applyFont="1" applyFill="1" applyBorder="1" applyAlignment="1" applyProtection="1">
      <alignment vertical="center"/>
      <protection/>
    </xf>
    <xf numFmtId="0" fontId="9" fillId="0" borderId="0" xfId="65" applyFont="1" applyFill="1" applyAlignment="1" applyProtection="1">
      <alignment vertical="center"/>
      <protection/>
    </xf>
    <xf numFmtId="49" fontId="21" fillId="0" borderId="0" xfId="65" applyNumberFormat="1" applyFont="1" applyFill="1" applyBorder="1" applyAlignment="1" applyProtection="1">
      <alignment vertical="center"/>
      <protection/>
    </xf>
    <xf numFmtId="0" fontId="21" fillId="0" borderId="0" xfId="65" applyFont="1" applyFill="1" applyAlignment="1" applyProtection="1">
      <alignment vertical="center"/>
      <protection/>
    </xf>
    <xf numFmtId="49" fontId="1" fillId="0" borderId="0" xfId="66" applyNumberFormat="1" applyFont="1" applyFill="1" applyAlignment="1" applyProtection="1">
      <alignment horizontal="center" vertical="top"/>
      <protection/>
    </xf>
    <xf numFmtId="0" fontId="1" fillId="0" borderId="0" xfId="66" applyFont="1" applyFill="1" applyAlignment="1" applyProtection="1">
      <alignment horizontal="center" vertical="top"/>
      <protection/>
    </xf>
    <xf numFmtId="187" fontId="1" fillId="0" borderId="0" xfId="66" applyNumberFormat="1" applyFont="1" applyFill="1" applyAlignment="1" applyProtection="1">
      <alignment horizontal="center" vertical="top"/>
      <protection/>
    </xf>
    <xf numFmtId="0" fontId="1" fillId="0" borderId="0" xfId="66" applyFont="1" applyFill="1" applyBorder="1" applyAlignment="1" applyProtection="1">
      <alignment horizontal="center" vertical="top"/>
      <protection/>
    </xf>
    <xf numFmtId="0" fontId="4" fillId="0" borderId="0" xfId="66" applyFont="1" applyFill="1" applyAlignment="1" applyProtection="1">
      <alignment horizontal="right" vertical="top"/>
      <protection/>
    </xf>
    <xf numFmtId="0" fontId="1" fillId="0" borderId="0" xfId="66" applyFont="1" applyFill="1" applyAlignment="1" applyProtection="1">
      <alignment vertical="top"/>
      <protection/>
    </xf>
    <xf numFmtId="0" fontId="25" fillId="0" borderId="0" xfId="66" applyFont="1" applyFill="1" applyAlignment="1" applyProtection="1">
      <alignment vertical="top"/>
      <protection/>
    </xf>
    <xf numFmtId="49" fontId="6" fillId="0" borderId="0" xfId="66" applyNumberFormat="1" applyFont="1" applyFill="1" applyBorder="1" applyAlignment="1" applyProtection="1">
      <alignment horizontal="center"/>
      <protection/>
    </xf>
    <xf numFmtId="49" fontId="6" fillId="0" borderId="0" xfId="66" applyNumberFormat="1" applyFont="1" applyFill="1" applyBorder="1" applyAlignment="1" applyProtection="1">
      <alignment/>
      <protection/>
    </xf>
    <xf numFmtId="0" fontId="1" fillId="0" borderId="0" xfId="66" applyFont="1" applyFill="1" applyAlignment="1" applyProtection="1">
      <alignment/>
      <protection/>
    </xf>
    <xf numFmtId="0" fontId="1" fillId="0" borderId="0" xfId="66" applyFont="1" applyFill="1" applyAlignment="1" applyProtection="1">
      <alignment vertical="center"/>
      <protection/>
    </xf>
    <xf numFmtId="0" fontId="25" fillId="0" borderId="0" xfId="66" applyFont="1" applyFill="1" applyAlignment="1" applyProtection="1">
      <alignment vertical="center"/>
      <protection/>
    </xf>
    <xf numFmtId="49" fontId="1" fillId="0" borderId="10" xfId="66" applyNumberFormat="1" applyFont="1" applyFill="1" applyBorder="1" applyProtection="1">
      <alignment/>
      <protection/>
    </xf>
    <xf numFmtId="0" fontId="1" fillId="0" borderId="10" xfId="66" applyFont="1" applyFill="1" applyBorder="1" applyProtection="1">
      <alignment/>
      <protection/>
    </xf>
    <xf numFmtId="0" fontId="1" fillId="0" borderId="0" xfId="66" applyFont="1" applyFill="1" applyBorder="1" applyProtection="1">
      <alignment/>
      <protection/>
    </xf>
    <xf numFmtId="0" fontId="1" fillId="0" borderId="10" xfId="66" applyFont="1" applyFill="1" applyBorder="1" applyAlignment="1" applyProtection="1">
      <alignment horizontal="right" vertical="center"/>
      <protection/>
    </xf>
    <xf numFmtId="49" fontId="1" fillId="0" borderId="0" xfId="66" applyNumberFormat="1" applyFont="1" applyFill="1" applyBorder="1" applyAlignment="1" applyProtection="1">
      <alignment vertical="center"/>
      <protection/>
    </xf>
    <xf numFmtId="49" fontId="25" fillId="0" borderId="0" xfId="66" applyNumberFormat="1" applyFont="1" applyFill="1" applyAlignment="1" applyProtection="1">
      <alignment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6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" vertical="center"/>
      <protection/>
    </xf>
    <xf numFmtId="49" fontId="1" fillId="0" borderId="17" xfId="66" applyNumberFormat="1" applyFont="1" applyFill="1" applyBorder="1" applyAlignment="1" applyProtection="1">
      <alignment horizontal="center" vertical="center"/>
      <protection/>
    </xf>
    <xf numFmtId="49" fontId="1" fillId="0" borderId="12" xfId="66" applyNumberFormat="1" applyFont="1" applyFill="1" applyBorder="1" applyAlignment="1" applyProtection="1">
      <alignment horizontal="centerContinuous" vertical="center"/>
      <protection/>
    </xf>
    <xf numFmtId="49" fontId="7" fillId="0" borderId="12" xfId="66" applyNumberFormat="1" applyFont="1" applyFill="1" applyBorder="1" applyAlignment="1" applyProtection="1">
      <alignment horizontal="centerContinuous" vertical="center"/>
      <protection/>
    </xf>
    <xf numFmtId="49" fontId="7" fillId="0" borderId="12" xfId="66" applyNumberFormat="1" applyFont="1" applyFill="1" applyBorder="1" applyAlignment="1" applyProtection="1">
      <alignment horizontal="center" vertical="center"/>
      <protection/>
    </xf>
    <xf numFmtId="49" fontId="7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14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Border="1" applyAlignment="1" applyProtection="1">
      <alignment horizontal="centerContinuous" vertical="center"/>
      <protection/>
    </xf>
    <xf numFmtId="49" fontId="7" fillId="0" borderId="0" xfId="66" applyNumberFormat="1" applyFont="1" applyFill="1" applyBorder="1" applyAlignment="1" applyProtection="1">
      <alignment horizontal="centerContinuous" vertical="center"/>
      <protection/>
    </xf>
    <xf numFmtId="49" fontId="7" fillId="0" borderId="0" xfId="66" applyNumberFormat="1" applyFont="1" applyFill="1" applyBorder="1" applyAlignment="1" applyProtection="1">
      <alignment horizontal="center" vertical="center"/>
      <protection/>
    </xf>
    <xf numFmtId="49" fontId="1" fillId="0" borderId="0" xfId="66" applyNumberFormat="1" applyFont="1" applyFill="1" applyAlignment="1" applyProtection="1">
      <alignment vertical="center"/>
      <protection/>
    </xf>
    <xf numFmtId="187" fontId="1" fillId="0" borderId="0" xfId="49" applyNumberFormat="1" applyFont="1" applyFill="1" applyAlignment="1" applyProtection="1">
      <alignment vertical="center"/>
      <protection locked="0"/>
    </xf>
    <xf numFmtId="187" fontId="19" fillId="0" borderId="0" xfId="49" applyNumberFormat="1" applyFont="1" applyFill="1" applyBorder="1" applyAlignment="1" applyProtection="1">
      <alignment vertical="center"/>
      <protection/>
    </xf>
    <xf numFmtId="187" fontId="1" fillId="0" borderId="0" xfId="49" applyNumberFormat="1" applyFont="1" applyFill="1" applyBorder="1" applyAlignment="1" applyProtection="1">
      <alignment vertical="center"/>
      <protection locked="0"/>
    </xf>
    <xf numFmtId="187" fontId="20" fillId="0" borderId="0" xfId="66" applyNumberFormat="1" applyFont="1" applyFill="1" applyAlignment="1" applyProtection="1">
      <alignment vertical="center"/>
      <protection/>
    </xf>
    <xf numFmtId="0" fontId="19" fillId="0" borderId="0" xfId="66" applyFont="1" applyFill="1" applyAlignment="1" applyProtection="1">
      <alignment vertical="center"/>
      <protection/>
    </xf>
    <xf numFmtId="0" fontId="26" fillId="0" borderId="0" xfId="66" applyFont="1" applyFill="1" applyAlignment="1" applyProtection="1">
      <alignment vertical="center"/>
      <protection/>
    </xf>
    <xf numFmtId="208" fontId="19" fillId="0" borderId="0" xfId="49" applyNumberFormat="1" applyFont="1" applyFill="1" applyBorder="1" applyAlignment="1" applyProtection="1">
      <alignment vertical="center"/>
      <protection/>
    </xf>
    <xf numFmtId="208" fontId="1" fillId="0" borderId="0" xfId="49" applyNumberFormat="1" applyFont="1" applyFill="1" applyAlignment="1" applyProtection="1">
      <alignment vertical="center"/>
      <protection locked="0"/>
    </xf>
    <xf numFmtId="209" fontId="1" fillId="0" borderId="0" xfId="49" applyNumberFormat="1" applyFont="1" applyFill="1" applyBorder="1" applyAlignment="1" applyProtection="1">
      <alignment vertical="center"/>
      <protection locked="0"/>
    </xf>
    <xf numFmtId="49" fontId="19" fillId="0" borderId="15" xfId="49" applyNumberFormat="1" applyFont="1" applyFill="1" applyBorder="1" applyAlignment="1" applyProtection="1">
      <alignment vertical="center"/>
      <protection/>
    </xf>
    <xf numFmtId="187" fontId="19" fillId="0" borderId="0" xfId="49" applyNumberFormat="1" applyFont="1" applyFill="1" applyBorder="1" applyAlignment="1" applyProtection="1">
      <alignment vertical="center"/>
      <protection locked="0"/>
    </xf>
    <xf numFmtId="187" fontId="19" fillId="0" borderId="0" xfId="49" applyNumberFormat="1" applyFont="1" applyFill="1" applyAlignment="1" applyProtection="1">
      <alignment vertical="center" shrinkToFit="1"/>
      <protection/>
    </xf>
    <xf numFmtId="187" fontId="22" fillId="0" borderId="0" xfId="49" applyNumberFormat="1" applyFont="1" applyFill="1" applyBorder="1" applyAlignment="1" applyProtection="1">
      <alignment vertical="center"/>
      <protection locked="0"/>
    </xf>
    <xf numFmtId="187" fontId="22" fillId="0" borderId="0" xfId="49" applyNumberFormat="1" applyFont="1" applyFill="1" applyAlignment="1" applyProtection="1">
      <alignment vertical="center" shrinkToFit="1"/>
      <protection/>
    </xf>
    <xf numFmtId="187" fontId="19" fillId="0" borderId="10" xfId="49" applyNumberFormat="1" applyFont="1" applyFill="1" applyBorder="1" applyAlignment="1" applyProtection="1">
      <alignment vertical="center"/>
      <protection locked="0"/>
    </xf>
    <xf numFmtId="187" fontId="19" fillId="0" borderId="0" xfId="49" applyNumberFormat="1" applyFont="1" applyFill="1" applyAlignment="1" applyProtection="1">
      <alignment vertical="center"/>
      <protection locked="0"/>
    </xf>
    <xf numFmtId="49" fontId="1" fillId="0" borderId="13" xfId="66" applyNumberFormat="1" applyFont="1" applyFill="1" applyBorder="1" applyAlignment="1" applyProtection="1">
      <alignment/>
      <protection/>
    </xf>
    <xf numFmtId="49" fontId="8" fillId="0" borderId="13" xfId="66" applyNumberFormat="1" applyFont="1" applyFill="1" applyBorder="1" applyAlignment="1" applyProtection="1">
      <alignment/>
      <protection/>
    </xf>
    <xf numFmtId="0" fontId="8" fillId="0" borderId="13" xfId="66" applyFont="1" applyFill="1" applyBorder="1" applyAlignment="1" applyProtection="1">
      <alignment/>
      <protection/>
    </xf>
    <xf numFmtId="0" fontId="8" fillId="0" borderId="0" xfId="66" applyFont="1" applyFill="1" applyAlignment="1" applyProtection="1">
      <alignment/>
      <protection/>
    </xf>
    <xf numFmtId="0" fontId="27" fillId="0" borderId="0" xfId="66" applyFont="1" applyFill="1" applyAlignment="1" applyProtection="1">
      <alignment/>
      <protection/>
    </xf>
    <xf numFmtId="210" fontId="9" fillId="0" borderId="0" xfId="66" applyNumberFormat="1" applyFont="1" applyFill="1" applyAlignment="1" applyProtection="1">
      <alignment vertical="center"/>
      <protection/>
    </xf>
    <xf numFmtId="210" fontId="9" fillId="0" borderId="0" xfId="66" applyNumberFormat="1" applyFont="1" applyFill="1" applyBorder="1" applyAlignment="1" applyProtection="1">
      <alignment vertical="center"/>
      <protection/>
    </xf>
    <xf numFmtId="210" fontId="21" fillId="0" borderId="0" xfId="66" applyNumberFormat="1" applyFont="1" applyFill="1" applyAlignment="1" applyProtection="1">
      <alignment vertical="center"/>
      <protection/>
    </xf>
    <xf numFmtId="210" fontId="21" fillId="0" borderId="0" xfId="66" applyNumberFormat="1" applyFont="1" applyFill="1" applyBorder="1" applyAlignment="1" applyProtection="1">
      <alignment vertical="center"/>
      <protection/>
    </xf>
    <xf numFmtId="49" fontId="21" fillId="0" borderId="0" xfId="66" applyNumberFormat="1" applyFont="1" applyFill="1" applyAlignment="1" applyProtection="1">
      <alignment vertical="center"/>
      <protection/>
    </xf>
    <xf numFmtId="49" fontId="21" fillId="0" borderId="0" xfId="66" applyNumberFormat="1" applyFont="1" applyFill="1" applyBorder="1" applyAlignment="1" applyProtection="1">
      <alignment vertical="center"/>
      <protection/>
    </xf>
    <xf numFmtId="0" fontId="9" fillId="0" borderId="0" xfId="66" applyFont="1" applyFill="1" applyAlignment="1" applyProtection="1">
      <alignment vertical="center"/>
      <protection/>
    </xf>
    <xf numFmtId="0" fontId="9" fillId="0" borderId="0" xfId="66" applyFont="1" applyFill="1" applyBorder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1" fillId="0" borderId="0" xfId="66" applyFont="1" applyFill="1" applyBorder="1" applyAlignment="1" applyProtection="1">
      <alignment/>
      <protection/>
    </xf>
    <xf numFmtId="49" fontId="1" fillId="0" borderId="18" xfId="66" applyNumberFormat="1" applyFont="1" applyFill="1" applyBorder="1" applyAlignment="1" applyProtection="1">
      <alignment horizontal="center" vertical="center"/>
      <protection/>
    </xf>
    <xf numFmtId="49" fontId="7" fillId="0" borderId="17" xfId="66" applyNumberFormat="1" applyFont="1" applyFill="1" applyBorder="1" applyAlignment="1" applyProtection="1">
      <alignment horizontal="center" vertical="center"/>
      <protection/>
    </xf>
    <xf numFmtId="211" fontId="19" fillId="0" borderId="0" xfId="49" applyNumberFormat="1" applyFont="1" applyFill="1" applyBorder="1" applyAlignment="1" applyProtection="1">
      <alignment vertical="center"/>
      <protection/>
    </xf>
    <xf numFmtId="212" fontId="19" fillId="0" borderId="0" xfId="49" applyNumberFormat="1" applyFont="1" applyFill="1" applyBorder="1" applyAlignment="1" applyProtection="1">
      <alignment vertical="center"/>
      <protection/>
    </xf>
    <xf numFmtId="213" fontId="20" fillId="0" borderId="0" xfId="66" applyNumberFormat="1" applyFont="1" applyFill="1" applyAlignment="1" applyProtection="1">
      <alignment horizontal="right" vertical="center"/>
      <protection/>
    </xf>
    <xf numFmtId="214" fontId="19" fillId="0" borderId="0" xfId="49" applyNumberFormat="1" applyFont="1" applyFill="1" applyBorder="1" applyAlignment="1" applyProtection="1">
      <alignment vertical="center"/>
      <protection/>
    </xf>
    <xf numFmtId="213" fontId="20" fillId="0" borderId="0" xfId="66" applyNumberFormat="1" applyFont="1" applyFill="1" applyAlignment="1" applyProtection="1">
      <alignment vertical="center"/>
      <protection/>
    </xf>
    <xf numFmtId="49" fontId="19" fillId="0" borderId="10" xfId="49" applyNumberFormat="1" applyFont="1" applyFill="1" applyBorder="1" applyAlignment="1" applyProtection="1">
      <alignment vertical="center"/>
      <protection/>
    </xf>
    <xf numFmtId="49" fontId="19" fillId="0" borderId="10" xfId="49" applyNumberFormat="1" applyFont="1" applyFill="1" applyBorder="1" applyAlignment="1" applyProtection="1">
      <alignment horizontal="distributed" vertical="center"/>
      <protection/>
    </xf>
    <xf numFmtId="187" fontId="19" fillId="0" borderId="10" xfId="49" applyNumberFormat="1" applyFont="1" applyFill="1" applyBorder="1" applyAlignment="1" applyProtection="1">
      <alignment vertical="center"/>
      <protection/>
    </xf>
    <xf numFmtId="187" fontId="22" fillId="0" borderId="10" xfId="49" applyNumberFormat="1" applyFont="1" applyFill="1" applyBorder="1" applyAlignment="1" applyProtection="1">
      <alignment vertical="center"/>
      <protection locked="0"/>
    </xf>
    <xf numFmtId="187" fontId="22" fillId="0" borderId="10" xfId="49" applyNumberFormat="1" applyFont="1" applyFill="1" applyBorder="1" applyAlignment="1" applyProtection="1">
      <alignment vertical="center"/>
      <protection/>
    </xf>
    <xf numFmtId="49" fontId="1" fillId="0" borderId="0" xfId="66" applyNumberFormat="1" applyFont="1" applyFill="1" applyBorder="1" applyAlignment="1" applyProtection="1">
      <alignment/>
      <protection/>
    </xf>
    <xf numFmtId="49" fontId="8" fillId="0" borderId="0" xfId="66" applyNumberFormat="1" applyFont="1" applyFill="1" applyBorder="1" applyAlignment="1" applyProtection="1">
      <alignment/>
      <protection/>
    </xf>
    <xf numFmtId="49" fontId="8" fillId="0" borderId="0" xfId="66" applyNumberFormat="1" applyFont="1" applyFill="1" applyAlignment="1" applyProtection="1">
      <alignment/>
      <protection/>
    </xf>
    <xf numFmtId="0" fontId="8" fillId="0" borderId="0" xfId="66" applyFont="1" applyFill="1" applyBorder="1" applyAlignment="1" applyProtection="1">
      <alignment/>
      <protection/>
    </xf>
    <xf numFmtId="49" fontId="9" fillId="0" borderId="0" xfId="66" applyNumberFormat="1" applyFont="1" applyFill="1" applyAlignment="1" applyProtection="1">
      <alignment vertical="center"/>
      <protection/>
    </xf>
    <xf numFmtId="49" fontId="9" fillId="0" borderId="0" xfId="66" applyNumberFormat="1" applyFont="1" applyFill="1" applyBorder="1" applyAlignment="1" applyProtection="1">
      <alignment vertical="center"/>
      <protection/>
    </xf>
    <xf numFmtId="49" fontId="6" fillId="0" borderId="0" xfId="66" applyNumberFormat="1" applyFont="1" applyFill="1" applyBorder="1" applyAlignment="1" applyProtection="1">
      <alignment horizontal="left"/>
      <protection/>
    </xf>
    <xf numFmtId="49" fontId="7" fillId="0" borderId="16" xfId="66" applyNumberFormat="1" applyFont="1" applyFill="1" applyBorder="1" applyAlignment="1" applyProtection="1">
      <alignment horizontal="center" vertical="center"/>
      <protection/>
    </xf>
    <xf numFmtId="49" fontId="19" fillId="0" borderId="0" xfId="49" applyNumberFormat="1" applyFont="1" applyFill="1" applyAlignment="1" applyProtection="1">
      <alignment/>
      <protection/>
    </xf>
    <xf numFmtId="49" fontId="19" fillId="0" borderId="0" xfId="49" applyNumberFormat="1" applyFont="1" applyFill="1" applyAlignment="1" applyProtection="1">
      <alignment horizontal="center" vertical="center"/>
      <protection/>
    </xf>
    <xf numFmtId="187" fontId="19" fillId="0" borderId="0" xfId="49" applyNumberFormat="1" applyFont="1" applyFill="1" applyAlignment="1" applyProtection="1">
      <alignment horizontal="right" vertical="center"/>
      <protection/>
    </xf>
    <xf numFmtId="187" fontId="19" fillId="0" borderId="0" xfId="49" applyNumberFormat="1" applyFont="1" applyFill="1" applyBorder="1" applyAlignment="1" applyProtection="1">
      <alignment horizontal="right" vertical="center"/>
      <protection/>
    </xf>
    <xf numFmtId="0" fontId="19" fillId="0" borderId="0" xfId="66" applyFont="1" applyFill="1" applyAlignment="1" applyProtection="1">
      <alignment/>
      <protection/>
    </xf>
    <xf numFmtId="0" fontId="26" fillId="0" borderId="0" xfId="66" applyFont="1" applyFill="1" applyAlignment="1" applyProtection="1">
      <alignment/>
      <protection/>
    </xf>
    <xf numFmtId="187" fontId="20" fillId="0" borderId="0" xfId="49" applyNumberFormat="1" applyFont="1" applyFill="1" applyBorder="1" applyAlignment="1" applyProtection="1">
      <alignment horizontal="right" vertical="center"/>
      <protection/>
    </xf>
    <xf numFmtId="49" fontId="19" fillId="0" borderId="0" xfId="49" applyNumberFormat="1" applyFont="1" applyFill="1" applyBorder="1" applyAlignment="1" applyProtection="1">
      <alignment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0" fontId="19" fillId="0" borderId="0" xfId="66" applyFont="1" applyFill="1" applyBorder="1" applyAlignment="1" applyProtection="1">
      <alignment/>
      <protection/>
    </xf>
    <xf numFmtId="0" fontId="26" fillId="0" borderId="0" xfId="66" applyFont="1" applyFill="1" applyBorder="1" applyAlignment="1" applyProtection="1">
      <alignment/>
      <protection/>
    </xf>
    <xf numFmtId="49" fontId="19" fillId="0" borderId="0" xfId="49" applyNumberFormat="1" applyFont="1" applyFill="1" applyBorder="1" applyAlignment="1" applyProtection="1">
      <alignment horizontal="distributed"/>
      <protection/>
    </xf>
    <xf numFmtId="49" fontId="19" fillId="0" borderId="14" xfId="49" applyNumberFormat="1" applyFont="1" applyFill="1" applyBorder="1" applyAlignment="1" applyProtection="1">
      <alignment/>
      <protection/>
    </xf>
    <xf numFmtId="187" fontId="22" fillId="0" borderId="0" xfId="49" applyNumberFormat="1" applyFont="1" applyFill="1" applyBorder="1" applyAlignment="1" applyProtection="1">
      <alignment/>
      <protection locked="0"/>
    </xf>
    <xf numFmtId="187" fontId="19" fillId="0" borderId="0" xfId="49" applyNumberFormat="1" applyFont="1" applyFill="1" applyBorder="1" applyAlignment="1" applyProtection="1">
      <alignment/>
      <protection locked="0"/>
    </xf>
    <xf numFmtId="187" fontId="22" fillId="0" borderId="0" xfId="49" applyNumberFormat="1" applyFont="1" applyFill="1" applyBorder="1" applyAlignment="1" applyProtection="1">
      <alignment/>
      <protection/>
    </xf>
    <xf numFmtId="49" fontId="1" fillId="0" borderId="13" xfId="66" applyNumberFormat="1" applyFont="1" applyFill="1" applyBorder="1" applyAlignment="1" applyProtection="1">
      <alignment horizontal="left" indent="1"/>
      <protection/>
    </xf>
    <xf numFmtId="0" fontId="1" fillId="0" borderId="13" xfId="66" applyFont="1" applyFill="1" applyBorder="1" applyAlignment="1" applyProtection="1">
      <alignment horizontal="left" indent="1"/>
      <protection/>
    </xf>
    <xf numFmtId="0" fontId="25" fillId="0" borderId="13" xfId="66" applyFont="1" applyFill="1" applyBorder="1" applyAlignment="1" applyProtection="1">
      <alignment horizontal="left" indent="1"/>
      <protection/>
    </xf>
    <xf numFmtId="0" fontId="1" fillId="0" borderId="0" xfId="66" applyFont="1" applyFill="1" applyAlignment="1" applyProtection="1">
      <alignment horizontal="left" indent="1"/>
      <protection/>
    </xf>
    <xf numFmtId="0" fontId="25" fillId="0" borderId="0" xfId="66" applyFont="1" applyFill="1" applyAlignment="1" applyProtection="1">
      <alignment horizontal="left" indent="1"/>
      <protection/>
    </xf>
    <xf numFmtId="49" fontId="1" fillId="0" borderId="0" xfId="66" applyNumberFormat="1" applyFont="1" applyFill="1" applyBorder="1" applyAlignment="1" applyProtection="1">
      <alignment horizontal="left" indent="1"/>
      <protection/>
    </xf>
    <xf numFmtId="49" fontId="9" fillId="0" borderId="0" xfId="66" applyNumberFormat="1" applyFont="1" applyFill="1" applyBorder="1" applyAlignment="1" applyProtection="1">
      <alignment horizontal="left" indent="1"/>
      <protection/>
    </xf>
    <xf numFmtId="49" fontId="9" fillId="0" borderId="0" xfId="66" applyNumberFormat="1" applyFont="1" applyFill="1" applyAlignment="1" applyProtection="1">
      <alignment horizontal="left" indent="1"/>
      <protection/>
    </xf>
    <xf numFmtId="0" fontId="9" fillId="0" borderId="0" xfId="66" applyFont="1" applyFill="1" applyAlignment="1" applyProtection="1">
      <alignment horizontal="left" indent="1"/>
      <protection/>
    </xf>
    <xf numFmtId="0" fontId="21" fillId="0" borderId="0" xfId="66" applyFont="1" applyFill="1" applyAlignment="1" applyProtection="1">
      <alignment horizontal="left" indent="1"/>
      <protection/>
    </xf>
    <xf numFmtId="49" fontId="21" fillId="0" borderId="0" xfId="67" applyNumberFormat="1" applyFont="1" applyFill="1" applyAlignment="1" applyProtection="1">
      <alignment vertical="center"/>
      <protection/>
    </xf>
    <xf numFmtId="49" fontId="21" fillId="0" borderId="0" xfId="67" applyNumberFormat="1" applyFont="1" applyFill="1" applyBorder="1" applyAlignment="1" applyProtection="1">
      <alignment vertical="center"/>
      <protection/>
    </xf>
    <xf numFmtId="0" fontId="21" fillId="0" borderId="0" xfId="67" applyFont="1" applyFill="1" applyAlignment="1" applyProtection="1">
      <alignment vertical="center"/>
      <protection/>
    </xf>
    <xf numFmtId="0" fontId="9" fillId="0" borderId="0" xfId="67" applyFont="1" applyFill="1" applyAlignment="1" applyProtection="1">
      <alignment vertical="center"/>
      <protection/>
    </xf>
    <xf numFmtId="0" fontId="21" fillId="0" borderId="0" xfId="67" applyFont="1" applyFill="1" applyAlignment="1" applyProtection="1" quotePrefix="1">
      <alignment vertical="center"/>
      <protection/>
    </xf>
    <xf numFmtId="215" fontId="21" fillId="0" borderId="0" xfId="67" applyNumberFormat="1" applyFont="1" applyFill="1" applyAlignment="1" applyProtection="1">
      <alignment vertical="center"/>
      <protection/>
    </xf>
    <xf numFmtId="215" fontId="1" fillId="0" borderId="0" xfId="67" applyNumberFormat="1" applyFont="1" applyFill="1" applyAlignment="1" applyProtection="1">
      <alignment vertical="center"/>
      <protection/>
    </xf>
    <xf numFmtId="0" fontId="25" fillId="0" borderId="0" xfId="67" applyFont="1" applyFill="1" applyAlignment="1" applyProtection="1">
      <alignment vertical="center"/>
      <protection/>
    </xf>
    <xf numFmtId="49" fontId="1" fillId="0" borderId="10" xfId="67" applyNumberFormat="1" applyFont="1" applyFill="1" applyBorder="1" applyProtection="1">
      <alignment/>
      <protection/>
    </xf>
    <xf numFmtId="0" fontId="1" fillId="0" borderId="10" xfId="67" applyFont="1" applyFill="1" applyBorder="1" applyProtection="1">
      <alignment/>
      <protection/>
    </xf>
    <xf numFmtId="0" fontId="1" fillId="0" borderId="10" xfId="67" applyFont="1" applyFill="1" applyBorder="1" applyAlignment="1" applyProtection="1">
      <alignment vertical="top"/>
      <protection/>
    </xf>
    <xf numFmtId="49" fontId="25" fillId="0" borderId="0" xfId="67" applyNumberFormat="1" applyFont="1" applyFill="1" applyAlignment="1" applyProtection="1">
      <alignment vertical="center"/>
      <protection/>
    </xf>
    <xf numFmtId="49" fontId="7" fillId="0" borderId="16" xfId="67" applyNumberFormat="1" applyFont="1" applyFill="1" applyBorder="1" applyAlignment="1" applyProtection="1">
      <alignment horizontal="centerContinuous" vertical="center"/>
      <protection/>
    </xf>
    <xf numFmtId="49" fontId="7" fillId="0" borderId="11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 horizontal="center" vertical="center"/>
      <protection/>
    </xf>
    <xf numFmtId="49" fontId="1" fillId="0" borderId="14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 horizontal="center" vertical="center"/>
      <protection locked="0"/>
    </xf>
    <xf numFmtId="49" fontId="7" fillId="0" borderId="0" xfId="67" applyNumberFormat="1" applyFont="1" applyFill="1" applyBorder="1" applyAlignment="1" applyProtection="1">
      <alignment horizontal="centerContinuous" vertical="center"/>
      <protection/>
    </xf>
    <xf numFmtId="49" fontId="7" fillId="0" borderId="0" xfId="67" applyNumberFormat="1" applyFont="1" applyFill="1" applyBorder="1" applyAlignment="1" applyProtection="1">
      <alignment horizontal="center" vertical="center"/>
      <protection/>
    </xf>
    <xf numFmtId="49" fontId="7" fillId="0" borderId="0" xfId="49" applyNumberFormat="1" applyFont="1" applyFill="1" applyAlignment="1" applyProtection="1">
      <alignment vertical="center"/>
      <protection/>
    </xf>
    <xf numFmtId="188" fontId="7" fillId="0" borderId="0" xfId="49" applyNumberFormat="1" applyFont="1" applyFill="1" applyAlignment="1" applyProtection="1">
      <alignment vertical="center"/>
      <protection locked="0"/>
    </xf>
    <xf numFmtId="201" fontId="7" fillId="0" borderId="0" xfId="49" applyNumberFormat="1" applyFont="1" applyFill="1" applyAlignment="1" applyProtection="1">
      <alignment vertical="center"/>
      <protection locked="0"/>
    </xf>
    <xf numFmtId="188" fontId="7" fillId="0" borderId="0" xfId="49" applyNumberFormat="1" applyFont="1" applyFill="1" applyBorder="1" applyAlignment="1" applyProtection="1">
      <alignment vertical="center"/>
      <protection locked="0"/>
    </xf>
    <xf numFmtId="202" fontId="7" fillId="0" borderId="0" xfId="49" applyNumberFormat="1" applyFont="1" applyFill="1" applyBorder="1" applyAlignment="1" applyProtection="1">
      <alignment vertical="center"/>
      <protection/>
    </xf>
    <xf numFmtId="215" fontId="15" fillId="0" borderId="0" xfId="67" applyNumberFormat="1" applyFont="1" applyFill="1" applyAlignment="1" applyProtection="1">
      <alignment/>
      <protection/>
    </xf>
    <xf numFmtId="0" fontId="28" fillId="0" borderId="0" xfId="67" applyFont="1" applyFill="1" applyAlignment="1" applyProtection="1">
      <alignment/>
      <protection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0" fontId="7" fillId="0" borderId="0" xfId="67" applyFont="1" applyFill="1" applyAlignment="1" applyProtection="1">
      <alignment/>
      <protection/>
    </xf>
    <xf numFmtId="203" fontId="7" fillId="0" borderId="0" xfId="49" applyNumberFormat="1" applyFont="1" applyFill="1" applyAlignment="1" applyProtection="1">
      <alignment vertical="center"/>
      <protection locked="0"/>
    </xf>
    <xf numFmtId="188" fontId="1" fillId="0" borderId="0" xfId="49" applyNumberFormat="1" applyFont="1" applyFill="1" applyAlignment="1" applyProtection="1">
      <alignment vertical="center"/>
      <protection locked="0"/>
    </xf>
    <xf numFmtId="188" fontId="1" fillId="0" borderId="0" xfId="49" applyNumberFormat="1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/>
      <protection/>
    </xf>
    <xf numFmtId="203" fontId="1" fillId="0" borderId="0" xfId="49" applyNumberFormat="1" applyFont="1" applyFill="1" applyAlignment="1" applyProtection="1">
      <alignment vertical="center"/>
      <protection locked="0"/>
    </xf>
    <xf numFmtId="38" fontId="1" fillId="0" borderId="0" xfId="49" applyFont="1" applyFill="1" applyAlignment="1" applyProtection="1">
      <alignment vertical="center"/>
      <protection locked="0"/>
    </xf>
    <xf numFmtId="0" fontId="1" fillId="0" borderId="0" xfId="67" applyFont="1" applyFill="1" applyBorder="1" applyAlignment="1" applyProtection="1">
      <alignment/>
      <protection/>
    </xf>
    <xf numFmtId="202" fontId="25" fillId="0" borderId="0" xfId="67" applyNumberFormat="1" applyFont="1" applyFill="1" applyBorder="1" applyAlignment="1" applyProtection="1">
      <alignment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188" fontId="1" fillId="0" borderId="0" xfId="49" applyNumberFormat="1" applyFont="1" applyFill="1" applyBorder="1" applyAlignment="1" applyProtection="1">
      <alignment vertical="center"/>
      <protection/>
    </xf>
    <xf numFmtId="188" fontId="15" fillId="0" borderId="0" xfId="49" applyNumberFormat="1" applyFont="1" applyFill="1" applyBorder="1" applyAlignment="1" applyProtection="1">
      <alignment vertical="center"/>
      <protection/>
    </xf>
    <xf numFmtId="189" fontId="15" fillId="0" borderId="0" xfId="49" applyNumberFormat="1" applyFont="1" applyFill="1" applyBorder="1" applyAlignment="1" applyProtection="1">
      <alignment vertical="center"/>
      <protection/>
    </xf>
    <xf numFmtId="49" fontId="1" fillId="0" borderId="13" xfId="67" applyNumberFormat="1" applyFont="1" applyFill="1" applyBorder="1" applyAlignment="1" applyProtection="1">
      <alignment/>
      <protection/>
    </xf>
    <xf numFmtId="49" fontId="8" fillId="0" borderId="13" xfId="67" applyNumberFormat="1" applyFont="1" applyFill="1" applyBorder="1" applyAlignment="1" applyProtection="1">
      <alignment/>
      <protection/>
    </xf>
    <xf numFmtId="0" fontId="8" fillId="0" borderId="13" xfId="67" applyFont="1" applyFill="1" applyBorder="1" applyAlignment="1" applyProtection="1">
      <alignment/>
      <protection/>
    </xf>
    <xf numFmtId="0" fontId="30" fillId="0" borderId="13" xfId="67" applyFont="1" applyFill="1" applyBorder="1" applyAlignment="1" applyProtection="1">
      <alignment/>
      <protection/>
    </xf>
    <xf numFmtId="215" fontId="8" fillId="0" borderId="0" xfId="67" applyNumberFormat="1" applyFont="1" applyFill="1" applyAlignment="1" applyProtection="1">
      <alignment/>
      <protection/>
    </xf>
    <xf numFmtId="0" fontId="27" fillId="0" borderId="0" xfId="67" applyFont="1" applyFill="1" applyAlignment="1" applyProtection="1">
      <alignment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8" fillId="0" borderId="0" xfId="67" applyNumberFormat="1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30" fillId="0" borderId="0" xfId="67" applyFont="1" applyFill="1" applyBorder="1" applyAlignment="1" applyProtection="1">
      <alignment/>
      <protection/>
    </xf>
    <xf numFmtId="49" fontId="6" fillId="0" borderId="0" xfId="67" applyNumberFormat="1" applyFont="1" applyFill="1" applyBorder="1" applyAlignment="1" applyProtection="1">
      <alignment/>
      <protection/>
    </xf>
    <xf numFmtId="49" fontId="6" fillId="0" borderId="0" xfId="67" applyNumberFormat="1" applyFont="1" applyFill="1" applyBorder="1" applyAlignment="1" applyProtection="1">
      <alignment horizontal="right"/>
      <protection/>
    </xf>
    <xf numFmtId="49" fontId="31" fillId="0" borderId="0" xfId="67" applyNumberFormat="1" applyFont="1" applyFill="1" applyBorder="1" applyAlignment="1" applyProtection="1">
      <alignment/>
      <protection/>
    </xf>
    <xf numFmtId="0" fontId="15" fillId="0" borderId="10" xfId="67" applyFont="1" applyFill="1" applyBorder="1" applyProtection="1">
      <alignment/>
      <protection/>
    </xf>
    <xf numFmtId="0" fontId="1" fillId="0" borderId="10" xfId="67" applyFont="1" applyFill="1" applyBorder="1" applyAlignment="1" applyProtection="1">
      <alignment horizontal="right" vertical="center"/>
      <protection/>
    </xf>
    <xf numFmtId="216" fontId="7" fillId="0" borderId="0" xfId="49" applyNumberFormat="1" applyFont="1" applyFill="1" applyBorder="1" applyAlignment="1" applyProtection="1">
      <alignment vertical="center"/>
      <protection/>
    </xf>
    <xf numFmtId="215" fontId="7" fillId="0" borderId="0" xfId="49" applyNumberFormat="1" applyFont="1" applyFill="1" applyBorder="1" applyAlignment="1" applyProtection="1">
      <alignment vertical="center"/>
      <protection/>
    </xf>
    <xf numFmtId="49" fontId="32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" fillId="0" borderId="10" xfId="49" applyNumberFormat="1" applyFont="1" applyFill="1" applyBorder="1" applyAlignment="1" applyProtection="1">
      <alignment/>
      <protection/>
    </xf>
    <xf numFmtId="49" fontId="1" fillId="0" borderId="10" xfId="49" applyNumberFormat="1" applyFont="1" applyFill="1" applyBorder="1" applyAlignment="1" applyProtection="1">
      <alignment horizontal="right"/>
      <protection/>
    </xf>
    <xf numFmtId="49" fontId="1" fillId="0" borderId="15" xfId="49" applyNumberFormat="1" applyFont="1" applyFill="1" applyBorder="1" applyAlignment="1" applyProtection="1">
      <alignment/>
      <protection/>
    </xf>
    <xf numFmtId="188" fontId="1" fillId="0" borderId="10" xfId="49" applyNumberFormat="1" applyFont="1" applyFill="1" applyBorder="1" applyAlignment="1" applyProtection="1">
      <alignment/>
      <protection/>
    </xf>
    <xf numFmtId="10" fontId="7" fillId="0" borderId="10" xfId="49" applyNumberFormat="1" applyFont="1" applyFill="1" applyBorder="1" applyAlignment="1" applyProtection="1">
      <alignment vertical="center"/>
      <protection/>
    </xf>
    <xf numFmtId="215" fontId="1" fillId="0" borderId="0" xfId="67" applyNumberFormat="1" applyFont="1" applyFill="1" applyAlignment="1" applyProtection="1">
      <alignment/>
      <protection/>
    </xf>
    <xf numFmtId="49" fontId="8" fillId="0" borderId="0" xfId="67" applyNumberFormat="1" applyFont="1" applyFill="1" applyAlignment="1" applyProtection="1">
      <alignment/>
      <protection/>
    </xf>
    <xf numFmtId="0" fontId="8" fillId="0" borderId="0" xfId="67" applyFont="1" applyFill="1" applyAlignment="1" applyProtection="1">
      <alignment/>
      <protection/>
    </xf>
    <xf numFmtId="49" fontId="9" fillId="0" borderId="0" xfId="67" applyNumberFormat="1" applyFont="1" applyFill="1" applyAlignment="1" applyProtection="1">
      <alignment vertical="center"/>
      <protection/>
    </xf>
    <xf numFmtId="49" fontId="9" fillId="0" borderId="0" xfId="67" applyNumberFormat="1" applyFont="1" applyFill="1" applyBorder="1" applyAlignment="1" applyProtection="1">
      <alignment vertical="center"/>
      <protection/>
    </xf>
    <xf numFmtId="215" fontId="9" fillId="0" borderId="0" xfId="67" applyNumberFormat="1" applyFont="1" applyFill="1" applyAlignment="1" applyProtection="1">
      <alignment vertical="center"/>
      <protection/>
    </xf>
    <xf numFmtId="0" fontId="4" fillId="0" borderId="0" xfId="68" applyFont="1" applyFill="1" applyBorder="1" applyAlignment="1" applyProtection="1">
      <alignment vertical="top"/>
      <protection/>
    </xf>
    <xf numFmtId="49" fontId="1" fillId="0" borderId="0" xfId="68" applyNumberFormat="1" applyFont="1" applyFill="1" applyAlignment="1" applyProtection="1">
      <alignment vertical="top"/>
      <protection/>
    </xf>
    <xf numFmtId="0" fontId="1" fillId="0" borderId="0" xfId="68" applyFont="1" applyFill="1" applyAlignment="1" applyProtection="1">
      <alignment vertical="top"/>
      <protection/>
    </xf>
    <xf numFmtId="0" fontId="4" fillId="0" borderId="0" xfId="68" applyFont="1" applyFill="1" applyAlignment="1" applyProtection="1">
      <alignment vertical="top"/>
      <protection/>
    </xf>
    <xf numFmtId="207" fontId="1" fillId="0" borderId="0" xfId="68" applyNumberFormat="1" applyFont="1" applyFill="1">
      <alignment/>
      <protection/>
    </xf>
    <xf numFmtId="0" fontId="2" fillId="0" borderId="0" xfId="68" applyFont="1" applyFill="1">
      <alignment/>
      <protection/>
    </xf>
    <xf numFmtId="49" fontId="1" fillId="0" borderId="10" xfId="68" applyNumberFormat="1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 vertical="top"/>
      <protection/>
    </xf>
    <xf numFmtId="49" fontId="1" fillId="0" borderId="11" xfId="68" applyNumberFormat="1" applyFont="1" applyFill="1" applyBorder="1" applyAlignment="1" applyProtection="1">
      <alignment horizontal="centerContinuous" vertical="center"/>
      <protection/>
    </xf>
    <xf numFmtId="49" fontId="1" fillId="0" borderId="16" xfId="68" applyNumberFormat="1" applyFont="1" applyFill="1" applyBorder="1" applyAlignment="1" applyProtection="1">
      <alignment horizontal="centerContinuous" vertical="center"/>
      <protection/>
    </xf>
    <xf numFmtId="49" fontId="1" fillId="0" borderId="19" xfId="68" applyNumberFormat="1" applyFont="1" applyFill="1" applyBorder="1" applyAlignment="1" applyProtection="1">
      <alignment horizontal="center" vertical="center"/>
      <protection locked="0"/>
    </xf>
    <xf numFmtId="49" fontId="7" fillId="0" borderId="19" xfId="68" applyNumberFormat="1" applyFont="1" applyFill="1" applyBorder="1" applyAlignment="1" applyProtection="1">
      <alignment horizontal="center" vertical="center"/>
      <protection locked="0"/>
    </xf>
    <xf numFmtId="49" fontId="1" fillId="0" borderId="0" xfId="68" applyNumberFormat="1" applyFont="1" applyFill="1" applyBorder="1" applyAlignment="1" applyProtection="1">
      <alignment horizontal="centerContinuous" vertical="center"/>
      <protection/>
    </xf>
    <xf numFmtId="49" fontId="1" fillId="0" borderId="14" xfId="68" applyNumberFormat="1" applyFont="1" applyFill="1" applyBorder="1" applyAlignment="1" applyProtection="1">
      <alignment horizontal="centerContinuous" vertical="center"/>
      <protection/>
    </xf>
    <xf numFmtId="49" fontId="1" fillId="0" borderId="20" xfId="68" applyNumberFormat="1" applyFont="1" applyFill="1" applyBorder="1" applyAlignment="1" applyProtection="1">
      <alignment horizontal="center" vertical="center"/>
      <protection locked="0"/>
    </xf>
    <xf numFmtId="49" fontId="1" fillId="0" borderId="21" xfId="68" applyNumberFormat="1" applyFont="1" applyFill="1" applyBorder="1" applyAlignment="1" applyProtection="1">
      <alignment horizontal="center" vertical="center"/>
      <protection locked="0"/>
    </xf>
    <xf numFmtId="49" fontId="7" fillId="0" borderId="0" xfId="68" applyNumberFormat="1" applyFont="1" applyFill="1" applyBorder="1" applyAlignment="1" applyProtection="1">
      <alignment horizontal="center" vertical="center"/>
      <protection locked="0"/>
    </xf>
    <xf numFmtId="49" fontId="9" fillId="0" borderId="0" xfId="68" applyNumberFormat="1" applyFont="1" applyFill="1" applyAlignment="1" applyProtection="1">
      <alignment vertical="center"/>
      <protection/>
    </xf>
    <xf numFmtId="49" fontId="19" fillId="0" borderId="20" xfId="49" applyNumberFormat="1" applyFont="1" applyFill="1" applyBorder="1" applyAlignment="1" applyProtection="1">
      <alignment vertical="center"/>
      <protection/>
    </xf>
    <xf numFmtId="49" fontId="20" fillId="0" borderId="0" xfId="49" applyNumberFormat="1" applyFont="1" applyFill="1" applyBorder="1" applyAlignment="1" applyProtection="1">
      <alignment vertical="center"/>
      <protection/>
    </xf>
    <xf numFmtId="188" fontId="19" fillId="0" borderId="0" xfId="49" applyNumberFormat="1" applyFont="1" applyFill="1" applyBorder="1" applyAlignment="1" applyProtection="1">
      <alignment vertical="center"/>
      <protection locked="0"/>
    </xf>
    <xf numFmtId="188" fontId="7" fillId="0" borderId="0" xfId="68" applyNumberFormat="1" applyFont="1" applyFill="1" applyAlignment="1" applyProtection="1">
      <alignment vertical="center"/>
      <protection/>
    </xf>
    <xf numFmtId="49" fontId="20" fillId="0" borderId="0" xfId="49" applyNumberFormat="1" applyFont="1" applyFill="1" applyBorder="1" applyAlignment="1" applyProtection="1">
      <alignment/>
      <protection/>
    </xf>
    <xf numFmtId="49" fontId="23" fillId="0" borderId="0" xfId="49" applyNumberFormat="1" applyFont="1" applyFill="1" applyBorder="1" applyAlignment="1" applyProtection="1">
      <alignment horizontal="distributed" vertical="center"/>
      <protection/>
    </xf>
    <xf numFmtId="188" fontId="20" fillId="0" borderId="0" xfId="49" applyNumberFormat="1" applyFont="1" applyFill="1" applyBorder="1" applyAlignment="1" applyProtection="1">
      <alignment vertical="center"/>
      <protection/>
    </xf>
    <xf numFmtId="188" fontId="7" fillId="0" borderId="0" xfId="68" applyNumberFormat="1" applyFont="1" applyFill="1" applyAlignment="1">
      <alignment vertical="center"/>
      <protection/>
    </xf>
    <xf numFmtId="207" fontId="16" fillId="0" borderId="0" xfId="68" applyNumberFormat="1" applyFont="1" applyFill="1">
      <alignment/>
      <protection/>
    </xf>
    <xf numFmtId="0" fontId="33" fillId="0" borderId="0" xfId="68" applyFont="1" applyFill="1">
      <alignment/>
      <protection/>
    </xf>
    <xf numFmtId="49" fontId="22" fillId="0" borderId="0" xfId="49" applyNumberFormat="1" applyFont="1" applyFill="1" applyBorder="1" applyAlignment="1" applyProtection="1">
      <alignment/>
      <protection/>
    </xf>
    <xf numFmtId="49" fontId="22" fillId="0" borderId="14" xfId="49" applyNumberFormat="1" applyFont="1" applyFill="1" applyBorder="1" applyAlignment="1" applyProtection="1">
      <alignment vertical="center"/>
      <protection/>
    </xf>
    <xf numFmtId="188" fontId="19" fillId="0" borderId="0" xfId="49" applyNumberFormat="1" applyFont="1" applyFill="1" applyBorder="1" applyAlignment="1" applyProtection="1">
      <alignment vertical="center"/>
      <protection/>
    </xf>
    <xf numFmtId="188" fontId="1" fillId="0" borderId="0" xfId="68" applyNumberFormat="1" applyFont="1" applyFill="1" applyAlignment="1" applyProtection="1">
      <alignment vertical="center"/>
      <protection/>
    </xf>
    <xf numFmtId="188" fontId="22" fillId="0" borderId="0" xfId="49" applyNumberFormat="1" applyFont="1" applyFill="1" applyBorder="1" applyAlignment="1" applyProtection="1">
      <alignment vertical="center"/>
      <protection/>
    </xf>
    <xf numFmtId="0" fontId="9" fillId="0" borderId="0" xfId="68" applyFont="1" applyFill="1" applyAlignment="1" applyProtection="1">
      <alignment vertical="center"/>
      <protection/>
    </xf>
    <xf numFmtId="188" fontId="19" fillId="0" borderId="0" xfId="49" applyNumberFormat="1" applyFont="1" applyFill="1" applyBorder="1" applyAlignment="1" applyProtection="1">
      <alignment horizontal="center" vertical="center"/>
      <protection/>
    </xf>
    <xf numFmtId="188" fontId="19" fillId="0" borderId="10" xfId="49" applyNumberFormat="1" applyFont="1" applyFill="1" applyBorder="1" applyAlignment="1" applyProtection="1">
      <alignment vertical="center"/>
      <protection/>
    </xf>
    <xf numFmtId="188" fontId="22" fillId="0" borderId="10" xfId="49" applyNumberFormat="1" applyFont="1" applyFill="1" applyBorder="1" applyAlignment="1" applyProtection="1">
      <alignment vertical="center"/>
      <protection/>
    </xf>
    <xf numFmtId="49" fontId="1" fillId="0" borderId="13" xfId="68" applyNumberFormat="1" applyFont="1" applyFill="1" applyBorder="1" applyAlignment="1" applyProtection="1">
      <alignment/>
      <protection/>
    </xf>
    <xf numFmtId="49" fontId="1" fillId="0" borderId="13" xfId="68" applyNumberFormat="1" applyFont="1" applyFill="1" applyBorder="1" applyAlignment="1" applyProtection="1">
      <alignment horizontal="distributed"/>
      <protection/>
    </xf>
    <xf numFmtId="49" fontId="8" fillId="0" borderId="13" xfId="68" applyNumberFormat="1" applyFont="1" applyFill="1" applyBorder="1" applyAlignment="1" applyProtection="1">
      <alignment horizontal="distributed"/>
      <protection/>
    </xf>
    <xf numFmtId="49" fontId="8" fillId="0" borderId="13" xfId="68" applyNumberFormat="1" applyFont="1" applyFill="1" applyBorder="1" applyAlignment="1" applyProtection="1">
      <alignment/>
      <protection/>
    </xf>
    <xf numFmtId="0" fontId="8" fillId="0" borderId="13" xfId="68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 horizontal="distributed"/>
      <protection/>
    </xf>
    <xf numFmtId="49" fontId="8" fillId="0" borderId="0" xfId="68" applyNumberFormat="1" applyFont="1" applyFill="1" applyBorder="1" applyAlignment="1" applyProtection="1">
      <alignment horizontal="distributed"/>
      <protection/>
    </xf>
    <xf numFmtId="49" fontId="8" fillId="0" borderId="0" xfId="68" applyNumberFormat="1" applyFont="1" applyFill="1" applyBorder="1" applyAlignment="1" applyProtection="1">
      <alignment/>
      <protection/>
    </xf>
    <xf numFmtId="0" fontId="8" fillId="0" borderId="0" xfId="68" applyFont="1" applyFill="1" applyBorder="1" applyAlignment="1" applyProtection="1">
      <alignment/>
      <protection/>
    </xf>
    <xf numFmtId="188" fontId="20" fillId="0" borderId="0" xfId="49" applyNumberFormat="1" applyFont="1" applyFill="1" applyBorder="1" applyAlignment="1" applyProtection="1">
      <alignment vertical="center"/>
      <protection locked="0"/>
    </xf>
    <xf numFmtId="188" fontId="23" fillId="0" borderId="0" xfId="49" applyNumberFormat="1" applyFont="1" applyFill="1" applyBorder="1" applyAlignment="1" applyProtection="1">
      <alignment vertical="center"/>
      <protection/>
    </xf>
    <xf numFmtId="193" fontId="19" fillId="0" borderId="0" xfId="49" applyNumberFormat="1" applyFont="1" applyFill="1" applyBorder="1" applyAlignment="1" applyProtection="1">
      <alignment vertical="center"/>
      <protection locked="0"/>
    </xf>
    <xf numFmtId="188" fontId="19" fillId="0" borderId="0" xfId="49" applyNumberFormat="1" applyFont="1" applyFill="1" applyBorder="1" applyAlignment="1" applyProtection="1">
      <alignment horizontal="right" vertical="center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/>
    </xf>
    <xf numFmtId="0" fontId="14" fillId="0" borderId="0" xfId="68" applyFont="1" applyFill="1" applyAlignment="1" applyProtection="1">
      <alignment vertical="center"/>
      <protection/>
    </xf>
    <xf numFmtId="0" fontId="4" fillId="0" borderId="0" xfId="68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vertical="top"/>
      <protection/>
    </xf>
    <xf numFmtId="0" fontId="1" fillId="0" borderId="0" xfId="68" applyFont="1" applyFill="1" applyBorder="1" applyAlignment="1" applyProtection="1">
      <alignment vertical="top"/>
      <protection/>
    </xf>
    <xf numFmtId="0" fontId="4" fillId="0" borderId="0" xfId="68" applyFont="1" applyFill="1" applyBorder="1" applyAlignment="1" applyProtection="1">
      <alignment horizontal="right" vertical="top"/>
      <protection/>
    </xf>
    <xf numFmtId="49" fontId="1" fillId="0" borderId="10" xfId="68" applyNumberFormat="1" applyFont="1" applyFill="1" applyBorder="1" applyAlignment="1" applyProtection="1">
      <alignment horizontal="distributed"/>
      <protection/>
    </xf>
    <xf numFmtId="49" fontId="1" fillId="0" borderId="0" xfId="68" applyNumberFormat="1" applyFont="1" applyFill="1" applyBorder="1" applyAlignment="1" applyProtection="1">
      <alignment horizontal="distributed" vertical="center"/>
      <protection/>
    </xf>
    <xf numFmtId="188" fontId="19" fillId="0" borderId="20" xfId="49" applyNumberFormat="1" applyFont="1" applyFill="1" applyBorder="1" applyAlignment="1" applyProtection="1">
      <alignment horizontal="right" vertical="center"/>
      <protection/>
    </xf>
    <xf numFmtId="188" fontId="20" fillId="0" borderId="0" xfId="49" applyNumberFormat="1" applyFont="1" applyFill="1" applyBorder="1" applyAlignment="1" applyProtection="1">
      <alignment horizontal="right" vertical="center"/>
      <protection/>
    </xf>
    <xf numFmtId="49" fontId="19" fillId="0" borderId="10" xfId="49" applyNumberFormat="1" applyFont="1" applyFill="1" applyBorder="1" applyAlignment="1" applyProtection="1">
      <alignment horizontal="distributed"/>
      <protection/>
    </xf>
    <xf numFmtId="188" fontId="19" fillId="0" borderId="10" xfId="49" applyNumberFormat="1" applyFont="1" applyFill="1" applyBorder="1" applyAlignment="1" applyProtection="1">
      <alignment/>
      <protection/>
    </xf>
    <xf numFmtId="188" fontId="22" fillId="0" borderId="10" xfId="49" applyNumberFormat="1" applyFont="1" applyFill="1" applyBorder="1" applyAlignment="1" applyProtection="1">
      <alignment/>
      <protection/>
    </xf>
    <xf numFmtId="49" fontId="8" fillId="0" borderId="0" xfId="68" applyNumberFormat="1" applyFont="1" applyFill="1" applyAlignment="1" applyProtection="1">
      <alignment/>
      <protection/>
    </xf>
    <xf numFmtId="0" fontId="8" fillId="0" borderId="0" xfId="68" applyFont="1" applyFill="1" applyAlignment="1" applyProtection="1">
      <alignment/>
      <protection/>
    </xf>
    <xf numFmtId="49" fontId="9" fillId="0" borderId="0" xfId="68" applyNumberFormat="1" applyFont="1" applyFill="1" applyBorder="1" applyAlignment="1" applyProtection="1">
      <alignment vertical="center"/>
      <protection/>
    </xf>
    <xf numFmtId="0" fontId="4" fillId="0" borderId="0" xfId="69" applyFont="1" applyFill="1" applyBorder="1" applyAlignment="1" applyProtection="1">
      <alignment vertical="top"/>
      <protection/>
    </xf>
    <xf numFmtId="0" fontId="1" fillId="0" borderId="0" xfId="69" applyFont="1" applyFill="1" applyAlignment="1" applyProtection="1">
      <alignment vertical="top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69" applyFont="1" applyFill="1" applyAlignment="1" applyProtection="1">
      <alignment horizontal="right" vertical="top"/>
      <protection/>
    </xf>
    <xf numFmtId="0" fontId="2" fillId="0" borderId="0" xfId="69" applyFont="1" applyFill="1">
      <alignment/>
      <protection/>
    </xf>
    <xf numFmtId="49" fontId="6" fillId="0" borderId="0" xfId="69" applyNumberFormat="1" applyFont="1" applyFill="1" applyBorder="1" applyAlignment="1" applyProtection="1">
      <alignment/>
      <protection/>
    </xf>
    <xf numFmtId="0" fontId="1" fillId="0" borderId="0" xfId="69" applyFont="1" applyFill="1" applyAlignment="1" applyProtection="1">
      <alignment/>
      <protection/>
    </xf>
    <xf numFmtId="49" fontId="1" fillId="0" borderId="10" xfId="69" applyNumberFormat="1" applyFont="1" applyFill="1" applyBorder="1" applyAlignment="1" applyProtection="1">
      <alignment/>
      <protection/>
    </xf>
    <xf numFmtId="0" fontId="1" fillId="0" borderId="10" xfId="69" applyFont="1" applyFill="1" applyBorder="1" applyAlignment="1" applyProtection="1">
      <alignment/>
      <protection/>
    </xf>
    <xf numFmtId="0" fontId="1" fillId="0" borderId="10" xfId="69" applyFont="1" applyFill="1" applyBorder="1" applyAlignment="1" applyProtection="1">
      <alignment vertical="top"/>
      <protection/>
    </xf>
    <xf numFmtId="0" fontId="1" fillId="0" borderId="10" xfId="69" applyFont="1" applyFill="1" applyBorder="1" applyAlignment="1" applyProtection="1">
      <alignment horizontal="right" vertical="center"/>
      <protection/>
    </xf>
    <xf numFmtId="49" fontId="1" fillId="0" borderId="11" xfId="69" applyNumberFormat="1" applyFont="1" applyFill="1" applyBorder="1" applyAlignment="1" applyProtection="1">
      <alignment vertical="center"/>
      <protection/>
    </xf>
    <xf numFmtId="49" fontId="1" fillId="0" borderId="11" xfId="69" applyNumberFormat="1" applyFont="1" applyFill="1" applyBorder="1" applyAlignment="1" applyProtection="1">
      <alignment horizontal="center" vertical="center"/>
      <protection/>
    </xf>
    <xf numFmtId="49" fontId="1" fillId="0" borderId="11" xfId="69" applyNumberFormat="1" applyFont="1" applyFill="1" applyBorder="1" applyAlignment="1" applyProtection="1">
      <alignment horizontal="right" vertical="center"/>
      <protection/>
    </xf>
    <xf numFmtId="49" fontId="1" fillId="0" borderId="16" xfId="69" applyNumberFormat="1" applyFont="1" applyFill="1" applyBorder="1" applyAlignment="1" applyProtection="1">
      <alignment vertical="center"/>
      <protection/>
    </xf>
    <xf numFmtId="49" fontId="1" fillId="0" borderId="11" xfId="69" applyNumberFormat="1" applyFont="1" applyFill="1" applyBorder="1" applyAlignment="1" applyProtection="1">
      <alignment horizontal="centerContinuous" vertical="center"/>
      <protection/>
    </xf>
    <xf numFmtId="49" fontId="1" fillId="0" borderId="16" xfId="69" applyNumberFormat="1" applyFont="1" applyFill="1" applyBorder="1" applyAlignment="1" applyProtection="1">
      <alignment horizontal="centerContinuous" vertical="center"/>
      <protection/>
    </xf>
    <xf numFmtId="49" fontId="1" fillId="0" borderId="16" xfId="69" applyNumberFormat="1" applyFont="1" applyFill="1" applyBorder="1" applyAlignment="1" applyProtection="1">
      <alignment horizontal="center" vertical="center"/>
      <protection/>
    </xf>
    <xf numFmtId="49" fontId="1" fillId="0" borderId="12" xfId="69" applyNumberFormat="1" applyFont="1" applyFill="1" applyBorder="1" applyAlignment="1" applyProtection="1">
      <alignment horizontal="center" vertical="center"/>
      <protection/>
    </xf>
    <xf numFmtId="49" fontId="1" fillId="0" borderId="14" xfId="49" applyNumberFormat="1" applyFont="1" applyFill="1" applyBorder="1" applyAlignment="1" applyProtection="1">
      <alignment/>
      <protection/>
    </xf>
    <xf numFmtId="188" fontId="1" fillId="0" borderId="0" xfId="49" applyNumberFormat="1" applyFont="1" applyFill="1" applyAlignment="1" applyProtection="1">
      <alignment/>
      <protection/>
    </xf>
    <xf numFmtId="188" fontId="1" fillId="0" borderId="0" xfId="49" applyNumberFormat="1" applyFont="1" applyFill="1" applyAlignment="1" applyProtection="1">
      <alignment horizontal="right"/>
      <protection/>
    </xf>
    <xf numFmtId="49" fontId="1" fillId="0" borderId="0" xfId="49" applyNumberFormat="1" applyFont="1" applyFill="1" applyBorder="1" applyAlignment="1" applyProtection="1">
      <alignment/>
      <protection locked="0"/>
    </xf>
    <xf numFmtId="188" fontId="1" fillId="0" borderId="20" xfId="49" applyNumberFormat="1" applyFont="1" applyFill="1" applyBorder="1" applyAlignment="1" applyProtection="1">
      <alignment/>
      <protection locked="0"/>
    </xf>
    <xf numFmtId="188" fontId="1" fillId="0" borderId="0" xfId="49" applyNumberFormat="1" applyFont="1" applyFill="1" applyBorder="1" applyAlignment="1" applyProtection="1">
      <alignment/>
      <protection/>
    </xf>
    <xf numFmtId="188" fontId="1" fillId="0" borderId="0" xfId="49" applyNumberFormat="1" applyFont="1" applyFill="1" applyBorder="1" applyAlignment="1" applyProtection="1">
      <alignment/>
      <protection locked="0"/>
    </xf>
    <xf numFmtId="188" fontId="1" fillId="0" borderId="0" xfId="49" applyNumberFormat="1" applyFont="1" applyFill="1" applyBorder="1" applyAlignment="1" applyProtection="1">
      <alignment horizontal="right"/>
      <protection locked="0"/>
    </xf>
    <xf numFmtId="188" fontId="1" fillId="0" borderId="0" xfId="49" applyNumberFormat="1" applyFont="1" applyFill="1" applyBorder="1" applyAlignment="1" applyProtection="1">
      <alignment horizontal="right"/>
      <protection/>
    </xf>
    <xf numFmtId="49" fontId="7" fillId="0" borderId="14" xfId="49" applyNumberFormat="1" applyFont="1" applyFill="1" applyBorder="1" applyAlignment="1" applyProtection="1">
      <alignment/>
      <protection locked="0"/>
    </xf>
    <xf numFmtId="188" fontId="7" fillId="0" borderId="20" xfId="49" applyNumberFormat="1" applyFont="1" applyFill="1" applyBorder="1" applyAlignment="1" applyProtection="1">
      <alignment/>
      <protection locked="0"/>
    </xf>
    <xf numFmtId="188" fontId="7" fillId="0" borderId="0" xfId="49" applyNumberFormat="1" applyFont="1" applyFill="1" applyBorder="1" applyAlignment="1" applyProtection="1">
      <alignment/>
      <protection/>
    </xf>
    <xf numFmtId="188" fontId="7" fillId="0" borderId="0" xfId="49" applyNumberFormat="1" applyFont="1" applyFill="1" applyBorder="1" applyAlignment="1" applyProtection="1">
      <alignment horizontal="right"/>
      <protection/>
    </xf>
    <xf numFmtId="0" fontId="37" fillId="0" borderId="0" xfId="69" applyFont="1" applyFill="1">
      <alignment/>
      <protection/>
    </xf>
    <xf numFmtId="49" fontId="7" fillId="0" borderId="14" xfId="49" applyNumberFormat="1" applyFont="1" applyFill="1" applyBorder="1" applyAlignment="1" applyProtection="1">
      <alignment/>
      <protection/>
    </xf>
    <xf numFmtId="188" fontId="7" fillId="0" borderId="0" xfId="49" applyNumberFormat="1" applyFont="1" applyFill="1" applyBorder="1" applyAlignment="1" applyProtection="1">
      <alignment/>
      <protection locked="0"/>
    </xf>
    <xf numFmtId="188" fontId="1" fillId="0" borderId="20" xfId="49" applyNumberFormat="1" applyFont="1" applyFill="1" applyBorder="1" applyAlignment="1" applyProtection="1">
      <alignment/>
      <protection/>
    </xf>
    <xf numFmtId="49" fontId="1" fillId="0" borderId="14" xfId="49" applyNumberFormat="1" applyFont="1" applyFill="1" applyBorder="1" applyAlignment="1" applyProtection="1">
      <alignment/>
      <protection locked="0"/>
    </xf>
    <xf numFmtId="193" fontId="1" fillId="0" borderId="20" xfId="49" applyNumberFormat="1" applyFont="1" applyFill="1" applyBorder="1" applyAlignment="1" applyProtection="1">
      <alignment/>
      <protection/>
    </xf>
    <xf numFmtId="193" fontId="1" fillId="0" borderId="0" xfId="49" applyNumberFormat="1" applyFont="1" applyFill="1" applyBorder="1" applyAlignment="1" applyProtection="1">
      <alignment/>
      <protection/>
    </xf>
    <xf numFmtId="193" fontId="1" fillId="0" borderId="0" xfId="49" applyNumberFormat="1" applyFont="1" applyFill="1" applyBorder="1" applyAlignment="1" applyProtection="1">
      <alignment horizontal="right"/>
      <protection/>
    </xf>
    <xf numFmtId="200" fontId="1" fillId="0" borderId="0" xfId="49" applyNumberFormat="1" applyFont="1" applyFill="1" applyBorder="1" applyAlignment="1" applyProtection="1">
      <alignment/>
      <protection/>
    </xf>
    <xf numFmtId="193" fontId="7" fillId="0" borderId="0" xfId="69" applyNumberFormat="1" applyFont="1" applyFill="1">
      <alignment/>
      <protection/>
    </xf>
    <xf numFmtId="193" fontId="7" fillId="0" borderId="0" xfId="69" applyNumberFormat="1" applyFont="1" applyFill="1" applyAlignment="1">
      <alignment horizontal="right"/>
      <protection/>
    </xf>
    <xf numFmtId="188" fontId="7" fillId="0" borderId="0" xfId="69" applyNumberFormat="1" applyFont="1" applyFill="1" applyAlignment="1">
      <alignment/>
      <protection/>
    </xf>
    <xf numFmtId="193" fontId="7" fillId="0" borderId="0" xfId="69" applyNumberFormat="1" applyFont="1" applyFill="1" applyAlignment="1">
      <alignment/>
      <protection/>
    </xf>
    <xf numFmtId="193" fontId="1" fillId="0" borderId="0" xfId="49" applyNumberFormat="1" applyFont="1" applyFill="1" applyBorder="1" applyAlignment="1" applyProtection="1">
      <alignment vertical="center"/>
      <protection/>
    </xf>
    <xf numFmtId="49" fontId="1" fillId="0" borderId="13" xfId="69" applyNumberFormat="1" applyFont="1" applyFill="1" applyBorder="1" applyAlignment="1" applyProtection="1">
      <alignment horizontal="left" indent="1"/>
      <protection/>
    </xf>
    <xf numFmtId="0" fontId="1" fillId="0" borderId="13" xfId="63" applyFont="1" applyFill="1" applyBorder="1" applyAlignment="1" applyProtection="1">
      <alignment/>
      <protection/>
    </xf>
    <xf numFmtId="0" fontId="8" fillId="0" borderId="13" xfId="69" applyFont="1" applyFill="1" applyBorder="1" applyAlignment="1" applyProtection="1">
      <alignment/>
      <protection/>
    </xf>
    <xf numFmtId="49" fontId="1" fillId="0" borderId="0" xfId="69" applyNumberFormat="1" applyFont="1" applyFill="1" applyAlignment="1" applyProtection="1">
      <alignment horizontal="left" indent="1"/>
      <protection/>
    </xf>
    <xf numFmtId="0" fontId="1" fillId="0" borderId="0" xfId="63" applyFont="1" applyFill="1" applyBorder="1" applyAlignment="1" applyProtection="1">
      <alignment/>
      <protection/>
    </xf>
    <xf numFmtId="0" fontId="9" fillId="0" borderId="0" xfId="69" applyFont="1" applyFill="1" applyAlignment="1" applyProtection="1">
      <alignment vertical="center"/>
      <protection/>
    </xf>
    <xf numFmtId="49" fontId="9" fillId="0" borderId="0" xfId="69" applyNumberFormat="1" applyFont="1" applyFill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49" fontId="21" fillId="0" borderId="0" xfId="69" applyNumberFormat="1" applyFont="1" applyFill="1" applyAlignment="1" applyProtection="1">
      <alignment vertical="center"/>
      <protection/>
    </xf>
    <xf numFmtId="0" fontId="21" fillId="0" borderId="0" xfId="69" applyFont="1" applyFill="1" applyAlignment="1" applyProtection="1">
      <alignment vertical="center"/>
      <protection/>
    </xf>
    <xf numFmtId="49" fontId="9" fillId="0" borderId="0" xfId="70" applyNumberFormat="1" applyFont="1" applyFill="1" applyBorder="1" applyAlignment="1" applyProtection="1">
      <alignment vertical="center"/>
      <protection/>
    </xf>
    <xf numFmtId="49" fontId="38" fillId="0" borderId="0" xfId="70" applyNumberFormat="1" applyFont="1" applyFill="1" applyBorder="1" applyAlignment="1" applyProtection="1">
      <alignment vertical="center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9" fillId="0" borderId="0" xfId="7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6" fillId="0" borderId="0" xfId="70" applyNumberFormat="1" applyFont="1" applyFill="1" applyBorder="1" applyAlignment="1" applyProtection="1">
      <alignment/>
      <protection/>
    </xf>
    <xf numFmtId="0" fontId="36" fillId="0" borderId="0" xfId="62" applyFont="1" applyFill="1" applyBorder="1" applyAlignment="1">
      <alignment/>
      <protection/>
    </xf>
    <xf numFmtId="49" fontId="1" fillId="0" borderId="10" xfId="70" applyNumberFormat="1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 vertical="top"/>
      <protection/>
    </xf>
    <xf numFmtId="0" fontId="1" fillId="0" borderId="10" xfId="70" applyFont="1" applyFill="1" applyBorder="1" applyAlignment="1" applyProtection="1">
      <alignment horizontal="right" vertical="center"/>
      <protection/>
    </xf>
    <xf numFmtId="49" fontId="1" fillId="0" borderId="16" xfId="70" applyNumberFormat="1" applyFont="1" applyFill="1" applyBorder="1" applyAlignment="1" applyProtection="1">
      <alignment horizontal="center" vertical="center"/>
      <protection/>
    </xf>
    <xf numFmtId="49" fontId="1" fillId="0" borderId="22" xfId="70" applyNumberFormat="1" applyFont="1" applyFill="1" applyBorder="1" applyAlignment="1" applyProtection="1">
      <alignment horizontal="center" vertical="center"/>
      <protection/>
    </xf>
    <xf numFmtId="49" fontId="1" fillId="0" borderId="12" xfId="70" applyNumberFormat="1" applyFont="1" applyFill="1" applyBorder="1" applyAlignment="1" applyProtection="1">
      <alignment horizontal="center" vertical="center"/>
      <protection/>
    </xf>
    <xf numFmtId="49" fontId="19" fillId="0" borderId="0" xfId="51" applyNumberFormat="1" applyFont="1" applyFill="1" applyBorder="1" applyAlignment="1" applyProtection="1">
      <alignment/>
      <protection/>
    </xf>
    <xf numFmtId="186" fontId="19" fillId="0" borderId="20" xfId="51" applyNumberFormat="1" applyFont="1" applyFill="1" applyBorder="1" applyAlignment="1" applyProtection="1">
      <alignment/>
      <protection/>
    </xf>
    <xf numFmtId="186" fontId="19" fillId="0" borderId="0" xfId="51" applyNumberFormat="1" applyFont="1" applyFill="1" applyAlignment="1" applyProtection="1">
      <alignment/>
      <protection/>
    </xf>
    <xf numFmtId="186" fontId="19" fillId="0" borderId="0" xfId="51" applyNumberFormat="1" applyFont="1" applyFill="1" applyAlignment="1" applyProtection="1">
      <alignment horizontal="center"/>
      <protection/>
    </xf>
    <xf numFmtId="186" fontId="19" fillId="0" borderId="0" xfId="51" applyNumberFormat="1" applyFont="1" applyFill="1" applyBorder="1" applyAlignment="1" applyProtection="1">
      <alignment/>
      <protection/>
    </xf>
    <xf numFmtId="49" fontId="19" fillId="0" borderId="0" xfId="51" applyNumberFormat="1" applyFont="1" applyFill="1" applyBorder="1" applyAlignment="1" applyProtection="1">
      <alignment/>
      <protection locked="0"/>
    </xf>
    <xf numFmtId="49" fontId="19" fillId="0" borderId="0" xfId="51" applyNumberFormat="1" applyFont="1" applyFill="1" applyBorder="1" applyAlignment="1" applyProtection="1">
      <alignment horizontal="right"/>
      <protection locked="0"/>
    </xf>
    <xf numFmtId="49" fontId="39" fillId="0" borderId="14" xfId="51" applyNumberFormat="1" applyFont="1" applyFill="1" applyBorder="1" applyAlignment="1" applyProtection="1">
      <alignment/>
      <protection locked="0"/>
    </xf>
    <xf numFmtId="217" fontId="39" fillId="0" borderId="0" xfId="51" applyNumberFormat="1" applyFont="1" applyFill="1" applyBorder="1" applyAlignment="1" applyProtection="1">
      <alignment/>
      <protection/>
    </xf>
    <xf numFmtId="217" fontId="39" fillId="0" borderId="0" xfId="51" applyNumberFormat="1" applyFont="1" applyFill="1" applyBorder="1" applyAlignment="1" applyProtection="1">
      <alignment/>
      <protection locked="0"/>
    </xf>
    <xf numFmtId="217" fontId="40" fillId="0" borderId="0" xfId="51" applyNumberFormat="1" applyFont="1" applyFill="1" applyBorder="1" applyAlignment="1" applyProtection="1">
      <alignment/>
      <protection/>
    </xf>
    <xf numFmtId="49" fontId="19" fillId="0" borderId="0" xfId="51" applyNumberFormat="1" applyFont="1" applyFill="1" applyBorder="1" applyAlignment="1" applyProtection="1">
      <alignment horizontal="distributed"/>
      <protection/>
    </xf>
    <xf numFmtId="49" fontId="39" fillId="0" borderId="14" xfId="51" applyNumberFormat="1" applyFont="1" applyFill="1" applyBorder="1" applyAlignment="1" applyProtection="1">
      <alignment/>
      <protection/>
    </xf>
    <xf numFmtId="49" fontId="20" fillId="0" borderId="0" xfId="51" applyNumberFormat="1" applyFont="1" applyFill="1" applyBorder="1" applyAlignment="1" applyProtection="1">
      <alignment/>
      <protection locked="0"/>
    </xf>
    <xf numFmtId="49" fontId="20" fillId="0" borderId="0" xfId="51" applyNumberFormat="1" applyFont="1" applyFill="1" applyBorder="1" applyAlignment="1" applyProtection="1">
      <alignment horizontal="right"/>
      <protection locked="0"/>
    </xf>
    <xf numFmtId="49" fontId="41" fillId="0" borderId="14" xfId="51" applyNumberFormat="1" applyFont="1" applyFill="1" applyBorder="1" applyAlignment="1" applyProtection="1">
      <alignment/>
      <protection locked="0"/>
    </xf>
    <xf numFmtId="217" fontId="41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49" fontId="20" fillId="0" borderId="0" xfId="51" applyNumberFormat="1" applyFont="1" applyFill="1" applyBorder="1" applyAlignment="1" applyProtection="1">
      <alignment/>
      <protection/>
    </xf>
    <xf numFmtId="49" fontId="20" fillId="0" borderId="0" xfId="51" applyNumberFormat="1" applyFont="1" applyFill="1" applyBorder="1" applyAlignment="1" applyProtection="1">
      <alignment horizontal="distributed"/>
      <protection/>
    </xf>
    <xf numFmtId="49" fontId="41" fillId="0" borderId="14" xfId="51" applyNumberFormat="1" applyFont="1" applyFill="1" applyBorder="1" applyAlignment="1" applyProtection="1">
      <alignment/>
      <protection/>
    </xf>
    <xf numFmtId="49" fontId="19" fillId="0" borderId="14" xfId="51" applyNumberFormat="1" applyFont="1" applyFill="1" applyBorder="1" applyAlignment="1" applyProtection="1">
      <alignment/>
      <protection/>
    </xf>
    <xf numFmtId="186" fontId="19" fillId="0" borderId="0" xfId="51" applyNumberFormat="1" applyFont="1" applyFill="1" applyBorder="1" applyAlignment="1" applyProtection="1">
      <alignment horizontal="center"/>
      <protection/>
    </xf>
    <xf numFmtId="49" fontId="39" fillId="0" borderId="0" xfId="51" applyNumberFormat="1" applyFont="1" applyFill="1" applyBorder="1" applyAlignment="1" applyProtection="1">
      <alignment/>
      <protection locked="0"/>
    </xf>
    <xf numFmtId="217" fontId="39" fillId="0" borderId="20" xfId="51" applyNumberFormat="1" applyFont="1" applyFill="1" applyBorder="1" applyAlignment="1" applyProtection="1">
      <alignment/>
      <protection/>
    </xf>
    <xf numFmtId="194" fontId="19" fillId="0" borderId="0" xfId="51" applyNumberFormat="1" applyFont="1" applyFill="1" applyBorder="1" applyAlignment="1" applyProtection="1">
      <alignment horizontal="right"/>
      <protection/>
    </xf>
    <xf numFmtId="186" fontId="43" fillId="0" borderId="0" xfId="51" applyNumberFormat="1" applyFont="1" applyFill="1" applyBorder="1" applyAlignment="1" applyProtection="1">
      <alignment/>
      <protection locked="0"/>
    </xf>
    <xf numFmtId="218" fontId="39" fillId="0" borderId="20" xfId="51" applyNumberFormat="1" applyFont="1" applyFill="1" applyBorder="1" applyAlignment="1" applyProtection="1">
      <alignment horizontal="right"/>
      <protection/>
    </xf>
    <xf numFmtId="218" fontId="39" fillId="0" borderId="0" xfId="51" applyNumberFormat="1" applyFont="1" applyFill="1" applyBorder="1" applyAlignment="1" applyProtection="1">
      <alignment horizontal="right"/>
      <protection/>
    </xf>
    <xf numFmtId="49" fontId="39" fillId="0" borderId="0" xfId="51" applyNumberFormat="1" applyFont="1" applyFill="1" applyBorder="1" applyAlignment="1" applyProtection="1">
      <alignment/>
      <protection/>
    </xf>
    <xf numFmtId="218" fontId="41" fillId="0" borderId="0" xfId="0" applyNumberFormat="1" applyFont="1" applyFill="1" applyAlignment="1">
      <alignment/>
    </xf>
    <xf numFmtId="218" fontId="40" fillId="0" borderId="0" xfId="51" applyNumberFormat="1" applyFont="1" applyFill="1" applyBorder="1" applyAlignment="1" applyProtection="1">
      <alignment horizontal="right"/>
      <protection/>
    </xf>
    <xf numFmtId="49" fontId="19" fillId="0" borderId="10" xfId="51" applyNumberFormat="1" applyFont="1" applyFill="1" applyBorder="1" applyAlignment="1" applyProtection="1">
      <alignment vertical="center"/>
      <protection/>
    </xf>
    <xf numFmtId="186" fontId="19" fillId="0" borderId="23" xfId="51" applyNumberFormat="1" applyFont="1" applyFill="1" applyBorder="1" applyAlignment="1" applyProtection="1">
      <alignment vertical="center"/>
      <protection/>
    </xf>
    <xf numFmtId="186" fontId="19" fillId="0" borderId="10" xfId="51" applyNumberFormat="1" applyFont="1" applyFill="1" applyBorder="1" applyAlignment="1" applyProtection="1">
      <alignment vertical="center"/>
      <protection/>
    </xf>
    <xf numFmtId="49" fontId="1" fillId="0" borderId="13" xfId="70" applyNumberFormat="1" applyFont="1" applyFill="1" applyBorder="1" applyAlignment="1" applyProtection="1">
      <alignment horizontal="left" indent="1"/>
      <protection/>
    </xf>
    <xf numFmtId="49" fontId="1" fillId="0" borderId="13" xfId="70" applyNumberFormat="1" applyFont="1" applyFill="1" applyBorder="1" applyAlignment="1" applyProtection="1">
      <alignment/>
      <protection/>
    </xf>
    <xf numFmtId="0" fontId="8" fillId="0" borderId="13" xfId="70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 horizontal="left" indent="1"/>
      <protection/>
    </xf>
    <xf numFmtId="49" fontId="1" fillId="0" borderId="0" xfId="70" applyNumberFormat="1" applyFont="1" applyFill="1" applyBorder="1" applyAlignment="1" applyProtection="1">
      <alignment horizontal="left"/>
      <protection/>
    </xf>
    <xf numFmtId="49" fontId="1" fillId="0" borderId="0" xfId="70" applyNumberFormat="1" applyFont="1" applyFill="1" applyBorder="1" applyAlignment="1" applyProtection="1">
      <alignment vertical="top"/>
      <protection/>
    </xf>
    <xf numFmtId="0" fontId="44" fillId="0" borderId="0" xfId="70" applyFont="1" applyFill="1" applyBorder="1" applyAlignment="1" applyProtection="1">
      <alignment vertical="center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0" xfId="70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6" fillId="0" borderId="0" xfId="70" applyFont="1" applyFill="1" applyAlignment="1" applyProtection="1">
      <alignment horizontal="right" vertical="center"/>
      <protection/>
    </xf>
    <xf numFmtId="0" fontId="44" fillId="0" borderId="0" xfId="70" applyFont="1" applyFill="1" applyAlignment="1" applyProtection="1">
      <alignment vertical="center"/>
      <protection/>
    </xf>
    <xf numFmtId="38" fontId="46" fillId="0" borderId="0" xfId="51" applyFont="1" applyFill="1" applyAlignment="1" applyProtection="1">
      <alignment vertical="center"/>
      <protection/>
    </xf>
    <xf numFmtId="0" fontId="46" fillId="0" borderId="0" xfId="70" applyFont="1" applyFill="1" applyBorder="1" applyAlignment="1" applyProtection="1">
      <alignment vertical="center"/>
      <protection/>
    </xf>
    <xf numFmtId="0" fontId="0" fillId="0" borderId="0" xfId="62" applyFill="1">
      <alignment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4" fillId="0" borderId="0" xfId="7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distributed" vertical="center"/>
    </xf>
    <xf numFmtId="0" fontId="36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distributed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220" fontId="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219" fontId="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195" fontId="1" fillId="0" borderId="2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95" fontId="7" fillId="0" borderId="20" xfId="0" applyNumberFormat="1" applyFont="1" applyFill="1" applyBorder="1" applyAlignment="1">
      <alignment vertical="center"/>
    </xf>
    <xf numFmtId="195" fontId="7" fillId="0" borderId="0" xfId="0" applyNumberFormat="1" applyFont="1" applyFill="1" applyAlignment="1">
      <alignment vertical="center"/>
    </xf>
    <xf numFmtId="219" fontId="7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195" fontId="1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221" fontId="1" fillId="0" borderId="0" xfId="0" applyNumberFormat="1" applyFont="1" applyFill="1" applyBorder="1" applyAlignment="1">
      <alignment horizontal="center" vertical="center"/>
    </xf>
    <xf numFmtId="0" fontId="48" fillId="0" borderId="0" xfId="70" applyFont="1" applyFill="1" applyAlignment="1" applyProtection="1">
      <alignment horizontal="right" vertical="top"/>
      <protection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221" fontId="1" fillId="0" borderId="0" xfId="0" applyNumberFormat="1" applyFont="1" applyFill="1" applyAlignment="1">
      <alignment horizontal="right" vertical="center"/>
    </xf>
    <xf numFmtId="221" fontId="1" fillId="0" borderId="0" xfId="0" applyNumberFormat="1" applyFont="1" applyFill="1" applyBorder="1" applyAlignment="1">
      <alignment horizontal="right" vertical="center"/>
    </xf>
    <xf numFmtId="222" fontId="7" fillId="0" borderId="0" xfId="0" applyNumberFormat="1" applyFont="1" applyFill="1" applyAlignment="1">
      <alignment horizontal="right" vertical="center"/>
    </xf>
    <xf numFmtId="223" fontId="7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224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221" fontId="1" fillId="0" borderId="0" xfId="0" applyNumberFormat="1" applyFont="1" applyFill="1" applyBorder="1" applyAlignment="1">
      <alignment vertical="center"/>
    </xf>
    <xf numFmtId="224" fontId="7" fillId="0" borderId="0" xfId="0" applyNumberFormat="1" applyFont="1" applyFill="1" applyBorder="1" applyAlignment="1">
      <alignment horizontal="right" vertical="center"/>
    </xf>
    <xf numFmtId="225" fontId="7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distributed" vertical="center" wrapText="1"/>
    </xf>
    <xf numFmtId="226" fontId="7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8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 horizontal="right" vertical="center"/>
    </xf>
    <xf numFmtId="188" fontId="1" fillId="0" borderId="0" xfId="0" applyNumberFormat="1" applyFont="1" applyFill="1" applyAlignment="1">
      <alignment horizontal="center" vertical="center"/>
    </xf>
    <xf numFmtId="227" fontId="15" fillId="0" borderId="0" xfId="0" applyNumberFormat="1" applyFont="1" applyFill="1" applyAlignment="1">
      <alignment/>
    </xf>
    <xf numFmtId="49" fontId="7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49" fontId="17" fillId="0" borderId="0" xfId="49" applyNumberFormat="1" applyFont="1" applyFill="1" applyBorder="1" applyAlignment="1" applyProtection="1">
      <alignment horizontal="distributed" vertical="center"/>
      <protection/>
    </xf>
    <xf numFmtId="49" fontId="3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9" fillId="0" borderId="0" xfId="49" applyNumberFormat="1" applyFont="1" applyFill="1" applyBorder="1" applyAlignment="1" applyProtection="1">
      <alignment horizontal="distributed" vertical="center" wrapText="1"/>
      <protection/>
    </xf>
    <xf numFmtId="49" fontId="9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 wrapText="1"/>
      <protection/>
    </xf>
    <xf numFmtId="0" fontId="4" fillId="0" borderId="0" xfId="64" applyFont="1" applyFill="1" applyBorder="1" applyAlignment="1" applyProtection="1">
      <alignment vertical="top"/>
      <protection/>
    </xf>
    <xf numFmtId="49" fontId="7" fillId="0" borderId="0" xfId="49" applyNumberFormat="1" applyFont="1" applyFill="1" applyAlignment="1" applyProtection="1">
      <alignment horizontal="distributed" vertical="center"/>
      <protection/>
    </xf>
    <xf numFmtId="49" fontId="5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19" xfId="64" applyNumberFormat="1" applyFont="1" applyFill="1" applyBorder="1" applyAlignment="1" applyProtection="1">
      <alignment horizontal="center" vertical="center"/>
      <protection locked="0"/>
    </xf>
    <xf numFmtId="49" fontId="1" fillId="0" borderId="28" xfId="64" applyNumberFormat="1" applyFont="1" applyFill="1" applyBorder="1" applyAlignment="1" applyProtection="1">
      <alignment horizontal="center" vertical="center"/>
      <protection locked="0"/>
    </xf>
    <xf numFmtId="49" fontId="6" fillId="0" borderId="0" xfId="64" applyNumberFormat="1" applyFont="1" applyFill="1" applyBorder="1" applyAlignment="1" applyProtection="1">
      <alignment horizontal="center"/>
      <protection/>
    </xf>
    <xf numFmtId="49" fontId="1" fillId="0" borderId="13" xfId="64" applyNumberFormat="1" applyFont="1" applyFill="1" applyBorder="1" applyAlignment="1" applyProtection="1">
      <alignment horizontal="center" vertical="center"/>
      <protection/>
    </xf>
    <xf numFmtId="49" fontId="1" fillId="0" borderId="24" xfId="64" applyNumberFormat="1" applyFont="1" applyFill="1" applyBorder="1" applyAlignment="1" applyProtection="1">
      <alignment horizontal="center" vertical="center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16" xfId="64" applyNumberFormat="1" applyFont="1" applyFill="1" applyBorder="1" applyAlignment="1" applyProtection="1">
      <alignment horizontal="center" vertical="center"/>
      <protection/>
    </xf>
    <xf numFmtId="49" fontId="7" fillId="0" borderId="19" xfId="64" applyNumberFormat="1" applyFont="1" applyFill="1" applyBorder="1" applyAlignment="1" applyProtection="1">
      <alignment horizontal="center" vertical="center"/>
      <protection locked="0"/>
    </xf>
    <xf numFmtId="49" fontId="7" fillId="0" borderId="28" xfId="64" applyNumberFormat="1" applyFont="1" applyFill="1" applyBorder="1" applyAlignment="1" applyProtection="1">
      <alignment horizontal="center" vertical="center"/>
      <protection locked="0"/>
    </xf>
    <xf numFmtId="49" fontId="1" fillId="0" borderId="29" xfId="64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distributed" vertical="center" wrapText="1" shrinkToFit="1"/>
      <protection/>
    </xf>
    <xf numFmtId="0" fontId="4" fillId="0" borderId="0" xfId="65" applyFont="1" applyFill="1" applyBorder="1" applyAlignment="1" applyProtection="1">
      <alignment vertical="top"/>
      <protection/>
    </xf>
    <xf numFmtId="49" fontId="6" fillId="0" borderId="0" xfId="65" applyNumberFormat="1" applyFont="1" applyFill="1" applyBorder="1" applyAlignment="1" applyProtection="1">
      <alignment horizont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24" xfId="65" applyNumberFormat="1" applyFont="1" applyFill="1" applyBorder="1" applyAlignment="1" applyProtection="1">
      <alignment horizontal="center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49" fontId="1" fillId="0" borderId="16" xfId="65" applyNumberFormat="1" applyFont="1" applyFill="1" applyBorder="1" applyAlignment="1" applyProtection="1">
      <alignment horizontal="center" vertical="center"/>
      <protection/>
    </xf>
    <xf numFmtId="49" fontId="20" fillId="0" borderId="0" xfId="49" applyNumberFormat="1" applyFont="1" applyFill="1" applyAlignment="1" applyProtection="1">
      <alignment horizontal="distributed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24" fillId="0" borderId="0" xfId="49" applyNumberFormat="1" applyFont="1" applyFill="1" applyBorder="1" applyAlignment="1" applyProtection="1">
      <alignment horizontal="distributed" vertical="center"/>
      <protection/>
    </xf>
    <xf numFmtId="49" fontId="20" fillId="0" borderId="0" xfId="49" applyNumberFormat="1" applyFont="1" applyFill="1" applyBorder="1" applyAlignment="1" applyProtection="1">
      <alignment horizontal="distributed" vertical="center"/>
      <protection/>
    </xf>
    <xf numFmtId="49" fontId="7" fillId="0" borderId="19" xfId="66" applyNumberFormat="1" applyFont="1" applyFill="1" applyBorder="1" applyAlignment="1" applyProtection="1">
      <alignment horizontal="center" vertical="center"/>
      <protection locked="0"/>
    </xf>
    <xf numFmtId="49" fontId="7" fillId="0" borderId="28" xfId="66" applyNumberFormat="1" applyFont="1" applyFill="1" applyBorder="1" applyAlignment="1" applyProtection="1">
      <alignment horizontal="center" vertical="center"/>
      <protection locked="0"/>
    </xf>
    <xf numFmtId="0" fontId="4" fillId="0" borderId="0" xfId="66" applyFont="1" applyFill="1" applyBorder="1" applyAlignment="1" applyProtection="1">
      <alignment vertical="top"/>
      <protection/>
    </xf>
    <xf numFmtId="49" fontId="6" fillId="0" borderId="0" xfId="66" applyNumberFormat="1" applyFont="1" applyFill="1" applyBorder="1" applyAlignment="1" applyProtection="1">
      <alignment horizontal="center"/>
      <protection/>
    </xf>
    <xf numFmtId="49" fontId="1" fillId="0" borderId="13" xfId="66" applyNumberFormat="1" applyFont="1" applyFill="1" applyBorder="1" applyAlignment="1" applyProtection="1">
      <alignment horizontal="center" vertical="center"/>
      <protection/>
    </xf>
    <xf numFmtId="49" fontId="1" fillId="0" borderId="24" xfId="66" applyNumberFormat="1" applyFont="1" applyFill="1" applyBorder="1" applyAlignment="1" applyProtection="1">
      <alignment horizontal="center" vertical="center"/>
      <protection/>
    </xf>
    <xf numFmtId="49" fontId="1" fillId="0" borderId="11" xfId="66" applyNumberFormat="1" applyFont="1" applyFill="1" applyBorder="1" applyAlignment="1" applyProtection="1">
      <alignment horizontal="center" vertical="center"/>
      <protection/>
    </xf>
    <xf numFmtId="49" fontId="1" fillId="0" borderId="16" xfId="66" applyNumberFormat="1" applyFont="1" applyFill="1" applyBorder="1" applyAlignment="1" applyProtection="1">
      <alignment horizontal="center" vertical="center"/>
      <protection/>
    </xf>
    <xf numFmtId="49" fontId="1" fillId="0" borderId="19" xfId="66" applyNumberFormat="1" applyFont="1" applyFill="1" applyBorder="1" applyAlignment="1" applyProtection="1">
      <alignment horizontal="center" vertical="center"/>
      <protection locked="0"/>
    </xf>
    <xf numFmtId="49" fontId="1" fillId="0" borderId="28" xfId="66" applyNumberFormat="1" applyFont="1" applyFill="1" applyBorder="1" applyAlignment="1" applyProtection="1">
      <alignment horizontal="center" vertical="center"/>
      <protection locked="0"/>
    </xf>
    <xf numFmtId="49" fontId="1" fillId="0" borderId="29" xfId="66" applyNumberFormat="1" applyFont="1" applyFill="1" applyBorder="1" applyAlignment="1" applyProtection="1">
      <alignment horizontal="center" vertical="center"/>
      <protection locked="0"/>
    </xf>
    <xf numFmtId="49" fontId="6" fillId="0" borderId="0" xfId="66" applyNumberFormat="1" applyFont="1" applyFill="1" applyBorder="1" applyAlignment="1" applyProtection="1">
      <alignment horizontal="left"/>
      <protection/>
    </xf>
    <xf numFmtId="49" fontId="6" fillId="0" borderId="0" xfId="67" applyNumberFormat="1" applyFont="1" applyFill="1" applyBorder="1" applyAlignment="1" applyProtection="1">
      <alignment horizontal="center"/>
      <protection/>
    </xf>
    <xf numFmtId="49" fontId="1" fillId="0" borderId="13" xfId="67" applyNumberFormat="1" applyFont="1" applyFill="1" applyBorder="1" applyAlignment="1" applyProtection="1">
      <alignment horizontal="center" vertical="center"/>
      <protection/>
    </xf>
    <xf numFmtId="49" fontId="1" fillId="0" borderId="24" xfId="67" applyNumberFormat="1" applyFont="1" applyFill="1" applyBorder="1" applyAlignment="1" applyProtection="1">
      <alignment horizontal="center" vertical="center"/>
      <protection/>
    </xf>
    <xf numFmtId="49" fontId="1" fillId="0" borderId="11" xfId="67" applyNumberFormat="1" applyFont="1" applyFill="1" applyBorder="1" applyAlignment="1" applyProtection="1">
      <alignment horizontal="center" vertical="center"/>
      <protection/>
    </xf>
    <xf numFmtId="49" fontId="1" fillId="0" borderId="16" xfId="67" applyNumberFormat="1" applyFont="1" applyFill="1" applyBorder="1" applyAlignment="1" applyProtection="1">
      <alignment horizontal="center" vertical="center"/>
      <protection/>
    </xf>
    <xf numFmtId="49" fontId="1" fillId="0" borderId="30" xfId="67" applyNumberFormat="1" applyFont="1" applyFill="1" applyBorder="1" applyAlignment="1" applyProtection="1">
      <alignment horizontal="center" vertical="center"/>
      <protection locked="0"/>
    </xf>
    <xf numFmtId="49" fontId="1" fillId="0" borderId="22" xfId="67" applyNumberFormat="1" applyFont="1" applyFill="1" applyBorder="1" applyAlignment="1" applyProtection="1">
      <alignment horizontal="center" vertical="center"/>
      <protection locked="0"/>
    </xf>
    <xf numFmtId="49" fontId="7" fillId="0" borderId="19" xfId="67" applyNumberFormat="1" applyFont="1" applyFill="1" applyBorder="1" applyAlignment="1" applyProtection="1">
      <alignment horizontal="center" vertical="center"/>
      <protection locked="0"/>
    </xf>
    <xf numFmtId="49" fontId="7" fillId="0" borderId="28" xfId="67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distributed" vertical="center"/>
    </xf>
    <xf numFmtId="0" fontId="4" fillId="0" borderId="0" xfId="68" applyFont="1" applyFill="1" applyBorder="1" applyAlignment="1" applyProtection="1">
      <alignment vertical="top"/>
      <protection/>
    </xf>
    <xf numFmtId="49" fontId="6" fillId="0" borderId="0" xfId="68" applyNumberFormat="1" applyFont="1" applyFill="1" applyBorder="1" applyAlignment="1" applyProtection="1">
      <alignment horizontal="distributed" indent="10"/>
      <protection/>
    </xf>
    <xf numFmtId="49" fontId="19" fillId="0" borderId="0" xfId="49" applyNumberFormat="1" applyFont="1" applyFill="1" applyAlignment="1" applyProtection="1">
      <alignment horizontal="distributed" vertical="center"/>
      <protection/>
    </xf>
    <xf numFmtId="49" fontId="34" fillId="0" borderId="0" xfId="49" applyNumberFormat="1" applyFont="1" applyFill="1" applyBorder="1" applyAlignment="1" applyProtection="1">
      <alignment horizontal="distributed" vertical="center" wrapText="1"/>
      <protection/>
    </xf>
    <xf numFmtId="49" fontId="34" fillId="0" borderId="0" xfId="49" applyNumberFormat="1" applyFont="1" applyFill="1" applyBorder="1" applyAlignment="1" applyProtection="1">
      <alignment horizontal="distributed" vertical="center"/>
      <protection/>
    </xf>
    <xf numFmtId="49" fontId="19" fillId="0" borderId="0" xfId="49" applyNumberFormat="1" applyFont="1" applyFill="1" applyAlignment="1" applyProtection="1">
      <alignment horizontal="distributed" vertical="center" wrapText="1"/>
      <protection/>
    </xf>
    <xf numFmtId="49" fontId="34" fillId="0" borderId="0" xfId="49" applyNumberFormat="1" applyFont="1" applyFill="1" applyAlignment="1" applyProtection="1">
      <alignment horizontal="distributed" vertical="center"/>
      <protection/>
    </xf>
    <xf numFmtId="49" fontId="6" fillId="0" borderId="0" xfId="68" applyNumberFormat="1" applyFont="1" applyFill="1" applyBorder="1" applyAlignment="1" applyProtection="1">
      <alignment horizontal="distributed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/>
    </xf>
    <xf numFmtId="49" fontId="1" fillId="0" borderId="28" xfId="68" applyNumberFormat="1" applyFont="1" applyFill="1" applyBorder="1" applyAlignment="1" applyProtection="1">
      <alignment horizontal="center" vertical="center"/>
      <protection/>
    </xf>
    <xf numFmtId="49" fontId="1" fillId="0" borderId="29" xfId="68" applyNumberFormat="1" applyFont="1" applyFill="1" applyBorder="1" applyAlignment="1" applyProtection="1">
      <alignment horizontal="center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 wrapText="1"/>
      <protection/>
    </xf>
    <xf numFmtId="49" fontId="35" fillId="0" borderId="0" xfId="49" applyNumberFormat="1" applyFont="1" applyFill="1" applyBorder="1" applyAlignment="1" applyProtection="1">
      <alignment horizontal="distributed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9" fillId="0" borderId="0" xfId="49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0" xfId="49" applyNumberFormat="1" applyFont="1" applyFill="1" applyAlignment="1" applyProtection="1">
      <alignment horizontal="distributed" vertical="justify" wrapText="1"/>
      <protection/>
    </xf>
    <xf numFmtId="0" fontId="0" fillId="0" borderId="0" xfId="0" applyFont="1" applyFill="1" applyAlignment="1">
      <alignment/>
    </xf>
    <xf numFmtId="49" fontId="1" fillId="0" borderId="31" xfId="69" applyNumberFormat="1" applyFont="1" applyFill="1" applyBorder="1" applyAlignment="1" applyProtection="1">
      <alignment horizontal="center" vertical="center" wrapText="1"/>
      <protection/>
    </xf>
    <xf numFmtId="49" fontId="1" fillId="0" borderId="20" xfId="69" applyNumberFormat="1" applyFont="1" applyFill="1" applyBorder="1" applyAlignment="1" applyProtection="1">
      <alignment horizontal="center" vertical="center" wrapText="1"/>
      <protection/>
    </xf>
    <xf numFmtId="49" fontId="1" fillId="0" borderId="27" xfId="69" applyNumberFormat="1" applyFont="1" applyFill="1" applyBorder="1" applyAlignment="1" applyProtection="1">
      <alignment horizontal="center" vertical="center" wrapText="1"/>
      <protection/>
    </xf>
    <xf numFmtId="49" fontId="1" fillId="0" borderId="17" xfId="69" applyNumberFormat="1" applyFont="1" applyFill="1" applyBorder="1" applyAlignment="1" applyProtection="1">
      <alignment horizontal="center" vertical="center"/>
      <protection/>
    </xf>
    <xf numFmtId="49" fontId="1" fillId="0" borderId="25" xfId="69" applyNumberFormat="1" applyFont="1" applyFill="1" applyBorder="1" applyAlignment="1" applyProtection="1">
      <alignment horizontal="center" vertical="center"/>
      <protection/>
    </xf>
    <xf numFmtId="49" fontId="1" fillId="0" borderId="21" xfId="69" applyNumberFormat="1" applyFont="1" applyFill="1" applyBorder="1" applyAlignment="1" applyProtection="1">
      <alignment horizontal="center" vertical="center"/>
      <protection/>
    </xf>
    <xf numFmtId="49" fontId="1" fillId="0" borderId="11" xfId="69" applyNumberFormat="1" applyFont="1" applyFill="1" applyBorder="1" applyAlignment="1" applyProtection="1">
      <alignment horizontal="center" vertical="center"/>
      <protection/>
    </xf>
    <xf numFmtId="49" fontId="1" fillId="0" borderId="26" xfId="69" applyNumberFormat="1" applyFont="1" applyFill="1" applyBorder="1" applyAlignment="1" applyProtection="1">
      <alignment horizontal="center" vertical="center"/>
      <protection/>
    </xf>
    <xf numFmtId="49" fontId="1" fillId="0" borderId="16" xfId="69" applyNumberFormat="1" applyFont="1" applyFill="1" applyBorder="1" applyAlignment="1" applyProtection="1">
      <alignment horizontal="center" vertical="center"/>
      <protection/>
    </xf>
    <xf numFmtId="49" fontId="1" fillId="0" borderId="32" xfId="69" applyNumberFormat="1" applyFont="1" applyFill="1" applyBorder="1" applyAlignment="1" applyProtection="1">
      <alignment horizontal="center" vertical="center"/>
      <protection/>
    </xf>
    <xf numFmtId="49" fontId="1" fillId="0" borderId="22" xfId="69" applyNumberFormat="1" applyFont="1" applyFill="1" applyBorder="1" applyAlignment="1" applyProtection="1">
      <alignment horizontal="center" vertical="center"/>
      <protection/>
    </xf>
    <xf numFmtId="49" fontId="1" fillId="0" borderId="32" xfId="69" applyNumberFormat="1" applyFont="1" applyFill="1" applyBorder="1" applyAlignment="1" applyProtection="1">
      <alignment horizontal="center" vertical="center" wrapText="1"/>
      <protection/>
    </xf>
    <xf numFmtId="49" fontId="1" fillId="0" borderId="22" xfId="69" applyNumberFormat="1" applyFont="1" applyFill="1" applyBorder="1" applyAlignment="1" applyProtection="1">
      <alignment horizontal="center" vertical="center" wrapText="1"/>
      <protection/>
    </xf>
    <xf numFmtId="49" fontId="6" fillId="0" borderId="0" xfId="69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/>
    </xf>
    <xf numFmtId="49" fontId="1" fillId="0" borderId="24" xfId="69" applyNumberFormat="1" applyFont="1" applyFill="1" applyBorder="1" applyAlignment="1" applyProtection="1">
      <alignment horizontal="center" vertical="center"/>
      <protection/>
    </xf>
    <xf numFmtId="49" fontId="1" fillId="0" borderId="14" xfId="69" applyNumberFormat="1" applyFont="1" applyFill="1" applyBorder="1" applyAlignment="1" applyProtection="1">
      <alignment horizontal="center" vertical="center"/>
      <protection/>
    </xf>
    <xf numFmtId="49" fontId="1" fillId="0" borderId="30" xfId="69" applyNumberFormat="1" applyFont="1" applyFill="1" applyBorder="1" applyAlignment="1" applyProtection="1">
      <alignment horizontal="center" vertical="center"/>
      <protection/>
    </xf>
    <xf numFmtId="49" fontId="1" fillId="0" borderId="33" xfId="69" applyNumberFormat="1" applyFont="1" applyFill="1" applyBorder="1" applyAlignment="1" applyProtection="1">
      <alignment horizontal="center" vertical="center"/>
      <protection/>
    </xf>
    <xf numFmtId="49" fontId="6" fillId="0" borderId="0" xfId="70" applyNumberFormat="1" applyFont="1" applyFill="1" applyBorder="1" applyAlignment="1" applyProtection="1">
      <alignment horizontal="center"/>
      <protection/>
    </xf>
    <xf numFmtId="49" fontId="1" fillId="0" borderId="13" xfId="70" applyNumberFormat="1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Border="1" applyAlignment="1" applyProtection="1">
      <alignment horizontal="center" vertical="center"/>
      <protection/>
    </xf>
    <xf numFmtId="49" fontId="1" fillId="0" borderId="11" xfId="70" applyNumberFormat="1" applyFont="1" applyFill="1" applyBorder="1" applyAlignment="1" applyProtection="1">
      <alignment horizontal="center" vertical="center"/>
      <protection/>
    </xf>
    <xf numFmtId="49" fontId="1" fillId="0" borderId="30" xfId="70" applyNumberFormat="1" applyFont="1" applyFill="1" applyBorder="1" applyAlignment="1" applyProtection="1">
      <alignment horizontal="center" vertical="center"/>
      <protection/>
    </xf>
    <xf numFmtId="49" fontId="1" fillId="0" borderId="33" xfId="70" applyNumberFormat="1" applyFont="1" applyFill="1" applyBorder="1" applyAlignment="1" applyProtection="1">
      <alignment horizontal="center" vertical="center"/>
      <protection/>
    </xf>
    <xf numFmtId="49" fontId="1" fillId="0" borderId="22" xfId="70" applyNumberFormat="1" applyFont="1" applyFill="1" applyBorder="1" applyAlignment="1" applyProtection="1">
      <alignment horizontal="center" vertical="center"/>
      <protection/>
    </xf>
    <xf numFmtId="49" fontId="1" fillId="0" borderId="24" xfId="70" applyNumberFormat="1" applyFont="1" applyFill="1" applyBorder="1" applyAlignment="1" applyProtection="1">
      <alignment horizontal="center" vertical="center"/>
      <protection/>
    </xf>
    <xf numFmtId="49" fontId="1" fillId="0" borderId="16" xfId="70" applyNumberFormat="1" applyFont="1" applyFill="1" applyBorder="1" applyAlignment="1" applyProtection="1">
      <alignment horizontal="center" vertical="center"/>
      <protection/>
    </xf>
    <xf numFmtId="49" fontId="1" fillId="0" borderId="31" xfId="70" applyNumberFormat="1" applyFont="1" applyFill="1" applyBorder="1" applyAlignment="1" applyProtection="1">
      <alignment horizontal="center" vertical="center"/>
      <protection/>
    </xf>
    <xf numFmtId="49" fontId="1" fillId="0" borderId="27" xfId="70" applyNumberFormat="1" applyFont="1" applyFill="1" applyBorder="1" applyAlignment="1" applyProtection="1">
      <alignment horizontal="center" vertical="center"/>
      <protection/>
    </xf>
    <xf numFmtId="49" fontId="1" fillId="0" borderId="24" xfId="70" applyNumberFormat="1" applyFont="1" applyFill="1" applyBorder="1" applyAlignment="1" applyProtection="1">
      <alignment horizontal="center" vertical="center" wrapText="1"/>
      <protection/>
    </xf>
    <xf numFmtId="49" fontId="1" fillId="0" borderId="14" xfId="70" applyNumberFormat="1" applyFont="1" applyFill="1" applyBorder="1" applyAlignment="1" applyProtection="1">
      <alignment horizontal="center" vertical="center"/>
      <protection/>
    </xf>
    <xf numFmtId="49" fontId="1" fillId="0" borderId="31" xfId="70" applyNumberFormat="1" applyFont="1" applyFill="1" applyBorder="1" applyAlignment="1" applyProtection="1">
      <alignment horizontal="center" vertical="center" wrapText="1"/>
      <protection/>
    </xf>
    <xf numFmtId="49" fontId="1" fillId="0" borderId="20" xfId="70" applyNumberFormat="1" applyFont="1" applyFill="1" applyBorder="1" applyAlignment="1" applyProtection="1">
      <alignment horizontal="center" vertical="center"/>
      <protection/>
    </xf>
    <xf numFmtId="49" fontId="1" fillId="0" borderId="30" xfId="7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0" xfId="70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distributed" vertical="center"/>
    </xf>
    <xf numFmtId="49" fontId="1" fillId="0" borderId="11" xfId="0" applyNumberFormat="1" applyFont="1" applyFill="1" applyBorder="1" applyAlignment="1">
      <alignment horizontal="distributed" vertical="center"/>
    </xf>
    <xf numFmtId="49" fontId="1" fillId="0" borderId="30" xfId="0" applyNumberFormat="1" applyFont="1" applyFill="1" applyBorder="1" applyAlignment="1">
      <alignment horizontal="distributed" vertical="center"/>
    </xf>
    <xf numFmtId="49" fontId="1" fillId="0" borderId="22" xfId="0" applyNumberFormat="1" applyFont="1" applyFill="1" applyBorder="1" applyAlignment="1">
      <alignment horizontal="distributed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distributed" vertical="center" indent="3"/>
    </xf>
    <xf numFmtId="176" fontId="1" fillId="0" borderId="13" xfId="0" applyNumberFormat="1" applyFont="1" applyFill="1" applyBorder="1" applyAlignment="1">
      <alignment horizontal="distributed" vertical="center" indent="3"/>
    </xf>
    <xf numFmtId="176" fontId="1" fillId="0" borderId="28" xfId="0" applyNumberFormat="1" applyFont="1" applyFill="1" applyBorder="1" applyAlignment="1">
      <alignment horizontal="distributed" vertical="center" indent="3"/>
    </xf>
    <xf numFmtId="176" fontId="1" fillId="0" borderId="29" xfId="0" applyNumberFormat="1" applyFont="1" applyFill="1" applyBorder="1" applyAlignment="1">
      <alignment horizontal="distributed" vertical="center" indent="3"/>
    </xf>
    <xf numFmtId="49" fontId="1" fillId="0" borderId="18" xfId="7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 181" xfId="63"/>
    <cellStyle name="標準_P 227-228" xfId="64"/>
    <cellStyle name="標準_P 229-230" xfId="65"/>
    <cellStyle name="標準_P 231-232" xfId="66"/>
    <cellStyle name="標準_P 233-234" xfId="67"/>
    <cellStyle name="標準_P 235-236" xfId="68"/>
    <cellStyle name="標準_P 237-238" xfId="69"/>
    <cellStyle name="標準_P 239-240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47625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19425" y="3505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019425" y="4486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4"/>
  <sheetViews>
    <sheetView workbookViewId="0" topLeftCell="A1">
      <selection activeCell="A1" sqref="A1:E1"/>
    </sheetView>
  </sheetViews>
  <sheetFormatPr defaultColWidth="11.00390625" defaultRowHeight="13.5"/>
  <cols>
    <col min="1" max="2" width="1.25" style="36" customWidth="1"/>
    <col min="3" max="4" width="1.625" style="36" customWidth="1"/>
    <col min="5" max="5" width="16.375" style="37" customWidth="1"/>
    <col min="6" max="6" width="1.25" style="36" customWidth="1"/>
    <col min="7" max="10" width="11.125" style="38" customWidth="1"/>
    <col min="11" max="12" width="11.125" style="39" customWidth="1"/>
    <col min="13" max="13" width="13.50390625" style="38" customWidth="1"/>
    <col min="14" max="16384" width="11.00390625" style="38" customWidth="1"/>
  </cols>
  <sheetData>
    <row r="1" spans="1:12" s="6" customFormat="1" ht="19.5" customHeight="1">
      <c r="A1" s="618"/>
      <c r="B1" s="618"/>
      <c r="C1" s="618"/>
      <c r="D1" s="618"/>
      <c r="E1" s="618"/>
      <c r="F1" s="2"/>
      <c r="G1" s="3"/>
      <c r="H1" s="3"/>
      <c r="I1" s="3"/>
      <c r="J1" s="3"/>
      <c r="K1" s="4"/>
      <c r="L1" s="5"/>
    </row>
    <row r="2" spans="1:12" s="7" customFormat="1" ht="24" customHeight="1">
      <c r="A2" s="620" t="s">
        <v>33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s="7" customFormat="1" ht="24.75" customHeight="1">
      <c r="A3" s="623" t="s">
        <v>30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 s="7" customFormat="1" ht="15" customHeight="1" thickBot="1">
      <c r="A4" s="8"/>
      <c r="B4" s="8"/>
      <c r="C4" s="8"/>
      <c r="D4" s="8"/>
      <c r="E4" s="8"/>
      <c r="F4" s="8"/>
      <c r="G4" s="9"/>
      <c r="H4" s="9"/>
      <c r="I4" s="9"/>
      <c r="J4" s="9"/>
      <c r="K4" s="10"/>
      <c r="L4" s="10"/>
    </row>
    <row r="5" spans="1:14" s="11" customFormat="1" ht="18" customHeight="1">
      <c r="A5" s="624" t="s">
        <v>0</v>
      </c>
      <c r="B5" s="624"/>
      <c r="C5" s="624"/>
      <c r="D5" s="624"/>
      <c r="E5" s="624"/>
      <c r="F5" s="625"/>
      <c r="G5" s="621" t="s">
        <v>65</v>
      </c>
      <c r="H5" s="630"/>
      <c r="I5" s="621" t="s">
        <v>63</v>
      </c>
      <c r="J5" s="622"/>
      <c r="K5" s="628" t="s">
        <v>66</v>
      </c>
      <c r="L5" s="629"/>
      <c r="N5" s="7"/>
    </row>
    <row r="6" spans="1:12" s="11" customFormat="1" ht="21.75" customHeight="1">
      <c r="A6" s="626"/>
      <c r="B6" s="626"/>
      <c r="C6" s="626"/>
      <c r="D6" s="626"/>
      <c r="E6" s="626"/>
      <c r="F6" s="627"/>
      <c r="G6" s="13" t="s">
        <v>1</v>
      </c>
      <c r="H6" s="12" t="s">
        <v>2</v>
      </c>
      <c r="I6" s="14" t="s">
        <v>1</v>
      </c>
      <c r="J6" s="12" t="s">
        <v>2</v>
      </c>
      <c r="K6" s="15" t="s">
        <v>1</v>
      </c>
      <c r="L6" s="16" t="s">
        <v>2</v>
      </c>
    </row>
    <row r="7" spans="1:12" s="7" customFormat="1" ht="6" customHeight="1">
      <c r="A7" s="40"/>
      <c r="B7" s="40"/>
      <c r="C7" s="40"/>
      <c r="D7" s="40"/>
      <c r="E7" s="41"/>
      <c r="F7" s="42"/>
      <c r="G7" s="43"/>
      <c r="H7" s="43"/>
      <c r="I7" s="44"/>
      <c r="J7" s="44"/>
      <c r="K7" s="44"/>
      <c r="L7" s="44"/>
    </row>
    <row r="8" spans="1:12" s="47" customFormat="1" ht="19.5" customHeight="1">
      <c r="A8" s="6"/>
      <c r="B8" s="619" t="s">
        <v>53</v>
      </c>
      <c r="C8" s="619"/>
      <c r="D8" s="619"/>
      <c r="E8" s="619"/>
      <c r="F8" s="45"/>
      <c r="G8" s="44">
        <v>626594086</v>
      </c>
      <c r="H8" s="44">
        <v>612225366</v>
      </c>
      <c r="I8" s="46">
        <v>649280375</v>
      </c>
      <c r="J8" s="46">
        <v>631760987</v>
      </c>
      <c r="K8" s="46">
        <f>+K10+K56+K73</f>
        <v>751601026</v>
      </c>
      <c r="L8" s="46">
        <f>+L10+L56+L73</f>
        <v>728010657</v>
      </c>
    </row>
    <row r="9" spans="1:12" s="47" customFormat="1" ht="6" customHeight="1">
      <c r="A9" s="6"/>
      <c r="B9" s="48"/>
      <c r="C9" s="48"/>
      <c r="D9" s="48"/>
      <c r="E9" s="48"/>
      <c r="F9" s="49"/>
      <c r="G9" s="50"/>
      <c r="H9" s="51"/>
      <c r="I9" s="52"/>
      <c r="J9" s="46"/>
      <c r="K9" s="46"/>
      <c r="L9" s="46"/>
    </row>
    <row r="10" spans="1:12" s="53" customFormat="1" ht="19.5" customHeight="1">
      <c r="A10" s="7"/>
      <c r="B10" s="619" t="s">
        <v>54</v>
      </c>
      <c r="C10" s="619"/>
      <c r="D10" s="619"/>
      <c r="E10" s="619"/>
      <c r="F10" s="45"/>
      <c r="G10" s="44">
        <v>351331756</v>
      </c>
      <c r="H10" s="44">
        <v>338913363</v>
      </c>
      <c r="I10" s="46">
        <v>374932418</v>
      </c>
      <c r="J10" s="46">
        <v>359365817</v>
      </c>
      <c r="K10" s="46">
        <f>SUM(K11,K20:K45)</f>
        <v>474222213</v>
      </c>
      <c r="L10" s="46">
        <f>SUM(L11,L20:L45)</f>
        <v>451395213</v>
      </c>
    </row>
    <row r="11" spans="1:12" s="7" customFormat="1" ht="19.5" customHeight="1">
      <c r="A11" s="40"/>
      <c r="B11" s="54"/>
      <c r="C11" s="612" t="s">
        <v>3</v>
      </c>
      <c r="D11" s="612"/>
      <c r="E11" s="612"/>
      <c r="F11" s="42"/>
      <c r="G11" s="43">
        <v>148100000</v>
      </c>
      <c r="H11" s="43">
        <v>149343747</v>
      </c>
      <c r="I11" s="56">
        <v>151000000</v>
      </c>
      <c r="J11" s="56">
        <v>151342971</v>
      </c>
      <c r="K11" s="46">
        <v>147500000</v>
      </c>
      <c r="L11" s="46">
        <v>148177952</v>
      </c>
    </row>
    <row r="12" spans="1:12" s="7" customFormat="1" ht="19.5" customHeight="1">
      <c r="A12" s="40"/>
      <c r="B12" s="54"/>
      <c r="C12" s="54"/>
      <c r="D12" s="612" t="s">
        <v>36</v>
      </c>
      <c r="E12" s="612"/>
      <c r="F12" s="42"/>
      <c r="G12" s="43">
        <v>135590500</v>
      </c>
      <c r="H12" s="43">
        <v>136728441</v>
      </c>
      <c r="I12" s="56">
        <v>138118020</v>
      </c>
      <c r="J12" s="56">
        <v>138439959</v>
      </c>
      <c r="K12" s="46">
        <f>SUM(K13:K17)</f>
        <v>134628021</v>
      </c>
      <c r="L12" s="46">
        <f>SUM(L13:L17)</f>
        <v>135254760</v>
      </c>
    </row>
    <row r="13" spans="1:13" s="7" customFormat="1" ht="19.5" customHeight="1">
      <c r="A13" s="57"/>
      <c r="B13" s="55"/>
      <c r="C13" s="55"/>
      <c r="D13" s="55"/>
      <c r="E13" s="55" t="s">
        <v>37</v>
      </c>
      <c r="F13" s="42"/>
      <c r="G13" s="43">
        <v>75662500</v>
      </c>
      <c r="H13" s="43">
        <v>76553075</v>
      </c>
      <c r="I13" s="56">
        <v>77019000</v>
      </c>
      <c r="J13" s="56">
        <v>77195529</v>
      </c>
      <c r="K13" s="46">
        <v>72974000</v>
      </c>
      <c r="L13" s="46">
        <v>73428269</v>
      </c>
      <c r="M13" s="58"/>
    </row>
    <row r="14" spans="1:12" s="7" customFormat="1" ht="19.5" customHeight="1">
      <c r="A14" s="57"/>
      <c r="B14" s="55"/>
      <c r="C14" s="55"/>
      <c r="D14" s="55"/>
      <c r="E14" s="55" t="s">
        <v>38</v>
      </c>
      <c r="F14" s="42"/>
      <c r="G14" s="43">
        <v>53297000</v>
      </c>
      <c r="H14" s="43">
        <v>53518515</v>
      </c>
      <c r="I14" s="56">
        <v>54407000</v>
      </c>
      <c r="J14" s="56">
        <v>54470152</v>
      </c>
      <c r="K14" s="46">
        <v>54880000</v>
      </c>
      <c r="L14" s="46">
        <v>55065029</v>
      </c>
    </row>
    <row r="15" spans="1:12" s="7" customFormat="1" ht="19.5" customHeight="1">
      <c r="A15" s="57"/>
      <c r="B15" s="55"/>
      <c r="C15" s="55"/>
      <c r="D15" s="55"/>
      <c r="E15" s="55" t="s">
        <v>39</v>
      </c>
      <c r="F15" s="42"/>
      <c r="G15" s="43">
        <v>2127850</v>
      </c>
      <c r="H15" s="43">
        <v>2139535</v>
      </c>
      <c r="I15" s="56">
        <v>2231000</v>
      </c>
      <c r="J15" s="56">
        <v>2242099</v>
      </c>
      <c r="K15" s="46">
        <v>2364000</v>
      </c>
      <c r="L15" s="46">
        <v>2395132</v>
      </c>
    </row>
    <row r="16" spans="1:12" s="7" customFormat="1" ht="19.5" customHeight="1">
      <c r="A16" s="57"/>
      <c r="B16" s="55"/>
      <c r="C16" s="55"/>
      <c r="D16" s="55"/>
      <c r="E16" s="55" t="s">
        <v>40</v>
      </c>
      <c r="F16" s="42"/>
      <c r="G16" s="43">
        <v>4503130</v>
      </c>
      <c r="H16" s="43">
        <v>4517291</v>
      </c>
      <c r="I16" s="56">
        <v>4461000</v>
      </c>
      <c r="J16" s="56">
        <v>4532152</v>
      </c>
      <c r="K16" s="46">
        <v>4410001</v>
      </c>
      <c r="L16" s="46">
        <v>4366297</v>
      </c>
    </row>
    <row r="17" spans="1:12" s="7" customFormat="1" ht="19.5" customHeight="1">
      <c r="A17" s="57"/>
      <c r="B17" s="55"/>
      <c r="C17" s="55"/>
      <c r="D17" s="55"/>
      <c r="E17" s="55" t="s">
        <v>52</v>
      </c>
      <c r="F17" s="42"/>
      <c r="G17" s="43">
        <v>20</v>
      </c>
      <c r="H17" s="43">
        <v>25</v>
      </c>
      <c r="I17" s="56">
        <v>20</v>
      </c>
      <c r="J17" s="56">
        <v>27</v>
      </c>
      <c r="K17" s="46">
        <v>20</v>
      </c>
      <c r="L17" s="46">
        <v>33</v>
      </c>
    </row>
    <row r="18" spans="1:12" s="7" customFormat="1" ht="19.5" customHeight="1">
      <c r="A18" s="57"/>
      <c r="B18" s="55"/>
      <c r="C18" s="55"/>
      <c r="D18" s="55"/>
      <c r="E18" s="55" t="s">
        <v>41</v>
      </c>
      <c r="F18" s="42"/>
      <c r="G18" s="43">
        <v>0</v>
      </c>
      <c r="H18" s="43">
        <v>0</v>
      </c>
      <c r="I18" s="56">
        <v>0</v>
      </c>
      <c r="J18" s="56">
        <v>0</v>
      </c>
      <c r="K18" s="46">
        <v>0</v>
      </c>
      <c r="L18" s="46">
        <v>0</v>
      </c>
    </row>
    <row r="19" spans="1:12" s="7" customFormat="1" ht="19.5" customHeight="1">
      <c r="A19" s="57"/>
      <c r="B19" s="55"/>
      <c r="C19" s="55"/>
      <c r="D19" s="612" t="s">
        <v>42</v>
      </c>
      <c r="E19" s="612"/>
      <c r="F19" s="42"/>
      <c r="G19" s="43">
        <v>12509500</v>
      </c>
      <c r="H19" s="43">
        <v>12615306</v>
      </c>
      <c r="I19" s="56">
        <v>12881980</v>
      </c>
      <c r="J19" s="56">
        <v>12903012</v>
      </c>
      <c r="K19" s="46">
        <v>12871979</v>
      </c>
      <c r="L19" s="46">
        <v>12923192</v>
      </c>
    </row>
    <row r="20" spans="1:12" s="7" customFormat="1" ht="19.5" customHeight="1">
      <c r="A20" s="57"/>
      <c r="B20" s="55"/>
      <c r="C20" s="612" t="s">
        <v>43</v>
      </c>
      <c r="D20" s="612"/>
      <c r="E20" s="612"/>
      <c r="F20" s="42"/>
      <c r="G20" s="43">
        <v>3389000</v>
      </c>
      <c r="H20" s="43">
        <v>3536899</v>
      </c>
      <c r="I20" s="56">
        <v>3641400</v>
      </c>
      <c r="J20" s="56">
        <v>3540374</v>
      </c>
      <c r="K20" s="46">
        <v>3480001</v>
      </c>
      <c r="L20" s="46">
        <v>3614423</v>
      </c>
    </row>
    <row r="21" spans="1:12" s="7" customFormat="1" ht="19.5" customHeight="1">
      <c r="A21" s="57"/>
      <c r="B21" s="57"/>
      <c r="C21" s="612" t="s">
        <v>44</v>
      </c>
      <c r="D21" s="612"/>
      <c r="E21" s="612"/>
      <c r="F21" s="42"/>
      <c r="G21" s="43">
        <v>217000</v>
      </c>
      <c r="H21" s="43">
        <v>243139</v>
      </c>
      <c r="I21" s="56">
        <v>187000</v>
      </c>
      <c r="J21" s="56">
        <v>116617</v>
      </c>
      <c r="K21" s="46">
        <v>117000</v>
      </c>
      <c r="L21" s="46">
        <v>115949</v>
      </c>
    </row>
    <row r="22" spans="1:12" s="7" customFormat="1" ht="19.5" customHeight="1">
      <c r="A22" s="57"/>
      <c r="B22" s="57"/>
      <c r="C22" s="612" t="s">
        <v>48</v>
      </c>
      <c r="D22" s="612"/>
      <c r="E22" s="612"/>
      <c r="F22" s="42"/>
      <c r="G22" s="43">
        <v>600000</v>
      </c>
      <c r="H22" s="43">
        <v>463702</v>
      </c>
      <c r="I22" s="56">
        <v>438000</v>
      </c>
      <c r="J22" s="56">
        <v>542305</v>
      </c>
      <c r="K22" s="46">
        <v>532000</v>
      </c>
      <c r="L22" s="46">
        <v>494098</v>
      </c>
    </row>
    <row r="23" spans="1:12" s="7" customFormat="1" ht="19.5" customHeight="1">
      <c r="A23" s="57"/>
      <c r="B23" s="57"/>
      <c r="C23" s="612" t="s">
        <v>49</v>
      </c>
      <c r="D23" s="612"/>
      <c r="E23" s="612"/>
      <c r="F23" s="42"/>
      <c r="G23" s="43">
        <v>601000</v>
      </c>
      <c r="H23" s="43">
        <v>464107</v>
      </c>
      <c r="I23" s="56">
        <v>350000</v>
      </c>
      <c r="J23" s="56">
        <v>365602</v>
      </c>
      <c r="K23" s="46">
        <v>650000</v>
      </c>
      <c r="L23" s="46">
        <v>671146</v>
      </c>
    </row>
    <row r="24" spans="1:12" s="7" customFormat="1" ht="19.5" customHeight="1">
      <c r="A24" s="57"/>
      <c r="B24" s="57"/>
      <c r="C24" s="612" t="s">
        <v>61</v>
      </c>
      <c r="D24" s="612"/>
      <c r="E24" s="612"/>
      <c r="F24" s="42"/>
      <c r="G24" s="43">
        <v>130000</v>
      </c>
      <c r="H24" s="43">
        <v>133051</v>
      </c>
      <c r="I24" s="56">
        <v>138000</v>
      </c>
      <c r="J24" s="56">
        <v>140632</v>
      </c>
      <c r="K24" s="46">
        <v>140000</v>
      </c>
      <c r="L24" s="46">
        <v>135880</v>
      </c>
    </row>
    <row r="25" spans="1:12" s="7" customFormat="1" ht="19.5" customHeight="1">
      <c r="A25" s="57"/>
      <c r="B25" s="57"/>
      <c r="C25" s="612" t="s">
        <v>69</v>
      </c>
      <c r="D25" s="612"/>
      <c r="E25" s="612"/>
      <c r="F25" s="42"/>
      <c r="G25" s="59">
        <v>0</v>
      </c>
      <c r="H25" s="59">
        <v>0</v>
      </c>
      <c r="I25" s="59">
        <v>0</v>
      </c>
      <c r="J25" s="59">
        <v>0</v>
      </c>
      <c r="K25" s="60">
        <v>1208000</v>
      </c>
      <c r="L25" s="60">
        <v>1112438</v>
      </c>
    </row>
    <row r="26" spans="1:12" s="7" customFormat="1" ht="19.5" customHeight="1">
      <c r="A26" s="57"/>
      <c r="B26" s="57"/>
      <c r="C26" s="615" t="s">
        <v>62</v>
      </c>
      <c r="D26" s="616"/>
      <c r="E26" s="616"/>
      <c r="F26" s="42"/>
      <c r="G26" s="43">
        <v>1929308</v>
      </c>
      <c r="H26" s="43">
        <v>1929308</v>
      </c>
      <c r="I26" s="56">
        <v>0</v>
      </c>
      <c r="J26" s="56">
        <v>0</v>
      </c>
      <c r="K26" s="46">
        <v>0</v>
      </c>
      <c r="L26" s="46">
        <v>0</v>
      </c>
    </row>
    <row r="27" spans="1:12" s="7" customFormat="1" ht="19.5" customHeight="1">
      <c r="A27" s="57"/>
      <c r="B27" s="57"/>
      <c r="C27" s="612" t="s">
        <v>4</v>
      </c>
      <c r="D27" s="612"/>
      <c r="E27" s="612"/>
      <c r="F27" s="42"/>
      <c r="G27" s="43">
        <v>15189000</v>
      </c>
      <c r="H27" s="43">
        <v>15756199</v>
      </c>
      <c r="I27" s="56">
        <v>15296000</v>
      </c>
      <c r="J27" s="56">
        <v>14630038</v>
      </c>
      <c r="K27" s="46">
        <v>17301000</v>
      </c>
      <c r="L27" s="46">
        <v>17852882</v>
      </c>
    </row>
    <row r="28" spans="1:12" s="7" customFormat="1" ht="19.5" customHeight="1">
      <c r="A28" s="61"/>
      <c r="B28" s="61"/>
      <c r="C28" s="612" t="s">
        <v>47</v>
      </c>
      <c r="D28" s="612"/>
      <c r="E28" s="612"/>
      <c r="F28" s="42"/>
      <c r="G28" s="43">
        <v>87000</v>
      </c>
      <c r="H28" s="43">
        <v>86018</v>
      </c>
      <c r="I28" s="56">
        <v>85000</v>
      </c>
      <c r="J28" s="56">
        <v>84516</v>
      </c>
      <c r="K28" s="46">
        <v>82000</v>
      </c>
      <c r="L28" s="46">
        <v>82232</v>
      </c>
    </row>
    <row r="29" spans="1:12" s="7" customFormat="1" ht="19.5" customHeight="1">
      <c r="A29" s="57"/>
      <c r="B29" s="57"/>
      <c r="C29" s="612" t="s">
        <v>5</v>
      </c>
      <c r="D29" s="612"/>
      <c r="E29" s="612"/>
      <c r="F29" s="42"/>
      <c r="G29" s="43">
        <v>1325000</v>
      </c>
      <c r="H29" s="43">
        <v>1402435</v>
      </c>
      <c r="I29" s="56">
        <v>712764</v>
      </c>
      <c r="J29" s="56">
        <v>712764</v>
      </c>
      <c r="K29" s="46">
        <v>948</v>
      </c>
      <c r="L29" s="46">
        <v>948</v>
      </c>
    </row>
    <row r="30" spans="1:12" s="7" customFormat="1" ht="19.5" customHeight="1">
      <c r="A30" s="57"/>
      <c r="B30" s="57"/>
      <c r="C30" s="617" t="s">
        <v>64</v>
      </c>
      <c r="D30" s="617"/>
      <c r="E30" s="617"/>
      <c r="F30" s="42"/>
      <c r="G30" s="43">
        <v>0</v>
      </c>
      <c r="H30" s="43">
        <v>0</v>
      </c>
      <c r="I30" s="56">
        <v>202000</v>
      </c>
      <c r="J30" s="56">
        <v>243757</v>
      </c>
      <c r="K30" s="46">
        <v>477000</v>
      </c>
      <c r="L30" s="46">
        <v>491611</v>
      </c>
    </row>
    <row r="31" spans="1:12" s="7" customFormat="1" ht="19.5" customHeight="1">
      <c r="A31" s="57"/>
      <c r="B31" s="57"/>
      <c r="C31" s="612" t="s">
        <v>57</v>
      </c>
      <c r="D31" s="612"/>
      <c r="E31" s="612"/>
      <c r="F31" s="42"/>
      <c r="G31" s="43">
        <v>5754000</v>
      </c>
      <c r="H31" s="43">
        <v>5849897</v>
      </c>
      <c r="I31" s="56">
        <v>5754000</v>
      </c>
      <c r="J31" s="56">
        <v>5727061</v>
      </c>
      <c r="K31" s="46">
        <v>5504000</v>
      </c>
      <c r="L31" s="46">
        <v>5610656</v>
      </c>
    </row>
    <row r="32" spans="1:12" s="7" customFormat="1" ht="19.5" customHeight="1">
      <c r="A32" s="62"/>
      <c r="B32" s="62"/>
      <c r="C32" s="631" t="s">
        <v>34</v>
      </c>
      <c r="D32" s="631"/>
      <c r="E32" s="631"/>
      <c r="F32" s="42"/>
      <c r="G32" s="43">
        <v>327665</v>
      </c>
      <c r="H32" s="43">
        <v>327665</v>
      </c>
      <c r="I32" s="56">
        <v>327665</v>
      </c>
      <c r="J32" s="56">
        <v>327665</v>
      </c>
      <c r="K32" s="46">
        <v>327665</v>
      </c>
      <c r="L32" s="46">
        <v>327665</v>
      </c>
    </row>
    <row r="33" spans="1:12" s="7" customFormat="1" ht="19.5" customHeight="1">
      <c r="A33" s="62"/>
      <c r="B33" s="62"/>
      <c r="C33" s="612" t="s">
        <v>31</v>
      </c>
      <c r="D33" s="612"/>
      <c r="E33" s="612"/>
      <c r="F33" s="42"/>
      <c r="G33" s="43">
        <v>926224</v>
      </c>
      <c r="H33" s="43">
        <v>926224</v>
      </c>
      <c r="I33" s="56">
        <v>1518939</v>
      </c>
      <c r="J33" s="56">
        <v>2258635</v>
      </c>
      <c r="K33" s="46">
        <v>1337805</v>
      </c>
      <c r="L33" s="46">
        <v>1337805</v>
      </c>
    </row>
    <row r="34" spans="1:12" s="7" customFormat="1" ht="19.5" customHeight="1">
      <c r="A34" s="57"/>
      <c r="B34" s="57"/>
      <c r="C34" s="612" t="s">
        <v>6</v>
      </c>
      <c r="D34" s="612"/>
      <c r="E34" s="612"/>
      <c r="F34" s="42"/>
      <c r="G34" s="43">
        <v>21697775</v>
      </c>
      <c r="H34" s="43">
        <v>22771817</v>
      </c>
      <c r="I34" s="56">
        <v>22929312</v>
      </c>
      <c r="J34" s="56">
        <v>23643837</v>
      </c>
      <c r="K34" s="46">
        <v>24380885</v>
      </c>
      <c r="L34" s="46">
        <v>24554326</v>
      </c>
    </row>
    <row r="35" spans="1:12" s="7" customFormat="1" ht="19.5" customHeight="1">
      <c r="A35" s="57"/>
      <c r="B35" s="57"/>
      <c r="C35" s="612" t="s">
        <v>7</v>
      </c>
      <c r="D35" s="612"/>
      <c r="E35" s="612"/>
      <c r="F35" s="42"/>
      <c r="G35" s="43">
        <v>441000</v>
      </c>
      <c r="H35" s="43">
        <v>425483</v>
      </c>
      <c r="I35" s="56">
        <v>420000</v>
      </c>
      <c r="J35" s="56">
        <v>414044</v>
      </c>
      <c r="K35" s="46">
        <v>456000</v>
      </c>
      <c r="L35" s="46">
        <v>455770</v>
      </c>
    </row>
    <row r="36" spans="1:12" s="7" customFormat="1" ht="19.5" customHeight="1">
      <c r="A36" s="57"/>
      <c r="B36" s="57"/>
      <c r="C36" s="612" t="s">
        <v>8</v>
      </c>
      <c r="D36" s="612"/>
      <c r="E36" s="612"/>
      <c r="F36" s="42"/>
      <c r="G36" s="43">
        <v>1580220</v>
      </c>
      <c r="H36" s="43">
        <v>1500072</v>
      </c>
      <c r="I36" s="56">
        <v>1163416</v>
      </c>
      <c r="J36" s="56">
        <v>1135518</v>
      </c>
      <c r="K36" s="46">
        <v>897615</v>
      </c>
      <c r="L36" s="46">
        <v>864045</v>
      </c>
    </row>
    <row r="37" spans="1:12" s="7" customFormat="1" ht="19.5" customHeight="1">
      <c r="A37" s="61"/>
      <c r="B37" s="61"/>
      <c r="C37" s="612" t="s">
        <v>9</v>
      </c>
      <c r="D37" s="612"/>
      <c r="E37" s="612"/>
      <c r="F37" s="42"/>
      <c r="G37" s="43">
        <v>5349347</v>
      </c>
      <c r="H37" s="43">
        <v>5231022</v>
      </c>
      <c r="I37" s="56">
        <v>4806493</v>
      </c>
      <c r="J37" s="56">
        <v>4775108</v>
      </c>
      <c r="K37" s="46">
        <v>4236615</v>
      </c>
      <c r="L37" s="46">
        <v>4170557</v>
      </c>
    </row>
    <row r="38" spans="1:12" s="7" customFormat="1" ht="19.5" customHeight="1">
      <c r="A38" s="57"/>
      <c r="B38" s="57"/>
      <c r="C38" s="612" t="s">
        <v>10</v>
      </c>
      <c r="D38" s="612"/>
      <c r="E38" s="612"/>
      <c r="F38" s="42"/>
      <c r="G38" s="43">
        <v>55453781</v>
      </c>
      <c r="H38" s="43">
        <v>52021322</v>
      </c>
      <c r="I38" s="56">
        <v>64674654</v>
      </c>
      <c r="J38" s="56">
        <v>58904101</v>
      </c>
      <c r="K38" s="46">
        <v>159089929</v>
      </c>
      <c r="L38" s="46">
        <v>149818369</v>
      </c>
    </row>
    <row r="39" spans="1:12" s="7" customFormat="1" ht="19.5" customHeight="1">
      <c r="A39" s="62"/>
      <c r="B39" s="62"/>
      <c r="C39" s="612" t="s">
        <v>11</v>
      </c>
      <c r="D39" s="612"/>
      <c r="E39" s="612"/>
      <c r="F39" s="42"/>
      <c r="G39" s="43">
        <v>19813009</v>
      </c>
      <c r="H39" s="43">
        <v>17397226</v>
      </c>
      <c r="I39" s="56">
        <v>20933371</v>
      </c>
      <c r="J39" s="56">
        <v>19491259</v>
      </c>
      <c r="K39" s="46">
        <v>24547986</v>
      </c>
      <c r="L39" s="46">
        <v>22756430</v>
      </c>
    </row>
    <row r="40" spans="1:12" s="7" customFormat="1" ht="19.5" customHeight="1">
      <c r="A40" s="57"/>
      <c r="B40" s="57"/>
      <c r="C40" s="612" t="s">
        <v>12</v>
      </c>
      <c r="D40" s="612"/>
      <c r="E40" s="612"/>
      <c r="F40" s="42"/>
      <c r="G40" s="43">
        <v>4335938</v>
      </c>
      <c r="H40" s="43">
        <v>4517115</v>
      </c>
      <c r="I40" s="56">
        <v>6484107</v>
      </c>
      <c r="J40" s="56">
        <v>6428513</v>
      </c>
      <c r="K40" s="46">
        <v>1745747</v>
      </c>
      <c r="L40" s="46">
        <v>1576301</v>
      </c>
    </row>
    <row r="41" spans="1:12" s="7" customFormat="1" ht="19.5" customHeight="1">
      <c r="A41" s="57"/>
      <c r="B41" s="57"/>
      <c r="C41" s="612" t="s">
        <v>13</v>
      </c>
      <c r="D41" s="612"/>
      <c r="E41" s="612"/>
      <c r="F41" s="42"/>
      <c r="G41" s="43">
        <v>1122297</v>
      </c>
      <c r="H41" s="43">
        <v>1039530</v>
      </c>
      <c r="I41" s="56">
        <v>1581970</v>
      </c>
      <c r="J41" s="56">
        <v>1706723</v>
      </c>
      <c r="K41" s="46">
        <v>2177218</v>
      </c>
      <c r="L41" s="46">
        <v>2058737</v>
      </c>
    </row>
    <row r="42" spans="1:12" s="7" customFormat="1" ht="19.5" customHeight="1">
      <c r="A42" s="57"/>
      <c r="B42" s="57"/>
      <c r="C42" s="612" t="s">
        <v>14</v>
      </c>
      <c r="D42" s="612"/>
      <c r="E42" s="612"/>
      <c r="F42" s="42"/>
      <c r="G42" s="43">
        <v>6854591</v>
      </c>
      <c r="H42" s="43">
        <v>4831927</v>
      </c>
      <c r="I42" s="56">
        <v>13928220</v>
      </c>
      <c r="J42" s="56">
        <v>11383747</v>
      </c>
      <c r="K42" s="46">
        <v>14406071</v>
      </c>
      <c r="L42" s="46">
        <v>10252748</v>
      </c>
    </row>
    <row r="43" spans="1:12" s="7" customFormat="1" ht="19.5" customHeight="1">
      <c r="A43" s="57"/>
      <c r="B43" s="57"/>
      <c r="C43" s="612" t="s">
        <v>15</v>
      </c>
      <c r="D43" s="612"/>
      <c r="E43" s="612"/>
      <c r="F43" s="42"/>
      <c r="G43" s="43">
        <v>8280805</v>
      </c>
      <c r="H43" s="43">
        <v>8280805</v>
      </c>
      <c r="I43" s="56">
        <v>10156590</v>
      </c>
      <c r="J43" s="56">
        <v>10156590</v>
      </c>
      <c r="K43" s="46">
        <v>9663780</v>
      </c>
      <c r="L43" s="46">
        <v>9663779</v>
      </c>
    </row>
    <row r="44" spans="1:12" s="7" customFormat="1" ht="19.5" customHeight="1">
      <c r="A44" s="57"/>
      <c r="B44" s="57"/>
      <c r="C44" s="612" t="s">
        <v>16</v>
      </c>
      <c r="D44" s="612"/>
      <c r="E44" s="612"/>
      <c r="F44" s="42"/>
      <c r="G44" s="43">
        <v>7160696</v>
      </c>
      <c r="H44" s="43">
        <v>7129353</v>
      </c>
      <c r="I44" s="56">
        <v>6766517</v>
      </c>
      <c r="J44" s="56">
        <v>6887340</v>
      </c>
      <c r="K44" s="46">
        <v>6464348</v>
      </c>
      <c r="L44" s="46">
        <v>6329056</v>
      </c>
    </row>
    <row r="45" spans="1:12" s="7" customFormat="1" ht="19.5" customHeight="1">
      <c r="A45" s="57"/>
      <c r="B45" s="57"/>
      <c r="C45" s="612" t="s">
        <v>17</v>
      </c>
      <c r="D45" s="612"/>
      <c r="E45" s="612"/>
      <c r="F45" s="42"/>
      <c r="G45" s="43">
        <v>40667100</v>
      </c>
      <c r="H45" s="43">
        <v>33305300</v>
      </c>
      <c r="I45" s="56">
        <v>41437000</v>
      </c>
      <c r="J45" s="56">
        <v>34406100</v>
      </c>
      <c r="K45" s="46">
        <v>47498600</v>
      </c>
      <c r="L45" s="46">
        <v>38869410</v>
      </c>
    </row>
    <row r="46" spans="1:12" s="7" customFormat="1" ht="6" customHeight="1" thickBot="1">
      <c r="A46" s="57"/>
      <c r="B46" s="57"/>
      <c r="C46" s="57"/>
      <c r="D46" s="57"/>
      <c r="E46" s="55"/>
      <c r="F46" s="63"/>
      <c r="G46" s="64"/>
      <c r="H46" s="64"/>
      <c r="I46" s="65"/>
      <c r="J46" s="65"/>
      <c r="K46" s="66"/>
      <c r="L46" s="66"/>
    </row>
    <row r="47" spans="1:12" s="22" customFormat="1" ht="13.5" customHeight="1">
      <c r="A47" s="17" t="s">
        <v>70</v>
      </c>
      <c r="B47" s="18"/>
      <c r="C47" s="18"/>
      <c r="D47" s="18"/>
      <c r="E47" s="19"/>
      <c r="F47" s="19"/>
      <c r="G47" s="20"/>
      <c r="H47" s="20"/>
      <c r="I47" s="20"/>
      <c r="J47" s="20"/>
      <c r="K47" s="21"/>
      <c r="L47" s="21"/>
    </row>
    <row r="48" spans="1:12" s="6" customFormat="1" ht="16.5" customHeight="1">
      <c r="A48" s="23"/>
      <c r="B48" s="1"/>
      <c r="C48" s="1"/>
      <c r="D48" s="1"/>
      <c r="E48" s="24"/>
      <c r="F48" s="24"/>
      <c r="G48" s="25"/>
      <c r="H48" s="25"/>
      <c r="I48" s="25"/>
      <c r="J48" s="25"/>
      <c r="K48" s="26"/>
      <c r="L48" s="27"/>
    </row>
    <row r="49" spans="1:12" s="6" customFormat="1" ht="19.5" customHeight="1">
      <c r="A49" s="1"/>
      <c r="B49" s="1"/>
      <c r="C49" s="1"/>
      <c r="D49" s="1"/>
      <c r="E49" s="24"/>
      <c r="F49" s="24"/>
      <c r="G49" s="25"/>
      <c r="H49" s="25"/>
      <c r="I49" s="25"/>
      <c r="J49" s="25"/>
      <c r="K49" s="26"/>
      <c r="L49" s="27"/>
    </row>
    <row r="50" spans="1:12" s="6" customFormat="1" ht="24" customHeight="1">
      <c r="A50" s="1"/>
      <c r="B50" s="1"/>
      <c r="C50" s="1"/>
      <c r="D50" s="1"/>
      <c r="E50" s="24"/>
      <c r="F50" s="24"/>
      <c r="G50" s="25"/>
      <c r="H50" s="25"/>
      <c r="I50" s="25"/>
      <c r="J50" s="25"/>
      <c r="K50" s="26"/>
      <c r="L50" s="27"/>
    </row>
    <row r="51" spans="1:12" s="7" customFormat="1" ht="24.75" customHeight="1">
      <c r="A51" s="28"/>
      <c r="B51" s="28"/>
      <c r="C51" s="28"/>
      <c r="D51" s="28"/>
      <c r="E51" s="29"/>
      <c r="F51" s="29"/>
      <c r="G51" s="30"/>
      <c r="H51" s="30"/>
      <c r="I51" s="30"/>
      <c r="J51" s="30"/>
      <c r="K51" s="31"/>
      <c r="L51" s="31"/>
    </row>
    <row r="52" spans="1:12" s="7" customFormat="1" ht="15" customHeight="1" thickBot="1">
      <c r="A52" s="8"/>
      <c r="B52" s="8"/>
      <c r="C52" s="8"/>
      <c r="D52" s="8"/>
      <c r="E52" s="8"/>
      <c r="F52" s="8"/>
      <c r="G52" s="9"/>
      <c r="H52" s="9"/>
      <c r="I52" s="9"/>
      <c r="J52" s="9"/>
      <c r="K52" s="10"/>
      <c r="L52" s="32" t="s">
        <v>35</v>
      </c>
    </row>
    <row r="53" spans="1:12" s="11" customFormat="1" ht="18" customHeight="1">
      <c r="A53" s="624" t="s">
        <v>0</v>
      </c>
      <c r="B53" s="624"/>
      <c r="C53" s="624"/>
      <c r="D53" s="624"/>
      <c r="E53" s="624"/>
      <c r="F53" s="625"/>
      <c r="G53" s="621" t="s">
        <v>68</v>
      </c>
      <c r="H53" s="630"/>
      <c r="I53" s="621" t="s">
        <v>67</v>
      </c>
      <c r="J53" s="630"/>
      <c r="K53" s="628" t="s">
        <v>66</v>
      </c>
      <c r="L53" s="629"/>
    </row>
    <row r="54" spans="1:12" s="11" customFormat="1" ht="21.75" customHeight="1">
      <c r="A54" s="626"/>
      <c r="B54" s="626"/>
      <c r="C54" s="626"/>
      <c r="D54" s="626"/>
      <c r="E54" s="626"/>
      <c r="F54" s="627"/>
      <c r="G54" s="13" t="s">
        <v>1</v>
      </c>
      <c r="H54" s="12" t="s">
        <v>2</v>
      </c>
      <c r="I54" s="13" t="s">
        <v>1</v>
      </c>
      <c r="J54" s="12" t="s">
        <v>2</v>
      </c>
      <c r="K54" s="15" t="s">
        <v>1</v>
      </c>
      <c r="L54" s="16" t="s">
        <v>2</v>
      </c>
    </row>
    <row r="55" spans="1:12" s="7" customFormat="1" ht="6" customHeight="1">
      <c r="A55" s="57"/>
      <c r="B55" s="57"/>
      <c r="C55" s="57"/>
      <c r="D55" s="57"/>
      <c r="E55" s="67"/>
      <c r="F55" s="42"/>
      <c r="G55" s="46"/>
      <c r="H55" s="46"/>
      <c r="I55" s="46"/>
      <c r="J55" s="46"/>
      <c r="K55" s="46"/>
      <c r="L55" s="46"/>
    </row>
    <row r="56" spans="2:12" s="47" customFormat="1" ht="19.5" customHeight="1">
      <c r="B56" s="611" t="s">
        <v>55</v>
      </c>
      <c r="C56" s="611"/>
      <c r="D56" s="611"/>
      <c r="E56" s="611"/>
      <c r="F56" s="45"/>
      <c r="G56" s="44">
        <v>217572465</v>
      </c>
      <c r="H56" s="44">
        <v>217689637</v>
      </c>
      <c r="I56" s="46">
        <v>216810002</v>
      </c>
      <c r="J56" s="46">
        <v>216716961</v>
      </c>
      <c r="K56" s="46">
        <f>SUM(K57:K70)</f>
        <v>216858700</v>
      </c>
      <c r="L56" s="46">
        <f>SUM(L57:L70)</f>
        <v>218540828</v>
      </c>
    </row>
    <row r="57" spans="1:12" s="6" customFormat="1" ht="19.5" customHeight="1">
      <c r="A57" s="57"/>
      <c r="B57" s="55"/>
      <c r="C57" s="612" t="s">
        <v>18</v>
      </c>
      <c r="D57" s="612"/>
      <c r="E57" s="612"/>
      <c r="F57" s="42"/>
      <c r="G57" s="43">
        <v>80070000</v>
      </c>
      <c r="H57" s="43">
        <v>80513502</v>
      </c>
      <c r="I57" s="56">
        <v>76365000</v>
      </c>
      <c r="J57" s="56">
        <v>77320837</v>
      </c>
      <c r="K57" s="46">
        <v>74321000</v>
      </c>
      <c r="L57" s="46">
        <v>76285748</v>
      </c>
    </row>
    <row r="58" spans="1:12" s="6" customFormat="1" ht="19.5" customHeight="1">
      <c r="A58" s="57"/>
      <c r="B58" s="55"/>
      <c r="C58" s="614" t="s">
        <v>60</v>
      </c>
      <c r="D58" s="614"/>
      <c r="E58" s="614"/>
      <c r="F58" s="42"/>
      <c r="G58" s="43">
        <v>217894</v>
      </c>
      <c r="H58" s="43">
        <v>244165</v>
      </c>
      <c r="I58" s="56">
        <v>206000</v>
      </c>
      <c r="J58" s="56">
        <v>246406</v>
      </c>
      <c r="K58" s="46">
        <v>212000</v>
      </c>
      <c r="L58" s="46">
        <v>264473</v>
      </c>
    </row>
    <row r="59" spans="1:12" s="6" customFormat="1" ht="19.5" customHeight="1">
      <c r="A59" s="57"/>
      <c r="B59" s="55"/>
      <c r="C59" s="612" t="s">
        <v>32</v>
      </c>
      <c r="D59" s="612"/>
      <c r="E59" s="612"/>
      <c r="F59" s="42"/>
      <c r="G59" s="43">
        <v>65328000</v>
      </c>
      <c r="H59" s="43">
        <v>65015996</v>
      </c>
      <c r="I59" s="56">
        <v>67196000</v>
      </c>
      <c r="J59" s="56">
        <v>66896739</v>
      </c>
      <c r="K59" s="46">
        <v>69204000</v>
      </c>
      <c r="L59" s="46">
        <v>68677403</v>
      </c>
    </row>
    <row r="60" spans="1:12" s="6" customFormat="1" ht="19.5" customHeight="1">
      <c r="A60" s="57"/>
      <c r="B60" s="55"/>
      <c r="C60" s="613" t="s">
        <v>59</v>
      </c>
      <c r="D60" s="613"/>
      <c r="E60" s="613"/>
      <c r="F60" s="42"/>
      <c r="G60" s="43">
        <v>9489672</v>
      </c>
      <c r="H60" s="43">
        <v>9511872</v>
      </c>
      <c r="I60" s="56">
        <v>9965000</v>
      </c>
      <c r="J60" s="56">
        <v>9889827</v>
      </c>
      <c r="K60" s="46">
        <v>10502000</v>
      </c>
      <c r="L60" s="46">
        <v>10397354</v>
      </c>
    </row>
    <row r="61" spans="1:12" s="6" customFormat="1" ht="19.5" customHeight="1">
      <c r="A61" s="57"/>
      <c r="B61" s="55"/>
      <c r="C61" s="612" t="s">
        <v>19</v>
      </c>
      <c r="D61" s="612"/>
      <c r="E61" s="612"/>
      <c r="F61" s="42"/>
      <c r="G61" s="43">
        <v>320341</v>
      </c>
      <c r="H61" s="43">
        <v>306557</v>
      </c>
      <c r="I61" s="56">
        <v>339746</v>
      </c>
      <c r="J61" s="56">
        <v>316229</v>
      </c>
      <c r="K61" s="46">
        <v>348700</v>
      </c>
      <c r="L61" s="46">
        <v>331451</v>
      </c>
    </row>
    <row r="62" spans="1:12" s="6" customFormat="1" ht="19.5" customHeight="1">
      <c r="A62" s="57"/>
      <c r="B62" s="55"/>
      <c r="C62" s="612" t="s">
        <v>20</v>
      </c>
      <c r="D62" s="612"/>
      <c r="E62" s="612"/>
      <c r="F62" s="42"/>
      <c r="G62" s="43">
        <v>251200</v>
      </c>
      <c r="H62" s="43">
        <v>249307</v>
      </c>
      <c r="I62" s="56">
        <v>206000</v>
      </c>
      <c r="J62" s="56">
        <v>203918</v>
      </c>
      <c r="K62" s="46">
        <v>168000</v>
      </c>
      <c r="L62" s="46">
        <v>165084</v>
      </c>
    </row>
    <row r="63" spans="1:12" s="6" customFormat="1" ht="19.5" customHeight="1">
      <c r="A63" s="57"/>
      <c r="B63" s="55"/>
      <c r="C63" s="612" t="s">
        <v>21</v>
      </c>
      <c r="D63" s="612"/>
      <c r="E63" s="612"/>
      <c r="F63" s="42"/>
      <c r="G63" s="43">
        <v>835561</v>
      </c>
      <c r="H63" s="43">
        <v>850695</v>
      </c>
      <c r="I63" s="56">
        <v>778206</v>
      </c>
      <c r="J63" s="56">
        <v>771203</v>
      </c>
      <c r="K63" s="46">
        <v>704000</v>
      </c>
      <c r="L63" s="46">
        <v>689957</v>
      </c>
    </row>
    <row r="64" spans="1:12" s="6" customFormat="1" ht="19.5" customHeight="1">
      <c r="A64" s="57"/>
      <c r="B64" s="55"/>
      <c r="C64" s="612" t="s">
        <v>22</v>
      </c>
      <c r="D64" s="612"/>
      <c r="E64" s="612"/>
      <c r="F64" s="42"/>
      <c r="G64" s="43">
        <v>202000</v>
      </c>
      <c r="H64" s="43">
        <v>201523</v>
      </c>
      <c r="I64" s="56">
        <v>105000</v>
      </c>
      <c r="J64" s="56">
        <v>104928</v>
      </c>
      <c r="K64" s="46">
        <v>91000</v>
      </c>
      <c r="L64" s="46">
        <v>90511</v>
      </c>
    </row>
    <row r="65" spans="1:12" s="6" customFormat="1" ht="19.5" customHeight="1">
      <c r="A65" s="57"/>
      <c r="B65" s="55"/>
      <c r="C65" s="612" t="s">
        <v>23</v>
      </c>
      <c r="D65" s="612"/>
      <c r="E65" s="612"/>
      <c r="F65" s="42"/>
      <c r="G65" s="43">
        <v>82000</v>
      </c>
      <c r="H65" s="43">
        <v>80883</v>
      </c>
      <c r="I65" s="56">
        <v>74000</v>
      </c>
      <c r="J65" s="56">
        <v>82287</v>
      </c>
      <c r="K65" s="46">
        <v>65000</v>
      </c>
      <c r="L65" s="46">
        <v>77164</v>
      </c>
    </row>
    <row r="66" spans="1:12" s="6" customFormat="1" ht="19.5" customHeight="1">
      <c r="A66" s="57"/>
      <c r="B66" s="55"/>
      <c r="C66" s="612" t="s">
        <v>24</v>
      </c>
      <c r="D66" s="612"/>
      <c r="E66" s="612"/>
      <c r="F66" s="42"/>
      <c r="G66" s="43">
        <v>6000</v>
      </c>
      <c r="H66" s="43">
        <v>5974</v>
      </c>
      <c r="I66" s="56">
        <v>6000</v>
      </c>
      <c r="J66" s="56">
        <v>5254</v>
      </c>
      <c r="K66" s="46">
        <v>6000</v>
      </c>
      <c r="L66" s="46">
        <v>5207</v>
      </c>
    </row>
    <row r="67" spans="1:12" s="6" customFormat="1" ht="19.5" customHeight="1">
      <c r="A67" s="57"/>
      <c r="B67" s="55"/>
      <c r="C67" s="612" t="s">
        <v>25</v>
      </c>
      <c r="D67" s="612"/>
      <c r="E67" s="612"/>
      <c r="F67" s="42"/>
      <c r="G67" s="43">
        <v>12691000</v>
      </c>
      <c r="H67" s="43">
        <v>12612621</v>
      </c>
      <c r="I67" s="56">
        <v>13463000</v>
      </c>
      <c r="J67" s="56">
        <v>12762714</v>
      </c>
      <c r="K67" s="46">
        <v>13181000</v>
      </c>
      <c r="L67" s="46">
        <v>13505018</v>
      </c>
    </row>
    <row r="68" spans="1:12" s="6" customFormat="1" ht="19.5" customHeight="1">
      <c r="A68" s="57"/>
      <c r="B68" s="55"/>
      <c r="C68" s="612" t="s">
        <v>26</v>
      </c>
      <c r="D68" s="612"/>
      <c r="E68" s="612"/>
      <c r="F68" s="42"/>
      <c r="G68" s="43">
        <v>590058</v>
      </c>
      <c r="H68" s="43">
        <v>609253</v>
      </c>
      <c r="I68" s="56">
        <v>569050</v>
      </c>
      <c r="J68" s="56">
        <v>580247</v>
      </c>
      <c r="K68" s="46">
        <v>463000</v>
      </c>
      <c r="L68" s="46">
        <v>462196</v>
      </c>
    </row>
    <row r="69" spans="1:12" s="6" customFormat="1" ht="19.5" customHeight="1">
      <c r="A69" s="57"/>
      <c r="B69" s="55"/>
      <c r="C69" s="612" t="s">
        <v>50</v>
      </c>
      <c r="D69" s="612"/>
      <c r="E69" s="612"/>
      <c r="F69" s="42"/>
      <c r="G69" s="43">
        <v>0</v>
      </c>
      <c r="H69" s="43">
        <v>0</v>
      </c>
      <c r="I69" s="56">
        <v>0</v>
      </c>
      <c r="J69" s="56">
        <v>0</v>
      </c>
      <c r="K69" s="46">
        <v>0</v>
      </c>
      <c r="L69" s="46">
        <v>0</v>
      </c>
    </row>
    <row r="70" spans="1:12" s="6" customFormat="1" ht="19.5" customHeight="1">
      <c r="A70" s="57"/>
      <c r="B70" s="55"/>
      <c r="C70" s="612" t="s">
        <v>58</v>
      </c>
      <c r="D70" s="612"/>
      <c r="E70" s="612"/>
      <c r="F70" s="42"/>
      <c r="G70" s="43">
        <v>47482000</v>
      </c>
      <c r="H70" s="43">
        <v>47480554</v>
      </c>
      <c r="I70" s="56">
        <v>47537000</v>
      </c>
      <c r="J70" s="56">
        <v>47536372</v>
      </c>
      <c r="K70" s="46">
        <v>47593000</v>
      </c>
      <c r="L70" s="46">
        <v>47589262</v>
      </c>
    </row>
    <row r="71" spans="1:12" s="6" customFormat="1" ht="19.5" customHeight="1">
      <c r="A71" s="57"/>
      <c r="B71" s="55"/>
      <c r="C71" s="612" t="s">
        <v>51</v>
      </c>
      <c r="D71" s="612"/>
      <c r="E71" s="612"/>
      <c r="F71" s="42"/>
      <c r="G71" s="43">
        <v>6739</v>
      </c>
      <c r="H71" s="43">
        <v>6735</v>
      </c>
      <c r="I71" s="56">
        <v>0</v>
      </c>
      <c r="J71" s="56">
        <v>0</v>
      </c>
      <c r="K71" s="46">
        <v>0</v>
      </c>
      <c r="L71" s="46">
        <v>0</v>
      </c>
    </row>
    <row r="72" spans="1:12" s="6" customFormat="1" ht="11.25" customHeight="1">
      <c r="A72" s="57"/>
      <c r="B72" s="55"/>
      <c r="C72" s="55"/>
      <c r="D72" s="55"/>
      <c r="E72" s="55"/>
      <c r="F72" s="42"/>
      <c r="G72" s="68"/>
      <c r="H72" s="68"/>
      <c r="I72" s="69"/>
      <c r="J72" s="69"/>
      <c r="K72" s="70"/>
      <c r="L72" s="70"/>
    </row>
    <row r="73" spans="2:12" s="53" customFormat="1" ht="19.5" customHeight="1">
      <c r="B73" s="611" t="s">
        <v>56</v>
      </c>
      <c r="C73" s="611"/>
      <c r="D73" s="611"/>
      <c r="E73" s="611"/>
      <c r="F73" s="45"/>
      <c r="G73" s="44">
        <v>57689865</v>
      </c>
      <c r="H73" s="44">
        <v>55622366</v>
      </c>
      <c r="I73" s="46">
        <v>57537955</v>
      </c>
      <c r="J73" s="46">
        <v>55678209</v>
      </c>
      <c r="K73" s="44">
        <f>+K74+K77+K80</f>
        <v>60520113</v>
      </c>
      <c r="L73" s="44">
        <f>+L74+L77+L80</f>
        <v>58074616</v>
      </c>
    </row>
    <row r="74" spans="1:12" s="7" customFormat="1" ht="19.5" customHeight="1">
      <c r="A74" s="57"/>
      <c r="B74" s="55"/>
      <c r="C74" s="612" t="s">
        <v>27</v>
      </c>
      <c r="D74" s="612"/>
      <c r="E74" s="612"/>
      <c r="F74" s="42"/>
      <c r="G74" s="43">
        <v>8719808</v>
      </c>
      <c r="H74" s="43">
        <v>8592252</v>
      </c>
      <c r="I74" s="56">
        <v>8370185</v>
      </c>
      <c r="J74" s="56">
        <v>8381512</v>
      </c>
      <c r="K74" s="46">
        <v>10235656</v>
      </c>
      <c r="L74" s="46">
        <v>10148076</v>
      </c>
    </row>
    <row r="75" spans="1:12" s="7" customFormat="1" ht="19.5" customHeight="1">
      <c r="A75" s="57"/>
      <c r="B75" s="55"/>
      <c r="C75" s="55"/>
      <c r="D75" s="612" t="s">
        <v>45</v>
      </c>
      <c r="E75" s="612"/>
      <c r="F75" s="42"/>
      <c r="G75" s="43">
        <v>8091072</v>
      </c>
      <c r="H75" s="43">
        <v>8030458</v>
      </c>
      <c r="I75" s="56">
        <v>7775626</v>
      </c>
      <c r="J75" s="56">
        <v>7812354</v>
      </c>
      <c r="K75" s="46">
        <v>9280365</v>
      </c>
      <c r="L75" s="46">
        <v>9220539</v>
      </c>
    </row>
    <row r="76" spans="1:12" s="7" customFormat="1" ht="19.5" customHeight="1">
      <c r="A76" s="61"/>
      <c r="B76" s="71"/>
      <c r="C76" s="71"/>
      <c r="D76" s="612" t="s">
        <v>46</v>
      </c>
      <c r="E76" s="612"/>
      <c r="F76" s="42"/>
      <c r="G76" s="43">
        <v>628736</v>
      </c>
      <c r="H76" s="43">
        <v>561794</v>
      </c>
      <c r="I76" s="56">
        <v>594559</v>
      </c>
      <c r="J76" s="56">
        <v>569158</v>
      </c>
      <c r="K76" s="46">
        <v>955291</v>
      </c>
      <c r="L76" s="46">
        <v>927537</v>
      </c>
    </row>
    <row r="77" spans="1:12" s="7" customFormat="1" ht="19.5" customHeight="1">
      <c r="A77" s="57"/>
      <c r="B77" s="55"/>
      <c r="C77" s="612" t="s">
        <v>28</v>
      </c>
      <c r="D77" s="612"/>
      <c r="E77" s="612"/>
      <c r="F77" s="42"/>
      <c r="G77" s="43">
        <v>15232354</v>
      </c>
      <c r="H77" s="43">
        <v>15133880</v>
      </c>
      <c r="I77" s="56">
        <v>15217365</v>
      </c>
      <c r="J77" s="56">
        <v>15266616</v>
      </c>
      <c r="K77" s="46">
        <v>15345739</v>
      </c>
      <c r="L77" s="46">
        <v>15395731</v>
      </c>
    </row>
    <row r="78" spans="1:12" s="7" customFormat="1" ht="19.5" customHeight="1">
      <c r="A78" s="57"/>
      <c r="B78" s="55"/>
      <c r="C78" s="55"/>
      <c r="D78" s="612" t="s">
        <v>45</v>
      </c>
      <c r="E78" s="612"/>
      <c r="F78" s="42"/>
      <c r="G78" s="43">
        <v>12806266</v>
      </c>
      <c r="H78" s="43">
        <v>12804572</v>
      </c>
      <c r="I78" s="56">
        <v>12618619</v>
      </c>
      <c r="J78" s="56">
        <v>12694550</v>
      </c>
      <c r="K78" s="46">
        <v>12560778</v>
      </c>
      <c r="L78" s="46">
        <v>12738986</v>
      </c>
    </row>
    <row r="79" spans="1:12" s="7" customFormat="1" ht="19.5" customHeight="1">
      <c r="A79" s="57"/>
      <c r="B79" s="55"/>
      <c r="C79" s="55"/>
      <c r="D79" s="612" t="s">
        <v>46</v>
      </c>
      <c r="E79" s="612"/>
      <c r="F79" s="42"/>
      <c r="G79" s="43">
        <v>2426088</v>
      </c>
      <c r="H79" s="43">
        <v>2329308</v>
      </c>
      <c r="I79" s="56">
        <v>2598746</v>
      </c>
      <c r="J79" s="56">
        <v>2572067</v>
      </c>
      <c r="K79" s="46">
        <v>2784961</v>
      </c>
      <c r="L79" s="46">
        <v>2656744</v>
      </c>
    </row>
    <row r="80" spans="1:12" s="7" customFormat="1" ht="19.5" customHeight="1">
      <c r="A80" s="57"/>
      <c r="B80" s="55"/>
      <c r="C80" s="612" t="s">
        <v>29</v>
      </c>
      <c r="D80" s="612"/>
      <c r="E80" s="612"/>
      <c r="F80" s="42"/>
      <c r="G80" s="43">
        <v>33737703</v>
      </c>
      <c r="H80" s="43">
        <v>31896234</v>
      </c>
      <c r="I80" s="56">
        <v>33950405</v>
      </c>
      <c r="J80" s="56">
        <v>32030081</v>
      </c>
      <c r="K80" s="46">
        <v>34938718</v>
      </c>
      <c r="L80" s="46">
        <v>32530809</v>
      </c>
    </row>
    <row r="81" spans="1:12" s="7" customFormat="1" ht="19.5" customHeight="1">
      <c r="A81" s="57"/>
      <c r="B81" s="55"/>
      <c r="C81" s="55"/>
      <c r="D81" s="612" t="s">
        <v>45</v>
      </c>
      <c r="E81" s="612"/>
      <c r="F81" s="42"/>
      <c r="G81" s="43">
        <v>22019797</v>
      </c>
      <c r="H81" s="43">
        <v>21962698</v>
      </c>
      <c r="I81" s="56">
        <v>21559818</v>
      </c>
      <c r="J81" s="56">
        <v>21821529</v>
      </c>
      <c r="K81" s="46">
        <v>21557067</v>
      </c>
      <c r="L81" s="46">
        <v>21762156</v>
      </c>
    </row>
    <row r="82" spans="1:12" s="7" customFormat="1" ht="19.5" customHeight="1">
      <c r="A82" s="57"/>
      <c r="B82" s="55"/>
      <c r="C82" s="55"/>
      <c r="D82" s="612" t="s">
        <v>46</v>
      </c>
      <c r="E82" s="612"/>
      <c r="F82" s="42"/>
      <c r="G82" s="43">
        <v>11717906</v>
      </c>
      <c r="H82" s="43">
        <v>9933536</v>
      </c>
      <c r="I82" s="56">
        <v>12390587</v>
      </c>
      <c r="J82" s="56">
        <v>10208552</v>
      </c>
      <c r="K82" s="46">
        <v>13381651</v>
      </c>
      <c r="L82" s="46">
        <v>10768653</v>
      </c>
    </row>
    <row r="83" spans="1:12" s="7" customFormat="1" ht="6" customHeight="1" thickBot="1">
      <c r="A83" s="72"/>
      <c r="B83" s="72"/>
      <c r="C83" s="72"/>
      <c r="D83" s="72"/>
      <c r="E83" s="73"/>
      <c r="F83" s="63"/>
      <c r="G83" s="74"/>
      <c r="H83" s="74"/>
      <c r="I83" s="75"/>
      <c r="J83" s="75"/>
      <c r="K83" s="76"/>
      <c r="L83" s="76"/>
    </row>
    <row r="84" spans="1:12" s="22" customFormat="1" ht="18" customHeight="1">
      <c r="A84" s="29"/>
      <c r="B84" s="29"/>
      <c r="C84" s="29"/>
      <c r="D84" s="29"/>
      <c r="E84" s="33"/>
      <c r="F84" s="34"/>
      <c r="K84" s="35"/>
      <c r="L84" s="35"/>
    </row>
  </sheetData>
  <sheetProtection/>
  <mergeCells count="68">
    <mergeCell ref="D19:E19"/>
    <mergeCell ref="C20:E20"/>
    <mergeCell ref="I53:J53"/>
    <mergeCell ref="A53:F54"/>
    <mergeCell ref="C29:E29"/>
    <mergeCell ref="C32:E32"/>
    <mergeCell ref="C35:E35"/>
    <mergeCell ref="C36:E36"/>
    <mergeCell ref="C39:E39"/>
    <mergeCell ref="C40:E40"/>
    <mergeCell ref="I5:J5"/>
    <mergeCell ref="A3:L3"/>
    <mergeCell ref="A5:F6"/>
    <mergeCell ref="K5:L5"/>
    <mergeCell ref="K53:L53"/>
    <mergeCell ref="C37:E37"/>
    <mergeCell ref="C27:E27"/>
    <mergeCell ref="G5:H5"/>
    <mergeCell ref="G53:H53"/>
    <mergeCell ref="D12:E12"/>
    <mergeCell ref="C41:E41"/>
    <mergeCell ref="C38:E38"/>
    <mergeCell ref="C31:E31"/>
    <mergeCell ref="A1:E1"/>
    <mergeCell ref="B8:E8"/>
    <mergeCell ref="B10:E10"/>
    <mergeCell ref="C11:E11"/>
    <mergeCell ref="A2:L2"/>
    <mergeCell ref="C21:E21"/>
    <mergeCell ref="C22:E22"/>
    <mergeCell ref="C23:E23"/>
    <mergeCell ref="C34:E34"/>
    <mergeCell ref="C33:E33"/>
    <mergeCell ref="C28:E28"/>
    <mergeCell ref="C24:E24"/>
    <mergeCell ref="C26:E26"/>
    <mergeCell ref="C30:E30"/>
    <mergeCell ref="C25:E25"/>
    <mergeCell ref="C71:E71"/>
    <mergeCell ref="C70:E70"/>
    <mergeCell ref="C60:E60"/>
    <mergeCell ref="C65:E65"/>
    <mergeCell ref="C67:E67"/>
    <mergeCell ref="C43:E43"/>
    <mergeCell ref="B56:E56"/>
    <mergeCell ref="C68:E68"/>
    <mergeCell ref="C69:E69"/>
    <mergeCell ref="C58:E58"/>
    <mergeCell ref="C66:E66"/>
    <mergeCell ref="C44:E44"/>
    <mergeCell ref="C42:E42"/>
    <mergeCell ref="C61:E61"/>
    <mergeCell ref="C45:E45"/>
    <mergeCell ref="C59:E59"/>
    <mergeCell ref="C62:E62"/>
    <mergeCell ref="C63:E63"/>
    <mergeCell ref="C64:E64"/>
    <mergeCell ref="C57:E57"/>
    <mergeCell ref="B73:E73"/>
    <mergeCell ref="D76:E76"/>
    <mergeCell ref="C74:E74"/>
    <mergeCell ref="D75:E75"/>
    <mergeCell ref="D81:E81"/>
    <mergeCell ref="D82:E82"/>
    <mergeCell ref="C77:E77"/>
    <mergeCell ref="D78:E78"/>
    <mergeCell ref="D79:E79"/>
    <mergeCell ref="C80:E80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scale="93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522" customWidth="1"/>
    <col min="2" max="2" width="12.625" style="528" customWidth="1"/>
    <col min="3" max="3" width="0.875" style="528" customWidth="1"/>
    <col min="4" max="4" width="10.625" style="528" customWidth="1"/>
    <col min="5" max="5" width="14.625" style="528" customWidth="1"/>
    <col min="6" max="6" width="10.625" style="529" customWidth="1"/>
    <col min="7" max="7" width="14.625" style="529" customWidth="1"/>
    <col min="8" max="8" width="10.625" style="529" customWidth="1"/>
    <col min="9" max="9" width="14.625" style="529" customWidth="1"/>
    <col min="10" max="10" width="12.125" style="529" customWidth="1"/>
    <col min="11" max="11" width="15.125" style="529" customWidth="1"/>
    <col min="12" max="12" width="12.125" style="529" customWidth="1"/>
    <col min="13" max="13" width="15.125" style="522" customWidth="1"/>
    <col min="14" max="14" width="12.125" style="522" customWidth="1"/>
    <col min="15" max="15" width="15.125" style="522" customWidth="1"/>
    <col min="16" max="16384" width="9.00390625" style="522" customWidth="1"/>
  </cols>
  <sheetData>
    <row r="1" spans="2:13" ht="33" customHeight="1">
      <c r="B1" s="722"/>
      <c r="C1" s="722"/>
      <c r="D1" s="722"/>
      <c r="E1" s="523"/>
      <c r="F1" s="524"/>
      <c r="G1" s="524"/>
      <c r="H1" s="524"/>
      <c r="I1" s="524"/>
      <c r="J1" s="524"/>
      <c r="K1" s="524"/>
      <c r="L1" s="524"/>
      <c r="M1" s="524"/>
    </row>
    <row r="2" spans="2:13" ht="24.75" customHeight="1">
      <c r="B2" s="723" t="s">
        <v>396</v>
      </c>
      <c r="C2" s="723"/>
      <c r="D2" s="723"/>
      <c r="E2" s="723"/>
      <c r="F2" s="723"/>
      <c r="G2" s="723"/>
      <c r="H2" s="723"/>
      <c r="I2" s="723"/>
      <c r="J2" s="524"/>
      <c r="K2" s="524"/>
      <c r="L2" s="524"/>
      <c r="M2" s="524"/>
    </row>
    <row r="3" spans="2:20" ht="14.25" customHeight="1">
      <c r="B3" s="525"/>
      <c r="C3" s="525"/>
      <c r="D3" s="525"/>
      <c r="E3" s="525"/>
      <c r="F3" s="526"/>
      <c r="G3" s="526"/>
      <c r="H3" s="524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</row>
    <row r="4" ht="14.25" thickBot="1">
      <c r="O4" s="530" t="s">
        <v>397</v>
      </c>
    </row>
    <row r="5" spans="1:15" ht="21.75" customHeight="1">
      <c r="A5" s="531"/>
      <c r="B5" s="724" t="s">
        <v>398</v>
      </c>
      <c r="C5" s="532"/>
      <c r="D5" s="726" t="s">
        <v>399</v>
      </c>
      <c r="E5" s="728" t="s">
        <v>400</v>
      </c>
      <c r="F5" s="730" t="s">
        <v>401</v>
      </c>
      <c r="G5" s="731"/>
      <c r="H5" s="732" t="s">
        <v>402</v>
      </c>
      <c r="I5" s="733"/>
      <c r="J5" s="718" t="s">
        <v>403</v>
      </c>
      <c r="K5" s="718"/>
      <c r="L5" s="719" t="s">
        <v>404</v>
      </c>
      <c r="M5" s="720"/>
      <c r="N5" s="721" t="s">
        <v>405</v>
      </c>
      <c r="O5" s="721"/>
    </row>
    <row r="6" spans="1:15" ht="25.5" customHeight="1">
      <c r="A6" s="533"/>
      <c r="B6" s="725"/>
      <c r="C6" s="534"/>
      <c r="D6" s="727"/>
      <c r="E6" s="729"/>
      <c r="F6" s="535" t="s">
        <v>406</v>
      </c>
      <c r="G6" s="536" t="s">
        <v>407</v>
      </c>
      <c r="H6" s="536" t="s">
        <v>406</v>
      </c>
      <c r="I6" s="537" t="s">
        <v>408</v>
      </c>
      <c r="J6" s="538" t="s">
        <v>406</v>
      </c>
      <c r="K6" s="536" t="s">
        <v>407</v>
      </c>
      <c r="L6" s="536" t="s">
        <v>406</v>
      </c>
      <c r="M6" s="539" t="s">
        <v>409</v>
      </c>
      <c r="N6" s="540" t="s">
        <v>406</v>
      </c>
      <c r="O6" s="540" t="s">
        <v>410</v>
      </c>
    </row>
    <row r="7" spans="1:13" ht="6" customHeight="1">
      <c r="A7" s="541"/>
      <c r="B7" s="542"/>
      <c r="C7" s="543"/>
      <c r="D7" s="542"/>
      <c r="E7" s="526"/>
      <c r="F7" s="544"/>
      <c r="G7" s="544"/>
      <c r="H7" s="544"/>
      <c r="I7" s="544"/>
      <c r="J7" s="544"/>
      <c r="K7" s="544"/>
      <c r="L7" s="544"/>
      <c r="M7" s="544"/>
    </row>
    <row r="8" spans="1:15" ht="21.75" customHeight="1">
      <c r="A8" s="545"/>
      <c r="B8" s="526" t="s">
        <v>411</v>
      </c>
      <c r="C8" s="546"/>
      <c r="D8" s="544">
        <v>144390</v>
      </c>
      <c r="E8" s="544">
        <v>511073031</v>
      </c>
      <c r="F8" s="544">
        <v>25910</v>
      </c>
      <c r="G8" s="547">
        <v>72977222</v>
      </c>
      <c r="H8" s="548">
        <v>10855</v>
      </c>
      <c r="I8" s="549">
        <v>35536271</v>
      </c>
      <c r="J8" s="544">
        <v>61206</v>
      </c>
      <c r="K8" s="547">
        <v>285326422</v>
      </c>
      <c r="L8" s="548">
        <v>40072</v>
      </c>
      <c r="M8" s="547">
        <v>57514147</v>
      </c>
      <c r="N8" s="548">
        <v>6347</v>
      </c>
      <c r="O8" s="547">
        <v>59718970</v>
      </c>
    </row>
    <row r="9" spans="1:15" ht="21.75" customHeight="1">
      <c r="A9" s="545"/>
      <c r="B9" s="526" t="s">
        <v>412</v>
      </c>
      <c r="C9" s="546"/>
      <c r="D9" s="544">
        <v>144561</v>
      </c>
      <c r="E9" s="544">
        <v>506802624</v>
      </c>
      <c r="F9" s="544">
        <v>25937</v>
      </c>
      <c r="G9" s="547">
        <v>75192774</v>
      </c>
      <c r="H9" s="548">
        <v>10894</v>
      </c>
      <c r="I9" s="549">
        <v>35856566</v>
      </c>
      <c r="J9" s="544">
        <v>62298</v>
      </c>
      <c r="K9" s="547">
        <v>291954490</v>
      </c>
      <c r="L9" s="548">
        <v>39970</v>
      </c>
      <c r="M9" s="547">
        <v>56286550</v>
      </c>
      <c r="N9" s="548">
        <v>5462</v>
      </c>
      <c r="O9" s="547">
        <v>47512244</v>
      </c>
    </row>
    <row r="10" spans="1:15" s="552" customFormat="1" ht="21.75" customHeight="1">
      <c r="A10" s="550"/>
      <c r="B10" s="526" t="s">
        <v>413</v>
      </c>
      <c r="C10" s="546"/>
      <c r="D10" s="544">
        <v>146997</v>
      </c>
      <c r="E10" s="544">
        <v>548160387</v>
      </c>
      <c r="F10" s="544">
        <v>25651</v>
      </c>
      <c r="G10" s="551">
        <v>74260130</v>
      </c>
      <c r="H10" s="544">
        <v>10826</v>
      </c>
      <c r="I10" s="549">
        <v>35499955</v>
      </c>
      <c r="J10" s="544">
        <v>64651</v>
      </c>
      <c r="K10" s="551">
        <v>306308881</v>
      </c>
      <c r="L10" s="544">
        <v>39095</v>
      </c>
      <c r="M10" s="547">
        <v>54981812</v>
      </c>
      <c r="N10" s="544">
        <v>6774</v>
      </c>
      <c r="O10" s="547">
        <v>77109609</v>
      </c>
    </row>
    <row r="11" spans="1:15" ht="21.75" customHeight="1">
      <c r="A11" s="545"/>
      <c r="B11" s="526" t="s">
        <v>414</v>
      </c>
      <c r="C11" s="546"/>
      <c r="D11" s="553">
        <v>147387</v>
      </c>
      <c r="E11" s="544">
        <v>539025552</v>
      </c>
      <c r="F11" s="544">
        <v>25608</v>
      </c>
      <c r="G11" s="551">
        <v>75880852</v>
      </c>
      <c r="H11" s="544">
        <v>10831</v>
      </c>
      <c r="I11" s="549">
        <v>35774032</v>
      </c>
      <c r="J11" s="544">
        <v>65604</v>
      </c>
      <c r="K11" s="551">
        <v>313763933</v>
      </c>
      <c r="L11" s="544">
        <v>39011</v>
      </c>
      <c r="M11" s="547">
        <v>54493013</v>
      </c>
      <c r="N11" s="544">
        <v>6333</v>
      </c>
      <c r="O11" s="547">
        <v>59113723</v>
      </c>
    </row>
    <row r="12" spans="1:15" s="559" customFormat="1" ht="21.75" customHeight="1">
      <c r="A12" s="554"/>
      <c r="B12" s="555" t="s">
        <v>415</v>
      </c>
      <c r="C12" s="555"/>
      <c r="D12" s="556">
        <v>146968</v>
      </c>
      <c r="E12" s="557">
        <v>540526367</v>
      </c>
      <c r="F12" s="557">
        <v>25140</v>
      </c>
      <c r="G12" s="558">
        <v>76459885</v>
      </c>
      <c r="H12" s="557">
        <v>10738</v>
      </c>
      <c r="I12" s="557">
        <v>35533819</v>
      </c>
      <c r="J12" s="557">
        <v>66453</v>
      </c>
      <c r="K12" s="558">
        <v>318075996</v>
      </c>
      <c r="L12" s="557">
        <v>38100</v>
      </c>
      <c r="M12" s="558">
        <v>52468046</v>
      </c>
      <c r="N12" s="557">
        <v>6537</v>
      </c>
      <c r="O12" s="558">
        <v>57988621</v>
      </c>
    </row>
    <row r="13" spans="1:15" ht="6" customHeight="1" thickBot="1">
      <c r="A13" s="560"/>
      <c r="B13" s="561"/>
      <c r="C13" s="562"/>
      <c r="D13" s="561"/>
      <c r="E13" s="561"/>
      <c r="F13" s="563"/>
      <c r="G13" s="563"/>
      <c r="H13" s="563"/>
      <c r="I13" s="563"/>
      <c r="J13" s="563"/>
      <c r="K13" s="563"/>
      <c r="L13" s="563"/>
      <c r="M13" s="563"/>
      <c r="N13" s="560"/>
      <c r="O13" s="560"/>
    </row>
    <row r="14" spans="2:20" ht="18" customHeight="1">
      <c r="B14" s="525" t="s">
        <v>416</v>
      </c>
      <c r="C14" s="525"/>
      <c r="D14" s="525"/>
      <c r="E14" s="525"/>
      <c r="F14" s="526"/>
      <c r="G14" s="526"/>
      <c r="H14" s="524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</row>
  </sheetData>
  <sheetProtection/>
  <mergeCells count="10">
    <mergeCell ref="J5:K5"/>
    <mergeCell ref="L5:M5"/>
    <mergeCell ref="N5:O5"/>
    <mergeCell ref="B1:D1"/>
    <mergeCell ref="B2:I2"/>
    <mergeCell ref="B5:B6"/>
    <mergeCell ref="D5:D6"/>
    <mergeCell ref="E5:E6"/>
    <mergeCell ref="F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74609375" style="528" customWidth="1"/>
    <col min="2" max="2" width="12.625" style="528" customWidth="1"/>
    <col min="3" max="3" width="0.875" style="528" customWidth="1"/>
    <col min="4" max="4" width="12.625" style="605" customWidth="1"/>
    <col min="5" max="7" width="12.625" style="606" customWidth="1"/>
    <col min="8" max="8" width="12.625" style="586" customWidth="1"/>
    <col min="9" max="9" width="12.625" style="588" customWidth="1"/>
    <col min="10" max="13" width="14.625" style="529" customWidth="1"/>
    <col min="14" max="14" width="14.625" style="588" customWidth="1"/>
    <col min="15" max="15" width="16.625" style="552" customWidth="1"/>
    <col min="16" max="16384" width="9.00390625" style="522" customWidth="1"/>
  </cols>
  <sheetData>
    <row r="1" spans="1:15" ht="33" customHeight="1">
      <c r="A1" s="523"/>
      <c r="B1" s="523"/>
      <c r="C1" s="523"/>
      <c r="D1" s="523"/>
      <c r="E1" s="524"/>
      <c r="F1" s="524"/>
      <c r="G1" s="524"/>
      <c r="H1" s="564"/>
      <c r="I1" s="565"/>
      <c r="J1" s="566"/>
      <c r="K1" s="524"/>
      <c r="L1" s="524"/>
      <c r="M1" s="524"/>
      <c r="N1" s="565"/>
      <c r="O1" s="567"/>
    </row>
    <row r="2" spans="1:14" ht="24.75" customHeight="1">
      <c r="A2" s="723" t="s">
        <v>417</v>
      </c>
      <c r="B2" s="723"/>
      <c r="C2" s="723"/>
      <c r="D2" s="723"/>
      <c r="E2" s="723"/>
      <c r="F2" s="723"/>
      <c r="G2" s="723"/>
      <c r="H2" s="723"/>
      <c r="I2" s="723"/>
      <c r="J2" s="527"/>
      <c r="K2" s="527"/>
      <c r="L2" s="527"/>
      <c r="M2" s="527"/>
      <c r="N2" s="568"/>
    </row>
    <row r="3" spans="1:15" ht="18" customHeight="1" thickBot="1">
      <c r="A3" s="526"/>
      <c r="B3" s="526"/>
      <c r="C3" s="526"/>
      <c r="D3" s="526"/>
      <c r="E3" s="524"/>
      <c r="F3" s="527"/>
      <c r="G3" s="527"/>
      <c r="H3" s="569"/>
      <c r="I3" s="568"/>
      <c r="J3" s="527"/>
      <c r="K3" s="527"/>
      <c r="L3" s="527"/>
      <c r="M3" s="527"/>
      <c r="N3" s="568"/>
      <c r="O3" s="570" t="s">
        <v>418</v>
      </c>
    </row>
    <row r="4" spans="1:15" ht="21.75" customHeight="1">
      <c r="A4" s="742" t="s">
        <v>419</v>
      </c>
      <c r="B4" s="743"/>
      <c r="C4" s="743"/>
      <c r="D4" s="748" t="s">
        <v>420</v>
      </c>
      <c r="E4" s="748"/>
      <c r="F4" s="748"/>
      <c r="G4" s="748"/>
      <c r="H4" s="748"/>
      <c r="I4" s="748"/>
      <c r="J4" s="749" t="s">
        <v>421</v>
      </c>
      <c r="K4" s="750"/>
      <c r="L4" s="750"/>
      <c r="M4" s="750"/>
      <c r="N4" s="751"/>
      <c r="O4" s="734" t="s">
        <v>422</v>
      </c>
    </row>
    <row r="5" spans="1:15" ht="21.75" customHeight="1">
      <c r="A5" s="744"/>
      <c r="B5" s="745"/>
      <c r="C5" s="745"/>
      <c r="D5" s="737" t="s">
        <v>423</v>
      </c>
      <c r="E5" s="737" t="s">
        <v>424</v>
      </c>
      <c r="F5" s="737" t="s">
        <v>425</v>
      </c>
      <c r="G5" s="737" t="s">
        <v>426</v>
      </c>
      <c r="H5" s="738" t="s">
        <v>427</v>
      </c>
      <c r="I5" s="739"/>
      <c r="J5" s="740" t="s">
        <v>423</v>
      </c>
      <c r="K5" s="737" t="s">
        <v>428</v>
      </c>
      <c r="L5" s="737" t="s">
        <v>429</v>
      </c>
      <c r="M5" s="737" t="s">
        <v>430</v>
      </c>
      <c r="N5" s="741" t="s">
        <v>431</v>
      </c>
      <c r="O5" s="735"/>
    </row>
    <row r="6" spans="1:15" ht="21.75" customHeight="1">
      <c r="A6" s="746"/>
      <c r="B6" s="747"/>
      <c r="C6" s="747"/>
      <c r="D6" s="737"/>
      <c r="E6" s="737"/>
      <c r="F6" s="737"/>
      <c r="G6" s="737"/>
      <c r="H6" s="571" t="s">
        <v>432</v>
      </c>
      <c r="I6" s="572" t="s">
        <v>433</v>
      </c>
      <c r="J6" s="740"/>
      <c r="K6" s="737"/>
      <c r="L6" s="737"/>
      <c r="M6" s="737"/>
      <c r="N6" s="741"/>
      <c r="O6" s="736"/>
    </row>
    <row r="7" spans="1:15" ht="6" customHeight="1">
      <c r="A7" s="526"/>
      <c r="B7" s="526"/>
      <c r="C7" s="546"/>
      <c r="D7" s="527"/>
      <c r="E7" s="527"/>
      <c r="F7" s="527"/>
      <c r="G7" s="527"/>
      <c r="H7" s="573"/>
      <c r="I7" s="574"/>
      <c r="J7" s="527"/>
      <c r="K7" s="575"/>
      <c r="L7" s="575"/>
      <c r="M7" s="575"/>
      <c r="N7" s="576"/>
      <c r="O7" s="559"/>
    </row>
    <row r="8" spans="1:15" ht="33" customHeight="1">
      <c r="A8" s="526"/>
      <c r="B8" s="526" t="s">
        <v>434</v>
      </c>
      <c r="C8" s="546"/>
      <c r="D8" s="577">
        <v>280473176</v>
      </c>
      <c r="E8" s="577">
        <v>288073708</v>
      </c>
      <c r="F8" s="578">
        <v>319873456</v>
      </c>
      <c r="G8" s="579">
        <v>323534576</v>
      </c>
      <c r="H8" s="580">
        <v>303158077</v>
      </c>
      <c r="I8" s="581">
        <v>100</v>
      </c>
      <c r="J8" s="582">
        <v>276526782</v>
      </c>
      <c r="K8" s="582">
        <v>284509945</v>
      </c>
      <c r="L8" s="582">
        <v>316046107</v>
      </c>
      <c r="M8" s="582">
        <v>318548964</v>
      </c>
      <c r="N8" s="580">
        <v>298132056</v>
      </c>
      <c r="O8" s="583">
        <v>98.3</v>
      </c>
    </row>
    <row r="9" spans="1:15" ht="6" customHeight="1">
      <c r="A9" s="526"/>
      <c r="B9" s="526"/>
      <c r="C9" s="546"/>
      <c r="D9" s="577"/>
      <c r="E9" s="577"/>
      <c r="F9" s="584"/>
      <c r="G9" s="585"/>
      <c r="I9" s="583"/>
      <c r="J9" s="587"/>
      <c r="K9" s="587"/>
      <c r="L9" s="587"/>
      <c r="M9" s="587"/>
      <c r="O9" s="583"/>
    </row>
    <row r="10" spans="1:15" ht="30" customHeight="1">
      <c r="A10" s="526"/>
      <c r="B10" s="589" t="s">
        <v>435</v>
      </c>
      <c r="C10" s="546"/>
      <c r="D10" s="577">
        <v>77562543</v>
      </c>
      <c r="E10" s="577">
        <v>72877668</v>
      </c>
      <c r="F10" s="578">
        <v>82057847</v>
      </c>
      <c r="G10" s="579">
        <v>83190510</v>
      </c>
      <c r="H10" s="580">
        <v>84027576</v>
      </c>
      <c r="I10" s="581">
        <v>27.7</v>
      </c>
      <c r="J10" s="582">
        <v>77071692</v>
      </c>
      <c r="K10" s="582">
        <v>72486560</v>
      </c>
      <c r="L10" s="582">
        <v>81731453</v>
      </c>
      <c r="M10" s="582">
        <v>82887418</v>
      </c>
      <c r="N10" s="580">
        <v>83746244</v>
      </c>
      <c r="O10" s="583">
        <v>99.7</v>
      </c>
    </row>
    <row r="11" spans="1:15" ht="30" customHeight="1">
      <c r="A11" s="526"/>
      <c r="B11" s="589" t="s">
        <v>436</v>
      </c>
      <c r="C11" s="546"/>
      <c r="D11" s="577">
        <v>21806864</v>
      </c>
      <c r="E11" s="577">
        <v>20240343</v>
      </c>
      <c r="F11" s="578">
        <v>23856841</v>
      </c>
      <c r="G11" s="579">
        <v>21798377</v>
      </c>
      <c r="H11" s="580">
        <v>21597303</v>
      </c>
      <c r="I11" s="581">
        <v>7.1</v>
      </c>
      <c r="J11" s="582">
        <v>20819003</v>
      </c>
      <c r="K11" s="582">
        <v>19425667</v>
      </c>
      <c r="L11" s="582">
        <v>23164978</v>
      </c>
      <c r="M11" s="582">
        <v>21128913</v>
      </c>
      <c r="N11" s="580">
        <v>20527805</v>
      </c>
      <c r="O11" s="583">
        <v>95</v>
      </c>
    </row>
    <row r="12" spans="1:15" ht="30" customHeight="1">
      <c r="A12" s="526"/>
      <c r="B12" s="589" t="s">
        <v>437</v>
      </c>
      <c r="C12" s="546"/>
      <c r="D12" s="577">
        <v>56127825</v>
      </c>
      <c r="E12" s="577">
        <v>68648371</v>
      </c>
      <c r="F12" s="578">
        <v>87682353</v>
      </c>
      <c r="G12" s="579">
        <v>78412407</v>
      </c>
      <c r="H12" s="580">
        <v>63072711</v>
      </c>
      <c r="I12" s="581">
        <v>20.8</v>
      </c>
      <c r="J12" s="582">
        <v>55960537</v>
      </c>
      <c r="K12" s="582">
        <v>68485067</v>
      </c>
      <c r="L12" s="582">
        <v>87455411</v>
      </c>
      <c r="M12" s="582">
        <v>78158471</v>
      </c>
      <c r="N12" s="580">
        <v>62691316</v>
      </c>
      <c r="O12" s="583">
        <v>99.4</v>
      </c>
    </row>
    <row r="13" spans="1:15" ht="30" customHeight="1">
      <c r="A13" s="526"/>
      <c r="B13" s="589" t="s">
        <v>438</v>
      </c>
      <c r="C13" s="546"/>
      <c r="D13" s="577">
        <v>13073401</v>
      </c>
      <c r="E13" s="577">
        <v>12458967</v>
      </c>
      <c r="F13" s="578">
        <v>14061451</v>
      </c>
      <c r="G13" s="579">
        <v>24685724</v>
      </c>
      <c r="H13" s="580">
        <v>15121027</v>
      </c>
      <c r="I13" s="581">
        <v>5</v>
      </c>
      <c r="J13" s="582">
        <v>12661744</v>
      </c>
      <c r="K13" s="582">
        <v>12098967</v>
      </c>
      <c r="L13" s="582">
        <v>13147409</v>
      </c>
      <c r="M13" s="582">
        <v>22645670</v>
      </c>
      <c r="N13" s="580">
        <v>14419759</v>
      </c>
      <c r="O13" s="583">
        <v>95.4</v>
      </c>
    </row>
    <row r="14" spans="1:15" ht="30" customHeight="1">
      <c r="A14" s="526"/>
      <c r="B14" s="589" t="s">
        <v>439</v>
      </c>
      <c r="C14" s="546"/>
      <c r="D14" s="582">
        <v>0</v>
      </c>
      <c r="E14" s="582">
        <v>0</v>
      </c>
      <c r="F14" s="590">
        <v>0</v>
      </c>
      <c r="G14" s="590">
        <v>0</v>
      </c>
      <c r="H14" s="580">
        <v>0</v>
      </c>
      <c r="I14" s="591">
        <v>0</v>
      </c>
      <c r="J14" s="582">
        <v>0</v>
      </c>
      <c r="K14" s="582">
        <v>0</v>
      </c>
      <c r="L14" s="582">
        <v>0</v>
      </c>
      <c r="M14" s="590">
        <v>0</v>
      </c>
      <c r="N14" s="580">
        <v>0</v>
      </c>
      <c r="O14" s="591">
        <v>0</v>
      </c>
    </row>
    <row r="15" spans="1:15" ht="30" customHeight="1">
      <c r="A15" s="526"/>
      <c r="B15" s="589" t="s">
        <v>440</v>
      </c>
      <c r="C15" s="546"/>
      <c r="D15" s="577">
        <v>3567</v>
      </c>
      <c r="E15" s="577">
        <v>2390</v>
      </c>
      <c r="F15" s="578">
        <v>2060</v>
      </c>
      <c r="G15" s="579">
        <v>6174</v>
      </c>
      <c r="H15" s="580">
        <v>2218</v>
      </c>
      <c r="I15" s="592">
        <v>0</v>
      </c>
      <c r="J15" s="582">
        <v>627</v>
      </c>
      <c r="K15" s="582">
        <v>330</v>
      </c>
      <c r="L15" s="582">
        <v>0</v>
      </c>
      <c r="M15" s="582">
        <v>3956</v>
      </c>
      <c r="N15" s="580">
        <v>0</v>
      </c>
      <c r="O15" s="591">
        <v>0</v>
      </c>
    </row>
    <row r="16" spans="1:15" ht="30" customHeight="1">
      <c r="A16" s="526"/>
      <c r="B16" s="593" t="s">
        <v>441</v>
      </c>
      <c r="C16" s="546"/>
      <c r="D16" s="577">
        <v>98739096</v>
      </c>
      <c r="E16" s="577">
        <v>101713347</v>
      </c>
      <c r="F16" s="578">
        <v>101458132</v>
      </c>
      <c r="G16" s="579">
        <v>105117529</v>
      </c>
      <c r="H16" s="580">
        <v>109362090</v>
      </c>
      <c r="I16" s="581">
        <v>36.1</v>
      </c>
      <c r="J16" s="582">
        <v>96854315</v>
      </c>
      <c r="K16" s="582">
        <v>99881672</v>
      </c>
      <c r="L16" s="582">
        <v>99800022</v>
      </c>
      <c r="M16" s="582">
        <v>103401472</v>
      </c>
      <c r="N16" s="580">
        <v>106771919</v>
      </c>
      <c r="O16" s="583">
        <v>97.6</v>
      </c>
    </row>
    <row r="17" spans="1:15" ht="30" customHeight="1">
      <c r="A17" s="526"/>
      <c r="B17" s="589" t="s">
        <v>442</v>
      </c>
      <c r="C17" s="546"/>
      <c r="D17" s="577" t="s">
        <v>443</v>
      </c>
      <c r="E17" s="577" t="s">
        <v>443</v>
      </c>
      <c r="F17" s="577" t="s">
        <v>443</v>
      </c>
      <c r="G17" s="577" t="s">
        <v>444</v>
      </c>
      <c r="H17" s="580" t="s">
        <v>445</v>
      </c>
      <c r="I17" s="594" t="s">
        <v>446</v>
      </c>
      <c r="J17" s="577" t="s">
        <v>443</v>
      </c>
      <c r="K17" s="577" t="s">
        <v>443</v>
      </c>
      <c r="L17" s="577" t="s">
        <v>443</v>
      </c>
      <c r="M17" s="577" t="s">
        <v>444</v>
      </c>
      <c r="N17" s="580" t="s">
        <v>445</v>
      </c>
      <c r="O17" s="594" t="s">
        <v>446</v>
      </c>
    </row>
    <row r="18" spans="1:15" ht="30" customHeight="1">
      <c r="A18" s="526"/>
      <c r="B18" s="589" t="s">
        <v>447</v>
      </c>
      <c r="C18" s="546"/>
      <c r="D18" s="582">
        <v>0</v>
      </c>
      <c r="E18" s="582">
        <v>0</v>
      </c>
      <c r="F18" s="590">
        <v>0</v>
      </c>
      <c r="G18" s="590">
        <v>0</v>
      </c>
      <c r="H18" s="580">
        <v>0</v>
      </c>
      <c r="I18" s="591">
        <v>0</v>
      </c>
      <c r="J18" s="582">
        <v>0</v>
      </c>
      <c r="K18" s="582">
        <v>0</v>
      </c>
      <c r="L18" s="582">
        <v>0</v>
      </c>
      <c r="M18" s="590">
        <v>0</v>
      </c>
      <c r="N18" s="580">
        <v>0</v>
      </c>
      <c r="O18" s="591">
        <v>0</v>
      </c>
    </row>
    <row r="19" spans="1:15" ht="30" customHeight="1">
      <c r="A19" s="526"/>
      <c r="B19" s="589" t="s">
        <v>448</v>
      </c>
      <c r="C19" s="546"/>
      <c r="D19" s="577" t="s">
        <v>443</v>
      </c>
      <c r="E19" s="577" t="s">
        <v>443</v>
      </c>
      <c r="F19" s="578" t="s">
        <v>443</v>
      </c>
      <c r="G19" s="577" t="s">
        <v>444</v>
      </c>
      <c r="H19" s="580" t="s">
        <v>445</v>
      </c>
      <c r="I19" s="594" t="s">
        <v>446</v>
      </c>
      <c r="J19" s="577" t="s">
        <v>443</v>
      </c>
      <c r="K19" s="577" t="s">
        <v>443</v>
      </c>
      <c r="L19" s="577" t="s">
        <v>443</v>
      </c>
      <c r="M19" s="577" t="s">
        <v>444</v>
      </c>
      <c r="N19" s="580" t="s">
        <v>445</v>
      </c>
      <c r="O19" s="594" t="s">
        <v>446</v>
      </c>
    </row>
    <row r="20" spans="1:15" ht="30" customHeight="1">
      <c r="A20" s="526"/>
      <c r="B20" s="589" t="s">
        <v>449</v>
      </c>
      <c r="C20" s="546"/>
      <c r="D20" s="577" t="s">
        <v>443</v>
      </c>
      <c r="E20" s="577" t="s">
        <v>443</v>
      </c>
      <c r="F20" s="578">
        <v>634110</v>
      </c>
      <c r="G20" s="579" t="s">
        <v>444</v>
      </c>
      <c r="H20" s="580" t="s">
        <v>445</v>
      </c>
      <c r="I20" s="594" t="s">
        <v>446</v>
      </c>
      <c r="J20" s="577" t="s">
        <v>443</v>
      </c>
      <c r="K20" s="577" t="s">
        <v>443</v>
      </c>
      <c r="L20" s="577">
        <v>626174</v>
      </c>
      <c r="M20" s="577" t="s">
        <v>444</v>
      </c>
      <c r="N20" s="580" t="s">
        <v>445</v>
      </c>
      <c r="O20" s="594" t="s">
        <v>446</v>
      </c>
    </row>
    <row r="21" spans="1:15" ht="6" customHeight="1" thickBot="1">
      <c r="A21" s="595"/>
      <c r="B21" s="595"/>
      <c r="C21" s="596"/>
      <c r="D21" s="597"/>
      <c r="E21" s="597"/>
      <c r="F21" s="597"/>
      <c r="G21" s="598"/>
      <c r="H21" s="599"/>
      <c r="I21" s="600"/>
      <c r="J21" s="597"/>
      <c r="K21" s="597"/>
      <c r="L21" s="597"/>
      <c r="M21" s="597"/>
      <c r="N21" s="600"/>
      <c r="O21" s="601"/>
    </row>
    <row r="22" spans="1:14" ht="18" customHeight="1">
      <c r="A22" s="525" t="s">
        <v>450</v>
      </c>
      <c r="B22" s="525"/>
      <c r="C22" s="526"/>
      <c r="D22" s="526"/>
      <c r="E22" s="524"/>
      <c r="F22" s="602"/>
      <c r="G22" s="602"/>
      <c r="H22" s="603"/>
      <c r="I22" s="604"/>
      <c r="J22" s="602"/>
      <c r="K22" s="602"/>
      <c r="L22" s="602"/>
      <c r="M22" s="602"/>
      <c r="N22" s="604"/>
    </row>
    <row r="23" ht="13.5">
      <c r="A23" s="525"/>
    </row>
    <row r="24" ht="13.5">
      <c r="N24" s="607"/>
    </row>
    <row r="26" ht="13.5">
      <c r="H26" s="608"/>
    </row>
    <row r="27" ht="13.5">
      <c r="G27" s="609"/>
    </row>
    <row r="28" spans="8:9" ht="13.5">
      <c r="H28" s="608"/>
      <c r="I28" s="610"/>
    </row>
  </sheetData>
  <sheetProtection/>
  <mergeCells count="15">
    <mergeCell ref="N5:N6"/>
    <mergeCell ref="A2:I2"/>
    <mergeCell ref="A4:C6"/>
    <mergeCell ref="D4:I4"/>
    <mergeCell ref="J4:N4"/>
    <mergeCell ref="O4:O6"/>
    <mergeCell ref="D5:D6"/>
    <mergeCell ref="E5:E6"/>
    <mergeCell ref="F5:F6"/>
    <mergeCell ref="G5:G6"/>
    <mergeCell ref="H5:I5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0.875" style="94" customWidth="1"/>
    <col min="2" max="3" width="1.625" style="94" customWidth="1"/>
    <col min="4" max="4" width="16.00390625" style="149" customWidth="1"/>
    <col min="5" max="5" width="0.875" style="94" customWidth="1"/>
    <col min="6" max="7" width="12.125" style="148" customWidth="1"/>
    <col min="8" max="9" width="11.25390625" style="148" customWidth="1"/>
    <col min="10" max="11" width="11.25390625" style="150" customWidth="1"/>
    <col min="12" max="12" width="15.125" style="150" bestFit="1" customWidth="1"/>
    <col min="13" max="13" width="13.00390625" style="83" customWidth="1"/>
    <col min="14" max="16384" width="11.00390625" style="83" customWidth="1"/>
  </cols>
  <sheetData>
    <row r="1" spans="1:12" ht="33" customHeight="1">
      <c r="A1" s="632"/>
      <c r="B1" s="632"/>
      <c r="C1" s="632"/>
      <c r="D1" s="632"/>
      <c r="E1" s="79"/>
      <c r="F1" s="80"/>
      <c r="G1" s="80"/>
      <c r="H1" s="80"/>
      <c r="I1" s="80"/>
      <c r="J1" s="80"/>
      <c r="K1" s="81"/>
      <c r="L1" s="82"/>
    </row>
    <row r="2" spans="1:12" ht="24.75" customHeight="1">
      <c r="A2" s="633" t="s">
        <v>71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84"/>
    </row>
    <row r="3" spans="1:12" ht="15" customHeight="1" thickBot="1">
      <c r="A3" s="85"/>
      <c r="B3" s="85"/>
      <c r="C3" s="85"/>
      <c r="D3" s="85"/>
      <c r="E3" s="85"/>
      <c r="F3" s="86"/>
      <c r="G3" s="86"/>
      <c r="H3" s="86"/>
      <c r="I3" s="86"/>
      <c r="J3" s="86"/>
      <c r="K3" s="87"/>
      <c r="L3" s="84"/>
    </row>
    <row r="4" spans="1:12" ht="18" customHeight="1">
      <c r="A4" s="634" t="s">
        <v>72</v>
      </c>
      <c r="B4" s="634"/>
      <c r="C4" s="634"/>
      <c r="D4" s="634"/>
      <c r="E4" s="635"/>
      <c r="F4" s="621" t="s">
        <v>73</v>
      </c>
      <c r="G4" s="630"/>
      <c r="H4" s="621" t="s">
        <v>63</v>
      </c>
      <c r="I4" s="622"/>
      <c r="J4" s="628" t="s">
        <v>66</v>
      </c>
      <c r="K4" s="629"/>
      <c r="L4" s="88"/>
    </row>
    <row r="5" spans="1:12" ht="21.75" customHeight="1">
      <c r="A5" s="636"/>
      <c r="B5" s="636"/>
      <c r="C5" s="636"/>
      <c r="D5" s="636"/>
      <c r="E5" s="637"/>
      <c r="F5" s="13" t="s">
        <v>1</v>
      </c>
      <c r="G5" s="12" t="s">
        <v>2</v>
      </c>
      <c r="H5" s="14" t="s">
        <v>1</v>
      </c>
      <c r="I5" s="12" t="s">
        <v>2</v>
      </c>
      <c r="J5" s="15" t="s">
        <v>1</v>
      </c>
      <c r="K5" s="16" t="s">
        <v>2</v>
      </c>
      <c r="L5" s="88"/>
    </row>
    <row r="6" spans="1:12" ht="9" customHeight="1">
      <c r="A6" s="89"/>
      <c r="B6" s="89"/>
      <c r="C6" s="89"/>
      <c r="D6" s="90"/>
      <c r="E6" s="91"/>
      <c r="F6" s="92"/>
      <c r="G6" s="92"/>
      <c r="H6" s="92"/>
      <c r="I6" s="92"/>
      <c r="J6" s="92"/>
      <c r="K6" s="92"/>
      <c r="L6" s="93"/>
    </row>
    <row r="7" spans="2:12" ht="27" customHeight="1">
      <c r="B7" s="638" t="s">
        <v>74</v>
      </c>
      <c r="C7" s="638"/>
      <c r="D7" s="638"/>
      <c r="E7" s="95"/>
      <c r="F7" s="92">
        <v>639799269</v>
      </c>
      <c r="G7" s="92">
        <v>610091237</v>
      </c>
      <c r="H7" s="96">
        <v>662534011</v>
      </c>
      <c r="I7" s="96">
        <v>630416392</v>
      </c>
      <c r="J7" s="96">
        <f>+J9+J24+J50</f>
        <v>765637383</v>
      </c>
      <c r="K7" s="96">
        <v>725031536</v>
      </c>
      <c r="L7" s="97"/>
    </row>
    <row r="8" spans="1:12" ht="9" customHeight="1">
      <c r="A8" s="98"/>
      <c r="B8" s="99"/>
      <c r="C8" s="99"/>
      <c r="D8" s="99"/>
      <c r="E8" s="91"/>
      <c r="F8" s="92"/>
      <c r="G8" s="92"/>
      <c r="H8" s="96"/>
      <c r="I8" s="96"/>
      <c r="J8" s="96"/>
      <c r="K8" s="96"/>
      <c r="L8" s="97"/>
    </row>
    <row r="9" spans="2:12" ht="27.75" customHeight="1">
      <c r="B9" s="638" t="s">
        <v>75</v>
      </c>
      <c r="C9" s="638"/>
      <c r="D9" s="638"/>
      <c r="E9" s="95"/>
      <c r="F9" s="92">
        <v>351331756</v>
      </c>
      <c r="G9" s="92">
        <v>328756773</v>
      </c>
      <c r="H9" s="96">
        <v>374932418</v>
      </c>
      <c r="I9" s="96">
        <v>349702037</v>
      </c>
      <c r="J9" s="96">
        <f>SUM(J10:J22)</f>
        <v>474222213</v>
      </c>
      <c r="K9" s="96">
        <f>SUM(K10:K22)</f>
        <v>440520333</v>
      </c>
      <c r="L9" s="83"/>
    </row>
    <row r="10" spans="1:12" ht="27.75" customHeight="1">
      <c r="A10" s="89"/>
      <c r="B10" s="99"/>
      <c r="C10" s="639" t="s">
        <v>76</v>
      </c>
      <c r="D10" s="639"/>
      <c r="E10" s="91"/>
      <c r="F10" s="101">
        <v>937420</v>
      </c>
      <c r="G10" s="101">
        <v>902801</v>
      </c>
      <c r="H10" s="102">
        <v>924990</v>
      </c>
      <c r="I10" s="102">
        <v>902709</v>
      </c>
      <c r="J10" s="103">
        <v>930195</v>
      </c>
      <c r="K10" s="103">
        <v>899313</v>
      </c>
      <c r="L10" s="83"/>
    </row>
    <row r="11" spans="1:12" ht="27.75" customHeight="1">
      <c r="A11" s="89"/>
      <c r="B11" s="99"/>
      <c r="C11" s="639" t="s">
        <v>77</v>
      </c>
      <c r="D11" s="639"/>
      <c r="E11" s="91"/>
      <c r="F11" s="101">
        <v>35600546</v>
      </c>
      <c r="G11" s="101">
        <v>33976225</v>
      </c>
      <c r="H11" s="102">
        <v>36701870</v>
      </c>
      <c r="I11" s="102">
        <v>35420141</v>
      </c>
      <c r="J11" s="103">
        <v>49362233</v>
      </c>
      <c r="K11" s="103">
        <v>41687563</v>
      </c>
      <c r="L11" s="83"/>
    </row>
    <row r="12" spans="1:12" ht="27.75" customHeight="1">
      <c r="A12" s="104"/>
      <c r="B12" s="100"/>
      <c r="C12" s="639" t="s">
        <v>78</v>
      </c>
      <c r="D12" s="639"/>
      <c r="E12" s="91"/>
      <c r="F12" s="101">
        <v>100726329</v>
      </c>
      <c r="G12" s="101">
        <v>97573464</v>
      </c>
      <c r="H12" s="102">
        <v>104374908</v>
      </c>
      <c r="I12" s="102">
        <v>101779996</v>
      </c>
      <c r="J12" s="103">
        <v>192054481</v>
      </c>
      <c r="K12" s="103">
        <v>188325241</v>
      </c>
      <c r="L12" s="83"/>
    </row>
    <row r="13" spans="1:12" ht="27.75" customHeight="1">
      <c r="A13" s="104"/>
      <c r="B13" s="100"/>
      <c r="C13" s="639" t="s">
        <v>79</v>
      </c>
      <c r="D13" s="639"/>
      <c r="E13" s="91"/>
      <c r="F13" s="101">
        <v>28502228</v>
      </c>
      <c r="G13" s="101">
        <v>27519280</v>
      </c>
      <c r="H13" s="102">
        <v>31257749</v>
      </c>
      <c r="I13" s="102">
        <v>30244818</v>
      </c>
      <c r="J13" s="103">
        <v>31296030</v>
      </c>
      <c r="K13" s="103">
        <v>28448416</v>
      </c>
      <c r="L13" s="83"/>
    </row>
    <row r="14" spans="1:12" ht="27.75" customHeight="1">
      <c r="A14" s="104"/>
      <c r="B14" s="100"/>
      <c r="C14" s="639" t="s">
        <v>80</v>
      </c>
      <c r="D14" s="639"/>
      <c r="E14" s="91"/>
      <c r="F14" s="101">
        <v>397697</v>
      </c>
      <c r="G14" s="101">
        <v>392267</v>
      </c>
      <c r="H14" s="102">
        <v>371911</v>
      </c>
      <c r="I14" s="102">
        <v>365134</v>
      </c>
      <c r="J14" s="103">
        <v>429147</v>
      </c>
      <c r="K14" s="103">
        <v>419477</v>
      </c>
      <c r="L14" s="83"/>
    </row>
    <row r="15" spans="1:12" ht="27.75" customHeight="1">
      <c r="A15" s="104"/>
      <c r="B15" s="100"/>
      <c r="C15" s="639" t="s">
        <v>81</v>
      </c>
      <c r="D15" s="639"/>
      <c r="E15" s="91"/>
      <c r="F15" s="101">
        <v>8467524</v>
      </c>
      <c r="G15" s="101">
        <v>5063555</v>
      </c>
      <c r="H15" s="102">
        <v>8140261</v>
      </c>
      <c r="I15" s="102">
        <v>6360288</v>
      </c>
      <c r="J15" s="103">
        <v>8124573</v>
      </c>
      <c r="K15" s="103">
        <v>7382239</v>
      </c>
      <c r="L15" s="83"/>
    </row>
    <row r="16" spans="1:12" ht="27.75" customHeight="1">
      <c r="A16" s="104"/>
      <c r="B16" s="100"/>
      <c r="C16" s="639" t="s">
        <v>82</v>
      </c>
      <c r="D16" s="639"/>
      <c r="E16" s="91"/>
      <c r="F16" s="101">
        <v>10007228</v>
      </c>
      <c r="G16" s="101">
        <v>9393214</v>
      </c>
      <c r="H16" s="102">
        <v>15716732</v>
      </c>
      <c r="I16" s="102">
        <v>14755250</v>
      </c>
      <c r="J16" s="103">
        <v>14753633</v>
      </c>
      <c r="K16" s="103">
        <v>12151780</v>
      </c>
      <c r="L16" s="83"/>
    </row>
    <row r="17" spans="1:12" ht="27.75" customHeight="1">
      <c r="A17" s="104"/>
      <c r="B17" s="100"/>
      <c r="C17" s="639" t="s">
        <v>83</v>
      </c>
      <c r="D17" s="639"/>
      <c r="E17" s="91"/>
      <c r="F17" s="101">
        <v>52629367</v>
      </c>
      <c r="G17" s="101">
        <v>46080659</v>
      </c>
      <c r="H17" s="102">
        <v>57182846</v>
      </c>
      <c r="I17" s="102">
        <v>47775610</v>
      </c>
      <c r="J17" s="103">
        <v>56658397</v>
      </c>
      <c r="K17" s="103">
        <v>46550569</v>
      </c>
      <c r="L17" s="83"/>
    </row>
    <row r="18" spans="1:12" ht="27.75" customHeight="1">
      <c r="A18" s="104"/>
      <c r="B18" s="100"/>
      <c r="C18" s="639" t="s">
        <v>84</v>
      </c>
      <c r="D18" s="639"/>
      <c r="E18" s="91"/>
      <c r="F18" s="101">
        <v>12849702</v>
      </c>
      <c r="G18" s="101">
        <v>12623530</v>
      </c>
      <c r="H18" s="102">
        <v>13077423</v>
      </c>
      <c r="I18" s="102">
        <v>12797651</v>
      </c>
      <c r="J18" s="103">
        <v>12278858</v>
      </c>
      <c r="K18" s="103">
        <v>11376101</v>
      </c>
      <c r="L18" s="83"/>
    </row>
    <row r="19" spans="1:12" ht="27.75" customHeight="1">
      <c r="A19" s="104"/>
      <c r="B19" s="100"/>
      <c r="C19" s="639" t="s">
        <v>85</v>
      </c>
      <c r="D19" s="639"/>
      <c r="E19" s="91"/>
      <c r="F19" s="101">
        <v>59139214</v>
      </c>
      <c r="G19" s="101">
        <v>54772414</v>
      </c>
      <c r="H19" s="102">
        <v>66846423</v>
      </c>
      <c r="I19" s="102">
        <v>60036013</v>
      </c>
      <c r="J19" s="103">
        <v>66517814</v>
      </c>
      <c r="K19" s="103">
        <v>63566567</v>
      </c>
      <c r="L19" s="83"/>
    </row>
    <row r="20" spans="1:12" ht="27.75" customHeight="1">
      <c r="A20" s="104"/>
      <c r="B20" s="100"/>
      <c r="C20" s="639" t="s">
        <v>86</v>
      </c>
      <c r="D20" s="639"/>
      <c r="E20" s="91"/>
      <c r="F20" s="101">
        <v>4467501</v>
      </c>
      <c r="G20" s="101">
        <v>2978810</v>
      </c>
      <c r="H20" s="102">
        <v>2675305</v>
      </c>
      <c r="I20" s="102">
        <v>1728055</v>
      </c>
      <c r="J20" s="103">
        <v>3887360</v>
      </c>
      <c r="K20" s="103">
        <v>2123805</v>
      </c>
      <c r="L20" s="83"/>
    </row>
    <row r="21" spans="1:12" ht="27.75" customHeight="1">
      <c r="A21" s="104"/>
      <c r="B21" s="100"/>
      <c r="C21" s="639" t="s">
        <v>87</v>
      </c>
      <c r="D21" s="639"/>
      <c r="E21" s="91"/>
      <c r="F21" s="101">
        <v>37507000</v>
      </c>
      <c r="G21" s="101">
        <v>37480554</v>
      </c>
      <c r="H21" s="102">
        <v>37562000</v>
      </c>
      <c r="I21" s="102">
        <v>37536372</v>
      </c>
      <c r="J21" s="103">
        <v>37618000</v>
      </c>
      <c r="K21" s="103">
        <v>37589262</v>
      </c>
      <c r="L21" s="83"/>
    </row>
    <row r="22" spans="1:12" ht="27.75" customHeight="1">
      <c r="A22" s="104"/>
      <c r="B22" s="100"/>
      <c r="C22" s="639" t="s">
        <v>88</v>
      </c>
      <c r="D22" s="639"/>
      <c r="E22" s="91"/>
      <c r="F22" s="101">
        <v>100000</v>
      </c>
      <c r="G22" s="101">
        <v>0</v>
      </c>
      <c r="H22" s="102">
        <v>100000</v>
      </c>
      <c r="I22" s="102">
        <v>0</v>
      </c>
      <c r="J22" s="103">
        <v>311492</v>
      </c>
      <c r="K22" s="103">
        <v>0</v>
      </c>
      <c r="L22" s="83"/>
    </row>
    <row r="23" spans="1:12" ht="7.5" customHeight="1">
      <c r="A23" s="104"/>
      <c r="B23" s="100"/>
      <c r="C23" s="100"/>
      <c r="D23" s="100"/>
      <c r="E23" s="91"/>
      <c r="F23" s="105"/>
      <c r="G23" s="105"/>
      <c r="H23" s="102"/>
      <c r="I23" s="102"/>
      <c r="J23" s="103"/>
      <c r="K23" s="103"/>
      <c r="L23" s="106"/>
    </row>
    <row r="24" spans="2:12" ht="27" customHeight="1">
      <c r="B24" s="638" t="s">
        <v>89</v>
      </c>
      <c r="C24" s="638"/>
      <c r="D24" s="638"/>
      <c r="E24" s="95"/>
      <c r="F24" s="92">
        <v>217572465</v>
      </c>
      <c r="G24" s="92">
        <v>213851294</v>
      </c>
      <c r="H24" s="96">
        <v>216810002</v>
      </c>
      <c r="I24" s="96">
        <v>213297522</v>
      </c>
      <c r="J24" s="96">
        <f>SUM(J25:J30,J40:J47)</f>
        <v>216858700</v>
      </c>
      <c r="K24" s="96">
        <f>SUM(K25:K30,K40:K47)</f>
        <v>213867244</v>
      </c>
      <c r="L24" s="107"/>
    </row>
    <row r="25" spans="1:12" ht="27" customHeight="1">
      <c r="A25" s="104"/>
      <c r="B25" s="100"/>
      <c r="C25" s="639" t="s">
        <v>18</v>
      </c>
      <c r="D25" s="639"/>
      <c r="E25" s="91"/>
      <c r="F25" s="101">
        <v>80070000</v>
      </c>
      <c r="G25" s="101">
        <v>78822102</v>
      </c>
      <c r="H25" s="102">
        <v>76365000</v>
      </c>
      <c r="I25" s="102">
        <v>75449022</v>
      </c>
      <c r="J25" s="103">
        <v>74321000</v>
      </c>
      <c r="K25" s="103">
        <v>73319882</v>
      </c>
      <c r="L25" s="108"/>
    </row>
    <row r="26" spans="1:12" ht="27" customHeight="1">
      <c r="A26" s="104"/>
      <c r="B26" s="100"/>
      <c r="C26" s="640" t="s">
        <v>90</v>
      </c>
      <c r="D26" s="640"/>
      <c r="E26" s="91"/>
      <c r="F26" s="101">
        <v>217894</v>
      </c>
      <c r="G26" s="101">
        <v>177481</v>
      </c>
      <c r="H26" s="102">
        <v>206000</v>
      </c>
      <c r="I26" s="102">
        <v>172805</v>
      </c>
      <c r="J26" s="103">
        <v>212000</v>
      </c>
      <c r="K26" s="103">
        <v>152639</v>
      </c>
      <c r="L26" s="108"/>
    </row>
    <row r="27" spans="1:12" ht="27" customHeight="1">
      <c r="A27" s="104"/>
      <c r="B27" s="100"/>
      <c r="C27" s="639" t="s">
        <v>32</v>
      </c>
      <c r="D27" s="639"/>
      <c r="E27" s="91"/>
      <c r="F27" s="101">
        <v>65328000</v>
      </c>
      <c r="G27" s="101">
        <v>63765648</v>
      </c>
      <c r="H27" s="102">
        <v>67196000</v>
      </c>
      <c r="I27" s="102">
        <v>66188655</v>
      </c>
      <c r="J27" s="103">
        <v>69204000</v>
      </c>
      <c r="K27" s="103">
        <v>67843076</v>
      </c>
      <c r="L27" s="110"/>
    </row>
    <row r="28" spans="1:12" ht="27" customHeight="1">
      <c r="A28" s="104"/>
      <c r="B28" s="100"/>
      <c r="C28" s="641" t="s">
        <v>91</v>
      </c>
      <c r="D28" s="641"/>
      <c r="E28" s="91"/>
      <c r="F28" s="101">
        <v>9489672</v>
      </c>
      <c r="G28" s="101">
        <v>9438832</v>
      </c>
      <c r="H28" s="102">
        <v>9965000</v>
      </c>
      <c r="I28" s="102">
        <v>9863566</v>
      </c>
      <c r="J28" s="103">
        <v>10502000</v>
      </c>
      <c r="K28" s="103">
        <v>10365553</v>
      </c>
      <c r="L28" s="110"/>
    </row>
    <row r="29" spans="1:12" ht="27" customHeight="1">
      <c r="A29" s="104"/>
      <c r="B29" s="100"/>
      <c r="C29" s="639" t="s">
        <v>92</v>
      </c>
      <c r="D29" s="639"/>
      <c r="E29" s="91"/>
      <c r="F29" s="101">
        <v>320341</v>
      </c>
      <c r="G29" s="101">
        <v>306557</v>
      </c>
      <c r="H29" s="102">
        <v>339746</v>
      </c>
      <c r="I29" s="102">
        <v>316229</v>
      </c>
      <c r="J29" s="103">
        <v>348700</v>
      </c>
      <c r="K29" s="103">
        <v>331451</v>
      </c>
      <c r="L29" s="111"/>
    </row>
    <row r="30" spans="1:12" ht="27" customHeight="1">
      <c r="A30" s="104"/>
      <c r="B30" s="100"/>
      <c r="C30" s="639" t="s">
        <v>20</v>
      </c>
      <c r="D30" s="639"/>
      <c r="E30" s="91"/>
      <c r="F30" s="101">
        <v>251200</v>
      </c>
      <c r="G30" s="101">
        <v>249307</v>
      </c>
      <c r="H30" s="102">
        <v>206000</v>
      </c>
      <c r="I30" s="102">
        <v>203918</v>
      </c>
      <c r="J30" s="103">
        <v>168000</v>
      </c>
      <c r="K30" s="103">
        <v>165084</v>
      </c>
      <c r="L30" s="111"/>
    </row>
    <row r="31" spans="1:12" ht="9" customHeight="1" thickBot="1">
      <c r="A31" s="104"/>
      <c r="B31" s="104"/>
      <c r="C31" s="104"/>
      <c r="D31" s="100"/>
      <c r="E31" s="91"/>
      <c r="F31" s="112"/>
      <c r="G31" s="112"/>
      <c r="H31" s="96"/>
      <c r="I31" s="96"/>
      <c r="J31" s="96"/>
      <c r="K31" s="96"/>
      <c r="L31" s="93"/>
    </row>
    <row r="32" spans="1:12" ht="16.5" customHeight="1">
      <c r="A32" s="113" t="s">
        <v>93</v>
      </c>
      <c r="B32" s="114"/>
      <c r="C32" s="114"/>
      <c r="D32" s="115"/>
      <c r="E32" s="115"/>
      <c r="F32" s="116"/>
      <c r="G32" s="116"/>
      <c r="H32" s="116"/>
      <c r="I32" s="116"/>
      <c r="J32" s="117"/>
      <c r="K32" s="117"/>
      <c r="L32" s="118"/>
    </row>
    <row r="33" spans="1:12" ht="16.5" customHeight="1">
      <c r="A33" s="119" t="s">
        <v>94</v>
      </c>
      <c r="B33" s="120"/>
      <c r="C33" s="120"/>
      <c r="D33" s="121"/>
      <c r="E33" s="121"/>
      <c r="F33" s="122"/>
      <c r="G33" s="122"/>
      <c r="H33" s="122"/>
      <c r="I33" s="122"/>
      <c r="J33" s="123"/>
      <c r="K33" s="123"/>
      <c r="L33" s="118"/>
    </row>
    <row r="34" spans="1:12" ht="33" customHeight="1">
      <c r="A34" s="78"/>
      <c r="B34" s="78"/>
      <c r="C34" s="78"/>
      <c r="D34" s="124"/>
      <c r="E34" s="124"/>
      <c r="F34" s="125"/>
      <c r="G34" s="125"/>
      <c r="H34" s="125"/>
      <c r="I34" s="125"/>
      <c r="J34" s="126"/>
      <c r="K34" s="127"/>
      <c r="L34" s="82"/>
    </row>
    <row r="35" spans="1:12" ht="24.75" customHeight="1">
      <c r="A35" s="128"/>
      <c r="B35" s="128"/>
      <c r="C35" s="128"/>
      <c r="D35" s="120"/>
      <c r="E35" s="120"/>
      <c r="F35" s="129"/>
      <c r="G35" s="129"/>
      <c r="H35" s="129"/>
      <c r="I35" s="129"/>
      <c r="J35" s="130"/>
      <c r="K35" s="130"/>
      <c r="L35" s="84"/>
    </row>
    <row r="36" spans="1:12" ht="15" customHeight="1" thickBot="1">
      <c r="A36" s="85"/>
      <c r="B36" s="85"/>
      <c r="C36" s="85"/>
      <c r="D36" s="85"/>
      <c r="E36" s="85"/>
      <c r="F36" s="86"/>
      <c r="G36" s="86"/>
      <c r="H36" s="86"/>
      <c r="I36" s="86"/>
      <c r="J36" s="131"/>
      <c r="K36" s="132" t="s">
        <v>95</v>
      </c>
      <c r="L36" s="84"/>
    </row>
    <row r="37" spans="1:12" ht="18" customHeight="1">
      <c r="A37" s="634" t="s">
        <v>72</v>
      </c>
      <c r="B37" s="634"/>
      <c r="C37" s="634"/>
      <c r="D37" s="634"/>
      <c r="E37" s="635"/>
      <c r="F37" s="621" t="s">
        <v>73</v>
      </c>
      <c r="G37" s="630"/>
      <c r="H37" s="621" t="s">
        <v>63</v>
      </c>
      <c r="I37" s="622"/>
      <c r="J37" s="628" t="s">
        <v>66</v>
      </c>
      <c r="K37" s="629"/>
      <c r="L37" s="133"/>
    </row>
    <row r="38" spans="1:12" ht="21.75" customHeight="1">
      <c r="A38" s="636"/>
      <c r="B38" s="636"/>
      <c r="C38" s="636"/>
      <c r="D38" s="636"/>
      <c r="E38" s="637"/>
      <c r="F38" s="13" t="s">
        <v>1</v>
      </c>
      <c r="G38" s="12" t="s">
        <v>2</v>
      </c>
      <c r="H38" s="14" t="s">
        <v>1</v>
      </c>
      <c r="I38" s="12" t="s">
        <v>2</v>
      </c>
      <c r="J38" s="15" t="s">
        <v>1</v>
      </c>
      <c r="K38" s="16" t="s">
        <v>2</v>
      </c>
      <c r="L38" s="133"/>
    </row>
    <row r="39" spans="1:12" ht="9" customHeight="1">
      <c r="A39" s="104"/>
      <c r="B39" s="104"/>
      <c r="C39" s="104"/>
      <c r="D39" s="134"/>
      <c r="E39" s="91"/>
      <c r="F39" s="112"/>
      <c r="G39" s="112"/>
      <c r="H39" s="135"/>
      <c r="I39" s="135"/>
      <c r="J39" s="96"/>
      <c r="K39" s="96"/>
      <c r="L39" s="93"/>
    </row>
    <row r="40" spans="1:12" ht="27" customHeight="1">
      <c r="A40" s="104"/>
      <c r="B40" s="100"/>
      <c r="C40" s="639" t="s">
        <v>21</v>
      </c>
      <c r="D40" s="639"/>
      <c r="E40" s="91"/>
      <c r="F40" s="101">
        <v>835561</v>
      </c>
      <c r="G40" s="101">
        <v>803290</v>
      </c>
      <c r="H40" s="102">
        <v>778206</v>
      </c>
      <c r="I40" s="102">
        <v>752188</v>
      </c>
      <c r="J40" s="103">
        <v>704000</v>
      </c>
      <c r="K40" s="103">
        <v>677033</v>
      </c>
      <c r="L40" s="111"/>
    </row>
    <row r="41" spans="1:12" ht="27" customHeight="1">
      <c r="A41" s="104"/>
      <c r="B41" s="100"/>
      <c r="C41" s="639" t="s">
        <v>22</v>
      </c>
      <c r="D41" s="639"/>
      <c r="E41" s="91"/>
      <c r="F41" s="101">
        <v>202000</v>
      </c>
      <c r="G41" s="101">
        <v>201523</v>
      </c>
      <c r="H41" s="102">
        <v>105000</v>
      </c>
      <c r="I41" s="102">
        <v>104928</v>
      </c>
      <c r="J41" s="103">
        <v>91000</v>
      </c>
      <c r="K41" s="103">
        <v>90511</v>
      </c>
      <c r="L41" s="111"/>
    </row>
    <row r="42" spans="1:12" ht="27" customHeight="1">
      <c r="A42" s="104"/>
      <c r="B42" s="100"/>
      <c r="C42" s="639" t="s">
        <v>23</v>
      </c>
      <c r="D42" s="639"/>
      <c r="E42" s="91"/>
      <c r="F42" s="101">
        <v>82000</v>
      </c>
      <c r="G42" s="101">
        <v>79715</v>
      </c>
      <c r="H42" s="102">
        <v>74000</v>
      </c>
      <c r="I42" s="102">
        <v>72596</v>
      </c>
      <c r="J42" s="103">
        <v>65000</v>
      </c>
      <c r="K42" s="103">
        <v>63052</v>
      </c>
      <c r="L42" s="111"/>
    </row>
    <row r="43" spans="1:12" ht="27" customHeight="1">
      <c r="A43" s="104"/>
      <c r="B43" s="100"/>
      <c r="C43" s="639" t="s">
        <v>24</v>
      </c>
      <c r="D43" s="639"/>
      <c r="E43" s="91"/>
      <c r="F43" s="101">
        <v>6000</v>
      </c>
      <c r="G43" s="101">
        <v>5804</v>
      </c>
      <c r="H43" s="102">
        <v>6000</v>
      </c>
      <c r="I43" s="102">
        <v>4700</v>
      </c>
      <c r="J43" s="103">
        <v>6000</v>
      </c>
      <c r="K43" s="103">
        <v>3144</v>
      </c>
      <c r="L43" s="111"/>
    </row>
    <row r="44" spans="1:12" ht="27" customHeight="1">
      <c r="A44" s="104"/>
      <c r="B44" s="100"/>
      <c r="C44" s="639" t="s">
        <v>25</v>
      </c>
      <c r="D44" s="639"/>
      <c r="E44" s="91"/>
      <c r="F44" s="101">
        <v>12691000</v>
      </c>
      <c r="G44" s="101">
        <v>11929485</v>
      </c>
      <c r="H44" s="102">
        <v>13463000</v>
      </c>
      <c r="I44" s="102">
        <v>12077288</v>
      </c>
      <c r="J44" s="103">
        <v>13181000</v>
      </c>
      <c r="K44" s="103">
        <v>12810587</v>
      </c>
      <c r="L44" s="111"/>
    </row>
    <row r="45" spans="1:12" ht="27" customHeight="1">
      <c r="A45" s="104"/>
      <c r="B45" s="100"/>
      <c r="C45" s="639" t="s">
        <v>26</v>
      </c>
      <c r="D45" s="639"/>
      <c r="E45" s="91"/>
      <c r="F45" s="101">
        <v>590058</v>
      </c>
      <c r="G45" s="101">
        <v>584261</v>
      </c>
      <c r="H45" s="102">
        <v>569050</v>
      </c>
      <c r="I45" s="102">
        <v>555255</v>
      </c>
      <c r="J45" s="103">
        <v>463000</v>
      </c>
      <c r="K45" s="103">
        <v>455970</v>
      </c>
      <c r="L45" s="111"/>
    </row>
    <row r="46" spans="1:12" ht="27" customHeight="1">
      <c r="A46" s="104"/>
      <c r="B46" s="100"/>
      <c r="C46" s="639" t="s">
        <v>50</v>
      </c>
      <c r="D46" s="639"/>
      <c r="E46" s="91"/>
      <c r="F46" s="101">
        <v>0</v>
      </c>
      <c r="G46" s="101">
        <v>0</v>
      </c>
      <c r="H46" s="102">
        <v>0</v>
      </c>
      <c r="I46" s="102">
        <v>0</v>
      </c>
      <c r="J46" s="103">
        <v>0</v>
      </c>
      <c r="K46" s="103">
        <v>0</v>
      </c>
      <c r="L46" s="111"/>
    </row>
    <row r="47" spans="1:12" ht="27" customHeight="1">
      <c r="A47" s="104"/>
      <c r="B47" s="100"/>
      <c r="C47" s="639" t="s">
        <v>58</v>
      </c>
      <c r="D47" s="639"/>
      <c r="E47" s="136"/>
      <c r="F47" s="101">
        <v>47482000</v>
      </c>
      <c r="G47" s="101">
        <v>47480554</v>
      </c>
      <c r="H47" s="102">
        <v>47537000</v>
      </c>
      <c r="I47" s="102">
        <v>47536372</v>
      </c>
      <c r="J47" s="103">
        <v>47593000</v>
      </c>
      <c r="K47" s="103">
        <v>47589262</v>
      </c>
      <c r="L47" s="111"/>
    </row>
    <row r="48" spans="1:12" ht="27" customHeight="1">
      <c r="A48" s="104"/>
      <c r="B48" s="100"/>
      <c r="C48" s="639" t="s">
        <v>51</v>
      </c>
      <c r="D48" s="639"/>
      <c r="E48" s="91"/>
      <c r="F48" s="101">
        <v>6739</v>
      </c>
      <c r="G48" s="101">
        <v>6735</v>
      </c>
      <c r="H48" s="102">
        <v>0</v>
      </c>
      <c r="I48" s="102">
        <v>0</v>
      </c>
      <c r="J48" s="103">
        <v>0</v>
      </c>
      <c r="K48" s="103">
        <v>0</v>
      </c>
      <c r="L48" s="111"/>
    </row>
    <row r="49" spans="1:12" ht="7.5" customHeight="1">
      <c r="A49" s="104"/>
      <c r="B49" s="100"/>
      <c r="C49" s="100"/>
      <c r="D49" s="100"/>
      <c r="E49" s="91"/>
      <c r="F49" s="137"/>
      <c r="G49" s="137"/>
      <c r="H49" s="102"/>
      <c r="I49" s="102"/>
      <c r="J49" s="103"/>
      <c r="K49" s="103"/>
      <c r="L49" s="106"/>
    </row>
    <row r="50" spans="2:12" ht="27" customHeight="1">
      <c r="B50" s="642" t="s">
        <v>96</v>
      </c>
      <c r="C50" s="642"/>
      <c r="D50" s="642"/>
      <c r="E50" s="95"/>
      <c r="F50" s="92">
        <v>70895048</v>
      </c>
      <c r="G50" s="92">
        <v>67483170</v>
      </c>
      <c r="H50" s="96">
        <v>70791591</v>
      </c>
      <c r="I50" s="96">
        <v>67416833</v>
      </c>
      <c r="J50" s="96">
        <f>+J51+J54+J57</f>
        <v>74556470</v>
      </c>
      <c r="K50" s="96">
        <v>70643960</v>
      </c>
      <c r="L50" s="107"/>
    </row>
    <row r="51" spans="1:12" ht="27" customHeight="1">
      <c r="A51" s="104"/>
      <c r="B51" s="100"/>
      <c r="C51" s="639" t="s">
        <v>27</v>
      </c>
      <c r="D51" s="639"/>
      <c r="E51" s="91"/>
      <c r="F51" s="101">
        <v>10001598</v>
      </c>
      <c r="G51" s="101">
        <v>9649339</v>
      </c>
      <c r="H51" s="102">
        <v>9974704</v>
      </c>
      <c r="I51" s="102">
        <v>9708910</v>
      </c>
      <c r="J51" s="103">
        <v>11858453</v>
      </c>
      <c r="K51" s="103">
        <v>11605652</v>
      </c>
      <c r="L51" s="138"/>
    </row>
    <row r="52" spans="1:12" ht="27" customHeight="1">
      <c r="A52" s="104"/>
      <c r="B52" s="100"/>
      <c r="C52" s="100"/>
      <c r="D52" s="100" t="s">
        <v>97</v>
      </c>
      <c r="E52" s="91"/>
      <c r="F52" s="101">
        <v>7516292</v>
      </c>
      <c r="G52" s="101">
        <v>7280869</v>
      </c>
      <c r="H52" s="102">
        <v>7541632</v>
      </c>
      <c r="I52" s="102">
        <v>7331956</v>
      </c>
      <c r="J52" s="103">
        <v>9079714</v>
      </c>
      <c r="K52" s="103">
        <v>8911991</v>
      </c>
      <c r="L52" s="138"/>
    </row>
    <row r="53" spans="1:12" ht="27" customHeight="1">
      <c r="A53" s="104"/>
      <c r="B53" s="100"/>
      <c r="C53" s="100"/>
      <c r="D53" s="100" t="s">
        <v>98</v>
      </c>
      <c r="E53" s="91"/>
      <c r="F53" s="101">
        <v>2485306</v>
      </c>
      <c r="G53" s="101">
        <v>2368470</v>
      </c>
      <c r="H53" s="102">
        <v>2433072</v>
      </c>
      <c r="I53" s="102">
        <v>2376954</v>
      </c>
      <c r="J53" s="103">
        <v>2778739</v>
      </c>
      <c r="K53" s="103">
        <v>2693661</v>
      </c>
      <c r="L53" s="138"/>
    </row>
    <row r="54" spans="1:12" ht="27" customHeight="1">
      <c r="A54" s="104"/>
      <c r="B54" s="100"/>
      <c r="C54" s="639" t="s">
        <v>28</v>
      </c>
      <c r="D54" s="639"/>
      <c r="E54" s="91"/>
      <c r="F54" s="101">
        <v>20244152</v>
      </c>
      <c r="G54" s="101">
        <v>19333145</v>
      </c>
      <c r="H54" s="102">
        <v>20755275</v>
      </c>
      <c r="I54" s="102">
        <v>19778508</v>
      </c>
      <c r="J54" s="103">
        <v>21328928</v>
      </c>
      <c r="K54" s="103">
        <v>20342534</v>
      </c>
      <c r="L54" s="138"/>
    </row>
    <row r="55" spans="1:13" ht="27" customHeight="1">
      <c r="A55" s="104"/>
      <c r="B55" s="100"/>
      <c r="C55" s="100"/>
      <c r="D55" s="100" t="s">
        <v>97</v>
      </c>
      <c r="E55" s="91"/>
      <c r="F55" s="101">
        <v>12105101</v>
      </c>
      <c r="G55" s="101">
        <v>11799392</v>
      </c>
      <c r="H55" s="102">
        <v>12013732</v>
      </c>
      <c r="I55" s="102">
        <v>11754439</v>
      </c>
      <c r="J55" s="103">
        <v>11991132</v>
      </c>
      <c r="K55" s="103">
        <v>11819223</v>
      </c>
      <c r="L55" s="138"/>
      <c r="M55" s="138"/>
    </row>
    <row r="56" spans="1:13" ht="27" customHeight="1">
      <c r="A56" s="104"/>
      <c r="B56" s="100"/>
      <c r="C56" s="100"/>
      <c r="D56" s="100" t="s">
        <v>98</v>
      </c>
      <c r="E56" s="91"/>
      <c r="F56" s="101">
        <v>8139051</v>
      </c>
      <c r="G56" s="101">
        <v>7533753</v>
      </c>
      <c r="H56" s="102">
        <v>8741543</v>
      </c>
      <c r="I56" s="102">
        <v>8024069</v>
      </c>
      <c r="J56" s="103">
        <v>9337796</v>
      </c>
      <c r="K56" s="103">
        <v>8523311</v>
      </c>
      <c r="L56" s="139"/>
      <c r="M56" s="108"/>
    </row>
    <row r="57" spans="1:12" ht="27" customHeight="1">
      <c r="A57" s="104"/>
      <c r="B57" s="100"/>
      <c r="C57" s="639" t="s">
        <v>29</v>
      </c>
      <c r="D57" s="639"/>
      <c r="E57" s="91"/>
      <c r="F57" s="101">
        <v>40649298</v>
      </c>
      <c r="G57" s="101">
        <v>38500686</v>
      </c>
      <c r="H57" s="102">
        <v>40061612</v>
      </c>
      <c r="I57" s="102">
        <v>37929415</v>
      </c>
      <c r="J57" s="103">
        <v>41369089</v>
      </c>
      <c r="K57" s="103">
        <v>38695775</v>
      </c>
      <c r="L57" s="138"/>
    </row>
    <row r="58" spans="1:12" ht="27" customHeight="1">
      <c r="A58" s="104"/>
      <c r="B58" s="100"/>
      <c r="C58" s="100"/>
      <c r="D58" s="100" t="s">
        <v>97</v>
      </c>
      <c r="E58" s="91"/>
      <c r="F58" s="101">
        <v>19763334</v>
      </c>
      <c r="G58" s="101">
        <v>19520784</v>
      </c>
      <c r="H58" s="102">
        <v>19133119</v>
      </c>
      <c r="I58" s="102">
        <v>19218715</v>
      </c>
      <c r="J58" s="103">
        <v>19102121</v>
      </c>
      <c r="K58" s="103">
        <v>19255029</v>
      </c>
      <c r="L58" s="138"/>
    </row>
    <row r="59" spans="1:12" ht="27" customHeight="1">
      <c r="A59" s="104"/>
      <c r="B59" s="100"/>
      <c r="C59" s="100"/>
      <c r="D59" s="100" t="s">
        <v>98</v>
      </c>
      <c r="E59" s="91"/>
      <c r="F59" s="101">
        <v>20885964</v>
      </c>
      <c r="G59" s="101">
        <v>18979902</v>
      </c>
      <c r="H59" s="102">
        <v>20928493</v>
      </c>
      <c r="I59" s="102">
        <v>18710700</v>
      </c>
      <c r="J59" s="103">
        <v>22266968</v>
      </c>
      <c r="K59" s="103">
        <v>19440745</v>
      </c>
      <c r="L59" s="138"/>
    </row>
    <row r="60" spans="1:12" ht="9" customHeight="1" thickBot="1">
      <c r="A60" s="140"/>
      <c r="B60" s="140"/>
      <c r="C60" s="140"/>
      <c r="D60" s="141"/>
      <c r="E60" s="142"/>
      <c r="F60" s="143"/>
      <c r="G60" s="143"/>
      <c r="H60" s="144"/>
      <c r="I60" s="144"/>
      <c r="J60" s="144"/>
      <c r="K60" s="144"/>
      <c r="L60" s="138"/>
    </row>
    <row r="61" spans="1:12" ht="18" customHeight="1">
      <c r="A61" s="114"/>
      <c r="B61" s="114"/>
      <c r="C61" s="114"/>
      <c r="D61" s="115"/>
      <c r="E61" s="115"/>
      <c r="F61" s="116"/>
      <c r="G61" s="116"/>
      <c r="H61" s="116"/>
      <c r="I61" s="116"/>
      <c r="J61" s="116"/>
      <c r="K61" s="116"/>
      <c r="L61" s="118"/>
    </row>
    <row r="62" spans="1:12" ht="18" customHeight="1">
      <c r="A62" s="120"/>
      <c r="B62" s="120"/>
      <c r="C62" s="120"/>
      <c r="D62" s="121"/>
      <c r="E62" s="145"/>
      <c r="F62" s="118"/>
      <c r="G62" s="118"/>
      <c r="H62" s="118"/>
      <c r="I62" s="118"/>
      <c r="J62" s="118"/>
      <c r="K62" s="118"/>
      <c r="L62" s="118"/>
    </row>
    <row r="63" spans="1:12" ht="17.25">
      <c r="A63" s="146"/>
      <c r="B63" s="146"/>
      <c r="C63" s="146"/>
      <c r="D63" s="147"/>
      <c r="E63" s="146"/>
      <c r="J63" s="148"/>
      <c r="K63" s="148"/>
      <c r="L63" s="148"/>
    </row>
    <row r="64" spans="1:12" ht="17.25">
      <c r="A64" s="146"/>
      <c r="B64" s="146"/>
      <c r="C64" s="146"/>
      <c r="D64" s="147"/>
      <c r="E64" s="146"/>
      <c r="J64" s="148"/>
      <c r="K64" s="148"/>
      <c r="L64" s="148"/>
    </row>
    <row r="65" spans="1:12" ht="17.25">
      <c r="A65" s="146"/>
      <c r="B65" s="146"/>
      <c r="C65" s="146"/>
      <c r="D65" s="147"/>
      <c r="E65" s="146"/>
      <c r="J65" s="148"/>
      <c r="K65" s="148"/>
      <c r="L65" s="148"/>
    </row>
  </sheetData>
  <sheetProtection/>
  <mergeCells count="45">
    <mergeCell ref="C51:D51"/>
    <mergeCell ref="C54:D54"/>
    <mergeCell ref="C57:D57"/>
    <mergeCell ref="C44:D44"/>
    <mergeCell ref="C45:D45"/>
    <mergeCell ref="C46:D46"/>
    <mergeCell ref="C47:D47"/>
    <mergeCell ref="C48:D48"/>
    <mergeCell ref="B50:D50"/>
    <mergeCell ref="H37:I37"/>
    <mergeCell ref="J37:K37"/>
    <mergeCell ref="C40:D40"/>
    <mergeCell ref="C41:D41"/>
    <mergeCell ref="C42:D42"/>
    <mergeCell ref="C43:D43"/>
    <mergeCell ref="C27:D27"/>
    <mergeCell ref="C28:D28"/>
    <mergeCell ref="C29:D29"/>
    <mergeCell ref="C30:D30"/>
    <mergeCell ref="A37:E38"/>
    <mergeCell ref="F37:G37"/>
    <mergeCell ref="C20:D20"/>
    <mergeCell ref="C21:D21"/>
    <mergeCell ref="C22:D22"/>
    <mergeCell ref="B24:D24"/>
    <mergeCell ref="C25:D25"/>
    <mergeCell ref="C26:D26"/>
    <mergeCell ref="C14:D14"/>
    <mergeCell ref="C15:D15"/>
    <mergeCell ref="C16:D16"/>
    <mergeCell ref="C17:D17"/>
    <mergeCell ref="C18:D18"/>
    <mergeCell ref="C19:D19"/>
    <mergeCell ref="B7:D7"/>
    <mergeCell ref="B9:D9"/>
    <mergeCell ref="C10:D10"/>
    <mergeCell ref="C11:D11"/>
    <mergeCell ref="C12:D12"/>
    <mergeCell ref="C13:D13"/>
    <mergeCell ref="A1:D1"/>
    <mergeCell ref="A2:K2"/>
    <mergeCell ref="A4:E5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1.25" style="208" customWidth="1"/>
    <col min="2" max="2" width="22.625" style="209" customWidth="1"/>
    <col min="3" max="3" width="1.25" style="208" customWidth="1"/>
    <col min="4" max="7" width="12.875" style="210" customWidth="1"/>
    <col min="8" max="9" width="12.875" style="211" customWidth="1"/>
    <col min="10" max="12" width="12.875" style="210" customWidth="1"/>
    <col min="13" max="18" width="12.875" style="212" customWidth="1"/>
    <col min="19" max="16384" width="11.00390625" style="212" customWidth="1"/>
  </cols>
  <sheetData>
    <row r="1" spans="1:16" s="157" customFormat="1" ht="33" customHeight="1">
      <c r="A1" s="645"/>
      <c r="B1" s="645"/>
      <c r="C1" s="151"/>
      <c r="D1" s="152"/>
      <c r="E1" s="152"/>
      <c r="F1" s="153"/>
      <c r="G1" s="152"/>
      <c r="H1" s="154"/>
      <c r="I1" s="154"/>
      <c r="J1" s="152"/>
      <c r="K1" s="152"/>
      <c r="L1" s="152"/>
      <c r="M1" s="152"/>
      <c r="N1" s="152"/>
      <c r="O1" s="155"/>
      <c r="P1" s="156"/>
    </row>
    <row r="2" spans="1:16" s="162" customFormat="1" ht="24.75" customHeight="1">
      <c r="A2" s="646" t="s">
        <v>99</v>
      </c>
      <c r="B2" s="646"/>
      <c r="C2" s="646"/>
      <c r="D2" s="646"/>
      <c r="E2" s="646"/>
      <c r="F2" s="646"/>
      <c r="G2" s="646"/>
      <c r="H2" s="646"/>
      <c r="I2" s="159"/>
      <c r="J2" s="160"/>
      <c r="K2" s="160"/>
      <c r="L2" s="160"/>
      <c r="M2" s="160"/>
      <c r="N2" s="160"/>
      <c r="O2" s="160"/>
      <c r="P2" s="161"/>
    </row>
    <row r="3" spans="1:16" s="162" customFormat="1" ht="16.5" customHeight="1" thickBot="1">
      <c r="A3" s="163"/>
      <c r="B3" s="163"/>
      <c r="C3" s="163"/>
      <c r="D3" s="164"/>
      <c r="E3" s="164"/>
      <c r="F3" s="164"/>
      <c r="G3" s="164"/>
      <c r="H3" s="164"/>
      <c r="I3" s="164"/>
      <c r="J3" s="165"/>
      <c r="K3" s="165"/>
      <c r="L3" s="165"/>
      <c r="M3" s="164"/>
      <c r="N3" s="164"/>
      <c r="O3" s="166" t="s">
        <v>95</v>
      </c>
      <c r="P3" s="161"/>
    </row>
    <row r="4" spans="1:16" s="168" customFormat="1" ht="18" customHeight="1">
      <c r="A4" s="647" t="s">
        <v>100</v>
      </c>
      <c r="B4" s="647"/>
      <c r="C4" s="648"/>
      <c r="D4" s="651" t="s">
        <v>101</v>
      </c>
      <c r="E4" s="652"/>
      <c r="F4" s="653"/>
      <c r="G4" s="651" t="s">
        <v>102</v>
      </c>
      <c r="H4" s="652"/>
      <c r="I4" s="652"/>
      <c r="J4" s="651" t="s">
        <v>103</v>
      </c>
      <c r="K4" s="652"/>
      <c r="L4" s="652"/>
      <c r="M4" s="643" t="s">
        <v>104</v>
      </c>
      <c r="N4" s="644"/>
      <c r="O4" s="644"/>
      <c r="P4" s="167"/>
    </row>
    <row r="5" spans="1:16" s="168" customFormat="1" ht="24" customHeight="1">
      <c r="A5" s="649"/>
      <c r="B5" s="649"/>
      <c r="C5" s="650"/>
      <c r="D5" s="171" t="s">
        <v>1</v>
      </c>
      <c r="E5" s="171" t="s">
        <v>2</v>
      </c>
      <c r="F5" s="169" t="s">
        <v>105</v>
      </c>
      <c r="G5" s="171" t="s">
        <v>106</v>
      </c>
      <c r="H5" s="172" t="s">
        <v>2</v>
      </c>
      <c r="I5" s="169" t="s">
        <v>105</v>
      </c>
      <c r="J5" s="173" t="s">
        <v>1</v>
      </c>
      <c r="K5" s="171" t="s">
        <v>2</v>
      </c>
      <c r="L5" s="169" t="s">
        <v>105</v>
      </c>
      <c r="M5" s="174" t="s">
        <v>1</v>
      </c>
      <c r="N5" s="175" t="s">
        <v>2</v>
      </c>
      <c r="O5" s="176" t="s">
        <v>105</v>
      </c>
      <c r="P5" s="167"/>
    </row>
    <row r="6" spans="1:16" s="168" customFormat="1" ht="3" customHeight="1">
      <c r="A6" s="177"/>
      <c r="B6" s="177"/>
      <c r="C6" s="178"/>
      <c r="D6" s="177"/>
      <c r="E6" s="177"/>
      <c r="F6" s="177"/>
      <c r="G6" s="177"/>
      <c r="H6" s="177"/>
      <c r="I6" s="177"/>
      <c r="J6" s="179"/>
      <c r="K6" s="177"/>
      <c r="L6" s="177"/>
      <c r="M6" s="180"/>
      <c r="N6" s="181"/>
      <c r="O6" s="181"/>
      <c r="P6" s="182"/>
    </row>
    <row r="7" spans="1:16" s="188" customFormat="1" ht="21.75" customHeight="1">
      <c r="A7" s="89"/>
      <c r="B7" s="100" t="s">
        <v>107</v>
      </c>
      <c r="C7" s="91"/>
      <c r="D7" s="183">
        <v>12783388</v>
      </c>
      <c r="E7" s="183">
        <v>12903451</v>
      </c>
      <c r="F7" s="184">
        <v>120063</v>
      </c>
      <c r="G7" s="183">
        <v>12806266</v>
      </c>
      <c r="H7" s="183">
        <v>12804572</v>
      </c>
      <c r="I7" s="184">
        <v>-1694</v>
      </c>
      <c r="J7" s="185">
        <v>12618619</v>
      </c>
      <c r="K7" s="185">
        <v>12694550</v>
      </c>
      <c r="L7" s="184">
        <v>75931</v>
      </c>
      <c r="M7" s="186">
        <v>12560778</v>
      </c>
      <c r="N7" s="186">
        <v>12738986</v>
      </c>
      <c r="O7" s="186">
        <v>178208</v>
      </c>
      <c r="P7" s="187"/>
    </row>
    <row r="8" spans="1:16" s="188" customFormat="1" ht="21.75" customHeight="1">
      <c r="A8" s="89"/>
      <c r="B8" s="100" t="s">
        <v>108</v>
      </c>
      <c r="C8" s="91"/>
      <c r="D8" s="183">
        <v>11788252</v>
      </c>
      <c r="E8" s="183">
        <v>11578530</v>
      </c>
      <c r="F8" s="189">
        <v>-209722</v>
      </c>
      <c r="G8" s="183">
        <v>12105101</v>
      </c>
      <c r="H8" s="183">
        <v>11799392</v>
      </c>
      <c r="I8" s="189">
        <v>-305709</v>
      </c>
      <c r="J8" s="185">
        <v>12013732</v>
      </c>
      <c r="K8" s="185">
        <v>11754438</v>
      </c>
      <c r="L8" s="189">
        <v>-259294</v>
      </c>
      <c r="M8" s="186">
        <v>11991132</v>
      </c>
      <c r="N8" s="186">
        <v>11819223</v>
      </c>
      <c r="O8" s="186">
        <v>-171909</v>
      </c>
      <c r="P8" s="187"/>
    </row>
    <row r="9" spans="1:16" s="188" customFormat="1" ht="21.75" customHeight="1">
      <c r="A9" s="89"/>
      <c r="B9" s="100" t="s">
        <v>109</v>
      </c>
      <c r="C9" s="91"/>
      <c r="D9" s="183">
        <v>2631155</v>
      </c>
      <c r="E9" s="183">
        <v>2618512</v>
      </c>
      <c r="F9" s="183">
        <v>-12643</v>
      </c>
      <c r="G9" s="183">
        <v>2426088</v>
      </c>
      <c r="H9" s="183">
        <v>2329308</v>
      </c>
      <c r="I9" s="190">
        <v>-96780</v>
      </c>
      <c r="J9" s="185">
        <v>2598746</v>
      </c>
      <c r="K9" s="185">
        <v>2572067</v>
      </c>
      <c r="L9" s="191">
        <v>-26679</v>
      </c>
      <c r="M9" s="186">
        <v>2784961</v>
      </c>
      <c r="N9" s="186">
        <v>2656744</v>
      </c>
      <c r="O9" s="186">
        <v>-128217</v>
      </c>
      <c r="P9" s="187"/>
    </row>
    <row r="10" spans="1:16" s="188" customFormat="1" ht="21.75" customHeight="1">
      <c r="A10" s="104"/>
      <c r="B10" s="100" t="s">
        <v>110</v>
      </c>
      <c r="C10" s="91"/>
      <c r="D10" s="185">
        <v>7905130</v>
      </c>
      <c r="E10" s="185">
        <v>7602955</v>
      </c>
      <c r="F10" s="189">
        <v>-30217</v>
      </c>
      <c r="G10" s="185">
        <v>8139051</v>
      </c>
      <c r="H10" s="185">
        <v>7533753</v>
      </c>
      <c r="I10" s="189">
        <v>-605297</v>
      </c>
      <c r="J10" s="185">
        <v>8741543</v>
      </c>
      <c r="K10" s="185">
        <v>8024069</v>
      </c>
      <c r="L10" s="189">
        <v>-717474</v>
      </c>
      <c r="M10" s="186">
        <v>9337796</v>
      </c>
      <c r="N10" s="186">
        <v>8523311</v>
      </c>
      <c r="O10" s="186">
        <v>-814485</v>
      </c>
      <c r="P10" s="187"/>
    </row>
    <row r="11" spans="1:16" s="188" customFormat="1" ht="3" customHeight="1" thickBot="1">
      <c r="A11" s="104"/>
      <c r="B11" s="100"/>
      <c r="C11" s="192"/>
      <c r="D11" s="193"/>
      <c r="E11" s="193"/>
      <c r="F11" s="194"/>
      <c r="G11" s="193"/>
      <c r="H11" s="193"/>
      <c r="I11" s="194"/>
      <c r="J11" s="195"/>
      <c r="K11" s="195"/>
      <c r="L11" s="196"/>
      <c r="M11" s="197"/>
      <c r="N11" s="193"/>
      <c r="O11" s="198"/>
      <c r="P11" s="187"/>
    </row>
    <row r="12" spans="1:16" s="203" customFormat="1" ht="18" customHeight="1">
      <c r="A12" s="199" t="s">
        <v>111</v>
      </c>
      <c r="B12" s="200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1:12" s="206" customFormat="1" ht="10.5">
      <c r="A13" s="204"/>
      <c r="B13" s="205"/>
      <c r="C13" s="204"/>
      <c r="D13" s="204"/>
      <c r="E13" s="204"/>
      <c r="F13" s="204"/>
      <c r="G13" s="204"/>
      <c r="H13" s="204"/>
      <c r="I13" s="205"/>
      <c r="J13" s="204"/>
      <c r="K13" s="204"/>
      <c r="L13" s="204"/>
    </row>
    <row r="14" spans="2:12" s="206" customFormat="1" ht="10.5">
      <c r="B14" s="207"/>
      <c r="D14" s="204"/>
      <c r="E14" s="204"/>
      <c r="F14" s="204"/>
      <c r="G14" s="204"/>
      <c r="H14" s="204"/>
      <c r="I14" s="205"/>
      <c r="J14" s="204"/>
      <c r="K14" s="204"/>
      <c r="L14" s="204"/>
    </row>
    <row r="15" spans="2:12" s="206" customFormat="1" ht="10.5">
      <c r="B15" s="207"/>
      <c r="D15" s="204"/>
      <c r="E15" s="204"/>
      <c r="F15" s="204"/>
      <c r="G15" s="204"/>
      <c r="H15" s="204"/>
      <c r="I15" s="205"/>
      <c r="J15" s="204"/>
      <c r="K15" s="204"/>
      <c r="L15" s="204"/>
    </row>
    <row r="16" spans="2:12" s="206" customFormat="1" ht="10.5">
      <c r="B16" s="207"/>
      <c r="D16" s="204"/>
      <c r="E16" s="204"/>
      <c r="F16" s="204"/>
      <c r="G16" s="204"/>
      <c r="H16" s="204"/>
      <c r="I16" s="205"/>
      <c r="J16" s="204"/>
      <c r="K16" s="204"/>
      <c r="L16" s="204"/>
    </row>
  </sheetData>
  <sheetProtection/>
  <mergeCells count="7">
    <mergeCell ref="M4:O4"/>
    <mergeCell ref="A1:B1"/>
    <mergeCell ref="A2:H2"/>
    <mergeCell ref="A4:C5"/>
    <mergeCell ref="D4:F4"/>
    <mergeCell ref="G4:I4"/>
    <mergeCell ref="J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1.25" style="230" customWidth="1"/>
    <col min="2" max="2" width="22.625" style="231" customWidth="1"/>
    <col min="3" max="3" width="1.25" style="230" customWidth="1"/>
    <col min="4" max="4" width="12.875" style="210" customWidth="1"/>
    <col min="5" max="6" width="12.875" style="211" customWidth="1"/>
    <col min="7" max="12" width="12.875" style="210" customWidth="1"/>
    <col min="13" max="18" width="12.875" style="212" customWidth="1"/>
    <col min="19" max="16384" width="11.00390625" style="212" customWidth="1"/>
  </cols>
  <sheetData>
    <row r="1" spans="1:16" s="157" customFormat="1" ht="33" customHeight="1">
      <c r="A1" s="645"/>
      <c r="B1" s="645"/>
      <c r="C1" s="151"/>
      <c r="D1" s="152"/>
      <c r="E1" s="154"/>
      <c r="F1" s="154"/>
      <c r="G1" s="152"/>
      <c r="H1" s="152"/>
      <c r="I1" s="152"/>
      <c r="J1" s="152"/>
      <c r="K1" s="152"/>
      <c r="L1" s="155"/>
      <c r="M1" s="152"/>
      <c r="N1" s="152"/>
      <c r="O1" s="155"/>
      <c r="P1" s="156"/>
    </row>
    <row r="2" spans="1:16" s="162" customFormat="1" ht="24.75" customHeight="1">
      <c r="A2" s="646" t="s">
        <v>112</v>
      </c>
      <c r="B2" s="646"/>
      <c r="C2" s="646"/>
      <c r="D2" s="646"/>
      <c r="E2" s="646"/>
      <c r="F2" s="646"/>
      <c r="G2" s="646"/>
      <c r="H2" s="646"/>
      <c r="I2" s="158"/>
      <c r="J2" s="158"/>
      <c r="K2" s="158"/>
      <c r="L2" s="158"/>
      <c r="M2" s="213"/>
      <c r="N2" s="213"/>
      <c r="O2" s="213"/>
      <c r="P2" s="161"/>
    </row>
    <row r="3" spans="1:16" s="162" customFormat="1" ht="16.5" customHeight="1" thickBot="1">
      <c r="A3" s="163"/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6"/>
      <c r="M3" s="164"/>
      <c r="N3" s="164"/>
      <c r="O3" s="166" t="s">
        <v>95</v>
      </c>
      <c r="P3" s="161"/>
    </row>
    <row r="4" spans="1:16" s="168" customFormat="1" ht="18" customHeight="1">
      <c r="A4" s="647" t="s">
        <v>100</v>
      </c>
      <c r="B4" s="647"/>
      <c r="C4" s="648"/>
      <c r="D4" s="651" t="s">
        <v>101</v>
      </c>
      <c r="E4" s="652"/>
      <c r="F4" s="653"/>
      <c r="G4" s="651" t="s">
        <v>113</v>
      </c>
      <c r="H4" s="652"/>
      <c r="I4" s="652"/>
      <c r="J4" s="651" t="s">
        <v>103</v>
      </c>
      <c r="K4" s="652"/>
      <c r="L4" s="652"/>
      <c r="M4" s="643" t="s">
        <v>104</v>
      </c>
      <c r="N4" s="644"/>
      <c r="O4" s="644"/>
      <c r="P4" s="167"/>
    </row>
    <row r="5" spans="1:16" s="168" customFormat="1" ht="24" customHeight="1">
      <c r="A5" s="649"/>
      <c r="B5" s="649"/>
      <c r="C5" s="650"/>
      <c r="D5" s="171" t="s">
        <v>1</v>
      </c>
      <c r="E5" s="169" t="s">
        <v>2</v>
      </c>
      <c r="F5" s="172" t="s">
        <v>105</v>
      </c>
      <c r="G5" s="171" t="s">
        <v>1</v>
      </c>
      <c r="H5" s="169" t="s">
        <v>2</v>
      </c>
      <c r="I5" s="214" t="s">
        <v>105</v>
      </c>
      <c r="J5" s="173" t="s">
        <v>1</v>
      </c>
      <c r="K5" s="169" t="s">
        <v>2</v>
      </c>
      <c r="L5" s="172" t="s">
        <v>105</v>
      </c>
      <c r="M5" s="174" t="s">
        <v>1</v>
      </c>
      <c r="N5" s="176" t="s">
        <v>2</v>
      </c>
      <c r="O5" s="215" t="s">
        <v>105</v>
      </c>
      <c r="P5" s="167"/>
    </row>
    <row r="6" spans="1:16" s="168" customFormat="1" ht="3" customHeight="1">
      <c r="A6" s="177"/>
      <c r="B6" s="177"/>
      <c r="C6" s="178"/>
      <c r="D6" s="177"/>
      <c r="E6" s="177"/>
      <c r="F6" s="177"/>
      <c r="G6" s="177"/>
      <c r="H6" s="177"/>
      <c r="I6" s="177"/>
      <c r="J6" s="179"/>
      <c r="K6" s="177"/>
      <c r="L6" s="177"/>
      <c r="M6" s="180"/>
      <c r="N6" s="181"/>
      <c r="O6" s="181"/>
      <c r="P6" s="182"/>
    </row>
    <row r="7" spans="1:16" s="188" customFormat="1" ht="21.75" customHeight="1">
      <c r="A7" s="104"/>
      <c r="B7" s="100" t="s">
        <v>107</v>
      </c>
      <c r="C7" s="91"/>
      <c r="D7" s="193">
        <v>22798180</v>
      </c>
      <c r="E7" s="193">
        <v>22941426</v>
      </c>
      <c r="F7" s="184">
        <v>143246</v>
      </c>
      <c r="G7" s="193">
        <v>22019797</v>
      </c>
      <c r="H7" s="193">
        <v>21962698</v>
      </c>
      <c r="I7" s="216">
        <v>-57099</v>
      </c>
      <c r="J7" s="193">
        <v>21559818</v>
      </c>
      <c r="K7" s="193">
        <v>21821528</v>
      </c>
      <c r="L7" s="217">
        <v>261710</v>
      </c>
      <c r="M7" s="218" t="s">
        <v>114</v>
      </c>
      <c r="N7" s="218" t="s">
        <v>115</v>
      </c>
      <c r="O7" s="218" t="s">
        <v>116</v>
      </c>
      <c r="P7" s="187"/>
    </row>
    <row r="8" spans="1:16" s="188" customFormat="1" ht="21.75" customHeight="1">
      <c r="A8" s="104"/>
      <c r="B8" s="100" t="s">
        <v>108</v>
      </c>
      <c r="C8" s="91"/>
      <c r="D8" s="193">
        <v>21685989</v>
      </c>
      <c r="E8" s="193">
        <v>21495547</v>
      </c>
      <c r="F8" s="216">
        <v>-190442</v>
      </c>
      <c r="G8" s="193">
        <v>19763334</v>
      </c>
      <c r="H8" s="193">
        <v>19520784</v>
      </c>
      <c r="I8" s="216">
        <v>-242550</v>
      </c>
      <c r="J8" s="193">
        <v>19133119</v>
      </c>
      <c r="K8" s="193">
        <v>19218715</v>
      </c>
      <c r="L8" s="219">
        <v>85596</v>
      </c>
      <c r="M8" s="218" t="s">
        <v>117</v>
      </c>
      <c r="N8" s="218" t="s">
        <v>118</v>
      </c>
      <c r="O8" s="218" t="s">
        <v>119</v>
      </c>
      <c r="P8" s="187"/>
    </row>
    <row r="9" spans="1:16" s="188" customFormat="1" ht="21.75" customHeight="1">
      <c r="A9" s="104"/>
      <c r="B9" s="100" t="s">
        <v>109</v>
      </c>
      <c r="C9" s="91"/>
      <c r="D9" s="193">
        <v>13409846</v>
      </c>
      <c r="E9" s="193">
        <v>11485988</v>
      </c>
      <c r="F9" s="184">
        <v>-1923858</v>
      </c>
      <c r="G9" s="193">
        <v>11717906</v>
      </c>
      <c r="H9" s="193">
        <v>9933536</v>
      </c>
      <c r="I9" s="184">
        <v>-1784370</v>
      </c>
      <c r="J9" s="193">
        <v>12390587</v>
      </c>
      <c r="K9" s="193">
        <v>10208552</v>
      </c>
      <c r="L9" s="184">
        <v>-2182035</v>
      </c>
      <c r="M9" s="218" t="s">
        <v>120</v>
      </c>
      <c r="N9" s="218" t="s">
        <v>121</v>
      </c>
      <c r="O9" s="220" t="s">
        <v>122</v>
      </c>
      <c r="P9" s="187"/>
    </row>
    <row r="10" spans="1:16" s="188" customFormat="1" ht="21.75" customHeight="1">
      <c r="A10" s="104"/>
      <c r="B10" s="100" t="s">
        <v>110</v>
      </c>
      <c r="C10" s="91"/>
      <c r="D10" s="193">
        <v>20922490</v>
      </c>
      <c r="E10" s="193">
        <v>19135674</v>
      </c>
      <c r="F10" s="184">
        <v>-1786816</v>
      </c>
      <c r="G10" s="193">
        <v>20885964</v>
      </c>
      <c r="H10" s="193">
        <v>18979902</v>
      </c>
      <c r="I10" s="184">
        <v>-1906062</v>
      </c>
      <c r="J10" s="193">
        <v>20928493</v>
      </c>
      <c r="K10" s="193">
        <v>18710700</v>
      </c>
      <c r="L10" s="184">
        <v>-2217793</v>
      </c>
      <c r="M10" s="218" t="s">
        <v>123</v>
      </c>
      <c r="N10" s="218" t="s">
        <v>124</v>
      </c>
      <c r="O10" s="220" t="s">
        <v>125</v>
      </c>
      <c r="P10" s="187"/>
    </row>
    <row r="11" spans="1:16" s="188" customFormat="1" ht="3" customHeight="1" thickBot="1">
      <c r="A11" s="221"/>
      <c r="B11" s="222"/>
      <c r="C11" s="192"/>
      <c r="D11" s="197"/>
      <c r="E11" s="197"/>
      <c r="F11" s="223"/>
      <c r="G11" s="224"/>
      <c r="H11" s="224"/>
      <c r="I11" s="225"/>
      <c r="J11" s="197"/>
      <c r="K11" s="197"/>
      <c r="L11" s="223"/>
      <c r="M11" s="197"/>
      <c r="N11" s="197"/>
      <c r="O11" s="197"/>
      <c r="P11" s="187"/>
    </row>
    <row r="12" spans="1:16" s="203" customFormat="1" ht="18" customHeight="1">
      <c r="A12" s="226" t="s">
        <v>126</v>
      </c>
      <c r="B12" s="227"/>
      <c r="C12" s="228"/>
      <c r="D12" s="202"/>
      <c r="E12" s="229"/>
      <c r="F12" s="229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4" s="206" customFormat="1" ht="10.5">
      <c r="A13" s="204"/>
      <c r="B13" s="205"/>
      <c r="C13" s="204"/>
      <c r="D13" s="204"/>
      <c r="E13" s="205"/>
      <c r="F13" s="205"/>
      <c r="G13" s="204"/>
      <c r="H13" s="205"/>
      <c r="I13" s="204"/>
      <c r="J13" s="204"/>
      <c r="K13" s="205"/>
      <c r="L13" s="204"/>
      <c r="N13" s="207"/>
    </row>
    <row r="14" spans="1:14" s="206" customFormat="1" ht="10.5">
      <c r="A14" s="204"/>
      <c r="B14" s="205"/>
      <c r="C14" s="204"/>
      <c r="D14" s="204"/>
      <c r="E14" s="205"/>
      <c r="F14" s="205"/>
      <c r="G14" s="204"/>
      <c r="H14" s="205"/>
      <c r="I14" s="204"/>
      <c r="J14" s="204"/>
      <c r="K14" s="205"/>
      <c r="L14" s="204"/>
      <c r="N14" s="207"/>
    </row>
    <row r="15" spans="1:14" s="206" customFormat="1" ht="10.5">
      <c r="A15" s="204"/>
      <c r="B15" s="205"/>
      <c r="C15" s="204"/>
      <c r="D15" s="204"/>
      <c r="E15" s="205"/>
      <c r="F15" s="205"/>
      <c r="G15" s="204"/>
      <c r="H15" s="205"/>
      <c r="I15" s="204"/>
      <c r="J15" s="204"/>
      <c r="K15" s="205"/>
      <c r="L15" s="204"/>
      <c r="N15" s="207"/>
    </row>
    <row r="16" spans="1:14" s="206" customFormat="1" ht="10.5">
      <c r="A16" s="204"/>
      <c r="B16" s="205"/>
      <c r="C16" s="204"/>
      <c r="D16" s="204"/>
      <c r="E16" s="205"/>
      <c r="F16" s="205"/>
      <c r="G16" s="204"/>
      <c r="H16" s="205"/>
      <c r="I16" s="204"/>
      <c r="J16" s="204"/>
      <c r="K16" s="205"/>
      <c r="L16" s="204"/>
      <c r="N16" s="207"/>
    </row>
  </sheetData>
  <sheetProtection/>
  <mergeCells count="7">
    <mergeCell ref="M4:O4"/>
    <mergeCell ref="A1:B1"/>
    <mergeCell ref="A2:H2"/>
    <mergeCell ref="A4:C5"/>
    <mergeCell ref="D4:F4"/>
    <mergeCell ref="G4:I4"/>
    <mergeCell ref="J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">
      <selection activeCell="B8" sqref="B8"/>
    </sheetView>
  </sheetViews>
  <sheetFormatPr defaultColWidth="11.00390625" defaultRowHeight="13.5"/>
  <cols>
    <col min="1" max="1" width="1.25" style="230" customWidth="1"/>
    <col min="2" max="2" width="22.625" style="231" customWidth="1"/>
    <col min="3" max="3" width="1.25" style="230" customWidth="1"/>
    <col min="4" max="12" width="12.875" style="210" customWidth="1"/>
    <col min="13" max="18" width="12.875" style="212" customWidth="1"/>
    <col min="19" max="16384" width="11.00390625" style="212" customWidth="1"/>
  </cols>
  <sheetData>
    <row r="1" spans="1:16" s="157" customFormat="1" ht="33" customHeight="1">
      <c r="A1" s="645"/>
      <c r="B1" s="645"/>
      <c r="C1" s="151"/>
      <c r="D1" s="152"/>
      <c r="E1" s="152"/>
      <c r="F1" s="152"/>
      <c r="G1" s="152"/>
      <c r="H1" s="152"/>
      <c r="I1" s="155"/>
      <c r="J1" s="152"/>
      <c r="K1" s="152"/>
      <c r="L1" s="155"/>
      <c r="M1" s="152"/>
      <c r="N1" s="152"/>
      <c r="O1" s="153"/>
      <c r="P1" s="156"/>
    </row>
    <row r="2" spans="1:16" s="162" customFormat="1" ht="24.75" customHeight="1">
      <c r="A2" s="654" t="s">
        <v>127</v>
      </c>
      <c r="B2" s="654"/>
      <c r="C2" s="654"/>
      <c r="D2" s="654"/>
      <c r="E2" s="654"/>
      <c r="F2" s="654"/>
      <c r="G2" s="654"/>
      <c r="H2" s="654"/>
      <c r="I2" s="232"/>
      <c r="J2" s="232"/>
      <c r="K2" s="232"/>
      <c r="L2" s="232"/>
      <c r="M2" s="232"/>
      <c r="N2" s="232"/>
      <c r="O2" s="232"/>
      <c r="P2" s="161"/>
    </row>
    <row r="3" spans="1:16" s="162" customFormat="1" ht="15" customHeight="1" thickBot="1">
      <c r="A3" s="163"/>
      <c r="B3" s="163"/>
      <c r="C3" s="163"/>
      <c r="D3" s="164"/>
      <c r="E3" s="164"/>
      <c r="F3" s="164"/>
      <c r="G3" s="164"/>
      <c r="H3" s="164"/>
      <c r="I3" s="166"/>
      <c r="J3" s="164"/>
      <c r="K3" s="164"/>
      <c r="L3" s="166"/>
      <c r="M3" s="164"/>
      <c r="N3" s="164"/>
      <c r="O3" s="166" t="s">
        <v>95</v>
      </c>
      <c r="P3" s="161"/>
    </row>
    <row r="4" spans="1:16" s="168" customFormat="1" ht="18" customHeight="1">
      <c r="A4" s="647" t="s">
        <v>100</v>
      </c>
      <c r="B4" s="647"/>
      <c r="C4" s="648"/>
      <c r="D4" s="651" t="s">
        <v>101</v>
      </c>
      <c r="E4" s="652"/>
      <c r="F4" s="653"/>
      <c r="G4" s="651" t="s">
        <v>113</v>
      </c>
      <c r="H4" s="652"/>
      <c r="I4" s="652"/>
      <c r="J4" s="651" t="s">
        <v>103</v>
      </c>
      <c r="K4" s="652"/>
      <c r="L4" s="652"/>
      <c r="M4" s="643" t="s">
        <v>104</v>
      </c>
      <c r="N4" s="644"/>
      <c r="O4" s="644"/>
      <c r="P4" s="167"/>
    </row>
    <row r="5" spans="1:16" s="168" customFormat="1" ht="27" customHeight="1">
      <c r="A5" s="649"/>
      <c r="B5" s="649"/>
      <c r="C5" s="650"/>
      <c r="D5" s="171" t="s">
        <v>128</v>
      </c>
      <c r="E5" s="171" t="s">
        <v>129</v>
      </c>
      <c r="F5" s="169" t="s">
        <v>130</v>
      </c>
      <c r="G5" s="171" t="s">
        <v>128</v>
      </c>
      <c r="H5" s="172" t="s">
        <v>129</v>
      </c>
      <c r="I5" s="169" t="s">
        <v>130</v>
      </c>
      <c r="J5" s="171" t="s">
        <v>128</v>
      </c>
      <c r="K5" s="170" t="s">
        <v>129</v>
      </c>
      <c r="L5" s="169" t="s">
        <v>130</v>
      </c>
      <c r="M5" s="175" t="s">
        <v>128</v>
      </c>
      <c r="N5" s="233" t="s">
        <v>129</v>
      </c>
      <c r="O5" s="176" t="s">
        <v>130</v>
      </c>
      <c r="P5" s="167"/>
    </row>
    <row r="6" spans="1:16" s="168" customFormat="1" ht="6" customHeight="1">
      <c r="A6" s="177"/>
      <c r="B6" s="177"/>
      <c r="C6" s="178"/>
      <c r="D6" s="177"/>
      <c r="E6" s="177"/>
      <c r="F6" s="177"/>
      <c r="G6" s="177"/>
      <c r="H6" s="177"/>
      <c r="I6" s="177"/>
      <c r="J6" s="177"/>
      <c r="K6" s="177"/>
      <c r="L6" s="177"/>
      <c r="M6" s="181"/>
      <c r="N6" s="181"/>
      <c r="O6" s="181"/>
      <c r="P6" s="182"/>
    </row>
    <row r="7" spans="1:16" s="239" customFormat="1" ht="25.5" customHeight="1">
      <c r="A7" s="234"/>
      <c r="B7" s="235" t="s">
        <v>131</v>
      </c>
      <c r="C7" s="91"/>
      <c r="D7" s="236">
        <v>51093200</v>
      </c>
      <c r="E7" s="236">
        <v>56627180</v>
      </c>
      <c r="F7" s="236">
        <v>490640724</v>
      </c>
      <c r="G7" s="236">
        <v>47219700</v>
      </c>
      <c r="H7" s="236">
        <v>59779848</v>
      </c>
      <c r="I7" s="236">
        <v>481080576</v>
      </c>
      <c r="J7" s="237">
        <v>48176300</v>
      </c>
      <c r="K7" s="237">
        <v>55394120</v>
      </c>
      <c r="L7" s="237">
        <v>473862756</v>
      </c>
      <c r="M7" s="186">
        <f>SUM(M9:M19)</f>
        <v>53463100</v>
      </c>
      <c r="N7" s="186">
        <f>SUM(N9:N19)</f>
        <v>55009465</v>
      </c>
      <c r="O7" s="186">
        <f>SUM(O9:O19)</f>
        <v>472316391</v>
      </c>
      <c r="P7" s="238"/>
    </row>
    <row r="8" spans="1:16" s="239" customFormat="1" ht="6" customHeight="1">
      <c r="A8" s="234"/>
      <c r="B8" s="235"/>
      <c r="C8" s="91"/>
      <c r="D8" s="236"/>
      <c r="E8" s="236"/>
      <c r="F8" s="236"/>
      <c r="G8" s="236"/>
      <c r="H8" s="236"/>
      <c r="I8" s="236"/>
      <c r="J8" s="237"/>
      <c r="K8" s="237"/>
      <c r="L8" s="237"/>
      <c r="P8" s="238"/>
    </row>
    <row r="9" spans="1:16" s="239" customFormat="1" ht="21.75" customHeight="1">
      <c r="A9" s="234"/>
      <c r="B9" s="99" t="s">
        <v>132</v>
      </c>
      <c r="C9" s="91"/>
      <c r="D9" s="236">
        <v>42356700</v>
      </c>
      <c r="E9" s="236">
        <v>40386592</v>
      </c>
      <c r="F9" s="236">
        <v>281469956</v>
      </c>
      <c r="G9" s="236">
        <v>38305300</v>
      </c>
      <c r="H9" s="236">
        <v>39599794</v>
      </c>
      <c r="I9" s="236">
        <v>280175462</v>
      </c>
      <c r="J9" s="237">
        <v>39406100</v>
      </c>
      <c r="K9" s="237">
        <v>39036542</v>
      </c>
      <c r="L9" s="237">
        <v>280545020</v>
      </c>
      <c r="M9" s="240">
        <v>43869400</v>
      </c>
      <c r="N9" s="240">
        <v>38895970</v>
      </c>
      <c r="O9" s="240">
        <f>+L9+M9-N9</f>
        <v>285518450</v>
      </c>
      <c r="P9" s="238"/>
    </row>
    <row r="10" spans="1:16" s="239" customFormat="1" ht="21.75" customHeight="1">
      <c r="A10" s="241"/>
      <c r="B10" s="242" t="s">
        <v>133</v>
      </c>
      <c r="C10" s="91"/>
      <c r="D10" s="236">
        <v>18000</v>
      </c>
      <c r="E10" s="236">
        <v>0</v>
      </c>
      <c r="F10" s="236">
        <v>906740</v>
      </c>
      <c r="G10" s="236">
        <v>13000</v>
      </c>
      <c r="H10" s="236">
        <v>0</v>
      </c>
      <c r="I10" s="236">
        <v>919740</v>
      </c>
      <c r="J10" s="237">
        <v>28000</v>
      </c>
      <c r="K10" s="237">
        <v>0</v>
      </c>
      <c r="L10" s="237">
        <v>947740</v>
      </c>
      <c r="M10" s="240">
        <v>26000</v>
      </c>
      <c r="N10" s="240">
        <v>0</v>
      </c>
      <c r="O10" s="240">
        <f aca="true" t="shared" si="0" ref="O10:O16">+L10+M10-N10</f>
        <v>973740</v>
      </c>
      <c r="P10" s="238"/>
    </row>
    <row r="11" spans="1:16" s="239" customFormat="1" ht="21.75" customHeight="1">
      <c r="A11" s="241"/>
      <c r="B11" s="100" t="s">
        <v>134</v>
      </c>
      <c r="C11" s="91"/>
      <c r="D11" s="236">
        <v>57300</v>
      </c>
      <c r="E11" s="236">
        <v>13586</v>
      </c>
      <c r="F11" s="236">
        <v>204083</v>
      </c>
      <c r="G11" s="236">
        <v>0</v>
      </c>
      <c r="H11" s="236">
        <v>19469</v>
      </c>
      <c r="I11" s="236">
        <v>184614</v>
      </c>
      <c r="J11" s="237">
        <v>0</v>
      </c>
      <c r="K11" s="237">
        <v>19623</v>
      </c>
      <c r="L11" s="237">
        <v>164991</v>
      </c>
      <c r="M11" s="240">
        <v>0</v>
      </c>
      <c r="N11" s="240">
        <v>19780</v>
      </c>
      <c r="O11" s="240">
        <f t="shared" si="0"/>
        <v>145211</v>
      </c>
      <c r="P11" s="238"/>
    </row>
    <row r="12" spans="1:16" s="239" customFormat="1" ht="21.75" customHeight="1">
      <c r="A12" s="241"/>
      <c r="B12" s="100" t="s">
        <v>20</v>
      </c>
      <c r="C12" s="91"/>
      <c r="D12" s="236">
        <v>25700</v>
      </c>
      <c r="E12" s="236">
        <v>61820</v>
      </c>
      <c r="F12" s="236">
        <v>787957</v>
      </c>
      <c r="G12" s="236">
        <v>85500</v>
      </c>
      <c r="H12" s="236">
        <v>65835</v>
      </c>
      <c r="I12" s="236">
        <v>807622</v>
      </c>
      <c r="J12" s="237">
        <v>0</v>
      </c>
      <c r="K12" s="237">
        <v>61395</v>
      </c>
      <c r="L12" s="237">
        <v>571597</v>
      </c>
      <c r="M12" s="240">
        <v>0</v>
      </c>
      <c r="N12" s="240">
        <v>62863</v>
      </c>
      <c r="O12" s="240">
        <f t="shared" si="0"/>
        <v>508734</v>
      </c>
      <c r="P12" s="238"/>
    </row>
    <row r="13" spans="1:16" s="239" customFormat="1" ht="21.75" customHeight="1">
      <c r="A13" s="241"/>
      <c r="B13" s="100" t="s">
        <v>21</v>
      </c>
      <c r="C13" s="91"/>
      <c r="D13" s="236">
        <v>0</v>
      </c>
      <c r="E13" s="236">
        <v>65095</v>
      </c>
      <c r="F13" s="236">
        <v>340254</v>
      </c>
      <c r="G13" s="236">
        <v>0</v>
      </c>
      <c r="H13" s="236">
        <v>67019</v>
      </c>
      <c r="I13" s="236">
        <v>273235</v>
      </c>
      <c r="J13" s="237">
        <v>0</v>
      </c>
      <c r="K13" s="237">
        <v>69010</v>
      </c>
      <c r="L13" s="237">
        <v>204225</v>
      </c>
      <c r="M13" s="240">
        <v>0</v>
      </c>
      <c r="N13" s="240">
        <v>47754</v>
      </c>
      <c r="O13" s="240">
        <f t="shared" si="0"/>
        <v>156471</v>
      </c>
      <c r="P13" s="238"/>
    </row>
    <row r="14" spans="1:16" s="239" customFormat="1" ht="21.75" customHeight="1">
      <c r="A14" s="241"/>
      <c r="B14" s="100" t="s">
        <v>22</v>
      </c>
      <c r="C14" s="91"/>
      <c r="D14" s="236">
        <v>0</v>
      </c>
      <c r="E14" s="236">
        <v>262164</v>
      </c>
      <c r="F14" s="236">
        <v>413494</v>
      </c>
      <c r="G14" s="236">
        <v>0</v>
      </c>
      <c r="H14" s="236">
        <v>186914</v>
      </c>
      <c r="I14" s="236">
        <v>226580</v>
      </c>
      <c r="J14" s="237">
        <v>0</v>
      </c>
      <c r="K14" s="237">
        <v>98831</v>
      </c>
      <c r="L14" s="237">
        <v>127749</v>
      </c>
      <c r="M14" s="240">
        <v>0</v>
      </c>
      <c r="N14" s="240">
        <v>85166</v>
      </c>
      <c r="O14" s="240">
        <f t="shared" si="0"/>
        <v>42583</v>
      </c>
      <c r="P14" s="238"/>
    </row>
    <row r="15" spans="1:16" s="239" customFormat="1" ht="21.75" customHeight="1">
      <c r="A15" s="241"/>
      <c r="B15" s="100" t="s">
        <v>26</v>
      </c>
      <c r="C15" s="91"/>
      <c r="D15" s="236">
        <v>0</v>
      </c>
      <c r="E15" s="236">
        <v>365701</v>
      </c>
      <c r="F15" s="236">
        <v>1072892</v>
      </c>
      <c r="G15" s="236">
        <v>0</v>
      </c>
      <c r="H15" s="236">
        <v>372703</v>
      </c>
      <c r="I15" s="236">
        <v>700189</v>
      </c>
      <c r="J15" s="237">
        <v>0</v>
      </c>
      <c r="K15" s="237">
        <v>379841</v>
      </c>
      <c r="L15" s="237">
        <v>320348</v>
      </c>
      <c r="M15" s="240">
        <v>0</v>
      </c>
      <c r="N15" s="240">
        <v>146530</v>
      </c>
      <c r="O15" s="240">
        <f t="shared" si="0"/>
        <v>173818</v>
      </c>
      <c r="P15" s="238"/>
    </row>
    <row r="16" spans="1:16" s="239" customFormat="1" ht="21.75" customHeight="1">
      <c r="A16" s="241"/>
      <c r="B16" s="100" t="s">
        <v>50</v>
      </c>
      <c r="C16" s="91"/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7">
        <v>0</v>
      </c>
      <c r="K16" s="237">
        <v>0</v>
      </c>
      <c r="L16" s="237">
        <v>0</v>
      </c>
      <c r="M16" s="240">
        <v>0</v>
      </c>
      <c r="N16" s="240">
        <v>0</v>
      </c>
      <c r="O16" s="240">
        <f t="shared" si="0"/>
        <v>0</v>
      </c>
      <c r="P16" s="238"/>
    </row>
    <row r="17" spans="1:16" s="239" customFormat="1" ht="21.75" customHeight="1">
      <c r="A17" s="241"/>
      <c r="B17" s="100" t="s">
        <v>27</v>
      </c>
      <c r="C17" s="91"/>
      <c r="D17" s="236">
        <v>89300</v>
      </c>
      <c r="E17" s="236">
        <v>1323270</v>
      </c>
      <c r="F17" s="236">
        <v>17359002</v>
      </c>
      <c r="G17" s="236">
        <v>440600</v>
      </c>
      <c r="H17" s="236">
        <v>1373827</v>
      </c>
      <c r="I17" s="236">
        <v>16425775</v>
      </c>
      <c r="J17" s="237">
        <v>321300</v>
      </c>
      <c r="K17" s="237">
        <v>1375174</v>
      </c>
      <c r="L17" s="237">
        <v>15371901</v>
      </c>
      <c r="M17" s="240">
        <v>656900</v>
      </c>
      <c r="N17" s="240">
        <v>1326767</v>
      </c>
      <c r="O17" s="240">
        <v>14702033</v>
      </c>
      <c r="P17" s="238"/>
    </row>
    <row r="18" spans="1:16" s="239" customFormat="1" ht="21.75" customHeight="1">
      <c r="A18" s="241"/>
      <c r="B18" s="100" t="s">
        <v>451</v>
      </c>
      <c r="C18" s="91"/>
      <c r="D18" s="236">
        <v>1780000</v>
      </c>
      <c r="E18" s="236">
        <v>1859489</v>
      </c>
      <c r="F18" s="236">
        <v>24987687</v>
      </c>
      <c r="G18" s="236">
        <v>1609000</v>
      </c>
      <c r="H18" s="236">
        <v>1839173</v>
      </c>
      <c r="I18" s="236">
        <v>24757514</v>
      </c>
      <c r="J18" s="237">
        <v>1674200</v>
      </c>
      <c r="K18" s="237">
        <v>1793043</v>
      </c>
      <c r="L18" s="237">
        <v>24638671</v>
      </c>
      <c r="M18" s="240">
        <v>1633100</v>
      </c>
      <c r="N18" s="240">
        <v>1808635</v>
      </c>
      <c r="O18" s="240">
        <v>24463136</v>
      </c>
      <c r="P18" s="238"/>
    </row>
    <row r="19" spans="1:16" s="244" customFormat="1" ht="21.75" customHeight="1">
      <c r="A19" s="241"/>
      <c r="B19" s="100" t="s">
        <v>29</v>
      </c>
      <c r="C19" s="91"/>
      <c r="D19" s="236">
        <v>6766200</v>
      </c>
      <c r="E19" s="236">
        <v>12289463</v>
      </c>
      <c r="F19" s="236">
        <v>163098659</v>
      </c>
      <c r="G19" s="236">
        <v>6766300</v>
      </c>
      <c r="H19" s="236">
        <v>13255114</v>
      </c>
      <c r="I19" s="236">
        <v>156609845</v>
      </c>
      <c r="J19" s="237">
        <v>6746700</v>
      </c>
      <c r="K19" s="237">
        <v>12560661</v>
      </c>
      <c r="L19" s="237">
        <v>150970514</v>
      </c>
      <c r="M19" s="240">
        <v>7277700</v>
      </c>
      <c r="N19" s="240">
        <v>12616000</v>
      </c>
      <c r="O19" s="240">
        <v>145632215</v>
      </c>
      <c r="P19" s="243"/>
    </row>
    <row r="20" spans="1:16" s="239" customFormat="1" ht="6" customHeight="1" thickBot="1">
      <c r="A20" s="241"/>
      <c r="B20" s="245"/>
      <c r="C20" s="246"/>
      <c r="D20" s="247"/>
      <c r="E20" s="247"/>
      <c r="F20" s="247"/>
      <c r="G20" s="247"/>
      <c r="H20" s="247"/>
      <c r="I20" s="247"/>
      <c r="J20" s="247"/>
      <c r="K20" s="247"/>
      <c r="L20" s="247"/>
      <c r="M20" s="248"/>
      <c r="N20" s="248"/>
      <c r="O20" s="249"/>
      <c r="P20" s="238"/>
    </row>
    <row r="21" spans="1:16" s="254" customFormat="1" ht="16.5" customHeight="1">
      <c r="A21" s="250" t="s">
        <v>93</v>
      </c>
      <c r="B21" s="250"/>
      <c r="C21" s="250"/>
      <c r="D21" s="251"/>
      <c r="E21" s="251"/>
      <c r="F21" s="251"/>
      <c r="G21" s="251"/>
      <c r="H21" s="251"/>
      <c r="I21" s="251"/>
      <c r="J21" s="252"/>
      <c r="K21" s="251"/>
      <c r="L21" s="251"/>
      <c r="M21" s="252"/>
      <c r="N21" s="251"/>
      <c r="O21" s="251"/>
      <c r="P21" s="253"/>
    </row>
    <row r="22" spans="1:16" s="259" customFormat="1" ht="16.5" customHeight="1">
      <c r="A22" s="255"/>
      <c r="B22" s="256"/>
      <c r="C22" s="257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</sheetData>
  <sheetProtection/>
  <mergeCells count="7">
    <mergeCell ref="M4:O4"/>
    <mergeCell ref="A1:B1"/>
    <mergeCell ref="A2:H2"/>
    <mergeCell ref="A4:C5"/>
    <mergeCell ref="D4:F4"/>
    <mergeCell ref="G4:I4"/>
    <mergeCell ref="J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1.25" style="260" customWidth="1"/>
    <col min="2" max="2" width="2.00390625" style="260" customWidth="1"/>
    <col min="3" max="3" width="19.625" style="261" customWidth="1"/>
    <col min="4" max="4" width="1.25" style="260" customWidth="1"/>
    <col min="5" max="5" width="13.125" style="262" customWidth="1"/>
    <col min="6" max="7" width="13.125" style="263" customWidth="1"/>
    <col min="8" max="8" width="13.125" style="262" customWidth="1"/>
    <col min="9" max="9" width="13.00390625" style="262" customWidth="1"/>
    <col min="10" max="10" width="11.00390625" style="265" customWidth="1"/>
    <col min="11" max="16384" width="11.00390625" style="262" customWidth="1"/>
  </cols>
  <sheetData>
    <row r="1" ht="33" customHeight="1">
      <c r="I1" s="264"/>
    </row>
    <row r="2" spans="1:10" s="267" customFormat="1" ht="24.75" customHeight="1">
      <c r="A2" s="655" t="s">
        <v>135</v>
      </c>
      <c r="B2" s="655"/>
      <c r="C2" s="655"/>
      <c r="D2" s="655"/>
      <c r="E2" s="655"/>
      <c r="F2" s="655"/>
      <c r="G2" s="655"/>
      <c r="H2" s="655"/>
      <c r="I2" s="655"/>
      <c r="J2" s="266"/>
    </row>
    <row r="3" spans="1:10" s="267" customFormat="1" ht="16.5" customHeight="1" thickBot="1">
      <c r="A3" s="268"/>
      <c r="B3" s="268"/>
      <c r="C3" s="268"/>
      <c r="D3" s="268"/>
      <c r="E3" s="269"/>
      <c r="F3" s="269"/>
      <c r="G3" s="269"/>
      <c r="H3" s="269"/>
      <c r="I3" s="270"/>
      <c r="J3" s="266"/>
    </row>
    <row r="4" spans="1:10" s="271" customFormat="1" ht="18" customHeight="1">
      <c r="A4" s="656" t="s">
        <v>136</v>
      </c>
      <c r="B4" s="656"/>
      <c r="C4" s="656"/>
      <c r="D4" s="657"/>
      <c r="E4" s="660" t="s">
        <v>137</v>
      </c>
      <c r="F4" s="660" t="s">
        <v>138</v>
      </c>
      <c r="G4" s="660" t="s">
        <v>139</v>
      </c>
      <c r="H4" s="662" t="s">
        <v>140</v>
      </c>
      <c r="I4" s="663"/>
      <c r="J4" s="266"/>
    </row>
    <row r="5" spans="1:10" s="271" customFormat="1" ht="24.75" customHeight="1">
      <c r="A5" s="658"/>
      <c r="B5" s="658"/>
      <c r="C5" s="658"/>
      <c r="D5" s="659"/>
      <c r="E5" s="661"/>
      <c r="F5" s="661"/>
      <c r="G5" s="661"/>
      <c r="H5" s="272" t="s">
        <v>141</v>
      </c>
      <c r="I5" s="273" t="s">
        <v>142</v>
      </c>
      <c r="J5" s="266"/>
    </row>
    <row r="6" spans="1:10" s="271" customFormat="1" ht="9" customHeight="1">
      <c r="A6" s="274"/>
      <c r="B6" s="274"/>
      <c r="C6" s="274"/>
      <c r="D6" s="275"/>
      <c r="E6" s="276"/>
      <c r="F6" s="276"/>
      <c r="G6" s="276"/>
      <c r="H6" s="277"/>
      <c r="I6" s="278"/>
      <c r="J6" s="266"/>
    </row>
    <row r="7" spans="1:10" s="285" customFormat="1" ht="21" customHeight="1">
      <c r="A7" s="279"/>
      <c r="B7" s="619" t="s">
        <v>143</v>
      </c>
      <c r="C7" s="619"/>
      <c r="D7" s="45"/>
      <c r="E7" s="280">
        <v>490640724</v>
      </c>
      <c r="F7" s="281">
        <v>481080576</v>
      </c>
      <c r="G7" s="282">
        <v>473862756</v>
      </c>
      <c r="H7" s="282">
        <f>+H9+H25+H34</f>
        <v>472316391</v>
      </c>
      <c r="I7" s="283">
        <f>1*100</f>
        <v>100</v>
      </c>
      <c r="J7" s="284"/>
    </row>
    <row r="8" spans="1:10" s="285" customFormat="1" ht="7.5" customHeight="1">
      <c r="A8" s="279"/>
      <c r="B8" s="54"/>
      <c r="C8" s="54"/>
      <c r="D8" s="42"/>
      <c r="E8" s="286"/>
      <c r="F8" s="286"/>
      <c r="G8" s="287"/>
      <c r="H8" s="288"/>
      <c r="I8" s="283"/>
      <c r="J8" s="284"/>
    </row>
    <row r="9" spans="1:10" s="285" customFormat="1" ht="21" customHeight="1">
      <c r="A9" s="279"/>
      <c r="B9" s="619" t="s">
        <v>75</v>
      </c>
      <c r="C9" s="619"/>
      <c r="D9" s="45"/>
      <c r="E9" s="280">
        <v>281469956</v>
      </c>
      <c r="F9" s="289">
        <v>280175462</v>
      </c>
      <c r="G9" s="282">
        <v>280545020</v>
      </c>
      <c r="H9" s="282">
        <f>+SUM(H10:H23)</f>
        <v>285518450</v>
      </c>
      <c r="I9" s="283">
        <f>0.6045*100</f>
        <v>60.45</v>
      </c>
      <c r="J9" s="284"/>
    </row>
    <row r="10" spans="1:10" s="292" customFormat="1" ht="21" customHeight="1">
      <c r="A10" s="40"/>
      <c r="B10" s="40"/>
      <c r="C10" s="55" t="s">
        <v>144</v>
      </c>
      <c r="D10" s="42"/>
      <c r="E10" s="290">
        <v>3907237</v>
      </c>
      <c r="F10" s="290">
        <v>3109237</v>
      </c>
      <c r="G10" s="291">
        <v>2682461</v>
      </c>
      <c r="H10" s="282">
        <v>1595874</v>
      </c>
      <c r="I10" s="283">
        <f>0.0034*100</f>
        <v>0.33999999999999997</v>
      </c>
      <c r="J10" s="284"/>
    </row>
    <row r="11" spans="1:10" s="292" customFormat="1" ht="21" customHeight="1">
      <c r="A11" s="57"/>
      <c r="B11" s="57"/>
      <c r="C11" s="55" t="s">
        <v>145</v>
      </c>
      <c r="D11" s="42"/>
      <c r="E11" s="290">
        <v>3998440</v>
      </c>
      <c r="F11" s="290">
        <v>3381966</v>
      </c>
      <c r="G11" s="291">
        <v>2849262</v>
      </c>
      <c r="H11" s="282">
        <v>2423982</v>
      </c>
      <c r="I11" s="283">
        <f>0.0051*100</f>
        <v>0.51</v>
      </c>
      <c r="J11" s="284"/>
    </row>
    <row r="12" spans="1:10" s="292" customFormat="1" ht="21" customHeight="1">
      <c r="A12" s="57"/>
      <c r="B12" s="57"/>
      <c r="C12" s="55" t="s">
        <v>146</v>
      </c>
      <c r="D12" s="42"/>
      <c r="E12" s="290">
        <v>2176364</v>
      </c>
      <c r="F12" s="290">
        <v>1788559</v>
      </c>
      <c r="G12" s="291">
        <v>4488634</v>
      </c>
      <c r="H12" s="282">
        <v>5307050</v>
      </c>
      <c r="I12" s="283">
        <f>0.0112*100</f>
        <v>1.1199999999999999</v>
      </c>
      <c r="J12" s="284"/>
    </row>
    <row r="13" spans="1:10" s="292" customFormat="1" ht="21" customHeight="1">
      <c r="A13" s="57"/>
      <c r="B13" s="57"/>
      <c r="C13" s="55" t="s">
        <v>147</v>
      </c>
      <c r="D13" s="42"/>
      <c r="E13" s="290">
        <v>11988541</v>
      </c>
      <c r="F13" s="290">
        <v>11580513</v>
      </c>
      <c r="G13" s="291">
        <v>10624520</v>
      </c>
      <c r="H13" s="282">
        <v>11719148</v>
      </c>
      <c r="I13" s="283">
        <f>0.0248*100</f>
        <v>2.48</v>
      </c>
      <c r="J13" s="284"/>
    </row>
    <row r="14" spans="1:10" s="292" customFormat="1" ht="21" customHeight="1">
      <c r="A14" s="57"/>
      <c r="B14" s="57"/>
      <c r="C14" s="55" t="s">
        <v>148</v>
      </c>
      <c r="D14" s="42"/>
      <c r="E14" s="290">
        <v>29005</v>
      </c>
      <c r="F14" s="290">
        <v>23817</v>
      </c>
      <c r="G14" s="291">
        <v>18628</v>
      </c>
      <c r="H14" s="282">
        <v>13440</v>
      </c>
      <c r="I14" s="283">
        <v>0</v>
      </c>
      <c r="J14" s="284"/>
    </row>
    <row r="15" spans="1:10" s="292" customFormat="1" ht="21" customHeight="1">
      <c r="A15" s="57"/>
      <c r="B15" s="57"/>
      <c r="C15" s="55" t="s">
        <v>149</v>
      </c>
      <c r="D15" s="42"/>
      <c r="E15" s="290">
        <v>976150</v>
      </c>
      <c r="F15" s="290">
        <v>762978</v>
      </c>
      <c r="G15" s="291">
        <v>627033</v>
      </c>
      <c r="H15" s="282">
        <v>521085</v>
      </c>
      <c r="I15" s="283">
        <f>0.0011*100</f>
        <v>0.11</v>
      </c>
      <c r="J15" s="284"/>
    </row>
    <row r="16" spans="1:10" s="292" customFormat="1" ht="21" customHeight="1">
      <c r="A16" s="57"/>
      <c r="B16" s="57"/>
      <c r="C16" s="55" t="s">
        <v>150</v>
      </c>
      <c r="D16" s="42"/>
      <c r="E16" s="290">
        <v>6197219</v>
      </c>
      <c r="F16" s="290">
        <v>5979667</v>
      </c>
      <c r="G16" s="291">
        <v>5773051</v>
      </c>
      <c r="H16" s="282">
        <v>5575864</v>
      </c>
      <c r="I16" s="283">
        <f>0.0118*100</f>
        <v>1.18</v>
      </c>
      <c r="J16" s="284"/>
    </row>
    <row r="17" spans="1:10" s="292" customFormat="1" ht="21" customHeight="1">
      <c r="A17" s="57"/>
      <c r="B17" s="57"/>
      <c r="C17" s="55" t="s">
        <v>151</v>
      </c>
      <c r="D17" s="42"/>
      <c r="E17" s="290">
        <v>44011775</v>
      </c>
      <c r="F17" s="290">
        <v>43706224</v>
      </c>
      <c r="G17" s="291">
        <v>43869798</v>
      </c>
      <c r="H17" s="282">
        <v>45084251</v>
      </c>
      <c r="I17" s="283">
        <f>0.0955*100</f>
        <v>9.55</v>
      </c>
      <c r="J17" s="284"/>
    </row>
    <row r="18" spans="1:10" s="292" customFormat="1" ht="21" customHeight="1">
      <c r="A18" s="57"/>
      <c r="B18" s="57"/>
      <c r="C18" s="55" t="s">
        <v>152</v>
      </c>
      <c r="D18" s="42"/>
      <c r="E18" s="290">
        <v>21617806</v>
      </c>
      <c r="F18" s="290">
        <v>18476513</v>
      </c>
      <c r="G18" s="291">
        <v>16225467</v>
      </c>
      <c r="H18" s="282">
        <v>13448253</v>
      </c>
      <c r="I18" s="283">
        <f>0.0285*100</f>
        <v>2.85</v>
      </c>
      <c r="J18" s="284"/>
    </row>
    <row r="19" spans="1:10" s="292" customFormat="1" ht="21" customHeight="1">
      <c r="A19" s="57"/>
      <c r="B19" s="57"/>
      <c r="C19" s="55" t="s">
        <v>153</v>
      </c>
      <c r="D19" s="42"/>
      <c r="E19" s="290">
        <v>3073869</v>
      </c>
      <c r="F19" s="290">
        <v>2688678</v>
      </c>
      <c r="G19" s="291">
        <v>2207448</v>
      </c>
      <c r="H19" s="282">
        <v>1815009</v>
      </c>
      <c r="I19" s="283">
        <f>0.0038*100</f>
        <v>0.38</v>
      </c>
      <c r="J19" s="284"/>
    </row>
    <row r="20" spans="1:10" s="292" customFormat="1" ht="21" customHeight="1">
      <c r="A20" s="57"/>
      <c r="B20" s="57"/>
      <c r="C20" s="55" t="s">
        <v>154</v>
      </c>
      <c r="D20" s="42"/>
      <c r="E20" s="290">
        <v>7027600</v>
      </c>
      <c r="F20" s="290">
        <v>6555878</v>
      </c>
      <c r="G20" s="291">
        <v>6622305</v>
      </c>
      <c r="H20" s="282">
        <v>7386122</v>
      </c>
      <c r="I20" s="283">
        <f>0.0156*100</f>
        <v>1.5599999999999998</v>
      </c>
      <c r="J20" s="284"/>
    </row>
    <row r="21" spans="1:10" s="292" customFormat="1" ht="21" customHeight="1">
      <c r="A21" s="57"/>
      <c r="B21" s="57"/>
      <c r="C21" s="55" t="s">
        <v>155</v>
      </c>
      <c r="D21" s="42"/>
      <c r="E21" s="290">
        <v>30239809</v>
      </c>
      <c r="F21" s="290">
        <v>26379328</v>
      </c>
      <c r="G21" s="291">
        <v>26177755</v>
      </c>
      <c r="H21" s="282">
        <v>28332997</v>
      </c>
      <c r="I21" s="283">
        <f>0.06*100</f>
        <v>6</v>
      </c>
      <c r="J21" s="284"/>
    </row>
    <row r="22" spans="1:10" s="292" customFormat="1" ht="21" customHeight="1">
      <c r="A22" s="57"/>
      <c r="B22" s="57"/>
      <c r="C22" s="55" t="s">
        <v>156</v>
      </c>
      <c r="D22" s="42"/>
      <c r="E22" s="290">
        <v>1357142</v>
      </c>
      <c r="F22" s="290">
        <v>1500396</v>
      </c>
      <c r="G22" s="291">
        <v>1417336</v>
      </c>
      <c r="H22" s="282">
        <v>2108812</v>
      </c>
      <c r="I22" s="283">
        <f>0.0045*100</f>
        <v>0.44999999999999996</v>
      </c>
      <c r="J22" s="284"/>
    </row>
    <row r="23" spans="1:10" s="292" customFormat="1" ht="21" customHeight="1">
      <c r="A23" s="57"/>
      <c r="B23" s="57"/>
      <c r="C23" s="55" t="s">
        <v>88</v>
      </c>
      <c r="D23" s="42"/>
      <c r="E23" s="290">
        <v>144868999</v>
      </c>
      <c r="F23" s="293">
        <v>154241708</v>
      </c>
      <c r="G23" s="291">
        <v>156961322</v>
      </c>
      <c r="H23" s="282">
        <v>160186563</v>
      </c>
      <c r="I23" s="283">
        <f>0.3392*100</f>
        <v>33.92</v>
      </c>
      <c r="J23" s="284"/>
    </row>
    <row r="24" spans="1:9" s="292" customFormat="1" ht="7.5" customHeight="1">
      <c r="A24" s="57"/>
      <c r="B24" s="57"/>
      <c r="C24" s="55"/>
      <c r="D24" s="42"/>
      <c r="E24" s="294"/>
      <c r="G24" s="295"/>
      <c r="H24" s="288"/>
      <c r="I24" s="296"/>
    </row>
    <row r="25" spans="1:10" s="285" customFormat="1" ht="21" customHeight="1">
      <c r="A25" s="279"/>
      <c r="B25" s="619" t="s">
        <v>157</v>
      </c>
      <c r="C25" s="664"/>
      <c r="D25" s="45"/>
      <c r="E25" s="280">
        <v>3725420</v>
      </c>
      <c r="F25" s="280">
        <v>3111980</v>
      </c>
      <c r="G25" s="282">
        <v>2336650</v>
      </c>
      <c r="H25" s="282">
        <f>+SUM(H26:H31)</f>
        <v>2000557</v>
      </c>
      <c r="I25" s="283">
        <f>0.0042*100</f>
        <v>0.42</v>
      </c>
      <c r="J25" s="284"/>
    </row>
    <row r="26" spans="1:10" s="292" customFormat="1" ht="21" customHeight="1">
      <c r="A26" s="57"/>
      <c r="B26" s="57"/>
      <c r="C26" s="242" t="s">
        <v>158</v>
      </c>
      <c r="D26" s="42"/>
      <c r="E26" s="290">
        <v>906740</v>
      </c>
      <c r="F26" s="290">
        <v>919740</v>
      </c>
      <c r="G26" s="291">
        <v>947740</v>
      </c>
      <c r="H26" s="282">
        <v>973740</v>
      </c>
      <c r="I26" s="283">
        <f>0.0021*100</f>
        <v>0.21</v>
      </c>
      <c r="J26" s="284"/>
    </row>
    <row r="27" spans="1:10" s="292" customFormat="1" ht="21" customHeight="1">
      <c r="A27" s="57"/>
      <c r="B27" s="57"/>
      <c r="C27" s="55" t="s">
        <v>159</v>
      </c>
      <c r="D27" s="42"/>
      <c r="E27" s="290">
        <v>204083</v>
      </c>
      <c r="F27" s="290">
        <v>184614</v>
      </c>
      <c r="G27" s="291">
        <v>164991</v>
      </c>
      <c r="H27" s="282">
        <v>145211</v>
      </c>
      <c r="I27" s="283">
        <f>0.0003*100</f>
        <v>0.03</v>
      </c>
      <c r="J27" s="284"/>
    </row>
    <row r="28" spans="1:10" s="292" customFormat="1" ht="21" customHeight="1">
      <c r="A28" s="57"/>
      <c r="B28" s="57"/>
      <c r="C28" s="55" t="s">
        <v>160</v>
      </c>
      <c r="D28" s="42"/>
      <c r="E28" s="290">
        <v>787957</v>
      </c>
      <c r="F28" s="290">
        <v>807622</v>
      </c>
      <c r="G28" s="291">
        <v>571597</v>
      </c>
      <c r="H28" s="282">
        <v>508734</v>
      </c>
      <c r="I28" s="283">
        <f>0.0011*100</f>
        <v>0.11</v>
      </c>
      <c r="J28" s="284"/>
    </row>
    <row r="29" spans="1:10" s="292" customFormat="1" ht="21" customHeight="1">
      <c r="A29" s="57"/>
      <c r="B29" s="57"/>
      <c r="C29" s="55" t="s">
        <v>161</v>
      </c>
      <c r="D29" s="42"/>
      <c r="E29" s="290">
        <v>340254</v>
      </c>
      <c r="F29" s="290">
        <v>273235</v>
      </c>
      <c r="G29" s="291">
        <v>204225</v>
      </c>
      <c r="H29" s="282">
        <v>156471</v>
      </c>
      <c r="I29" s="283">
        <f>0.0003*100</f>
        <v>0.03</v>
      </c>
      <c r="J29" s="284"/>
    </row>
    <row r="30" spans="1:10" s="292" customFormat="1" ht="21" customHeight="1">
      <c r="A30" s="57"/>
      <c r="B30" s="57"/>
      <c r="C30" s="55" t="s">
        <v>162</v>
      </c>
      <c r="D30" s="42"/>
      <c r="E30" s="290">
        <v>413494</v>
      </c>
      <c r="F30" s="290">
        <v>226580</v>
      </c>
      <c r="G30" s="291">
        <v>127749</v>
      </c>
      <c r="H30" s="282">
        <v>42583</v>
      </c>
      <c r="I30" s="283">
        <f>0.0001*100</f>
        <v>0.01</v>
      </c>
      <c r="J30" s="284"/>
    </row>
    <row r="31" spans="1:10" s="292" customFormat="1" ht="21" customHeight="1">
      <c r="A31" s="57"/>
      <c r="B31" s="57"/>
      <c r="C31" s="55" t="s">
        <v>163</v>
      </c>
      <c r="D31" s="42"/>
      <c r="E31" s="290">
        <v>1072892</v>
      </c>
      <c r="F31" s="290">
        <v>700189</v>
      </c>
      <c r="G31" s="291">
        <v>320348</v>
      </c>
      <c r="H31" s="282">
        <v>173818</v>
      </c>
      <c r="I31" s="283">
        <f>0.0004*100</f>
        <v>0.04</v>
      </c>
      <c r="J31" s="284"/>
    </row>
    <row r="32" spans="1:10" s="292" customFormat="1" ht="21" customHeight="1">
      <c r="A32" s="57"/>
      <c r="B32" s="57"/>
      <c r="C32" s="55" t="s">
        <v>164</v>
      </c>
      <c r="D32" s="42"/>
      <c r="E32" s="290">
        <v>0</v>
      </c>
      <c r="F32" s="290">
        <v>0</v>
      </c>
      <c r="G32" s="291">
        <v>0</v>
      </c>
      <c r="H32" s="282">
        <v>0</v>
      </c>
      <c r="I32" s="283">
        <v>0</v>
      </c>
      <c r="J32" s="284"/>
    </row>
    <row r="33" spans="1:9" s="292" customFormat="1" ht="7.5" customHeight="1">
      <c r="A33" s="57"/>
      <c r="B33" s="57"/>
      <c r="C33" s="55"/>
      <c r="D33" s="42"/>
      <c r="E33" s="294"/>
      <c r="G33" s="295"/>
      <c r="H33" s="288"/>
      <c r="I33" s="296"/>
    </row>
    <row r="34" spans="1:10" s="285" customFormat="1" ht="21" customHeight="1">
      <c r="A34" s="297"/>
      <c r="B34" s="619" t="s">
        <v>56</v>
      </c>
      <c r="C34" s="619"/>
      <c r="D34" s="45"/>
      <c r="E34" s="280">
        <v>205445348</v>
      </c>
      <c r="F34" s="280">
        <v>197793134</v>
      </c>
      <c r="G34" s="282">
        <v>190981086</v>
      </c>
      <c r="H34" s="282">
        <f>+SUM(H35:H37)</f>
        <v>184797384</v>
      </c>
      <c r="I34" s="283">
        <f>0.3913*100</f>
        <v>39.129999999999995</v>
      </c>
      <c r="J34" s="284"/>
    </row>
    <row r="35" spans="1:10" s="292" customFormat="1" ht="21" customHeight="1">
      <c r="A35" s="57"/>
      <c r="B35" s="57"/>
      <c r="C35" s="55" t="s">
        <v>165</v>
      </c>
      <c r="D35" s="42"/>
      <c r="E35" s="290">
        <v>17359002</v>
      </c>
      <c r="F35" s="290">
        <v>16425775</v>
      </c>
      <c r="G35" s="291">
        <v>15371901</v>
      </c>
      <c r="H35" s="282">
        <v>14702033</v>
      </c>
      <c r="I35" s="283">
        <f>0.0311*100</f>
        <v>3.11</v>
      </c>
      <c r="J35" s="284"/>
    </row>
    <row r="36" spans="1:10" s="292" customFormat="1" ht="21" customHeight="1">
      <c r="A36" s="57"/>
      <c r="B36" s="57"/>
      <c r="C36" s="55" t="s">
        <v>166</v>
      </c>
      <c r="D36" s="42"/>
      <c r="E36" s="290">
        <v>24987687</v>
      </c>
      <c r="F36" s="290">
        <v>24757514</v>
      </c>
      <c r="G36" s="291">
        <v>24638671</v>
      </c>
      <c r="H36" s="282">
        <v>24463136</v>
      </c>
      <c r="I36" s="283">
        <f>0.0518*100</f>
        <v>5.18</v>
      </c>
      <c r="J36" s="284"/>
    </row>
    <row r="37" spans="1:10" s="292" customFormat="1" ht="21" customHeight="1">
      <c r="A37" s="57"/>
      <c r="B37" s="57"/>
      <c r="C37" s="55" t="s">
        <v>167</v>
      </c>
      <c r="D37" s="42"/>
      <c r="E37" s="290">
        <v>163098659</v>
      </c>
      <c r="F37" s="290">
        <v>156609845</v>
      </c>
      <c r="G37" s="291">
        <v>150970514</v>
      </c>
      <c r="H37" s="282">
        <v>145632215</v>
      </c>
      <c r="I37" s="283">
        <f>0.3083*100</f>
        <v>30.830000000000002</v>
      </c>
      <c r="J37" s="284"/>
    </row>
    <row r="38" spans="1:10" s="267" customFormat="1" ht="9" customHeight="1" thickBot="1">
      <c r="A38" s="57"/>
      <c r="B38" s="57"/>
      <c r="C38" s="55"/>
      <c r="D38" s="42"/>
      <c r="E38" s="298"/>
      <c r="F38" s="298"/>
      <c r="G38" s="298"/>
      <c r="H38" s="299"/>
      <c r="I38" s="300"/>
      <c r="J38" s="284"/>
    </row>
    <row r="39" spans="1:10" s="306" customFormat="1" ht="18" customHeight="1">
      <c r="A39" s="301" t="s">
        <v>168</v>
      </c>
      <c r="B39" s="301"/>
      <c r="C39" s="302"/>
      <c r="D39" s="302"/>
      <c r="E39" s="303"/>
      <c r="F39" s="303"/>
      <c r="G39" s="303"/>
      <c r="H39" s="304"/>
      <c r="I39" s="304"/>
      <c r="J39" s="305"/>
    </row>
    <row r="40" spans="1:10" s="306" customFormat="1" ht="18" customHeight="1">
      <c r="A40" s="307"/>
      <c r="B40" s="307"/>
      <c r="C40" s="308"/>
      <c r="D40" s="308"/>
      <c r="E40" s="309"/>
      <c r="F40" s="309"/>
      <c r="G40" s="309"/>
      <c r="H40" s="310"/>
      <c r="I40" s="310"/>
      <c r="J40" s="305"/>
    </row>
    <row r="41" spans="1:10" s="306" customFormat="1" ht="33" customHeight="1">
      <c r="A41" s="307"/>
      <c r="B41" s="307"/>
      <c r="C41" s="308"/>
      <c r="D41" s="308"/>
      <c r="E41" s="309"/>
      <c r="F41" s="309"/>
      <c r="G41" s="309"/>
      <c r="H41" s="310"/>
      <c r="I41" s="310"/>
      <c r="J41" s="305"/>
    </row>
    <row r="42" spans="1:10" s="267" customFormat="1" ht="24.75" customHeight="1">
      <c r="A42" s="311"/>
      <c r="B42" s="311"/>
      <c r="C42" s="312"/>
      <c r="D42" s="307"/>
      <c r="E42" s="311"/>
      <c r="F42" s="311"/>
      <c r="G42" s="311"/>
      <c r="H42" s="313"/>
      <c r="I42" s="313"/>
      <c r="J42" s="266"/>
    </row>
    <row r="43" spans="1:10" s="267" customFormat="1" ht="15" customHeight="1" thickBot="1">
      <c r="A43" s="268"/>
      <c r="B43" s="268"/>
      <c r="C43" s="268"/>
      <c r="D43" s="268"/>
      <c r="E43" s="269"/>
      <c r="F43" s="269"/>
      <c r="G43" s="269"/>
      <c r="H43" s="314"/>
      <c r="I43" s="315" t="s">
        <v>169</v>
      </c>
      <c r="J43" s="266"/>
    </row>
    <row r="44" spans="1:10" s="271" customFormat="1" ht="18" customHeight="1">
      <c r="A44" s="656" t="s">
        <v>136</v>
      </c>
      <c r="B44" s="656"/>
      <c r="C44" s="656"/>
      <c r="D44" s="657"/>
      <c r="E44" s="660" t="s">
        <v>170</v>
      </c>
      <c r="F44" s="660" t="s">
        <v>171</v>
      </c>
      <c r="G44" s="660" t="s">
        <v>172</v>
      </c>
      <c r="H44" s="662" t="s">
        <v>140</v>
      </c>
      <c r="I44" s="663"/>
      <c r="J44" s="266"/>
    </row>
    <row r="45" spans="1:10" s="271" customFormat="1" ht="24.75" customHeight="1">
      <c r="A45" s="658"/>
      <c r="B45" s="658"/>
      <c r="C45" s="658"/>
      <c r="D45" s="659"/>
      <c r="E45" s="661"/>
      <c r="F45" s="661"/>
      <c r="G45" s="661"/>
      <c r="H45" s="272" t="s">
        <v>141</v>
      </c>
      <c r="I45" s="273" t="s">
        <v>142</v>
      </c>
      <c r="J45" s="266"/>
    </row>
    <row r="46" spans="1:10" s="271" customFormat="1" ht="9" customHeight="1">
      <c r="A46" s="274"/>
      <c r="B46" s="274"/>
      <c r="C46" s="274"/>
      <c r="D46" s="275"/>
      <c r="E46" s="276"/>
      <c r="F46" s="276"/>
      <c r="G46" s="276"/>
      <c r="H46" s="277"/>
      <c r="I46" s="278"/>
      <c r="J46" s="266"/>
    </row>
    <row r="47" spans="1:10" s="285" customFormat="1" ht="21" customHeight="1">
      <c r="A47" s="297"/>
      <c r="B47" s="611" t="s">
        <v>173</v>
      </c>
      <c r="C47" s="664"/>
      <c r="D47" s="45"/>
      <c r="E47" s="280">
        <v>281469956</v>
      </c>
      <c r="F47" s="280">
        <v>280175462</v>
      </c>
      <c r="G47" s="282">
        <v>280545020</v>
      </c>
      <c r="H47" s="282">
        <f>+SUM(H48:H60)</f>
        <v>285518450</v>
      </c>
      <c r="I47" s="316">
        <f>1*100</f>
        <v>100</v>
      </c>
      <c r="J47" s="284"/>
    </row>
    <row r="48" spans="1:10" s="292" customFormat="1" ht="21" customHeight="1">
      <c r="A48" s="57"/>
      <c r="B48" s="57"/>
      <c r="C48" s="55" t="s">
        <v>174</v>
      </c>
      <c r="D48" s="42"/>
      <c r="E48" s="290">
        <v>45713596</v>
      </c>
      <c r="F48" s="290">
        <v>39914651</v>
      </c>
      <c r="G48" s="291">
        <v>33812394</v>
      </c>
      <c r="H48" s="282">
        <v>29258324</v>
      </c>
      <c r="I48" s="316">
        <f>0.102474372496769*100</f>
        <v>10.2474372496769</v>
      </c>
      <c r="J48" s="317"/>
    </row>
    <row r="49" spans="1:10" s="292" customFormat="1" ht="21" customHeight="1">
      <c r="A49" s="57"/>
      <c r="B49" s="57"/>
      <c r="C49" s="55" t="s">
        <v>175</v>
      </c>
      <c r="D49" s="42"/>
      <c r="E49" s="290">
        <v>14698811</v>
      </c>
      <c r="F49" s="290">
        <v>12600153</v>
      </c>
      <c r="G49" s="291">
        <v>10584190</v>
      </c>
      <c r="H49" s="282">
        <v>8610015</v>
      </c>
      <c r="I49" s="316">
        <f>0.0301557219857421*100</f>
        <v>3.01557219857421</v>
      </c>
      <c r="J49" s="317"/>
    </row>
    <row r="50" spans="1:10" s="292" customFormat="1" ht="21" customHeight="1">
      <c r="A50" s="57"/>
      <c r="B50" s="57"/>
      <c r="C50" s="55" t="s">
        <v>176</v>
      </c>
      <c r="D50" s="42"/>
      <c r="E50" s="290">
        <v>175946</v>
      </c>
      <c r="F50" s="290">
        <v>7300</v>
      </c>
      <c r="G50" s="291">
        <v>0</v>
      </c>
      <c r="H50" s="282">
        <v>0</v>
      </c>
      <c r="I50" s="316">
        <v>0</v>
      </c>
      <c r="J50" s="317"/>
    </row>
    <row r="51" spans="1:10" s="292" customFormat="1" ht="21" customHeight="1">
      <c r="A51" s="57"/>
      <c r="B51" s="57"/>
      <c r="C51" s="55" t="s">
        <v>177</v>
      </c>
      <c r="D51" s="42"/>
      <c r="E51" s="290">
        <v>9445038</v>
      </c>
      <c r="F51" s="290">
        <v>11008347</v>
      </c>
      <c r="G51" s="291">
        <v>11835324</v>
      </c>
      <c r="H51" s="282">
        <v>12669157</v>
      </c>
      <c r="I51" s="316">
        <f>0.0443724634957916*100</f>
        <v>4.43724634957916</v>
      </c>
      <c r="J51" s="317"/>
    </row>
    <row r="52" spans="1:10" s="292" customFormat="1" ht="21" customHeight="1">
      <c r="A52" s="57"/>
      <c r="B52" s="57"/>
      <c r="C52" s="77" t="s">
        <v>178</v>
      </c>
      <c r="D52" s="42"/>
      <c r="E52" s="290">
        <v>1196578</v>
      </c>
      <c r="F52" s="290">
        <v>1624256</v>
      </c>
      <c r="G52" s="291">
        <v>1789424</v>
      </c>
      <c r="H52" s="282">
        <v>1944898</v>
      </c>
      <c r="I52" s="316">
        <f>0.00681181198623066*100</f>
        <v>0.6811811986230659</v>
      </c>
      <c r="J52" s="317"/>
    </row>
    <row r="53" spans="1:10" s="292" customFormat="1" ht="21" customHeight="1">
      <c r="A53" s="57"/>
      <c r="B53" s="57"/>
      <c r="C53" s="55" t="s">
        <v>179</v>
      </c>
      <c r="D53" s="42"/>
      <c r="E53" s="290">
        <v>458641</v>
      </c>
      <c r="F53" s="290">
        <v>457202</v>
      </c>
      <c r="G53" s="291">
        <v>428238</v>
      </c>
      <c r="H53" s="282">
        <v>327982</v>
      </c>
      <c r="I53" s="316">
        <f>0.00114872436439747*100</f>
        <v>0.114872436439747</v>
      </c>
      <c r="J53" s="317"/>
    </row>
    <row r="54" spans="1:10" s="292" customFormat="1" ht="21" customHeight="1">
      <c r="A54" s="57"/>
      <c r="B54" s="57"/>
      <c r="C54" s="55" t="s">
        <v>180</v>
      </c>
      <c r="D54" s="42"/>
      <c r="E54" s="290">
        <v>97837244</v>
      </c>
      <c r="F54" s="290">
        <v>93007694</v>
      </c>
      <c r="G54" s="291">
        <v>95875881</v>
      </c>
      <c r="H54" s="282">
        <v>95729453</v>
      </c>
      <c r="I54" s="316">
        <f>0.335282896779525*100</f>
        <v>33.5282896779525</v>
      </c>
      <c r="J54" s="317"/>
    </row>
    <row r="55" spans="1:10" s="292" customFormat="1" ht="21" customHeight="1">
      <c r="A55" s="57"/>
      <c r="B55" s="57"/>
      <c r="C55" s="55" t="s">
        <v>181</v>
      </c>
      <c r="D55" s="42"/>
      <c r="E55" s="290">
        <v>181763</v>
      </c>
      <c r="F55" s="290">
        <v>83520</v>
      </c>
      <c r="G55" s="291">
        <v>23972</v>
      </c>
      <c r="H55" s="282">
        <v>0</v>
      </c>
      <c r="I55" s="316">
        <v>0</v>
      </c>
      <c r="J55" s="317"/>
    </row>
    <row r="56" spans="1:10" s="292" customFormat="1" ht="21" customHeight="1">
      <c r="A56" s="57"/>
      <c r="B56" s="57"/>
      <c r="C56" s="109" t="s">
        <v>182</v>
      </c>
      <c r="D56" s="42"/>
      <c r="E56" s="290">
        <v>0</v>
      </c>
      <c r="F56" s="290">
        <v>0</v>
      </c>
      <c r="G56" s="291">
        <v>0</v>
      </c>
      <c r="H56" s="282">
        <v>0</v>
      </c>
      <c r="I56" s="316">
        <v>0</v>
      </c>
      <c r="J56" s="317"/>
    </row>
    <row r="57" spans="1:10" s="292" customFormat="1" ht="21" customHeight="1">
      <c r="A57" s="57"/>
      <c r="B57" s="57"/>
      <c r="C57" s="318" t="s">
        <v>183</v>
      </c>
      <c r="D57" s="42"/>
      <c r="E57" s="290">
        <v>0</v>
      </c>
      <c r="F57" s="290">
        <v>0</v>
      </c>
      <c r="G57" s="291">
        <v>0</v>
      </c>
      <c r="H57" s="282">
        <v>0</v>
      </c>
      <c r="I57" s="316">
        <v>0</v>
      </c>
      <c r="J57" s="317"/>
    </row>
    <row r="58" spans="1:10" s="292" customFormat="1" ht="21" customHeight="1">
      <c r="A58" s="57"/>
      <c r="B58" s="57"/>
      <c r="C58" s="55" t="s">
        <v>184</v>
      </c>
      <c r="D58" s="42"/>
      <c r="E58" s="290">
        <v>460650</v>
      </c>
      <c r="F58" s="290">
        <v>286342</v>
      </c>
      <c r="G58" s="291">
        <v>145292</v>
      </c>
      <c r="H58" s="282">
        <v>40008</v>
      </c>
      <c r="I58" s="316">
        <f>0.000140124044523217*100</f>
        <v>0.0140124044523217</v>
      </c>
      <c r="J58" s="317"/>
    </row>
    <row r="59" spans="1:10" s="292" customFormat="1" ht="21" customHeight="1">
      <c r="A59" s="57"/>
      <c r="B59" s="57"/>
      <c r="C59" s="55" t="s">
        <v>185</v>
      </c>
      <c r="D59" s="42"/>
      <c r="E59" s="290">
        <v>1301689</v>
      </c>
      <c r="F59" s="290">
        <v>1185997</v>
      </c>
      <c r="G59" s="291">
        <v>1050305</v>
      </c>
      <c r="H59" s="282">
        <v>938613</v>
      </c>
      <c r="I59" s="316">
        <f>0.00328739876529871*100</f>
        <v>0.32873987652987097</v>
      </c>
      <c r="J59" s="317"/>
    </row>
    <row r="60" spans="1:10" s="292" customFormat="1" ht="21" customHeight="1">
      <c r="A60" s="57"/>
      <c r="B60" s="57"/>
      <c r="C60" s="55" t="s">
        <v>186</v>
      </c>
      <c r="D60" s="42"/>
      <c r="E60" s="290">
        <v>110000000</v>
      </c>
      <c r="F60" s="290">
        <v>120000000</v>
      </c>
      <c r="G60" s="291">
        <v>125000000</v>
      </c>
      <c r="H60" s="282">
        <v>136000000</v>
      </c>
      <c r="I60" s="316">
        <f>0.476326486081723*100</f>
        <v>47.6326486081723</v>
      </c>
      <c r="J60" s="317"/>
    </row>
    <row r="61" spans="1:10" s="292" customFormat="1" ht="9" customHeight="1" thickBot="1">
      <c r="A61" s="319"/>
      <c r="B61" s="319"/>
      <c r="C61" s="320"/>
      <c r="D61" s="321"/>
      <c r="E61" s="322"/>
      <c r="F61" s="322"/>
      <c r="G61" s="322"/>
      <c r="H61" s="322"/>
      <c r="I61" s="323"/>
      <c r="J61" s="324"/>
    </row>
    <row r="62" spans="1:10" s="306" customFormat="1" ht="18" customHeight="1">
      <c r="A62" s="307"/>
      <c r="B62" s="307"/>
      <c r="C62" s="308"/>
      <c r="D62" s="325"/>
      <c r="E62" s="326"/>
      <c r="F62" s="326"/>
      <c r="G62" s="326"/>
      <c r="H62" s="326"/>
      <c r="I62" s="326"/>
      <c r="J62" s="305"/>
    </row>
    <row r="63" spans="1:10" ht="10.5">
      <c r="A63" s="327"/>
      <c r="B63" s="327"/>
      <c r="C63" s="328"/>
      <c r="D63" s="327"/>
      <c r="E63" s="263"/>
      <c r="H63" s="263"/>
      <c r="I63" s="263"/>
      <c r="J63" s="329"/>
    </row>
    <row r="64" spans="1:10" ht="10.5">
      <c r="A64" s="327"/>
      <c r="B64" s="327"/>
      <c r="C64" s="328"/>
      <c r="D64" s="327"/>
      <c r="E64" s="263"/>
      <c r="H64" s="263"/>
      <c r="I64" s="263"/>
      <c r="J64" s="329"/>
    </row>
    <row r="65" spans="1:10" ht="10.5">
      <c r="A65" s="327"/>
      <c r="B65" s="327"/>
      <c r="C65" s="328"/>
      <c r="D65" s="327"/>
      <c r="E65" s="263"/>
      <c r="H65" s="263"/>
      <c r="I65" s="263"/>
      <c r="J65" s="329"/>
    </row>
    <row r="66" spans="1:10" ht="10.5">
      <c r="A66" s="327"/>
      <c r="B66" s="327"/>
      <c r="C66" s="328"/>
      <c r="D66" s="327"/>
      <c r="E66" s="263"/>
      <c r="H66" s="263"/>
      <c r="I66" s="263"/>
      <c r="J66" s="329"/>
    </row>
  </sheetData>
  <sheetProtection/>
  <mergeCells count="16">
    <mergeCell ref="F44:F45"/>
    <mergeCell ref="G44:G45"/>
    <mergeCell ref="H44:I44"/>
    <mergeCell ref="B47:C47"/>
    <mergeCell ref="B7:C7"/>
    <mergeCell ref="B9:C9"/>
    <mergeCell ref="B25:C25"/>
    <mergeCell ref="B34:C34"/>
    <mergeCell ref="A44:D45"/>
    <mergeCell ref="E44:E45"/>
    <mergeCell ref="A2:I2"/>
    <mergeCell ref="A4:D5"/>
    <mergeCell ref="E4:E5"/>
    <mergeCell ref="F4:F5"/>
    <mergeCell ref="G4:G5"/>
    <mergeCell ref="H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1.25" style="348" customWidth="1"/>
    <col min="2" max="2" width="1.625" style="348" customWidth="1"/>
    <col min="3" max="3" width="10.75390625" style="348" customWidth="1"/>
    <col min="4" max="4" width="13.50390625" style="398" customWidth="1"/>
    <col min="5" max="5" width="1.25" style="348" customWidth="1"/>
    <col min="6" max="10" width="12.375" style="364" customWidth="1"/>
    <col min="11" max="11" width="16.125" style="334" bestFit="1" customWidth="1"/>
    <col min="12" max="16384" width="11.00390625" style="335" customWidth="1"/>
  </cols>
  <sheetData>
    <row r="1" spans="1:10" ht="33" customHeight="1">
      <c r="A1" s="665"/>
      <c r="B1" s="665"/>
      <c r="C1" s="665"/>
      <c r="D1" s="665"/>
      <c r="E1" s="331"/>
      <c r="F1" s="332"/>
      <c r="G1" s="332"/>
      <c r="H1" s="332"/>
      <c r="I1" s="333"/>
      <c r="J1" s="333"/>
    </row>
    <row r="2" spans="1:10" ht="24.75" customHeight="1">
      <c r="A2" s="666" t="s">
        <v>187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5" customHeight="1" thickBot="1">
      <c r="A3" s="336"/>
      <c r="B3" s="336"/>
      <c r="C3" s="336"/>
      <c r="D3" s="336"/>
      <c r="E3" s="336"/>
      <c r="F3" s="337"/>
      <c r="G3" s="337"/>
      <c r="H3" s="337"/>
      <c r="I3" s="338"/>
      <c r="J3" s="338"/>
    </row>
    <row r="4" spans="1:10" ht="21.75" customHeight="1">
      <c r="A4" s="339" t="s">
        <v>188</v>
      </c>
      <c r="B4" s="339"/>
      <c r="C4" s="339"/>
      <c r="D4" s="339"/>
      <c r="E4" s="340"/>
      <c r="F4" s="341" t="s">
        <v>189</v>
      </c>
      <c r="G4" s="341" t="s">
        <v>137</v>
      </c>
      <c r="H4" s="341" t="s">
        <v>138</v>
      </c>
      <c r="I4" s="341" t="s">
        <v>139</v>
      </c>
      <c r="J4" s="342" t="s">
        <v>190</v>
      </c>
    </row>
    <row r="5" spans="1:10" ht="6" customHeight="1">
      <c r="A5" s="343"/>
      <c r="B5" s="343"/>
      <c r="C5" s="343"/>
      <c r="D5" s="343"/>
      <c r="E5" s="344"/>
      <c r="F5" s="345"/>
      <c r="G5" s="346"/>
      <c r="H5" s="346"/>
      <c r="I5" s="346"/>
      <c r="J5" s="347"/>
    </row>
    <row r="6" spans="2:10" ht="16.5" customHeight="1">
      <c r="B6" s="638" t="s">
        <v>191</v>
      </c>
      <c r="C6" s="638"/>
      <c r="D6" s="98" t="s">
        <v>192</v>
      </c>
      <c r="E6" s="91"/>
      <c r="F6" s="349"/>
      <c r="G6" s="104"/>
      <c r="H6" s="104"/>
      <c r="I6" s="104"/>
      <c r="J6" s="350"/>
    </row>
    <row r="7" spans="1:10" ht="16.5" customHeight="1">
      <c r="A7" s="234"/>
      <c r="B7" s="99"/>
      <c r="C7" s="667" t="s">
        <v>193</v>
      </c>
      <c r="D7" s="667"/>
      <c r="E7" s="91"/>
      <c r="F7" s="351">
        <v>2182303</v>
      </c>
      <c r="G7" s="351">
        <v>2272754</v>
      </c>
      <c r="H7" s="351">
        <v>2298315</v>
      </c>
      <c r="I7" s="351">
        <v>2343621</v>
      </c>
      <c r="J7" s="352">
        <v>2380318</v>
      </c>
    </row>
    <row r="8" spans="1:10" ht="16.5" customHeight="1">
      <c r="A8" s="234"/>
      <c r="B8" s="99"/>
      <c r="C8" s="639" t="s">
        <v>194</v>
      </c>
      <c r="D8" s="639"/>
      <c r="E8" s="91"/>
      <c r="F8" s="351">
        <v>11008593</v>
      </c>
      <c r="G8" s="351">
        <v>11157661</v>
      </c>
      <c r="H8" s="351">
        <v>11193555</v>
      </c>
      <c r="I8" s="351">
        <v>11217935</v>
      </c>
      <c r="J8" s="352">
        <v>11103386</v>
      </c>
    </row>
    <row r="9" spans="1:10" ht="16.5" customHeight="1">
      <c r="A9" s="234"/>
      <c r="B9" s="99"/>
      <c r="C9" s="639" t="s">
        <v>195</v>
      </c>
      <c r="D9" s="639"/>
      <c r="E9" s="91"/>
      <c r="F9" s="351">
        <v>789698</v>
      </c>
      <c r="G9" s="351">
        <v>634022</v>
      </c>
      <c r="H9" s="351">
        <v>633760</v>
      </c>
      <c r="I9" s="351">
        <v>633760</v>
      </c>
      <c r="J9" s="352">
        <v>633756</v>
      </c>
    </row>
    <row r="10" spans="1:10" ht="16.5" customHeight="1">
      <c r="A10" s="234"/>
      <c r="B10" s="99"/>
      <c r="C10" s="639" t="s">
        <v>196</v>
      </c>
      <c r="D10" s="639"/>
      <c r="E10" s="91"/>
      <c r="F10" s="351">
        <v>9309417</v>
      </c>
      <c r="G10" s="351">
        <v>9196078</v>
      </c>
      <c r="H10" s="351">
        <v>8807983</v>
      </c>
      <c r="I10" s="351">
        <v>8650301</v>
      </c>
      <c r="J10" s="352">
        <v>8790136</v>
      </c>
    </row>
    <row r="11" spans="1:10" ht="16.5" customHeight="1">
      <c r="A11" s="241"/>
      <c r="B11" s="100"/>
      <c r="C11" s="639" t="s">
        <v>197</v>
      </c>
      <c r="D11" s="639"/>
      <c r="E11" s="91"/>
      <c r="F11" s="351">
        <v>959291</v>
      </c>
      <c r="G11" s="351">
        <v>988675</v>
      </c>
      <c r="H11" s="351">
        <v>984683</v>
      </c>
      <c r="I11" s="291">
        <v>1008852</v>
      </c>
      <c r="J11" s="352">
        <v>946268.76</v>
      </c>
    </row>
    <row r="12" spans="1:11" s="358" customFormat="1" ht="16.5" customHeight="1">
      <c r="A12" s="353"/>
      <c r="B12" s="354"/>
      <c r="C12" s="642" t="s">
        <v>198</v>
      </c>
      <c r="D12" s="642"/>
      <c r="E12" s="95"/>
      <c r="F12" s="355">
        <v>24249300</v>
      </c>
      <c r="G12" s="355">
        <v>24249190</v>
      </c>
      <c r="H12" s="355">
        <v>23918296</v>
      </c>
      <c r="I12" s="355">
        <v>23854469</v>
      </c>
      <c r="J12" s="356">
        <v>23853865</v>
      </c>
      <c r="K12" s="357"/>
    </row>
    <row r="13" spans="1:10" ht="6" customHeight="1">
      <c r="A13" s="359"/>
      <c r="B13" s="100"/>
      <c r="C13" s="100"/>
      <c r="D13" s="100"/>
      <c r="E13" s="360"/>
      <c r="F13" s="361"/>
      <c r="G13" s="361"/>
      <c r="H13" s="361"/>
      <c r="I13" s="361"/>
      <c r="J13" s="362"/>
    </row>
    <row r="14" spans="2:10" ht="16.5" customHeight="1">
      <c r="B14" s="642" t="s">
        <v>199</v>
      </c>
      <c r="C14" s="642"/>
      <c r="D14" s="98" t="s">
        <v>192</v>
      </c>
      <c r="E14" s="91"/>
      <c r="F14" s="104"/>
      <c r="G14" s="104"/>
      <c r="H14" s="104"/>
      <c r="I14" s="104"/>
      <c r="J14" s="362"/>
    </row>
    <row r="15" spans="2:10" ht="16.5" customHeight="1">
      <c r="B15" s="100"/>
      <c r="C15" s="667" t="s">
        <v>193</v>
      </c>
      <c r="D15" s="667"/>
      <c r="E15" s="91"/>
      <c r="F15" s="351">
        <v>255697</v>
      </c>
      <c r="G15" s="351">
        <v>256877</v>
      </c>
      <c r="H15" s="351">
        <v>255075</v>
      </c>
      <c r="I15" s="351">
        <v>250196</v>
      </c>
      <c r="J15" s="352">
        <v>249894</v>
      </c>
    </row>
    <row r="16" spans="2:10" ht="16.5" customHeight="1">
      <c r="B16" s="100"/>
      <c r="C16" s="639" t="s">
        <v>194</v>
      </c>
      <c r="D16" s="639"/>
      <c r="E16" s="91"/>
      <c r="F16" s="351">
        <v>2193252</v>
      </c>
      <c r="G16" s="351">
        <v>2171977</v>
      </c>
      <c r="H16" s="351">
        <v>2165462</v>
      </c>
      <c r="I16" s="351">
        <v>2168981</v>
      </c>
      <c r="J16" s="352">
        <v>2173000</v>
      </c>
    </row>
    <row r="17" spans="2:10" ht="16.5" customHeight="1">
      <c r="B17" s="100"/>
      <c r="C17" s="639" t="s">
        <v>195</v>
      </c>
      <c r="D17" s="639"/>
      <c r="E17" s="91"/>
      <c r="F17" s="351">
        <v>68</v>
      </c>
      <c r="G17" s="351">
        <v>68</v>
      </c>
      <c r="H17" s="351">
        <v>58</v>
      </c>
      <c r="I17" s="351">
        <v>58</v>
      </c>
      <c r="J17" s="352">
        <v>58</v>
      </c>
    </row>
    <row r="18" spans="2:10" ht="16.5" customHeight="1">
      <c r="B18" s="100"/>
      <c r="C18" s="639" t="s">
        <v>196</v>
      </c>
      <c r="D18" s="639"/>
      <c r="E18" s="91"/>
      <c r="F18" s="351">
        <v>144121</v>
      </c>
      <c r="G18" s="351">
        <v>164048</v>
      </c>
      <c r="H18" s="351">
        <v>149730</v>
      </c>
      <c r="I18" s="351">
        <v>149057</v>
      </c>
      <c r="J18" s="352">
        <v>148409</v>
      </c>
    </row>
    <row r="19" spans="2:10" ht="16.5" customHeight="1">
      <c r="B19" s="100"/>
      <c r="C19" s="639" t="s">
        <v>197</v>
      </c>
      <c r="D19" s="639"/>
      <c r="E19" s="91"/>
      <c r="F19" s="351">
        <v>259981</v>
      </c>
      <c r="G19" s="351">
        <v>260570</v>
      </c>
      <c r="H19" s="351">
        <v>260266</v>
      </c>
      <c r="I19" s="291">
        <v>259954</v>
      </c>
      <c r="J19" s="352">
        <v>237305.26</v>
      </c>
    </row>
    <row r="20" spans="2:10" ht="16.5" customHeight="1">
      <c r="B20" s="354"/>
      <c r="C20" s="642" t="s">
        <v>198</v>
      </c>
      <c r="D20" s="642"/>
      <c r="E20" s="360"/>
      <c r="F20" s="355">
        <v>2853119</v>
      </c>
      <c r="G20" s="355">
        <v>2853540</v>
      </c>
      <c r="H20" s="355">
        <v>2830591</v>
      </c>
      <c r="I20" s="355">
        <v>2828246</v>
      </c>
      <c r="J20" s="352">
        <v>2808666</v>
      </c>
    </row>
    <row r="21" spans="2:9" ht="6" customHeight="1">
      <c r="B21" s="354"/>
      <c r="C21" s="354"/>
      <c r="D21" s="354"/>
      <c r="E21" s="360"/>
      <c r="F21" s="363"/>
      <c r="G21" s="361"/>
      <c r="H21" s="361"/>
      <c r="I21" s="361"/>
    </row>
    <row r="22" spans="2:9" ht="16.5" customHeight="1">
      <c r="B22" s="642" t="s">
        <v>200</v>
      </c>
      <c r="C22" s="642"/>
      <c r="D22" s="98" t="s">
        <v>201</v>
      </c>
      <c r="E22" s="91"/>
      <c r="F22" s="365"/>
      <c r="G22" s="365"/>
      <c r="H22" s="365"/>
      <c r="I22" s="365"/>
    </row>
    <row r="23" spans="1:10" ht="24" customHeight="1">
      <c r="A23" s="241"/>
      <c r="B23" s="100"/>
      <c r="C23" s="668" t="s">
        <v>202</v>
      </c>
      <c r="D23" s="669"/>
      <c r="E23" s="91"/>
      <c r="F23" s="351">
        <v>20000</v>
      </c>
      <c r="G23" s="351">
        <v>20000</v>
      </c>
      <c r="H23" s="351">
        <v>10000</v>
      </c>
      <c r="I23" s="351">
        <v>10000</v>
      </c>
      <c r="J23" s="352">
        <v>10000</v>
      </c>
    </row>
    <row r="24" spans="1:10" ht="16.5" customHeight="1">
      <c r="A24" s="241"/>
      <c r="B24" s="100"/>
      <c r="C24" s="639" t="s">
        <v>203</v>
      </c>
      <c r="D24" s="639"/>
      <c r="E24" s="91"/>
      <c r="F24" s="351">
        <v>774184</v>
      </c>
      <c r="G24" s="351">
        <v>774913.643</v>
      </c>
      <c r="H24" s="351">
        <v>775305</v>
      </c>
      <c r="I24" s="351">
        <v>775347</v>
      </c>
      <c r="J24" s="352">
        <v>775355</v>
      </c>
    </row>
    <row r="25" spans="1:10" ht="16.5" customHeight="1">
      <c r="A25" s="241"/>
      <c r="B25" s="100"/>
      <c r="C25" s="639" t="s">
        <v>204</v>
      </c>
      <c r="D25" s="639"/>
      <c r="E25" s="91"/>
      <c r="F25" s="351">
        <v>2901029</v>
      </c>
      <c r="G25" s="351">
        <v>3999324.211</v>
      </c>
      <c r="H25" s="351">
        <v>3063058</v>
      </c>
      <c r="I25" s="351">
        <v>1597155</v>
      </c>
      <c r="J25" s="352">
        <v>341694</v>
      </c>
    </row>
    <row r="26" spans="1:10" ht="16.5" customHeight="1">
      <c r="A26" s="241"/>
      <c r="B26" s="100"/>
      <c r="C26" s="639" t="s">
        <v>205</v>
      </c>
      <c r="D26" s="639"/>
      <c r="E26" s="91"/>
      <c r="F26" s="351">
        <v>0</v>
      </c>
      <c r="G26" s="351">
        <v>0</v>
      </c>
      <c r="H26" s="351">
        <v>0</v>
      </c>
      <c r="I26" s="351">
        <v>0</v>
      </c>
      <c r="J26" s="352">
        <v>0</v>
      </c>
    </row>
    <row r="27" spans="1:10" ht="16.5" customHeight="1">
      <c r="A27" s="241"/>
      <c r="B27" s="100"/>
      <c r="C27" s="667" t="s">
        <v>206</v>
      </c>
      <c r="D27" s="667"/>
      <c r="E27" s="91"/>
      <c r="F27" s="351">
        <v>245735</v>
      </c>
      <c r="G27" s="351">
        <v>245735.348</v>
      </c>
      <c r="H27" s="351">
        <v>245735</v>
      </c>
      <c r="I27" s="351">
        <v>245735</v>
      </c>
      <c r="J27" s="352">
        <v>245735</v>
      </c>
    </row>
    <row r="28" spans="1:10" ht="24" customHeight="1">
      <c r="A28" s="241"/>
      <c r="B28" s="100"/>
      <c r="C28" s="670" t="s">
        <v>207</v>
      </c>
      <c r="D28" s="667"/>
      <c r="E28" s="91"/>
      <c r="F28" s="351">
        <v>3764</v>
      </c>
      <c r="G28" s="351">
        <v>3253</v>
      </c>
      <c r="H28" s="351">
        <v>2712</v>
      </c>
      <c r="I28" s="351">
        <v>2713</v>
      </c>
      <c r="J28" s="352">
        <v>2147</v>
      </c>
    </row>
    <row r="29" spans="1:10" ht="16.5" customHeight="1">
      <c r="A29" s="241"/>
      <c r="B29" s="100"/>
      <c r="C29" s="639" t="s">
        <v>208</v>
      </c>
      <c r="D29" s="639"/>
      <c r="E29" s="91"/>
      <c r="F29" s="351">
        <v>598653</v>
      </c>
      <c r="G29" s="351">
        <v>0</v>
      </c>
      <c r="H29" s="351">
        <v>0</v>
      </c>
      <c r="I29" s="351">
        <v>0</v>
      </c>
      <c r="J29" s="352">
        <v>0</v>
      </c>
    </row>
    <row r="30" spans="1:10" ht="16.5" customHeight="1">
      <c r="A30" s="241"/>
      <c r="B30" s="100"/>
      <c r="C30" s="671" t="s">
        <v>209</v>
      </c>
      <c r="D30" s="671"/>
      <c r="E30" s="91"/>
      <c r="F30" s="351">
        <v>301541</v>
      </c>
      <c r="G30" s="351">
        <v>240144.356</v>
      </c>
      <c r="H30" s="351">
        <v>267026</v>
      </c>
      <c r="I30" s="351">
        <v>20601</v>
      </c>
      <c r="J30" s="352">
        <v>140625</v>
      </c>
    </row>
    <row r="31" spans="1:10" ht="16.5" customHeight="1">
      <c r="A31" s="241"/>
      <c r="B31" s="100"/>
      <c r="C31" s="667" t="s">
        <v>210</v>
      </c>
      <c r="D31" s="667"/>
      <c r="E31" s="91"/>
      <c r="F31" s="351">
        <v>4280</v>
      </c>
      <c r="G31" s="351">
        <v>4203.778</v>
      </c>
      <c r="H31" s="351">
        <v>4152</v>
      </c>
      <c r="I31" s="351">
        <v>3899</v>
      </c>
      <c r="J31" s="352">
        <v>3782</v>
      </c>
    </row>
    <row r="32" spans="1:10" ht="16.5" customHeight="1">
      <c r="A32" s="241"/>
      <c r="B32" s="100"/>
      <c r="C32" s="639" t="s">
        <v>211</v>
      </c>
      <c r="D32" s="639"/>
      <c r="E32" s="91"/>
      <c r="F32" s="351">
        <v>15168731</v>
      </c>
      <c r="G32" s="351">
        <v>15200116.505</v>
      </c>
      <c r="H32" s="351">
        <v>15224667</v>
      </c>
      <c r="I32" s="351">
        <v>15245916</v>
      </c>
      <c r="J32" s="352">
        <v>11823925</v>
      </c>
    </row>
    <row r="33" spans="1:10" ht="16.5" customHeight="1">
      <c r="A33" s="241"/>
      <c r="B33" s="100"/>
      <c r="C33" s="639" t="s">
        <v>212</v>
      </c>
      <c r="D33" s="639"/>
      <c r="E33" s="91"/>
      <c r="F33" s="351">
        <v>23371848</v>
      </c>
      <c r="G33" s="351">
        <v>23450569.207</v>
      </c>
      <c r="H33" s="351">
        <v>24531025</v>
      </c>
      <c r="I33" s="351">
        <v>26510383</v>
      </c>
      <c r="J33" s="352">
        <v>6134660</v>
      </c>
    </row>
    <row r="34" spans="1:10" ht="16.5" customHeight="1">
      <c r="A34" s="234"/>
      <c r="B34" s="99"/>
      <c r="C34" s="667" t="s">
        <v>213</v>
      </c>
      <c r="D34" s="667"/>
      <c r="E34" s="91"/>
      <c r="F34" s="351">
        <v>65728</v>
      </c>
      <c r="G34" s="351">
        <v>65738.61</v>
      </c>
      <c r="H34" s="351">
        <v>0</v>
      </c>
      <c r="I34" s="351">
        <v>0</v>
      </c>
      <c r="J34" s="352">
        <v>0</v>
      </c>
    </row>
    <row r="35" spans="1:10" ht="24" customHeight="1">
      <c r="A35" s="241"/>
      <c r="B35" s="100"/>
      <c r="C35" s="670" t="s">
        <v>214</v>
      </c>
      <c r="D35" s="667"/>
      <c r="E35" s="91"/>
      <c r="F35" s="351">
        <v>42115</v>
      </c>
      <c r="G35" s="351">
        <v>42121</v>
      </c>
      <c r="H35" s="351">
        <v>12158</v>
      </c>
      <c r="I35" s="351">
        <v>0</v>
      </c>
      <c r="J35" s="352">
        <v>0</v>
      </c>
    </row>
    <row r="36" spans="1:10" ht="16.5" customHeight="1">
      <c r="A36" s="241"/>
      <c r="B36" s="100"/>
      <c r="C36" s="667" t="s">
        <v>215</v>
      </c>
      <c r="D36" s="667"/>
      <c r="E36" s="91"/>
      <c r="F36" s="351">
        <v>181577</v>
      </c>
      <c r="G36" s="351">
        <v>343125.482</v>
      </c>
      <c r="H36" s="351">
        <v>376163</v>
      </c>
      <c r="I36" s="351">
        <v>404390</v>
      </c>
      <c r="J36" s="352">
        <v>274085</v>
      </c>
    </row>
    <row r="37" spans="1:10" ht="16.5" customHeight="1">
      <c r="A37" s="241"/>
      <c r="B37" s="100"/>
      <c r="C37" s="667" t="s">
        <v>216</v>
      </c>
      <c r="D37" s="667"/>
      <c r="E37" s="91"/>
      <c r="F37" s="351">
        <v>3361897</v>
      </c>
      <c r="G37" s="351">
        <v>2861897.021</v>
      </c>
      <c r="H37" s="351">
        <v>2406984</v>
      </c>
      <c r="I37" s="351">
        <v>2006109</v>
      </c>
      <c r="J37" s="352">
        <v>1585234</v>
      </c>
    </row>
    <row r="38" spans="1:10" ht="16.5" customHeight="1">
      <c r="A38" s="241"/>
      <c r="B38" s="100"/>
      <c r="C38" s="639" t="s">
        <v>217</v>
      </c>
      <c r="D38" s="639"/>
      <c r="E38" s="91"/>
      <c r="F38" s="351">
        <v>358430</v>
      </c>
      <c r="G38" s="351">
        <v>1266783.972</v>
      </c>
      <c r="H38" s="351">
        <v>1546163</v>
      </c>
      <c r="I38" s="351">
        <v>1554618</v>
      </c>
      <c r="J38" s="352">
        <v>1032021</v>
      </c>
    </row>
    <row r="39" spans="1:10" ht="16.5" customHeight="1">
      <c r="A39" s="241"/>
      <c r="B39" s="100"/>
      <c r="C39" s="667" t="s">
        <v>218</v>
      </c>
      <c r="D39" s="667"/>
      <c r="E39" s="91"/>
      <c r="F39" s="351">
        <v>516909</v>
      </c>
      <c r="G39" s="351">
        <v>587604.363</v>
      </c>
      <c r="H39" s="351">
        <v>588009</v>
      </c>
      <c r="I39" s="351">
        <v>1088201</v>
      </c>
      <c r="J39" s="352">
        <v>686245</v>
      </c>
    </row>
    <row r="40" spans="1:10" ht="16.5" customHeight="1">
      <c r="A40" s="241"/>
      <c r="B40" s="100"/>
      <c r="C40" s="667" t="s">
        <v>219</v>
      </c>
      <c r="D40" s="667"/>
      <c r="E40" s="91"/>
      <c r="F40" s="351">
        <v>125337</v>
      </c>
      <c r="G40" s="351">
        <v>145575.931</v>
      </c>
      <c r="H40" s="351">
        <v>171204</v>
      </c>
      <c r="I40" s="351">
        <v>195346</v>
      </c>
      <c r="J40" s="352">
        <v>71344</v>
      </c>
    </row>
    <row r="41" spans="1:10" ht="16.5" customHeight="1">
      <c r="A41" s="241"/>
      <c r="B41" s="100"/>
      <c r="C41" s="639" t="s">
        <v>220</v>
      </c>
      <c r="D41" s="639"/>
      <c r="E41" s="91"/>
      <c r="F41" s="351">
        <v>158695</v>
      </c>
      <c r="G41" s="351">
        <v>282075.562</v>
      </c>
      <c r="H41" s="351">
        <v>250449</v>
      </c>
      <c r="I41" s="351">
        <v>256443</v>
      </c>
      <c r="J41" s="352">
        <v>153002</v>
      </c>
    </row>
    <row r="42" spans="1:10" ht="16.5" customHeight="1">
      <c r="A42" s="241"/>
      <c r="B42" s="100"/>
      <c r="C42" s="639" t="s">
        <v>221</v>
      </c>
      <c r="D42" s="639"/>
      <c r="E42" s="91"/>
      <c r="F42" s="351">
        <v>296064.26</v>
      </c>
      <c r="G42" s="351">
        <v>298215.241</v>
      </c>
      <c r="H42" s="351">
        <v>300515</v>
      </c>
      <c r="I42" s="351">
        <v>300946</v>
      </c>
      <c r="J42" s="352">
        <v>56378</v>
      </c>
    </row>
    <row r="43" spans="1:10" ht="16.5" customHeight="1">
      <c r="A43" s="241"/>
      <c r="B43" s="100"/>
      <c r="C43" s="639" t="s">
        <v>222</v>
      </c>
      <c r="D43" s="639"/>
      <c r="E43" s="91"/>
      <c r="F43" s="351">
        <v>41938.791</v>
      </c>
      <c r="G43" s="351">
        <v>1041683.985</v>
      </c>
      <c r="H43" s="351">
        <v>32489</v>
      </c>
      <c r="I43" s="351">
        <v>31159</v>
      </c>
      <c r="J43" s="352">
        <v>19536</v>
      </c>
    </row>
    <row r="44" spans="1:10" ht="16.5" customHeight="1">
      <c r="A44" s="241"/>
      <c r="B44" s="100"/>
      <c r="C44" s="639" t="s">
        <v>223</v>
      </c>
      <c r="D44" s="639"/>
      <c r="E44" s="91"/>
      <c r="F44" s="351">
        <v>111157.723</v>
      </c>
      <c r="G44" s="351">
        <v>111157.723</v>
      </c>
      <c r="H44" s="351">
        <v>56712</v>
      </c>
      <c r="I44" s="351">
        <v>0</v>
      </c>
      <c r="J44" s="352">
        <v>0</v>
      </c>
    </row>
    <row r="45" spans="1:10" ht="6" customHeight="1" thickBot="1">
      <c r="A45" s="104"/>
      <c r="B45" s="100"/>
      <c r="C45" s="100"/>
      <c r="D45" s="100"/>
      <c r="E45" s="91"/>
      <c r="F45" s="361"/>
      <c r="G45" s="366"/>
      <c r="H45" s="366"/>
      <c r="I45" s="366"/>
      <c r="J45" s="367"/>
    </row>
    <row r="46" spans="1:10" ht="16.5" customHeight="1">
      <c r="A46" s="368" t="s">
        <v>224</v>
      </c>
      <c r="B46" s="369"/>
      <c r="C46" s="369"/>
      <c r="D46" s="370"/>
      <c r="E46" s="371"/>
      <c r="F46" s="372"/>
      <c r="G46" s="372"/>
      <c r="H46" s="372"/>
      <c r="I46" s="372"/>
      <c r="J46" s="372"/>
    </row>
    <row r="47" spans="1:10" ht="16.5" customHeight="1">
      <c r="A47" s="373"/>
      <c r="B47" s="374"/>
      <c r="C47" s="374"/>
      <c r="D47" s="375"/>
      <c r="E47" s="376"/>
      <c r="F47" s="377"/>
      <c r="G47" s="377"/>
      <c r="H47" s="377"/>
      <c r="I47" s="377"/>
      <c r="J47" s="377"/>
    </row>
    <row r="48" spans="1:10" ht="33" customHeight="1">
      <c r="A48" s="665"/>
      <c r="B48" s="665"/>
      <c r="C48" s="665"/>
      <c r="D48" s="665"/>
      <c r="E48" s="331"/>
      <c r="F48" s="332"/>
      <c r="G48" s="332"/>
      <c r="H48" s="332"/>
      <c r="I48" s="333"/>
      <c r="J48" s="333"/>
    </row>
    <row r="49" spans="1:10" ht="24.75" customHeight="1">
      <c r="A49" s="672"/>
      <c r="B49" s="672"/>
      <c r="C49" s="672"/>
      <c r="D49" s="672"/>
      <c r="E49" s="672"/>
      <c r="F49" s="672"/>
      <c r="G49" s="672"/>
      <c r="H49" s="672"/>
      <c r="I49" s="672"/>
      <c r="J49" s="672"/>
    </row>
    <row r="50" spans="1:10" ht="15" customHeight="1" thickBot="1">
      <c r="A50" s="336"/>
      <c r="B50" s="336"/>
      <c r="C50" s="336"/>
      <c r="D50" s="336"/>
      <c r="E50" s="336"/>
      <c r="F50" s="337"/>
      <c r="G50" s="337"/>
      <c r="H50" s="337"/>
      <c r="I50" s="338"/>
      <c r="J50" s="338"/>
    </row>
    <row r="51" spans="1:10" ht="21.75" customHeight="1">
      <c r="A51" s="339" t="s">
        <v>188</v>
      </c>
      <c r="B51" s="339"/>
      <c r="C51" s="339"/>
      <c r="D51" s="339"/>
      <c r="E51" s="340"/>
      <c r="F51" s="341" t="s">
        <v>189</v>
      </c>
      <c r="G51" s="341" t="s">
        <v>137</v>
      </c>
      <c r="H51" s="341" t="s">
        <v>138</v>
      </c>
      <c r="I51" s="341" t="s">
        <v>139</v>
      </c>
      <c r="J51" s="342" t="s">
        <v>190</v>
      </c>
    </row>
    <row r="52" spans="1:10" ht="6" customHeight="1">
      <c r="A52" s="343"/>
      <c r="B52" s="343"/>
      <c r="C52" s="343"/>
      <c r="D52" s="343"/>
      <c r="E52" s="344"/>
      <c r="F52" s="345"/>
      <c r="G52" s="346"/>
      <c r="H52" s="346"/>
      <c r="I52" s="346"/>
      <c r="J52" s="347"/>
    </row>
    <row r="53" spans="1:10" ht="16.5" customHeight="1">
      <c r="A53" s="343"/>
      <c r="B53" s="343"/>
      <c r="C53" s="669" t="s">
        <v>225</v>
      </c>
      <c r="D53" s="669"/>
      <c r="E53" s="344"/>
      <c r="F53" s="351">
        <v>572829.434</v>
      </c>
      <c r="G53" s="351">
        <v>4559843.548</v>
      </c>
      <c r="H53" s="351">
        <v>8563992</v>
      </c>
      <c r="I53" s="351">
        <v>12105896</v>
      </c>
      <c r="J53" s="352">
        <v>12107909</v>
      </c>
    </row>
    <row r="54" spans="1:10" ht="16.5" customHeight="1">
      <c r="A54" s="241"/>
      <c r="B54" s="100"/>
      <c r="C54" s="667" t="s">
        <v>226</v>
      </c>
      <c r="D54" s="667"/>
      <c r="E54" s="91"/>
      <c r="F54" s="351">
        <v>112114.376</v>
      </c>
      <c r="G54" s="351">
        <v>108740.271</v>
      </c>
      <c r="H54" s="351">
        <v>108137</v>
      </c>
      <c r="I54" s="351">
        <v>111468</v>
      </c>
      <c r="J54" s="352">
        <v>140881</v>
      </c>
    </row>
    <row r="55" spans="1:10" ht="16.5" customHeight="1">
      <c r="A55" s="241"/>
      <c r="B55" s="100"/>
      <c r="C55" s="667" t="s">
        <v>227</v>
      </c>
      <c r="D55" s="667"/>
      <c r="E55" s="91"/>
      <c r="F55" s="351">
        <v>108061.959</v>
      </c>
      <c r="G55" s="351">
        <v>108254.645</v>
      </c>
      <c r="H55" s="351">
        <v>107570</v>
      </c>
      <c r="I55" s="351">
        <v>107570</v>
      </c>
      <c r="J55" s="352">
        <v>71774</v>
      </c>
    </row>
    <row r="56" spans="1:10" ht="16.5" customHeight="1">
      <c r="A56" s="241"/>
      <c r="B56" s="100"/>
      <c r="C56" s="639" t="s">
        <v>228</v>
      </c>
      <c r="D56" s="639"/>
      <c r="E56" s="91"/>
      <c r="F56" s="351">
        <v>267898.568</v>
      </c>
      <c r="G56" s="351">
        <v>267964.724</v>
      </c>
      <c r="H56" s="351">
        <v>268187</v>
      </c>
      <c r="I56" s="351">
        <v>268206</v>
      </c>
      <c r="J56" s="352">
        <v>268215</v>
      </c>
    </row>
    <row r="57" spans="1:10" ht="16.5" customHeight="1">
      <c r="A57" s="241"/>
      <c r="B57" s="100"/>
      <c r="C57" s="639" t="s">
        <v>229</v>
      </c>
      <c r="D57" s="639"/>
      <c r="E57" s="91"/>
      <c r="F57" s="351">
        <v>1018033.379</v>
      </c>
      <c r="G57" s="351">
        <v>89922.854</v>
      </c>
      <c r="H57" s="351">
        <v>4273589</v>
      </c>
      <c r="I57" s="351">
        <v>4276035</v>
      </c>
      <c r="J57" s="352">
        <v>5623759</v>
      </c>
    </row>
    <row r="58" spans="1:10" ht="16.5" customHeight="1">
      <c r="A58" s="241"/>
      <c r="B58" s="100"/>
      <c r="C58" s="639" t="s">
        <v>230</v>
      </c>
      <c r="D58" s="639"/>
      <c r="E58" s="91"/>
      <c r="F58" s="351">
        <v>15550.177</v>
      </c>
      <c r="G58" s="351">
        <v>15552.748</v>
      </c>
      <c r="H58" s="351">
        <v>15566</v>
      </c>
      <c r="I58" s="351">
        <v>15567</v>
      </c>
      <c r="J58" s="352">
        <v>15568</v>
      </c>
    </row>
    <row r="59" spans="1:10" ht="16.5" customHeight="1">
      <c r="A59" s="241"/>
      <c r="B59" s="100"/>
      <c r="C59" s="667" t="s">
        <v>231</v>
      </c>
      <c r="D59" s="667"/>
      <c r="E59" s="91"/>
      <c r="F59" s="351">
        <v>287978.587</v>
      </c>
      <c r="G59" s="351">
        <v>289241.785</v>
      </c>
      <c r="H59" s="351">
        <v>289472</v>
      </c>
      <c r="I59" s="351">
        <v>256475</v>
      </c>
      <c r="J59" s="352">
        <v>69933</v>
      </c>
    </row>
    <row r="60" spans="1:10" ht="16.5" customHeight="1">
      <c r="A60" s="241"/>
      <c r="B60" s="100"/>
      <c r="C60" s="639" t="s">
        <v>232</v>
      </c>
      <c r="D60" s="639"/>
      <c r="E60" s="91"/>
      <c r="F60" s="351">
        <v>79881.994</v>
      </c>
      <c r="G60" s="351">
        <v>79921.93</v>
      </c>
      <c r="H60" s="351">
        <v>79994</v>
      </c>
      <c r="I60" s="351">
        <v>1</v>
      </c>
      <c r="J60" s="352">
        <v>1</v>
      </c>
    </row>
    <row r="61" spans="1:10" ht="16.5" customHeight="1">
      <c r="A61" s="241"/>
      <c r="B61" s="100"/>
      <c r="C61" s="639" t="s">
        <v>233</v>
      </c>
      <c r="D61" s="639"/>
      <c r="E61" s="91"/>
      <c r="F61" s="351">
        <v>21738.224</v>
      </c>
      <c r="G61" s="351">
        <v>20405.938</v>
      </c>
      <c r="H61" s="351">
        <v>18725</v>
      </c>
      <c r="I61" s="351">
        <v>17081</v>
      </c>
      <c r="J61" s="352">
        <v>12709</v>
      </c>
    </row>
    <row r="62" spans="1:10" ht="16.5" customHeight="1">
      <c r="A62" s="241"/>
      <c r="B62" s="100"/>
      <c r="C62" s="639" t="s">
        <v>234</v>
      </c>
      <c r="D62" s="639"/>
      <c r="E62" s="91"/>
      <c r="F62" s="351">
        <v>32528.545</v>
      </c>
      <c r="G62" s="351">
        <v>31528.545</v>
      </c>
      <c r="H62" s="351">
        <v>30529</v>
      </c>
      <c r="I62" s="351">
        <v>29529</v>
      </c>
      <c r="J62" s="352">
        <v>23529</v>
      </c>
    </row>
    <row r="63" spans="1:10" ht="16.5" customHeight="1">
      <c r="A63" s="241"/>
      <c r="B63" s="100"/>
      <c r="C63" s="639" t="s">
        <v>235</v>
      </c>
      <c r="D63" s="639"/>
      <c r="E63" s="91"/>
      <c r="F63" s="351">
        <v>437384.252</v>
      </c>
      <c r="G63" s="351">
        <v>438803.8</v>
      </c>
      <c r="H63" s="351">
        <v>440221</v>
      </c>
      <c r="I63" s="351">
        <v>441566</v>
      </c>
      <c r="J63" s="352">
        <v>178457</v>
      </c>
    </row>
    <row r="64" spans="1:10" ht="16.5" customHeight="1">
      <c r="A64" s="241"/>
      <c r="B64" s="100"/>
      <c r="C64" s="667" t="s">
        <v>236</v>
      </c>
      <c r="D64" s="667"/>
      <c r="E64" s="91"/>
      <c r="F64" s="351">
        <v>89145.15</v>
      </c>
      <c r="G64" s="351">
        <v>89845.15</v>
      </c>
      <c r="H64" s="351">
        <v>90145</v>
      </c>
      <c r="I64" s="351">
        <v>89445</v>
      </c>
      <c r="J64" s="352">
        <v>35745</v>
      </c>
    </row>
    <row r="65" spans="1:10" ht="16.5" customHeight="1">
      <c r="A65" s="241"/>
      <c r="B65" s="100"/>
      <c r="C65" s="673" t="s">
        <v>237</v>
      </c>
      <c r="D65" s="673"/>
      <c r="E65" s="42"/>
      <c r="F65" s="291">
        <v>9136975.725</v>
      </c>
      <c r="G65" s="291">
        <v>7891143.171</v>
      </c>
      <c r="H65" s="291">
        <v>8202096</v>
      </c>
      <c r="I65" s="291">
        <v>8037008</v>
      </c>
      <c r="J65" s="352">
        <v>7031762</v>
      </c>
    </row>
    <row r="66" spans="1:10" ht="16.5" customHeight="1">
      <c r="A66" s="241"/>
      <c r="B66" s="100"/>
      <c r="C66" s="639" t="s">
        <v>238</v>
      </c>
      <c r="D66" s="639"/>
      <c r="E66" s="91"/>
      <c r="F66" s="351">
        <v>962604.929</v>
      </c>
      <c r="G66" s="351">
        <v>483276.576</v>
      </c>
      <c r="H66" s="351">
        <v>2183519</v>
      </c>
      <c r="I66" s="351">
        <v>2183673</v>
      </c>
      <c r="J66" s="352">
        <v>2183720</v>
      </c>
    </row>
    <row r="67" spans="1:10" ht="16.5" customHeight="1">
      <c r="A67" s="241"/>
      <c r="B67" s="100"/>
      <c r="C67" s="667" t="s">
        <v>239</v>
      </c>
      <c r="D67" s="667"/>
      <c r="E67" s="91"/>
      <c r="F67" s="351">
        <v>3652755.042</v>
      </c>
      <c r="G67" s="351">
        <v>3863153.426</v>
      </c>
      <c r="H67" s="351">
        <v>3680966</v>
      </c>
      <c r="I67" s="351">
        <v>3824431</v>
      </c>
      <c r="J67" s="352">
        <v>3429594</v>
      </c>
    </row>
    <row r="68" spans="1:10" ht="16.5" customHeight="1">
      <c r="A68" s="241"/>
      <c r="B68" s="100"/>
      <c r="C68" s="639" t="s">
        <v>240</v>
      </c>
      <c r="D68" s="639"/>
      <c r="E68" s="42"/>
      <c r="F68" s="291">
        <v>364809.929</v>
      </c>
      <c r="G68" s="291">
        <v>396975.696</v>
      </c>
      <c r="H68" s="291">
        <v>293063</v>
      </c>
      <c r="I68" s="291">
        <v>231412</v>
      </c>
      <c r="J68" s="352">
        <v>265415</v>
      </c>
    </row>
    <row r="69" spans="1:10" ht="16.5" customHeight="1">
      <c r="A69" s="241"/>
      <c r="B69" s="100"/>
      <c r="C69" s="639" t="s">
        <v>241</v>
      </c>
      <c r="D69" s="639"/>
      <c r="E69" s="91"/>
      <c r="F69" s="351">
        <v>212510.674</v>
      </c>
      <c r="G69" s="351">
        <v>240113.759</v>
      </c>
      <c r="H69" s="351">
        <v>246492</v>
      </c>
      <c r="I69" s="351">
        <v>250490</v>
      </c>
      <c r="J69" s="352">
        <v>217441</v>
      </c>
    </row>
    <row r="70" spans="1:10" ht="16.5" customHeight="1">
      <c r="A70" s="241"/>
      <c r="B70" s="100"/>
      <c r="C70" s="639" t="s">
        <v>242</v>
      </c>
      <c r="D70" s="639"/>
      <c r="E70" s="91"/>
      <c r="F70" s="351">
        <v>36137.665</v>
      </c>
      <c r="G70" s="351">
        <v>37666.154</v>
      </c>
      <c r="H70" s="351">
        <v>38654</v>
      </c>
      <c r="I70" s="351">
        <v>38828</v>
      </c>
      <c r="J70" s="352">
        <v>39383</v>
      </c>
    </row>
    <row r="71" spans="1:10" ht="16.5" customHeight="1">
      <c r="A71" s="241"/>
      <c r="B71" s="100"/>
      <c r="C71" s="667" t="s">
        <v>243</v>
      </c>
      <c r="D71" s="667"/>
      <c r="E71" s="91"/>
      <c r="F71" s="351">
        <v>2750632.783</v>
      </c>
      <c r="G71" s="351">
        <v>2945985.719</v>
      </c>
      <c r="H71" s="351">
        <v>2917387</v>
      </c>
      <c r="I71" s="351">
        <v>2298431</v>
      </c>
      <c r="J71" s="352">
        <v>2022893</v>
      </c>
    </row>
    <row r="72" spans="1:10" ht="16.5" customHeight="1">
      <c r="A72" s="241"/>
      <c r="B72" s="100"/>
      <c r="C72" s="639" t="s">
        <v>244</v>
      </c>
      <c r="D72" s="639"/>
      <c r="E72" s="91"/>
      <c r="F72" s="351">
        <v>46590.028</v>
      </c>
      <c r="G72" s="351">
        <v>81641.802</v>
      </c>
      <c r="H72" s="351">
        <v>81706</v>
      </c>
      <c r="I72" s="351">
        <v>153807</v>
      </c>
      <c r="J72" s="352">
        <v>263255</v>
      </c>
    </row>
    <row r="73" spans="1:10" ht="16.5" customHeight="1">
      <c r="A73" s="241"/>
      <c r="B73" s="100"/>
      <c r="C73" s="667" t="s">
        <v>245</v>
      </c>
      <c r="D73" s="667"/>
      <c r="E73" s="91"/>
      <c r="F73" s="351">
        <v>0</v>
      </c>
      <c r="G73" s="351">
        <v>0</v>
      </c>
      <c r="H73" s="351">
        <v>0</v>
      </c>
      <c r="I73" s="351">
        <v>0</v>
      </c>
      <c r="J73" s="352">
        <v>0</v>
      </c>
    </row>
    <row r="74" spans="1:10" ht="16.5" customHeight="1">
      <c r="A74" s="241"/>
      <c r="B74" s="100"/>
      <c r="C74" s="667" t="s">
        <v>246</v>
      </c>
      <c r="D74" s="667"/>
      <c r="E74" s="91"/>
      <c r="F74" s="351">
        <v>0</v>
      </c>
      <c r="G74" s="351">
        <v>0</v>
      </c>
      <c r="H74" s="351">
        <v>0</v>
      </c>
      <c r="I74" s="351">
        <v>0</v>
      </c>
      <c r="J74" s="352">
        <v>0</v>
      </c>
    </row>
    <row r="75" spans="1:10" ht="16.5" customHeight="1">
      <c r="A75" s="241"/>
      <c r="B75" s="100"/>
      <c r="C75" s="667" t="s">
        <v>247</v>
      </c>
      <c r="D75" s="667"/>
      <c r="E75" s="91"/>
      <c r="F75" s="351">
        <v>0</v>
      </c>
      <c r="G75" s="351">
        <v>0</v>
      </c>
      <c r="H75" s="351">
        <v>0</v>
      </c>
      <c r="I75" s="351">
        <v>0</v>
      </c>
      <c r="J75" s="352">
        <v>0</v>
      </c>
    </row>
    <row r="76" spans="1:10" ht="16.5" customHeight="1">
      <c r="A76" s="241"/>
      <c r="B76" s="100"/>
      <c r="C76" s="671" t="s">
        <v>248</v>
      </c>
      <c r="D76" s="671"/>
      <c r="E76" s="91"/>
      <c r="F76" s="351">
        <v>0</v>
      </c>
      <c r="G76" s="351">
        <v>0</v>
      </c>
      <c r="H76" s="351">
        <v>0</v>
      </c>
      <c r="I76" s="351">
        <v>0</v>
      </c>
      <c r="J76" s="352">
        <v>0</v>
      </c>
    </row>
    <row r="77" spans="1:10" ht="16.5" customHeight="1">
      <c r="A77" s="241"/>
      <c r="B77" s="100"/>
      <c r="C77" s="671" t="s">
        <v>249</v>
      </c>
      <c r="D77" s="671"/>
      <c r="E77" s="91"/>
      <c r="F77" s="351">
        <v>0</v>
      </c>
      <c r="G77" s="351">
        <v>0</v>
      </c>
      <c r="H77" s="351">
        <v>0</v>
      </c>
      <c r="I77" s="351">
        <v>0</v>
      </c>
      <c r="J77" s="352">
        <v>0</v>
      </c>
    </row>
    <row r="78" spans="1:10" ht="16.5" customHeight="1">
      <c r="A78" s="241"/>
      <c r="B78" s="100"/>
      <c r="C78" s="671" t="s">
        <v>250</v>
      </c>
      <c r="D78" s="671"/>
      <c r="E78" s="91"/>
      <c r="F78" s="351">
        <v>0</v>
      </c>
      <c r="G78" s="351">
        <v>0</v>
      </c>
      <c r="H78" s="351">
        <v>0</v>
      </c>
      <c r="I78" s="351">
        <v>0</v>
      </c>
      <c r="J78" s="352">
        <v>0</v>
      </c>
    </row>
    <row r="79" spans="1:10" ht="16.5" customHeight="1">
      <c r="A79" s="359"/>
      <c r="B79" s="100"/>
      <c r="C79" s="642" t="s">
        <v>198</v>
      </c>
      <c r="D79" s="642"/>
      <c r="E79" s="95"/>
      <c r="F79" s="355">
        <v>68855775.194</v>
      </c>
      <c r="G79" s="355">
        <v>73024221.17899999</v>
      </c>
      <c r="H79" s="355">
        <v>81794536</v>
      </c>
      <c r="I79" s="378">
        <v>84985880</v>
      </c>
      <c r="J79" s="352">
        <v>34001943</v>
      </c>
    </row>
    <row r="80" spans="1:10" ht="3.75" customHeight="1">
      <c r="A80" s="359"/>
      <c r="B80" s="100"/>
      <c r="C80" s="100"/>
      <c r="D80" s="100"/>
      <c r="E80" s="360"/>
      <c r="F80" s="361"/>
      <c r="G80" s="361"/>
      <c r="H80" s="379"/>
      <c r="I80" s="361"/>
      <c r="J80" s="362"/>
    </row>
    <row r="81" spans="1:10" ht="18" customHeight="1">
      <c r="A81" s="241"/>
      <c r="B81" s="100"/>
      <c r="C81" s="639" t="s">
        <v>251</v>
      </c>
      <c r="D81" s="639"/>
      <c r="E81" s="91"/>
      <c r="F81" s="351">
        <v>631</v>
      </c>
      <c r="G81" s="351">
        <v>631</v>
      </c>
      <c r="H81" s="351">
        <v>631</v>
      </c>
      <c r="I81" s="351">
        <v>631</v>
      </c>
      <c r="J81" s="352">
        <v>631</v>
      </c>
    </row>
    <row r="82" spans="1:10" ht="3" customHeight="1">
      <c r="A82" s="241"/>
      <c r="B82" s="100"/>
      <c r="C82" s="100"/>
      <c r="D82" s="100"/>
      <c r="E82" s="91"/>
      <c r="F82" s="380"/>
      <c r="G82" s="380"/>
      <c r="H82" s="380"/>
      <c r="I82" s="380"/>
      <c r="J82" s="362"/>
    </row>
    <row r="83" spans="2:10" ht="15.75" customHeight="1">
      <c r="B83" s="642" t="s">
        <v>195</v>
      </c>
      <c r="C83" s="642"/>
      <c r="D83" s="98" t="s">
        <v>252</v>
      </c>
      <c r="E83" s="91"/>
      <c r="F83" s="104"/>
      <c r="G83" s="104"/>
      <c r="H83" s="104"/>
      <c r="I83" s="104"/>
      <c r="J83" s="362"/>
    </row>
    <row r="84" spans="2:10" ht="16.5" customHeight="1">
      <c r="B84" s="100"/>
      <c r="C84" s="667" t="s">
        <v>253</v>
      </c>
      <c r="D84" s="667"/>
      <c r="E84" s="91"/>
      <c r="F84" s="351">
        <v>6822729</v>
      </c>
      <c r="G84" s="351">
        <v>6657053.86</v>
      </c>
      <c r="H84" s="351">
        <v>6387321</v>
      </c>
      <c r="I84" s="351">
        <v>6387321</v>
      </c>
      <c r="J84" s="352">
        <v>6388940</v>
      </c>
    </row>
    <row r="85" spans="2:10" ht="16.5" customHeight="1">
      <c r="B85" s="100"/>
      <c r="C85" s="639" t="s">
        <v>254</v>
      </c>
      <c r="D85" s="639"/>
      <c r="E85" s="91"/>
      <c r="F85" s="351">
        <v>1563972</v>
      </c>
      <c r="G85" s="351">
        <v>1563972</v>
      </c>
      <c r="H85" s="351">
        <v>1563972</v>
      </c>
      <c r="I85" s="351">
        <v>1563972</v>
      </c>
      <c r="J85" s="352">
        <v>1563972</v>
      </c>
    </row>
    <row r="86" spans="2:10" ht="16.5" customHeight="1">
      <c r="B86" s="100"/>
      <c r="C86" s="642" t="s">
        <v>255</v>
      </c>
      <c r="D86" s="642"/>
      <c r="E86" s="95"/>
      <c r="F86" s="378">
        <v>8386701</v>
      </c>
      <c r="G86" s="378">
        <v>8221025.86</v>
      </c>
      <c r="H86" s="378">
        <v>7951293</v>
      </c>
      <c r="I86" s="378">
        <v>7951293</v>
      </c>
      <c r="J86" s="352">
        <v>7952912</v>
      </c>
    </row>
    <row r="87" spans="2:10" ht="3.75" customHeight="1">
      <c r="B87" s="100"/>
      <c r="C87" s="639"/>
      <c r="D87" s="639"/>
      <c r="E87" s="91"/>
      <c r="F87" s="380"/>
      <c r="G87" s="380"/>
      <c r="H87" s="380"/>
      <c r="I87" s="380"/>
      <c r="J87" s="362"/>
    </row>
    <row r="88" spans="2:10" ht="15.75" customHeight="1">
      <c r="B88" s="100"/>
      <c r="C88" s="639" t="s">
        <v>256</v>
      </c>
      <c r="D88" s="639"/>
      <c r="E88" s="91"/>
      <c r="F88" s="351">
        <v>201122</v>
      </c>
      <c r="G88" s="351">
        <v>184000.48000000004</v>
      </c>
      <c r="H88" s="351">
        <v>170532</v>
      </c>
      <c r="I88" s="351">
        <v>172246</v>
      </c>
      <c r="J88" s="352">
        <v>174015</v>
      </c>
    </row>
    <row r="89" spans="2:10" ht="4.5" customHeight="1">
      <c r="B89" s="100"/>
      <c r="C89" s="100"/>
      <c r="D89" s="100"/>
      <c r="E89" s="91"/>
      <c r="F89" s="380"/>
      <c r="G89" s="380"/>
      <c r="H89" s="380"/>
      <c r="I89" s="380"/>
      <c r="J89" s="362"/>
    </row>
    <row r="90" spans="2:10" ht="15.75" customHeight="1">
      <c r="B90" s="642" t="s">
        <v>257</v>
      </c>
      <c r="C90" s="642"/>
      <c r="D90" s="98" t="s">
        <v>258</v>
      </c>
      <c r="E90" s="91"/>
      <c r="F90" s="381"/>
      <c r="G90" s="381"/>
      <c r="H90" s="381"/>
      <c r="I90" s="381"/>
      <c r="J90" s="352"/>
    </row>
    <row r="91" spans="2:10" ht="15.75" customHeight="1">
      <c r="B91" s="100"/>
      <c r="C91" s="639" t="s">
        <v>259</v>
      </c>
      <c r="D91" s="639"/>
      <c r="E91" s="91"/>
      <c r="F91" s="351">
        <v>885276</v>
      </c>
      <c r="G91" s="351">
        <v>703676</v>
      </c>
      <c r="H91" s="351">
        <v>755901</v>
      </c>
      <c r="I91" s="351">
        <v>755901</v>
      </c>
      <c r="J91" s="352">
        <v>755901</v>
      </c>
    </row>
    <row r="92" spans="2:10" ht="15.75" customHeight="1">
      <c r="B92" s="100"/>
      <c r="C92" s="639" t="s">
        <v>260</v>
      </c>
      <c r="D92" s="639"/>
      <c r="E92" s="91"/>
      <c r="F92" s="351">
        <v>0</v>
      </c>
      <c r="G92" s="351">
        <v>0</v>
      </c>
      <c r="H92" s="351">
        <v>0</v>
      </c>
      <c r="I92" s="351">
        <v>0</v>
      </c>
      <c r="J92" s="352">
        <v>0</v>
      </c>
    </row>
    <row r="93" spans="1:10" ht="16.5" customHeight="1">
      <c r="A93" s="241"/>
      <c r="B93" s="100"/>
      <c r="C93" s="674" t="s">
        <v>198</v>
      </c>
      <c r="D93" s="674"/>
      <c r="E93" s="91"/>
      <c r="F93" s="355">
        <v>885276</v>
      </c>
      <c r="G93" s="355">
        <v>703676</v>
      </c>
      <c r="H93" s="355">
        <v>755901</v>
      </c>
      <c r="I93" s="355">
        <v>755901</v>
      </c>
      <c r="J93" s="352">
        <v>755901</v>
      </c>
    </row>
    <row r="94" spans="1:10" ht="25.5" customHeight="1">
      <c r="A94" s="241"/>
      <c r="B94" s="100"/>
      <c r="C94" s="382"/>
      <c r="D94" s="382"/>
      <c r="E94" s="91"/>
      <c r="F94" s="355"/>
      <c r="G94" s="355"/>
      <c r="H94" s="355"/>
      <c r="I94" s="361"/>
      <c r="J94" s="383"/>
    </row>
    <row r="95" spans="1:10" ht="4.5" customHeight="1" thickBot="1">
      <c r="A95" s="104"/>
      <c r="B95" s="100"/>
      <c r="C95" s="100"/>
      <c r="D95" s="100"/>
      <c r="E95" s="91"/>
      <c r="F95" s="361"/>
      <c r="G95" s="366"/>
      <c r="H95" s="366"/>
      <c r="I95" s="366"/>
      <c r="J95" s="367"/>
    </row>
    <row r="96" spans="1:10" ht="16.5" customHeight="1">
      <c r="A96" s="368"/>
      <c r="B96" s="369"/>
      <c r="C96" s="369"/>
      <c r="D96" s="370"/>
      <c r="E96" s="371"/>
      <c r="F96" s="372"/>
      <c r="G96" s="372"/>
      <c r="H96" s="372"/>
      <c r="I96" s="372"/>
      <c r="J96" s="372"/>
    </row>
    <row r="97" spans="1:10" ht="33" customHeight="1">
      <c r="A97" s="330"/>
      <c r="B97" s="384"/>
      <c r="C97" s="384"/>
      <c r="D97" s="385"/>
      <c r="E97" s="386"/>
      <c r="F97" s="387"/>
      <c r="G97" s="387"/>
      <c r="H97" s="387"/>
      <c r="I97" s="388"/>
      <c r="J97" s="388"/>
    </row>
    <row r="98" spans="1:10" ht="24.75" customHeight="1">
      <c r="A98" s="672" t="s">
        <v>261</v>
      </c>
      <c r="B98" s="672"/>
      <c r="C98" s="672"/>
      <c r="D98" s="672"/>
      <c r="E98" s="672"/>
      <c r="F98" s="672"/>
      <c r="G98" s="672"/>
      <c r="H98" s="672"/>
      <c r="I98" s="672"/>
      <c r="J98" s="672"/>
    </row>
    <row r="99" spans="1:10" ht="15" customHeight="1" thickBot="1">
      <c r="A99" s="336"/>
      <c r="B99" s="389"/>
      <c r="C99" s="389"/>
      <c r="D99" s="389"/>
      <c r="E99" s="336"/>
      <c r="F99" s="337"/>
      <c r="G99" s="337"/>
      <c r="H99" s="337"/>
      <c r="I99" s="338"/>
      <c r="J99" s="338"/>
    </row>
    <row r="100" spans="1:10" ht="21.75" customHeight="1">
      <c r="A100" s="675" t="s">
        <v>188</v>
      </c>
      <c r="B100" s="675"/>
      <c r="C100" s="675"/>
      <c r="D100" s="675"/>
      <c r="E100" s="676"/>
      <c r="F100" s="341" t="s">
        <v>262</v>
      </c>
      <c r="G100" s="341" t="s">
        <v>263</v>
      </c>
      <c r="H100" s="341" t="s">
        <v>264</v>
      </c>
      <c r="I100" s="341" t="s">
        <v>139</v>
      </c>
      <c r="J100" s="342" t="s">
        <v>190</v>
      </c>
    </row>
    <row r="101" spans="1:10" ht="6" customHeight="1">
      <c r="A101" s="343"/>
      <c r="B101" s="390"/>
      <c r="C101" s="390"/>
      <c r="D101" s="390"/>
      <c r="E101" s="344"/>
      <c r="F101" s="345"/>
      <c r="G101" s="346"/>
      <c r="H101" s="346"/>
      <c r="I101" s="346"/>
      <c r="J101" s="347"/>
    </row>
    <row r="102" spans="1:10" ht="18" customHeight="1">
      <c r="A102" s="359"/>
      <c r="B102" s="642" t="s">
        <v>265</v>
      </c>
      <c r="C102" s="642"/>
      <c r="D102" s="98" t="s">
        <v>258</v>
      </c>
      <c r="E102" s="91"/>
      <c r="F102" s="391"/>
      <c r="G102" s="381"/>
      <c r="H102" s="381"/>
      <c r="I102" s="381"/>
      <c r="J102" s="392"/>
    </row>
    <row r="103" spans="1:10" ht="17.25" customHeight="1">
      <c r="A103" s="241"/>
      <c r="B103" s="100"/>
      <c r="C103" s="639" t="s">
        <v>266</v>
      </c>
      <c r="D103" s="639"/>
      <c r="E103" s="91"/>
      <c r="F103" s="351">
        <v>9140</v>
      </c>
      <c r="G103" s="351">
        <v>9140</v>
      </c>
      <c r="H103" s="351">
        <v>9140</v>
      </c>
      <c r="I103" s="351">
        <v>9140</v>
      </c>
      <c r="J103" s="352">
        <v>9140</v>
      </c>
    </row>
    <row r="104" spans="1:10" ht="17.25" customHeight="1">
      <c r="A104" s="241"/>
      <c r="B104" s="100"/>
      <c r="C104" s="639" t="s">
        <v>267</v>
      </c>
      <c r="D104" s="639"/>
      <c r="E104" s="91"/>
      <c r="F104" s="351">
        <v>2000</v>
      </c>
      <c r="G104" s="351">
        <v>2000</v>
      </c>
      <c r="H104" s="351">
        <v>2000</v>
      </c>
      <c r="I104" s="351">
        <v>2000</v>
      </c>
      <c r="J104" s="352">
        <v>2000</v>
      </c>
    </row>
    <row r="105" spans="1:10" ht="17.25" customHeight="1">
      <c r="A105" s="241"/>
      <c r="B105" s="100"/>
      <c r="C105" s="677" t="s">
        <v>268</v>
      </c>
      <c r="D105" s="639"/>
      <c r="E105" s="91"/>
      <c r="F105" s="351">
        <v>20360</v>
      </c>
      <c r="G105" s="351">
        <v>20360</v>
      </c>
      <c r="H105" s="351">
        <v>20360</v>
      </c>
      <c r="I105" s="351">
        <v>20360</v>
      </c>
      <c r="J105" s="352">
        <v>20360</v>
      </c>
    </row>
    <row r="106" spans="1:10" ht="17.25" customHeight="1">
      <c r="A106" s="241"/>
      <c r="B106" s="100"/>
      <c r="C106" s="639" t="s">
        <v>269</v>
      </c>
      <c r="D106" s="639"/>
      <c r="E106" s="91"/>
      <c r="F106" s="351">
        <v>14050</v>
      </c>
      <c r="G106" s="351">
        <v>14050</v>
      </c>
      <c r="H106" s="351">
        <v>14050</v>
      </c>
      <c r="I106" s="351">
        <v>14050</v>
      </c>
      <c r="J106" s="352">
        <v>14050</v>
      </c>
    </row>
    <row r="107" spans="1:10" ht="17.25" customHeight="1">
      <c r="A107" s="241"/>
      <c r="B107" s="100"/>
      <c r="C107" s="639" t="s">
        <v>270</v>
      </c>
      <c r="D107" s="639"/>
      <c r="E107" s="91"/>
      <c r="F107" s="351">
        <v>5200</v>
      </c>
      <c r="G107" s="351">
        <v>5200</v>
      </c>
      <c r="H107" s="351">
        <v>5200</v>
      </c>
      <c r="I107" s="351">
        <v>5200</v>
      </c>
      <c r="J107" s="352">
        <v>5200</v>
      </c>
    </row>
    <row r="108" spans="1:10" ht="17.25" customHeight="1">
      <c r="A108" s="241"/>
      <c r="B108" s="100"/>
      <c r="C108" s="639" t="s">
        <v>271</v>
      </c>
      <c r="D108" s="639"/>
      <c r="E108" s="91"/>
      <c r="F108" s="351">
        <v>96094</v>
      </c>
      <c r="G108" s="351">
        <v>96094</v>
      </c>
      <c r="H108" s="351">
        <v>96094</v>
      </c>
      <c r="I108" s="351">
        <v>96094</v>
      </c>
      <c r="J108" s="352">
        <v>96094</v>
      </c>
    </row>
    <row r="109" spans="1:10" ht="17.25" customHeight="1">
      <c r="A109" s="241"/>
      <c r="B109" s="100"/>
      <c r="C109" s="678" t="s">
        <v>272</v>
      </c>
      <c r="D109" s="678"/>
      <c r="E109" s="91"/>
      <c r="F109" s="351">
        <v>17500</v>
      </c>
      <c r="G109" s="351">
        <v>17500</v>
      </c>
      <c r="H109" s="351">
        <v>17500</v>
      </c>
      <c r="I109" s="351">
        <v>17500</v>
      </c>
      <c r="J109" s="352">
        <v>17500</v>
      </c>
    </row>
    <row r="110" spans="1:10" ht="17.25" customHeight="1">
      <c r="A110" s="241"/>
      <c r="B110" s="100"/>
      <c r="C110" s="639" t="s">
        <v>273</v>
      </c>
      <c r="D110" s="639"/>
      <c r="E110" s="91"/>
      <c r="F110" s="351">
        <v>20000</v>
      </c>
      <c r="G110" s="351">
        <v>20000</v>
      </c>
      <c r="H110" s="351">
        <v>20000</v>
      </c>
      <c r="I110" s="351">
        <v>20000</v>
      </c>
      <c r="J110" s="352">
        <v>20000</v>
      </c>
    </row>
    <row r="111" spans="1:10" ht="17.25" customHeight="1">
      <c r="A111" s="241"/>
      <c r="B111" s="100"/>
      <c r="C111" s="639" t="s">
        <v>274</v>
      </c>
      <c r="D111" s="639"/>
      <c r="E111" s="91"/>
      <c r="F111" s="351">
        <v>0</v>
      </c>
      <c r="G111" s="351">
        <v>0</v>
      </c>
      <c r="H111" s="351">
        <v>0</v>
      </c>
      <c r="I111" s="351">
        <v>0</v>
      </c>
      <c r="J111" s="352">
        <v>0</v>
      </c>
    </row>
    <row r="112" spans="1:10" ht="17.25" customHeight="1">
      <c r="A112" s="241"/>
      <c r="B112" s="100"/>
      <c r="C112" s="639" t="s">
        <v>275</v>
      </c>
      <c r="D112" s="639"/>
      <c r="E112" s="91"/>
      <c r="F112" s="351">
        <v>5000</v>
      </c>
      <c r="G112" s="351">
        <v>5000</v>
      </c>
      <c r="H112" s="351">
        <v>5000</v>
      </c>
      <c r="I112" s="351">
        <v>5000</v>
      </c>
      <c r="J112" s="352">
        <v>5000</v>
      </c>
    </row>
    <row r="113" spans="1:10" ht="17.25" customHeight="1">
      <c r="A113" s="241"/>
      <c r="B113" s="100"/>
      <c r="C113" s="639" t="s">
        <v>276</v>
      </c>
      <c r="D113" s="639"/>
      <c r="E113" s="91"/>
      <c r="F113" s="351">
        <v>55000</v>
      </c>
      <c r="G113" s="351">
        <v>55000</v>
      </c>
      <c r="H113" s="351">
        <v>55000</v>
      </c>
      <c r="I113" s="351">
        <v>55000</v>
      </c>
      <c r="J113" s="352">
        <v>55000</v>
      </c>
    </row>
    <row r="114" spans="1:10" ht="17.25" customHeight="1">
      <c r="A114" s="241"/>
      <c r="B114" s="100"/>
      <c r="C114" s="669" t="s">
        <v>277</v>
      </c>
      <c r="D114" s="669"/>
      <c r="E114" s="91"/>
      <c r="F114" s="351">
        <v>1500</v>
      </c>
      <c r="G114" s="351">
        <v>1500</v>
      </c>
      <c r="H114" s="351">
        <v>1500</v>
      </c>
      <c r="I114" s="351">
        <v>1500</v>
      </c>
      <c r="J114" s="352">
        <v>1500</v>
      </c>
    </row>
    <row r="115" spans="1:10" ht="17.25" customHeight="1">
      <c r="A115" s="241"/>
      <c r="B115" s="100"/>
      <c r="C115" s="639" t="s">
        <v>278</v>
      </c>
      <c r="D115" s="639"/>
      <c r="E115" s="91"/>
      <c r="F115" s="351">
        <v>530000</v>
      </c>
      <c r="G115" s="351">
        <v>530000</v>
      </c>
      <c r="H115" s="351">
        <v>530000</v>
      </c>
      <c r="I115" s="351">
        <v>530000</v>
      </c>
      <c r="J115" s="352">
        <v>530000</v>
      </c>
    </row>
    <row r="116" spans="1:10" ht="17.25" customHeight="1">
      <c r="A116" s="241"/>
      <c r="B116" s="100"/>
      <c r="C116" s="639" t="s">
        <v>279</v>
      </c>
      <c r="D116" s="639"/>
      <c r="E116" s="91"/>
      <c r="F116" s="351">
        <v>30000</v>
      </c>
      <c r="G116" s="351">
        <v>30000</v>
      </c>
      <c r="H116" s="351">
        <v>30000</v>
      </c>
      <c r="I116" s="351">
        <v>30000</v>
      </c>
      <c r="J116" s="352">
        <v>30000</v>
      </c>
    </row>
    <row r="117" spans="1:10" ht="17.25" customHeight="1">
      <c r="A117" s="241"/>
      <c r="B117" s="100"/>
      <c r="C117" s="669" t="s">
        <v>280</v>
      </c>
      <c r="D117" s="669"/>
      <c r="E117" s="91"/>
      <c r="F117" s="351">
        <v>34831</v>
      </c>
      <c r="G117" s="351">
        <v>34831</v>
      </c>
      <c r="H117" s="351">
        <v>34831</v>
      </c>
      <c r="I117" s="351">
        <v>34831</v>
      </c>
      <c r="J117" s="352">
        <v>34831</v>
      </c>
    </row>
    <row r="118" spans="1:10" ht="17.25" customHeight="1">
      <c r="A118" s="241"/>
      <c r="B118" s="100"/>
      <c r="C118" s="669" t="s">
        <v>281</v>
      </c>
      <c r="D118" s="669"/>
      <c r="E118" s="91"/>
      <c r="F118" s="351">
        <v>1000</v>
      </c>
      <c r="G118" s="351">
        <v>1000</v>
      </c>
      <c r="H118" s="351">
        <v>1000</v>
      </c>
      <c r="I118" s="351">
        <v>1000</v>
      </c>
      <c r="J118" s="352">
        <v>1000</v>
      </c>
    </row>
    <row r="119" spans="1:10" ht="17.25" customHeight="1">
      <c r="A119" s="241"/>
      <c r="B119" s="100"/>
      <c r="C119" s="639" t="s">
        <v>282</v>
      </c>
      <c r="D119" s="639"/>
      <c r="E119" s="91"/>
      <c r="F119" s="351">
        <v>50000</v>
      </c>
      <c r="G119" s="351">
        <v>50000</v>
      </c>
      <c r="H119" s="351">
        <v>50000</v>
      </c>
      <c r="I119" s="351">
        <v>50000</v>
      </c>
      <c r="J119" s="352">
        <v>50000</v>
      </c>
    </row>
    <row r="120" spans="1:10" ht="17.25" customHeight="1">
      <c r="A120" s="241"/>
      <c r="B120" s="100"/>
      <c r="C120" s="639" t="s">
        <v>283</v>
      </c>
      <c r="D120" s="639"/>
      <c r="E120" s="91"/>
      <c r="F120" s="351">
        <v>38661</v>
      </c>
      <c r="G120" s="351">
        <v>38661</v>
      </c>
      <c r="H120" s="351">
        <v>38661</v>
      </c>
      <c r="I120" s="351">
        <v>38661</v>
      </c>
      <c r="J120" s="352">
        <v>38661</v>
      </c>
    </row>
    <row r="121" spans="1:10" ht="24" customHeight="1">
      <c r="A121" s="241"/>
      <c r="B121" s="100"/>
      <c r="C121" s="668" t="s">
        <v>284</v>
      </c>
      <c r="D121" s="669"/>
      <c r="E121" s="91"/>
      <c r="F121" s="351">
        <v>543000</v>
      </c>
      <c r="G121" s="351">
        <v>543000</v>
      </c>
      <c r="H121" s="351">
        <v>543000</v>
      </c>
      <c r="I121" s="351">
        <v>543000</v>
      </c>
      <c r="J121" s="352">
        <v>543000</v>
      </c>
    </row>
    <row r="122" spans="1:10" ht="17.25" customHeight="1">
      <c r="A122" s="241"/>
      <c r="B122" s="100"/>
      <c r="C122" s="639" t="s">
        <v>285</v>
      </c>
      <c r="D122" s="639"/>
      <c r="E122" s="91"/>
      <c r="F122" s="351">
        <v>19873</v>
      </c>
      <c r="G122" s="351">
        <v>19873</v>
      </c>
      <c r="H122" s="351">
        <v>19873</v>
      </c>
      <c r="I122" s="351">
        <v>19873</v>
      </c>
      <c r="J122" s="352">
        <v>19873</v>
      </c>
    </row>
    <row r="123" spans="1:10" ht="17.25" customHeight="1">
      <c r="A123" s="241"/>
      <c r="B123" s="100"/>
      <c r="C123" s="639" t="s">
        <v>286</v>
      </c>
      <c r="D123" s="639"/>
      <c r="E123" s="91"/>
      <c r="F123" s="351">
        <v>50000</v>
      </c>
      <c r="G123" s="351">
        <v>50000</v>
      </c>
      <c r="H123" s="351">
        <v>50000</v>
      </c>
      <c r="I123" s="351">
        <v>50000</v>
      </c>
      <c r="J123" s="352">
        <v>50000</v>
      </c>
    </row>
    <row r="124" spans="1:10" ht="17.25" customHeight="1">
      <c r="A124" s="241"/>
      <c r="B124" s="100"/>
      <c r="C124" s="639" t="s">
        <v>287</v>
      </c>
      <c r="D124" s="639"/>
      <c r="E124" s="91"/>
      <c r="F124" s="351">
        <v>1000</v>
      </c>
      <c r="G124" s="351">
        <v>1000</v>
      </c>
      <c r="H124" s="351">
        <v>1000</v>
      </c>
      <c r="I124" s="351">
        <v>1000</v>
      </c>
      <c r="J124" s="352">
        <v>1000</v>
      </c>
    </row>
    <row r="125" spans="1:10" ht="17.25" customHeight="1">
      <c r="A125" s="241"/>
      <c r="B125" s="100"/>
      <c r="C125" s="641" t="s">
        <v>288</v>
      </c>
      <c r="D125" s="641"/>
      <c r="E125" s="91"/>
      <c r="F125" s="351">
        <v>2500</v>
      </c>
      <c r="G125" s="351">
        <v>2500</v>
      </c>
      <c r="H125" s="351">
        <v>2500</v>
      </c>
      <c r="I125" s="351">
        <v>2500</v>
      </c>
      <c r="J125" s="352">
        <v>2500</v>
      </c>
    </row>
    <row r="126" spans="1:10" ht="17.25" customHeight="1">
      <c r="A126" s="241"/>
      <c r="B126" s="100"/>
      <c r="C126" s="679" t="s">
        <v>289</v>
      </c>
      <c r="D126" s="679"/>
      <c r="E126" s="91"/>
      <c r="F126" s="351">
        <v>100000</v>
      </c>
      <c r="G126" s="351">
        <v>100000</v>
      </c>
      <c r="H126" s="351">
        <v>100000</v>
      </c>
      <c r="I126" s="351">
        <v>100000</v>
      </c>
      <c r="J126" s="352">
        <v>100000</v>
      </c>
    </row>
    <row r="127" spans="1:10" ht="17.25" customHeight="1">
      <c r="A127" s="241"/>
      <c r="B127" s="100"/>
      <c r="C127" s="639" t="s">
        <v>290</v>
      </c>
      <c r="D127" s="639"/>
      <c r="E127" s="91"/>
      <c r="F127" s="351">
        <v>5014</v>
      </c>
      <c r="G127" s="351">
        <v>5014</v>
      </c>
      <c r="H127" s="351">
        <v>5014</v>
      </c>
      <c r="I127" s="351">
        <v>5014</v>
      </c>
      <c r="J127" s="352">
        <v>5014</v>
      </c>
    </row>
    <row r="128" spans="1:10" ht="17.25" customHeight="1">
      <c r="A128" s="241"/>
      <c r="B128" s="100"/>
      <c r="C128" s="639" t="s">
        <v>291</v>
      </c>
      <c r="D128" s="639"/>
      <c r="E128" s="91"/>
      <c r="F128" s="351">
        <v>0</v>
      </c>
      <c r="G128" s="351">
        <v>0</v>
      </c>
      <c r="H128" s="351">
        <v>0</v>
      </c>
      <c r="I128" s="351">
        <v>0</v>
      </c>
      <c r="J128" s="352">
        <v>0</v>
      </c>
    </row>
    <row r="129" spans="1:10" ht="17.25" customHeight="1">
      <c r="A129" s="241"/>
      <c r="B129" s="100"/>
      <c r="C129" s="639" t="s">
        <v>292</v>
      </c>
      <c r="D129" s="639"/>
      <c r="E129" s="91"/>
      <c r="F129" s="351">
        <v>150000</v>
      </c>
      <c r="G129" s="351">
        <v>150000</v>
      </c>
      <c r="H129" s="351">
        <v>150000</v>
      </c>
      <c r="I129" s="351">
        <v>150000</v>
      </c>
      <c r="J129" s="352">
        <v>150000</v>
      </c>
    </row>
    <row r="130" spans="1:10" ht="17.25" customHeight="1">
      <c r="A130" s="241"/>
      <c r="B130" s="100"/>
      <c r="C130" s="639" t="s">
        <v>293</v>
      </c>
      <c r="D130" s="639"/>
      <c r="E130" s="91"/>
      <c r="F130" s="351">
        <v>3000</v>
      </c>
      <c r="G130" s="351">
        <v>3000</v>
      </c>
      <c r="H130" s="351">
        <v>3000</v>
      </c>
      <c r="I130" s="351">
        <v>3000</v>
      </c>
      <c r="J130" s="352">
        <v>3000</v>
      </c>
    </row>
    <row r="131" spans="1:10" ht="17.25" customHeight="1">
      <c r="A131" s="241"/>
      <c r="B131" s="100"/>
      <c r="C131" s="639" t="s">
        <v>294</v>
      </c>
      <c r="D131" s="639"/>
      <c r="E131" s="91"/>
      <c r="F131" s="351">
        <v>7690</v>
      </c>
      <c r="G131" s="351">
        <v>7690</v>
      </c>
      <c r="H131" s="351">
        <v>7690</v>
      </c>
      <c r="I131" s="351">
        <v>7690</v>
      </c>
      <c r="J131" s="352">
        <v>7690</v>
      </c>
    </row>
    <row r="132" spans="1:10" ht="17.25" customHeight="1">
      <c r="A132" s="241"/>
      <c r="B132" s="100"/>
      <c r="C132" s="639" t="s">
        <v>295</v>
      </c>
      <c r="D132" s="639"/>
      <c r="E132" s="91"/>
      <c r="F132" s="351">
        <v>2000000</v>
      </c>
      <c r="G132" s="351">
        <v>2000000</v>
      </c>
      <c r="H132" s="351">
        <v>2000000</v>
      </c>
      <c r="I132" s="351">
        <v>2000000</v>
      </c>
      <c r="J132" s="352">
        <v>2000000</v>
      </c>
    </row>
    <row r="133" spans="1:10" ht="24" customHeight="1">
      <c r="A133" s="241"/>
      <c r="B133" s="100"/>
      <c r="C133" s="668" t="s">
        <v>296</v>
      </c>
      <c r="D133" s="669"/>
      <c r="E133" s="91"/>
      <c r="F133" s="351">
        <v>20460</v>
      </c>
      <c r="G133" s="351">
        <v>20460</v>
      </c>
      <c r="H133" s="351">
        <v>20460</v>
      </c>
      <c r="I133" s="351">
        <v>20460</v>
      </c>
      <c r="J133" s="352">
        <v>20460</v>
      </c>
    </row>
    <row r="134" spans="1:10" ht="17.25" customHeight="1">
      <c r="A134" s="241"/>
      <c r="B134" s="100"/>
      <c r="C134" s="639" t="s">
        <v>297</v>
      </c>
      <c r="D134" s="639"/>
      <c r="E134" s="91"/>
      <c r="F134" s="351">
        <v>7150</v>
      </c>
      <c r="G134" s="351">
        <v>7150</v>
      </c>
      <c r="H134" s="351">
        <v>7150</v>
      </c>
      <c r="I134" s="351">
        <v>7150</v>
      </c>
      <c r="J134" s="352">
        <v>7150</v>
      </c>
    </row>
    <row r="135" spans="1:10" ht="24" customHeight="1">
      <c r="A135" s="241"/>
      <c r="B135" s="100"/>
      <c r="C135" s="680" t="s">
        <v>298</v>
      </c>
      <c r="D135" s="679"/>
      <c r="E135" s="91"/>
      <c r="F135" s="351">
        <v>80662</v>
      </c>
      <c r="G135" s="351">
        <v>80662</v>
      </c>
      <c r="H135" s="351">
        <v>80662</v>
      </c>
      <c r="I135" s="351">
        <v>80662</v>
      </c>
      <c r="J135" s="352">
        <v>80662</v>
      </c>
    </row>
    <row r="136" spans="1:10" ht="17.25" customHeight="1">
      <c r="A136" s="241"/>
      <c r="B136" s="100"/>
      <c r="C136" s="639" t="s">
        <v>299</v>
      </c>
      <c r="D136" s="639"/>
      <c r="E136" s="91"/>
      <c r="F136" s="351">
        <v>110000</v>
      </c>
      <c r="G136" s="351">
        <v>110000</v>
      </c>
      <c r="H136" s="351">
        <v>110000</v>
      </c>
      <c r="I136" s="351">
        <v>110000</v>
      </c>
      <c r="J136" s="352">
        <v>110000</v>
      </c>
    </row>
    <row r="137" spans="1:10" ht="17.25" customHeight="1">
      <c r="A137" s="241"/>
      <c r="B137" s="100"/>
      <c r="C137" s="667" t="s">
        <v>300</v>
      </c>
      <c r="D137" s="667"/>
      <c r="E137" s="91"/>
      <c r="F137" s="351">
        <v>1080</v>
      </c>
      <c r="G137" s="351">
        <v>1080</v>
      </c>
      <c r="H137" s="351">
        <v>1080</v>
      </c>
      <c r="I137" s="351">
        <v>1080</v>
      </c>
      <c r="J137" s="352">
        <v>1080</v>
      </c>
    </row>
    <row r="138" spans="1:10" ht="17.25" customHeight="1">
      <c r="A138" s="241"/>
      <c r="B138" s="100"/>
      <c r="C138" s="667" t="s">
        <v>301</v>
      </c>
      <c r="D138" s="667"/>
      <c r="E138" s="91"/>
      <c r="F138" s="351">
        <v>1190</v>
      </c>
      <c r="G138" s="351">
        <v>1190</v>
      </c>
      <c r="H138" s="351">
        <v>1190</v>
      </c>
      <c r="I138" s="351">
        <v>1190</v>
      </c>
      <c r="J138" s="352">
        <v>1190</v>
      </c>
    </row>
    <row r="139" spans="1:10" ht="6" customHeight="1" thickBot="1">
      <c r="A139" s="140"/>
      <c r="B139" s="140"/>
      <c r="C139" s="140"/>
      <c r="D139" s="393"/>
      <c r="E139" s="142"/>
      <c r="F139" s="394"/>
      <c r="G139" s="394"/>
      <c r="H139" s="394"/>
      <c r="I139" s="394"/>
      <c r="J139" s="395"/>
    </row>
    <row r="140" spans="1:10" ht="16.5" customHeight="1">
      <c r="A140" s="368"/>
      <c r="B140" s="369"/>
      <c r="C140" s="369"/>
      <c r="D140" s="370"/>
      <c r="E140" s="371"/>
      <c r="F140" s="372"/>
      <c r="G140" s="372"/>
      <c r="H140" s="372"/>
      <c r="I140" s="372"/>
      <c r="J140" s="372"/>
    </row>
    <row r="141" spans="1:10" ht="33" customHeight="1">
      <c r="A141" s="330"/>
      <c r="B141" s="384"/>
      <c r="C141" s="384"/>
      <c r="D141" s="385"/>
      <c r="E141" s="386"/>
      <c r="F141" s="387"/>
      <c r="G141" s="387"/>
      <c r="H141" s="387"/>
      <c r="I141" s="388"/>
      <c r="J141" s="388"/>
    </row>
    <row r="142" spans="1:10" ht="24.75" customHeight="1">
      <c r="A142" s="672"/>
      <c r="B142" s="672"/>
      <c r="C142" s="672"/>
      <c r="D142" s="672"/>
      <c r="E142" s="672"/>
      <c r="F142" s="672"/>
      <c r="G142" s="672"/>
      <c r="H142" s="672"/>
      <c r="I142" s="672"/>
      <c r="J142" s="672"/>
    </row>
    <row r="143" spans="1:10" ht="15" customHeight="1" thickBot="1">
      <c r="A143" s="336"/>
      <c r="B143" s="389"/>
      <c r="C143" s="389"/>
      <c r="D143" s="389"/>
      <c r="E143" s="336"/>
      <c r="F143" s="337"/>
      <c r="G143" s="337"/>
      <c r="H143" s="337"/>
      <c r="I143" s="338"/>
      <c r="J143" s="338"/>
    </row>
    <row r="144" spans="1:10" ht="21.75" customHeight="1">
      <c r="A144" s="675" t="s">
        <v>188</v>
      </c>
      <c r="B144" s="675"/>
      <c r="C144" s="675"/>
      <c r="D144" s="675"/>
      <c r="E144" s="676"/>
      <c r="F144" s="341" t="s">
        <v>262</v>
      </c>
      <c r="G144" s="341" t="s">
        <v>263</v>
      </c>
      <c r="H144" s="341" t="s">
        <v>264</v>
      </c>
      <c r="I144" s="341" t="s">
        <v>139</v>
      </c>
      <c r="J144" s="342" t="s">
        <v>190</v>
      </c>
    </row>
    <row r="145" spans="1:10" ht="6" customHeight="1">
      <c r="A145" s="343"/>
      <c r="B145" s="390"/>
      <c r="C145" s="390"/>
      <c r="D145" s="390"/>
      <c r="E145" s="344"/>
      <c r="F145" s="345"/>
      <c r="G145" s="346"/>
      <c r="H145" s="346"/>
      <c r="I145" s="346"/>
      <c r="J145" s="347"/>
    </row>
    <row r="146" spans="1:10" ht="17.25" customHeight="1">
      <c r="A146" s="241"/>
      <c r="B146" s="100"/>
      <c r="C146" s="671" t="s">
        <v>302</v>
      </c>
      <c r="D146" s="671"/>
      <c r="E146" s="91"/>
      <c r="F146" s="351">
        <v>5218</v>
      </c>
      <c r="G146" s="351">
        <v>5218</v>
      </c>
      <c r="H146" s="351">
        <v>5218</v>
      </c>
      <c r="I146" s="351">
        <v>5218</v>
      </c>
      <c r="J146" s="352">
        <v>5218</v>
      </c>
    </row>
    <row r="147" spans="1:10" ht="17.25" customHeight="1">
      <c r="A147" s="241"/>
      <c r="B147" s="100"/>
      <c r="C147" s="667" t="s">
        <v>303</v>
      </c>
      <c r="D147" s="667"/>
      <c r="E147" s="91"/>
      <c r="F147" s="351">
        <v>49810</v>
      </c>
      <c r="G147" s="351">
        <v>49810</v>
      </c>
      <c r="H147" s="351">
        <v>49810</v>
      </c>
      <c r="I147" s="351">
        <v>49810</v>
      </c>
      <c r="J147" s="352">
        <v>49810</v>
      </c>
    </row>
    <row r="148" spans="1:10" ht="17.25" customHeight="1">
      <c r="A148" s="241"/>
      <c r="B148" s="100"/>
      <c r="C148" s="667" t="s">
        <v>304</v>
      </c>
      <c r="D148" s="667"/>
      <c r="E148" s="91"/>
      <c r="F148" s="351">
        <v>380</v>
      </c>
      <c r="G148" s="351">
        <v>380</v>
      </c>
      <c r="H148" s="351">
        <v>78</v>
      </c>
      <c r="I148" s="351">
        <v>78</v>
      </c>
      <c r="J148" s="352">
        <v>78</v>
      </c>
    </row>
    <row r="149" spans="1:10" ht="17.25" customHeight="1">
      <c r="A149" s="241"/>
      <c r="B149" s="100"/>
      <c r="C149" s="667" t="s">
        <v>305</v>
      </c>
      <c r="D149" s="667"/>
      <c r="E149" s="91"/>
      <c r="F149" s="351">
        <v>500</v>
      </c>
      <c r="G149" s="351">
        <v>500</v>
      </c>
      <c r="H149" s="351">
        <v>500</v>
      </c>
      <c r="I149" s="351">
        <v>500</v>
      </c>
      <c r="J149" s="352">
        <v>500</v>
      </c>
    </row>
    <row r="150" spans="1:10" ht="17.25" customHeight="1">
      <c r="A150" s="241"/>
      <c r="B150" s="100"/>
      <c r="C150" s="667" t="s">
        <v>306</v>
      </c>
      <c r="D150" s="667"/>
      <c r="E150" s="91"/>
      <c r="F150" s="351">
        <v>0</v>
      </c>
      <c r="G150" s="351">
        <v>0</v>
      </c>
      <c r="H150" s="351">
        <v>0</v>
      </c>
      <c r="I150" s="351">
        <v>0</v>
      </c>
      <c r="J150" s="352">
        <v>0</v>
      </c>
    </row>
    <row r="151" spans="1:10" ht="17.25" customHeight="1">
      <c r="A151" s="241"/>
      <c r="B151" s="100"/>
      <c r="C151" s="667" t="s">
        <v>307</v>
      </c>
      <c r="D151" s="667"/>
      <c r="E151" s="91"/>
      <c r="F151" s="351">
        <v>423.6</v>
      </c>
      <c r="G151" s="351">
        <v>423.6</v>
      </c>
      <c r="H151" s="351">
        <v>423.6</v>
      </c>
      <c r="I151" s="351">
        <v>424</v>
      </c>
      <c r="J151" s="352">
        <v>424</v>
      </c>
    </row>
    <row r="152" spans="1:10" ht="17.25" customHeight="1">
      <c r="A152" s="241"/>
      <c r="B152" s="100"/>
      <c r="C152" s="667" t="s">
        <v>308</v>
      </c>
      <c r="D152" s="667"/>
      <c r="E152" s="91"/>
      <c r="F152" s="351">
        <v>5377</v>
      </c>
      <c r="G152" s="351">
        <v>5377</v>
      </c>
      <c r="H152" s="351">
        <v>5377</v>
      </c>
      <c r="I152" s="351">
        <v>5377</v>
      </c>
      <c r="J152" s="352">
        <v>5377</v>
      </c>
    </row>
    <row r="153" spans="1:10" ht="17.25" customHeight="1">
      <c r="A153" s="241"/>
      <c r="B153" s="100"/>
      <c r="C153" s="667" t="s">
        <v>309</v>
      </c>
      <c r="D153" s="667"/>
      <c r="E153" s="91"/>
      <c r="F153" s="351">
        <v>754.5</v>
      </c>
      <c r="G153" s="351">
        <v>754.5</v>
      </c>
      <c r="H153" s="351">
        <v>754.5</v>
      </c>
      <c r="I153" s="351">
        <v>755</v>
      </c>
      <c r="J153" s="352">
        <v>755</v>
      </c>
    </row>
    <row r="154" spans="1:10" ht="17.25" customHeight="1">
      <c r="A154" s="241"/>
      <c r="B154" s="100"/>
      <c r="C154" s="667" t="s">
        <v>310</v>
      </c>
      <c r="D154" s="667"/>
      <c r="E154" s="91"/>
      <c r="F154" s="351">
        <v>815</v>
      </c>
      <c r="G154" s="351">
        <v>815</v>
      </c>
      <c r="H154" s="351">
        <v>815</v>
      </c>
      <c r="I154" s="351">
        <v>815</v>
      </c>
      <c r="J154" s="352">
        <v>815</v>
      </c>
    </row>
    <row r="155" spans="1:10" ht="24" customHeight="1">
      <c r="A155" s="241"/>
      <c r="B155" s="100"/>
      <c r="C155" s="667" t="s">
        <v>311</v>
      </c>
      <c r="D155" s="667"/>
      <c r="E155" s="91"/>
      <c r="F155" s="351">
        <v>0</v>
      </c>
      <c r="G155" s="351">
        <v>0</v>
      </c>
      <c r="H155" s="351">
        <v>0</v>
      </c>
      <c r="I155" s="351">
        <v>0</v>
      </c>
      <c r="J155" s="352">
        <v>0</v>
      </c>
    </row>
    <row r="156" spans="1:10" ht="17.25" customHeight="1">
      <c r="A156" s="241"/>
      <c r="B156" s="100"/>
      <c r="C156" s="667" t="s">
        <v>312</v>
      </c>
      <c r="D156" s="667"/>
      <c r="E156" s="91"/>
      <c r="F156" s="351">
        <v>5000</v>
      </c>
      <c r="G156" s="351">
        <v>5000</v>
      </c>
      <c r="H156" s="351">
        <v>5000</v>
      </c>
      <c r="I156" s="351">
        <v>5000</v>
      </c>
      <c r="J156" s="352">
        <v>5000</v>
      </c>
    </row>
    <row r="157" spans="1:10" ht="24" customHeight="1">
      <c r="A157" s="241"/>
      <c r="B157" s="100"/>
      <c r="C157" s="681" t="s">
        <v>313</v>
      </c>
      <c r="D157" s="682"/>
      <c r="E157" s="91"/>
      <c r="F157" s="351">
        <v>2000</v>
      </c>
      <c r="G157" s="351">
        <v>2000</v>
      </c>
      <c r="H157" s="351">
        <v>2000</v>
      </c>
      <c r="I157" s="351">
        <v>2000</v>
      </c>
      <c r="J157" s="352">
        <v>2000</v>
      </c>
    </row>
    <row r="158" spans="1:10" ht="24" customHeight="1">
      <c r="A158" s="241"/>
      <c r="B158" s="100"/>
      <c r="C158" s="670" t="s">
        <v>314</v>
      </c>
      <c r="D158" s="667"/>
      <c r="E158" s="91"/>
      <c r="F158" s="351">
        <v>26000</v>
      </c>
      <c r="G158" s="351">
        <v>26000</v>
      </c>
      <c r="H158" s="351">
        <v>26000</v>
      </c>
      <c r="I158" s="351">
        <v>26000</v>
      </c>
      <c r="J158" s="352">
        <v>26000</v>
      </c>
    </row>
    <row r="159" spans="1:10" ht="24" customHeight="1">
      <c r="A159" s="241"/>
      <c r="B159" s="100"/>
      <c r="C159" s="670" t="s">
        <v>315</v>
      </c>
      <c r="D159" s="667"/>
      <c r="E159" s="91"/>
      <c r="F159" s="351">
        <v>17000</v>
      </c>
      <c r="G159" s="351">
        <v>17000</v>
      </c>
      <c r="H159" s="351">
        <v>17000</v>
      </c>
      <c r="I159" s="351">
        <v>17000</v>
      </c>
      <c r="J159" s="352">
        <v>17000</v>
      </c>
    </row>
    <row r="160" spans="1:10" ht="17.25" customHeight="1">
      <c r="A160" s="241"/>
      <c r="B160" s="100"/>
      <c r="C160" s="667" t="s">
        <v>316</v>
      </c>
      <c r="D160" s="667"/>
      <c r="E160" s="91"/>
      <c r="F160" s="351">
        <v>10000</v>
      </c>
      <c r="G160" s="351">
        <v>10000</v>
      </c>
      <c r="H160" s="351">
        <v>10000</v>
      </c>
      <c r="I160" s="351">
        <v>10000</v>
      </c>
      <c r="J160" s="352">
        <v>10000</v>
      </c>
    </row>
    <row r="161" spans="1:10" ht="17.25" customHeight="1">
      <c r="A161" s="241"/>
      <c r="B161" s="100"/>
      <c r="C161" s="667" t="s">
        <v>317</v>
      </c>
      <c r="D161" s="667"/>
      <c r="E161" s="91"/>
      <c r="F161" s="351">
        <v>50000</v>
      </c>
      <c r="G161" s="351">
        <v>50000</v>
      </c>
      <c r="H161" s="351">
        <v>50000</v>
      </c>
      <c r="I161" s="351">
        <v>50000</v>
      </c>
      <c r="J161" s="352">
        <v>50000</v>
      </c>
    </row>
    <row r="162" spans="1:10" ht="17.25" customHeight="1">
      <c r="A162" s="241"/>
      <c r="B162" s="100"/>
      <c r="C162" s="667" t="s">
        <v>318</v>
      </c>
      <c r="D162" s="667"/>
      <c r="E162" s="91"/>
      <c r="F162" s="351">
        <v>69000</v>
      </c>
      <c r="G162" s="351">
        <v>69000</v>
      </c>
      <c r="H162" s="351">
        <v>69000</v>
      </c>
      <c r="I162" s="351">
        <v>69000</v>
      </c>
      <c r="J162" s="352">
        <v>69000</v>
      </c>
    </row>
    <row r="163" spans="1:10" ht="17.25" customHeight="1">
      <c r="A163" s="241"/>
      <c r="B163" s="100"/>
      <c r="C163" s="673" t="s">
        <v>319</v>
      </c>
      <c r="D163" s="673"/>
      <c r="E163" s="91"/>
      <c r="F163" s="351">
        <v>5000</v>
      </c>
      <c r="G163" s="351">
        <v>5000</v>
      </c>
      <c r="H163" s="351">
        <v>5000</v>
      </c>
      <c r="I163" s="351">
        <v>5000</v>
      </c>
      <c r="J163" s="352">
        <v>5000</v>
      </c>
    </row>
    <row r="164" spans="1:10" ht="18" customHeight="1">
      <c r="A164" s="359"/>
      <c r="B164" s="100"/>
      <c r="C164" s="642" t="s">
        <v>198</v>
      </c>
      <c r="D164" s="642"/>
      <c r="E164" s="95"/>
      <c r="F164" s="355">
        <v>4280233.1</v>
      </c>
      <c r="G164" s="355">
        <v>4280233.1</v>
      </c>
      <c r="H164" s="355">
        <v>4279931</v>
      </c>
      <c r="I164" s="355">
        <v>4279931</v>
      </c>
      <c r="J164" s="352">
        <v>4279931</v>
      </c>
    </row>
    <row r="165" spans="1:10" ht="6" customHeight="1" thickBot="1">
      <c r="A165" s="140"/>
      <c r="B165" s="140"/>
      <c r="C165" s="140"/>
      <c r="D165" s="393"/>
      <c r="E165" s="142"/>
      <c r="F165" s="394"/>
      <c r="G165" s="394"/>
      <c r="H165" s="394"/>
      <c r="I165" s="394"/>
      <c r="J165" s="395"/>
    </row>
    <row r="166" spans="1:10" ht="16.5" customHeight="1">
      <c r="A166" s="373"/>
      <c r="B166" s="373"/>
      <c r="C166" s="373"/>
      <c r="D166" s="376"/>
      <c r="E166" s="396"/>
      <c r="F166" s="397"/>
      <c r="G166" s="397"/>
      <c r="H166" s="397"/>
      <c r="I166" s="397"/>
      <c r="J166" s="397"/>
    </row>
  </sheetData>
  <sheetProtection/>
  <mergeCells count="139">
    <mergeCell ref="C164:D164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35:D135"/>
    <mergeCell ref="C136:D136"/>
    <mergeCell ref="C137:D137"/>
    <mergeCell ref="C138:D138"/>
    <mergeCell ref="A142:J142"/>
    <mergeCell ref="A144:E144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3:D93"/>
    <mergeCell ref="A98:J98"/>
    <mergeCell ref="A100:E100"/>
    <mergeCell ref="B102:C102"/>
    <mergeCell ref="C103:D103"/>
    <mergeCell ref="C104:D104"/>
    <mergeCell ref="C86:D86"/>
    <mergeCell ref="C87:D87"/>
    <mergeCell ref="C88:D88"/>
    <mergeCell ref="B90:C90"/>
    <mergeCell ref="C91:D91"/>
    <mergeCell ref="C92:D92"/>
    <mergeCell ref="C78:D78"/>
    <mergeCell ref="C79:D79"/>
    <mergeCell ref="C81:D81"/>
    <mergeCell ref="B83:C83"/>
    <mergeCell ref="C84:D84"/>
    <mergeCell ref="C85:D85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2:D42"/>
    <mergeCell ref="C43:D43"/>
    <mergeCell ref="C44:D44"/>
    <mergeCell ref="A48:D48"/>
    <mergeCell ref="A49:J49"/>
    <mergeCell ref="C53:D5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B22:C22"/>
    <mergeCell ref="C23:D23"/>
    <mergeCell ref="C10:D10"/>
    <mergeCell ref="C11:D11"/>
    <mergeCell ref="C12:D12"/>
    <mergeCell ref="B14:C14"/>
    <mergeCell ref="C15:D15"/>
    <mergeCell ref="C16:D16"/>
    <mergeCell ref="A1:D1"/>
    <mergeCell ref="A2:J2"/>
    <mergeCell ref="B6:C6"/>
    <mergeCell ref="C7:D7"/>
    <mergeCell ref="C8:D8"/>
    <mergeCell ref="C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15.625" style="453" customWidth="1"/>
    <col min="2" max="7" width="12.375" style="454" customWidth="1"/>
    <col min="8" max="14" width="12.875" style="454" customWidth="1"/>
    <col min="15" max="16384" width="11.00390625" style="403" customWidth="1"/>
  </cols>
  <sheetData>
    <row r="1" spans="1:14" ht="30" customHeight="1">
      <c r="A1" s="399"/>
      <c r="B1" s="400"/>
      <c r="C1" s="400"/>
      <c r="D1" s="400"/>
      <c r="E1" s="400"/>
      <c r="F1" s="401"/>
      <c r="G1" s="400"/>
      <c r="H1" s="400"/>
      <c r="I1" s="400"/>
      <c r="J1" s="400"/>
      <c r="K1" s="400"/>
      <c r="L1" s="400"/>
      <c r="M1" s="400"/>
      <c r="N1" s="402"/>
    </row>
    <row r="2" spans="1:14" ht="24.75" customHeight="1">
      <c r="A2" s="696" t="s">
        <v>320</v>
      </c>
      <c r="B2" s="696"/>
      <c r="C2" s="696"/>
      <c r="D2" s="696"/>
      <c r="E2" s="696"/>
      <c r="F2" s="696"/>
      <c r="G2" s="697"/>
      <c r="H2" s="404"/>
      <c r="I2" s="404"/>
      <c r="J2" s="405"/>
      <c r="K2" s="404"/>
      <c r="L2" s="405"/>
      <c r="M2" s="404"/>
      <c r="N2" s="404"/>
    </row>
    <row r="3" spans="1:14" ht="15" customHeight="1" thickBot="1">
      <c r="A3" s="406"/>
      <c r="B3" s="407"/>
      <c r="C3" s="407"/>
      <c r="D3" s="407"/>
      <c r="E3" s="407"/>
      <c r="F3" s="408"/>
      <c r="G3" s="407"/>
      <c r="H3" s="407"/>
      <c r="I3" s="407"/>
      <c r="J3" s="407"/>
      <c r="K3" s="407"/>
      <c r="L3" s="407"/>
      <c r="M3" s="407"/>
      <c r="N3" s="409" t="s">
        <v>321</v>
      </c>
    </row>
    <row r="4" spans="1:14" ht="15" customHeight="1">
      <c r="A4" s="698" t="s">
        <v>322</v>
      </c>
      <c r="B4" s="700" t="s">
        <v>323</v>
      </c>
      <c r="C4" s="410"/>
      <c r="D4" s="411" t="s">
        <v>324</v>
      </c>
      <c r="E4" s="410"/>
      <c r="F4" s="411" t="s">
        <v>325</v>
      </c>
      <c r="G4" s="412"/>
      <c r="H4" s="412" t="s">
        <v>326</v>
      </c>
      <c r="I4" s="410"/>
      <c r="J4" s="413"/>
      <c r="K4" s="414" t="s">
        <v>327</v>
      </c>
      <c r="L4" s="414"/>
      <c r="M4" s="415"/>
      <c r="N4" s="683" t="s">
        <v>328</v>
      </c>
    </row>
    <row r="5" spans="1:14" ht="15" customHeight="1">
      <c r="A5" s="699"/>
      <c r="B5" s="701"/>
      <c r="C5" s="686" t="s">
        <v>329</v>
      </c>
      <c r="D5" s="687"/>
      <c r="E5" s="686" t="s">
        <v>330</v>
      </c>
      <c r="F5" s="687"/>
      <c r="G5" s="688" t="s">
        <v>331</v>
      </c>
      <c r="H5" s="690" t="s">
        <v>332</v>
      </c>
      <c r="I5" s="692" t="s">
        <v>333</v>
      </c>
      <c r="J5" s="694" t="s">
        <v>334</v>
      </c>
      <c r="K5" s="692" t="s">
        <v>335</v>
      </c>
      <c r="L5" s="692" t="s">
        <v>336</v>
      </c>
      <c r="M5" s="692" t="s">
        <v>337</v>
      </c>
      <c r="N5" s="684"/>
    </row>
    <row r="6" spans="1:14" ht="18" customHeight="1">
      <c r="A6" s="691"/>
      <c r="B6" s="693"/>
      <c r="C6" s="416" t="s">
        <v>338</v>
      </c>
      <c r="D6" s="416" t="s">
        <v>339</v>
      </c>
      <c r="E6" s="416" t="s">
        <v>340</v>
      </c>
      <c r="F6" s="417" t="s">
        <v>341</v>
      </c>
      <c r="G6" s="689"/>
      <c r="H6" s="691"/>
      <c r="I6" s="693"/>
      <c r="J6" s="695"/>
      <c r="K6" s="693"/>
      <c r="L6" s="693"/>
      <c r="M6" s="693"/>
      <c r="N6" s="685"/>
    </row>
    <row r="7" spans="1:14" ht="15" customHeight="1">
      <c r="A7" s="418"/>
      <c r="B7" s="419"/>
      <c r="C7" s="419"/>
      <c r="D7" s="420" t="s">
        <v>342</v>
      </c>
      <c r="E7" s="419"/>
      <c r="F7" s="420" t="s">
        <v>343</v>
      </c>
      <c r="G7" s="419"/>
      <c r="H7" s="420" t="s">
        <v>344</v>
      </c>
      <c r="I7" s="420"/>
      <c r="J7" s="419"/>
      <c r="K7" s="419"/>
      <c r="L7" s="419"/>
      <c r="M7" s="419"/>
      <c r="N7" s="419"/>
    </row>
    <row r="8" spans="1:14" ht="14.25" customHeight="1">
      <c r="A8" s="421" t="s">
        <v>345</v>
      </c>
      <c r="B8" s="422">
        <v>133341694</v>
      </c>
      <c r="C8" s="423">
        <v>49839521</v>
      </c>
      <c r="D8" s="423">
        <v>10603039</v>
      </c>
      <c r="E8" s="423">
        <v>53273446</v>
      </c>
      <c r="F8" s="423">
        <v>104828</v>
      </c>
      <c r="G8" s="423">
        <v>2045219</v>
      </c>
      <c r="H8" s="423">
        <v>4896326</v>
      </c>
      <c r="I8" s="423">
        <v>22</v>
      </c>
      <c r="J8" s="423">
        <v>6659</v>
      </c>
      <c r="K8" s="423">
        <v>125853</v>
      </c>
      <c r="L8" s="423">
        <v>7484848</v>
      </c>
      <c r="M8" s="423">
        <v>4961933</v>
      </c>
      <c r="N8" s="423">
        <v>33031165</v>
      </c>
    </row>
    <row r="9" spans="1:14" ht="14.25" customHeight="1">
      <c r="A9" s="62" t="s">
        <v>346</v>
      </c>
      <c r="B9" s="422">
        <v>129669693</v>
      </c>
      <c r="C9" s="424">
        <v>47575223</v>
      </c>
      <c r="D9" s="424">
        <v>10501591</v>
      </c>
      <c r="E9" s="424">
        <v>52215034</v>
      </c>
      <c r="F9" s="424">
        <v>104828</v>
      </c>
      <c r="G9" s="424">
        <v>1955660</v>
      </c>
      <c r="H9" s="424">
        <v>4896310</v>
      </c>
      <c r="I9" s="423">
        <v>22</v>
      </c>
      <c r="J9" s="424">
        <v>0</v>
      </c>
      <c r="K9" s="424">
        <v>124962</v>
      </c>
      <c r="L9" s="424">
        <v>7335583</v>
      </c>
      <c r="M9" s="424">
        <v>4960480</v>
      </c>
      <c r="N9" s="424">
        <v>31530500</v>
      </c>
    </row>
    <row r="10" spans="1:14" ht="14.25" customHeight="1">
      <c r="A10" s="62" t="s">
        <v>347</v>
      </c>
      <c r="B10" s="422">
        <v>3672001</v>
      </c>
      <c r="C10" s="424">
        <v>2264298</v>
      </c>
      <c r="D10" s="424">
        <v>101448</v>
      </c>
      <c r="E10" s="424">
        <v>1058412</v>
      </c>
      <c r="F10" s="425">
        <v>0</v>
      </c>
      <c r="G10" s="424">
        <v>89559</v>
      </c>
      <c r="H10" s="424">
        <v>16</v>
      </c>
      <c r="I10" s="423">
        <v>0</v>
      </c>
      <c r="J10" s="424">
        <v>6659</v>
      </c>
      <c r="K10" s="424">
        <v>891</v>
      </c>
      <c r="L10" s="424">
        <v>149265</v>
      </c>
      <c r="M10" s="424">
        <v>1453</v>
      </c>
      <c r="N10" s="424">
        <v>1500665</v>
      </c>
    </row>
    <row r="11" spans="1:14" ht="14.25" customHeight="1">
      <c r="A11" s="421" t="s">
        <v>348</v>
      </c>
      <c r="B11" s="422">
        <v>134667937</v>
      </c>
      <c r="C11" s="423">
        <v>49667634</v>
      </c>
      <c r="D11" s="423">
        <v>11367425</v>
      </c>
      <c r="E11" s="423">
        <v>54050289</v>
      </c>
      <c r="F11" s="423">
        <v>127201</v>
      </c>
      <c r="G11" s="423">
        <v>2130482</v>
      </c>
      <c r="H11" s="423">
        <v>4614385</v>
      </c>
      <c r="I11" s="423">
        <v>24</v>
      </c>
      <c r="J11" s="423">
        <v>0</v>
      </c>
      <c r="K11" s="423">
        <v>128846</v>
      </c>
      <c r="L11" s="423">
        <v>7509514</v>
      </c>
      <c r="M11" s="423">
        <v>5072137</v>
      </c>
      <c r="N11" s="423">
        <v>32917439</v>
      </c>
    </row>
    <row r="12" spans="1:14" ht="14.25" customHeight="1">
      <c r="A12" s="62" t="s">
        <v>346</v>
      </c>
      <c r="B12" s="422">
        <v>131641665</v>
      </c>
      <c r="C12" s="424">
        <v>47749543</v>
      </c>
      <c r="D12" s="424">
        <v>11296578</v>
      </c>
      <c r="E12" s="424">
        <v>53217175</v>
      </c>
      <c r="F12" s="424">
        <v>127201</v>
      </c>
      <c r="G12" s="424">
        <v>2048269</v>
      </c>
      <c r="H12" s="424">
        <v>4614369</v>
      </c>
      <c r="I12" s="423">
        <v>24</v>
      </c>
      <c r="J12" s="424">
        <v>0</v>
      </c>
      <c r="K12" s="424">
        <v>128255</v>
      </c>
      <c r="L12" s="424">
        <v>7392474</v>
      </c>
      <c r="M12" s="424">
        <v>5067777</v>
      </c>
      <c r="N12" s="424">
        <v>31646216</v>
      </c>
    </row>
    <row r="13" spans="1:14" ht="14.25" customHeight="1">
      <c r="A13" s="62" t="s">
        <v>347</v>
      </c>
      <c r="B13" s="422">
        <v>3026272</v>
      </c>
      <c r="C13" s="424">
        <v>1918091</v>
      </c>
      <c r="D13" s="424">
        <v>70847</v>
      </c>
      <c r="E13" s="424">
        <v>833114</v>
      </c>
      <c r="F13" s="425">
        <v>0</v>
      </c>
      <c r="G13" s="424">
        <v>82213</v>
      </c>
      <c r="H13" s="424">
        <v>16</v>
      </c>
      <c r="I13" s="423">
        <v>0</v>
      </c>
      <c r="J13" s="424">
        <v>0</v>
      </c>
      <c r="K13" s="424">
        <v>591</v>
      </c>
      <c r="L13" s="424">
        <v>117040</v>
      </c>
      <c r="M13" s="424">
        <v>4360</v>
      </c>
      <c r="N13" s="424">
        <v>1271223</v>
      </c>
    </row>
    <row r="14" spans="1:14" ht="14.25" customHeight="1">
      <c r="A14" s="421" t="s">
        <v>349</v>
      </c>
      <c r="B14" s="422">
        <v>152004548</v>
      </c>
      <c r="C14" s="423">
        <v>64458623</v>
      </c>
      <c r="D14" s="423">
        <v>13930605</v>
      </c>
      <c r="E14" s="423">
        <v>54036412</v>
      </c>
      <c r="F14" s="423">
        <v>128131</v>
      </c>
      <c r="G14" s="423">
        <v>2221520</v>
      </c>
      <c r="H14" s="423">
        <v>4517291</v>
      </c>
      <c r="I14" s="423">
        <v>25</v>
      </c>
      <c r="J14" s="426">
        <v>0</v>
      </c>
      <c r="K14" s="423">
        <v>114595</v>
      </c>
      <c r="L14" s="423">
        <v>7441473</v>
      </c>
      <c r="M14" s="423">
        <v>5155873</v>
      </c>
      <c r="N14" s="423">
        <v>19798993</v>
      </c>
    </row>
    <row r="15" spans="1:14" ht="14.25" customHeight="1">
      <c r="A15" s="62" t="s">
        <v>346</v>
      </c>
      <c r="B15" s="422">
        <v>149408123</v>
      </c>
      <c r="C15" s="424">
        <v>62795007</v>
      </c>
      <c r="D15" s="424">
        <v>13872101</v>
      </c>
      <c r="E15" s="424">
        <v>53341197</v>
      </c>
      <c r="F15" s="424">
        <v>128131</v>
      </c>
      <c r="G15" s="424">
        <v>2144589</v>
      </c>
      <c r="H15" s="424">
        <v>4517291</v>
      </c>
      <c r="I15" s="423">
        <v>25</v>
      </c>
      <c r="J15" s="425">
        <v>0</v>
      </c>
      <c r="K15" s="424">
        <v>114399</v>
      </c>
      <c r="L15" s="424">
        <v>7344900</v>
      </c>
      <c r="M15" s="424">
        <v>5150483</v>
      </c>
      <c r="N15" s="424">
        <v>18696424</v>
      </c>
    </row>
    <row r="16" spans="1:14" ht="14.25" customHeight="1">
      <c r="A16" s="62" t="s">
        <v>347</v>
      </c>
      <c r="B16" s="422">
        <v>2596425</v>
      </c>
      <c r="C16" s="424">
        <v>1663616</v>
      </c>
      <c r="D16" s="424">
        <v>58504</v>
      </c>
      <c r="E16" s="424">
        <v>695215</v>
      </c>
      <c r="F16" s="425">
        <v>0</v>
      </c>
      <c r="G16" s="424">
        <v>76931</v>
      </c>
      <c r="H16" s="424">
        <v>0</v>
      </c>
      <c r="I16" s="426">
        <v>0</v>
      </c>
      <c r="J16" s="425">
        <v>0</v>
      </c>
      <c r="K16" s="424">
        <v>196</v>
      </c>
      <c r="L16" s="424">
        <v>96573</v>
      </c>
      <c r="M16" s="424">
        <v>5390</v>
      </c>
      <c r="N16" s="424">
        <v>1102569</v>
      </c>
    </row>
    <row r="17" spans="1:14" ht="14.25" customHeight="1">
      <c r="A17" s="421" t="s">
        <v>350</v>
      </c>
      <c r="B17" s="422">
        <v>153906160</v>
      </c>
      <c r="C17" s="423">
        <v>66915973</v>
      </c>
      <c r="D17" s="423">
        <v>12096160</v>
      </c>
      <c r="E17" s="423">
        <v>54919056</v>
      </c>
      <c r="F17" s="423">
        <v>127866</v>
      </c>
      <c r="G17" s="423">
        <v>2321225</v>
      </c>
      <c r="H17" s="423">
        <v>4532152</v>
      </c>
      <c r="I17" s="423">
        <v>27</v>
      </c>
      <c r="J17" s="426">
        <v>0</v>
      </c>
      <c r="K17" s="423">
        <v>123731</v>
      </c>
      <c r="L17" s="423">
        <v>7531466</v>
      </c>
      <c r="M17" s="423">
        <v>5338504</v>
      </c>
      <c r="N17" s="423">
        <v>17728661</v>
      </c>
    </row>
    <row r="18" spans="1:14" ht="14.25" customHeight="1">
      <c r="A18" s="418" t="s">
        <v>346</v>
      </c>
      <c r="B18" s="424">
        <v>151424216</v>
      </c>
      <c r="C18" s="423">
        <v>65242226</v>
      </c>
      <c r="D18" s="423">
        <v>12043021</v>
      </c>
      <c r="E18" s="423">
        <v>54327489</v>
      </c>
      <c r="F18" s="423">
        <v>127866</v>
      </c>
      <c r="G18" s="423">
        <v>2246357</v>
      </c>
      <c r="H18" s="423">
        <v>4532152</v>
      </c>
      <c r="I18" s="423">
        <v>27</v>
      </c>
      <c r="J18" s="426">
        <v>0</v>
      </c>
      <c r="K18" s="423">
        <v>122748</v>
      </c>
      <c r="L18" s="423">
        <v>7450009</v>
      </c>
      <c r="M18" s="423">
        <v>5332321</v>
      </c>
      <c r="N18" s="423">
        <v>16905323</v>
      </c>
    </row>
    <row r="19" spans="1:14" ht="14.25" customHeight="1">
      <c r="A19" s="418" t="s">
        <v>347</v>
      </c>
      <c r="B19" s="424">
        <v>2481944</v>
      </c>
      <c r="C19" s="423">
        <v>1673747</v>
      </c>
      <c r="D19" s="423">
        <v>53139</v>
      </c>
      <c r="E19" s="423">
        <v>591567</v>
      </c>
      <c r="F19" s="426">
        <v>0</v>
      </c>
      <c r="G19" s="423">
        <v>74868</v>
      </c>
      <c r="H19" s="426">
        <v>0</v>
      </c>
      <c r="I19" s="426">
        <v>0</v>
      </c>
      <c r="J19" s="426">
        <v>0</v>
      </c>
      <c r="K19" s="423">
        <v>983</v>
      </c>
      <c r="L19" s="423">
        <v>81457</v>
      </c>
      <c r="M19" s="423">
        <v>6183</v>
      </c>
      <c r="N19" s="423">
        <v>823338</v>
      </c>
    </row>
    <row r="20" spans="1:14" s="431" customFormat="1" ht="14.25" customHeight="1">
      <c r="A20" s="427" t="s">
        <v>351</v>
      </c>
      <c r="B20" s="428">
        <v>151423919</v>
      </c>
      <c r="C20" s="429">
        <v>67241085</v>
      </c>
      <c r="D20" s="429">
        <v>8587131</v>
      </c>
      <c r="E20" s="429">
        <v>55553597</v>
      </c>
      <c r="F20" s="429">
        <v>130249</v>
      </c>
      <c r="G20" s="429">
        <v>2468502</v>
      </c>
      <c r="H20" s="429">
        <v>4366356</v>
      </c>
      <c r="I20" s="429">
        <v>33</v>
      </c>
      <c r="J20" s="430">
        <v>0</v>
      </c>
      <c r="K20" s="429">
        <v>50811</v>
      </c>
      <c r="L20" s="429">
        <v>7607082</v>
      </c>
      <c r="M20" s="429">
        <v>5419073</v>
      </c>
      <c r="N20" s="429">
        <v>17619793</v>
      </c>
    </row>
    <row r="21" spans="1:14" s="431" customFormat="1" ht="14.25" customHeight="1">
      <c r="A21" s="432" t="s">
        <v>346</v>
      </c>
      <c r="B21" s="433">
        <v>149101649</v>
      </c>
      <c r="C21" s="429">
        <v>65619917</v>
      </c>
      <c r="D21" s="429">
        <v>8535708</v>
      </c>
      <c r="E21" s="429">
        <v>55052283</v>
      </c>
      <c r="F21" s="429">
        <v>130249</v>
      </c>
      <c r="G21" s="429">
        <v>2398059</v>
      </c>
      <c r="H21" s="429">
        <v>4366356</v>
      </c>
      <c r="I21" s="429">
        <v>33</v>
      </c>
      <c r="J21" s="430">
        <v>0</v>
      </c>
      <c r="K21" s="429">
        <v>49086</v>
      </c>
      <c r="L21" s="429">
        <v>7538336</v>
      </c>
      <c r="M21" s="429">
        <v>5411622</v>
      </c>
      <c r="N21" s="429">
        <v>16967729</v>
      </c>
    </row>
    <row r="22" spans="1:14" s="431" customFormat="1" ht="14.25" customHeight="1">
      <c r="A22" s="432" t="s">
        <v>347</v>
      </c>
      <c r="B22" s="433">
        <v>2322270</v>
      </c>
      <c r="C22" s="429">
        <v>1621168</v>
      </c>
      <c r="D22" s="429">
        <v>51423</v>
      </c>
      <c r="E22" s="429">
        <v>501314</v>
      </c>
      <c r="F22" s="430">
        <v>0</v>
      </c>
      <c r="G22" s="429">
        <v>70443</v>
      </c>
      <c r="H22" s="430">
        <v>0</v>
      </c>
      <c r="I22" s="430">
        <v>0</v>
      </c>
      <c r="J22" s="430">
        <v>0</v>
      </c>
      <c r="K22" s="429">
        <v>1725</v>
      </c>
      <c r="L22" s="429">
        <v>68746</v>
      </c>
      <c r="M22" s="429">
        <v>7451</v>
      </c>
      <c r="N22" s="429">
        <v>652064</v>
      </c>
    </row>
    <row r="23" spans="1:14" ht="13.5" customHeight="1">
      <c r="A23" s="62"/>
      <c r="B23" s="434"/>
      <c r="C23" s="423"/>
      <c r="D23" s="426" t="s">
        <v>352</v>
      </c>
      <c r="E23" s="423"/>
      <c r="F23" s="426" t="s">
        <v>353</v>
      </c>
      <c r="G23" s="423"/>
      <c r="H23" s="426" t="s">
        <v>344</v>
      </c>
      <c r="I23" s="426"/>
      <c r="J23" s="423"/>
      <c r="K23" s="423"/>
      <c r="L23" s="423"/>
      <c r="M23" s="423"/>
      <c r="N23" s="423"/>
    </row>
    <row r="24" spans="1:14" ht="14.25" customHeight="1">
      <c r="A24" s="421" t="s">
        <v>354</v>
      </c>
      <c r="B24" s="422">
        <v>129851562</v>
      </c>
      <c r="C24" s="423">
        <v>47634813</v>
      </c>
      <c r="D24" s="423">
        <v>10518034</v>
      </c>
      <c r="E24" s="423">
        <v>52310887</v>
      </c>
      <c r="F24" s="423">
        <v>104828</v>
      </c>
      <c r="G24" s="423">
        <v>1946564</v>
      </c>
      <c r="H24" s="423">
        <v>4896310</v>
      </c>
      <c r="I24" s="423">
        <v>22</v>
      </c>
      <c r="J24" s="423">
        <v>6659</v>
      </c>
      <c r="K24" s="423">
        <v>125213</v>
      </c>
      <c r="L24" s="423">
        <v>7349114</v>
      </c>
      <c r="M24" s="423">
        <v>4959118</v>
      </c>
      <c r="N24" s="423">
        <v>31569994</v>
      </c>
    </row>
    <row r="25" spans="1:14" ht="14.25" customHeight="1">
      <c r="A25" s="62" t="s">
        <v>346</v>
      </c>
      <c r="B25" s="422">
        <v>128764701</v>
      </c>
      <c r="C25" s="424">
        <v>47010755</v>
      </c>
      <c r="D25" s="424">
        <v>10492865</v>
      </c>
      <c r="E25" s="424">
        <v>51952629</v>
      </c>
      <c r="F25" s="424">
        <v>104828</v>
      </c>
      <c r="G25" s="424">
        <v>1926666</v>
      </c>
      <c r="H25" s="424">
        <v>4896310</v>
      </c>
      <c r="I25" s="423">
        <v>22</v>
      </c>
      <c r="J25" s="424">
        <v>0</v>
      </c>
      <c r="K25" s="424">
        <v>124371</v>
      </c>
      <c r="L25" s="424">
        <v>7298590</v>
      </c>
      <c r="M25" s="424">
        <v>4957665</v>
      </c>
      <c r="N25" s="424">
        <v>31156399</v>
      </c>
    </row>
    <row r="26" spans="1:14" ht="14.25" customHeight="1">
      <c r="A26" s="62" t="s">
        <v>347</v>
      </c>
      <c r="B26" s="422">
        <v>1086861</v>
      </c>
      <c r="C26" s="424">
        <v>624058</v>
      </c>
      <c r="D26" s="424">
        <v>25169</v>
      </c>
      <c r="E26" s="424">
        <v>358258</v>
      </c>
      <c r="F26" s="424">
        <v>0</v>
      </c>
      <c r="G26" s="424">
        <v>19898</v>
      </c>
      <c r="H26" s="424">
        <v>0</v>
      </c>
      <c r="I26" s="423">
        <v>0</v>
      </c>
      <c r="J26" s="424">
        <v>6659</v>
      </c>
      <c r="K26" s="424">
        <v>842</v>
      </c>
      <c r="L26" s="424">
        <v>50524</v>
      </c>
      <c r="M26" s="424">
        <v>1453</v>
      </c>
      <c r="N26" s="424">
        <v>413595</v>
      </c>
    </row>
    <row r="27" spans="1:14" ht="14.25" customHeight="1">
      <c r="A27" s="421" t="s">
        <v>355</v>
      </c>
      <c r="B27" s="422">
        <v>131831034</v>
      </c>
      <c r="C27" s="423">
        <v>47831456</v>
      </c>
      <c r="D27" s="423">
        <v>11323237</v>
      </c>
      <c r="E27" s="423">
        <v>53294189</v>
      </c>
      <c r="F27" s="423">
        <v>127201</v>
      </c>
      <c r="G27" s="423">
        <v>2041478</v>
      </c>
      <c r="H27" s="423">
        <v>4614387</v>
      </c>
      <c r="I27" s="423">
        <v>24</v>
      </c>
      <c r="J27" s="423">
        <v>0</v>
      </c>
      <c r="K27" s="423">
        <v>128650</v>
      </c>
      <c r="L27" s="423">
        <v>7403665</v>
      </c>
      <c r="M27" s="423">
        <v>5066747</v>
      </c>
      <c r="N27" s="423">
        <v>31700503</v>
      </c>
    </row>
    <row r="28" spans="1:14" ht="14.25" customHeight="1">
      <c r="A28" s="62" t="s">
        <v>346</v>
      </c>
      <c r="B28" s="422">
        <v>130839269</v>
      </c>
      <c r="C28" s="424">
        <v>47240715</v>
      </c>
      <c r="D28" s="424">
        <v>11304120</v>
      </c>
      <c r="E28" s="424">
        <v>52981430</v>
      </c>
      <c r="F28" s="424">
        <v>127201</v>
      </c>
      <c r="G28" s="424">
        <v>2021235</v>
      </c>
      <c r="H28" s="424">
        <v>4614371</v>
      </c>
      <c r="I28" s="423">
        <v>24</v>
      </c>
      <c r="J28" s="424">
        <v>0</v>
      </c>
      <c r="K28" s="424">
        <v>128059</v>
      </c>
      <c r="L28" s="424">
        <v>7359727</v>
      </c>
      <c r="M28" s="424">
        <v>5062387</v>
      </c>
      <c r="N28" s="424">
        <v>31308987</v>
      </c>
    </row>
    <row r="29" spans="1:14" ht="14.25" customHeight="1">
      <c r="A29" s="62" t="s">
        <v>347</v>
      </c>
      <c r="B29" s="422">
        <v>991765</v>
      </c>
      <c r="C29" s="424">
        <v>590741</v>
      </c>
      <c r="D29" s="424">
        <v>19117</v>
      </c>
      <c r="E29" s="424">
        <v>312759</v>
      </c>
      <c r="F29" s="424">
        <v>0</v>
      </c>
      <c r="G29" s="424">
        <v>20243</v>
      </c>
      <c r="H29" s="424">
        <v>16</v>
      </c>
      <c r="I29" s="423">
        <v>0</v>
      </c>
      <c r="J29" s="424">
        <v>0</v>
      </c>
      <c r="K29" s="424">
        <v>591</v>
      </c>
      <c r="L29" s="424">
        <v>43938</v>
      </c>
      <c r="M29" s="424">
        <v>4360</v>
      </c>
      <c r="N29" s="424">
        <v>391516</v>
      </c>
    </row>
    <row r="30" spans="1:14" ht="14.25" customHeight="1">
      <c r="A30" s="421" t="s">
        <v>356</v>
      </c>
      <c r="B30" s="422">
        <v>149343747</v>
      </c>
      <c r="C30" s="423">
        <v>62668765</v>
      </c>
      <c r="D30" s="423">
        <v>13884310</v>
      </c>
      <c r="E30" s="423">
        <v>53390384</v>
      </c>
      <c r="F30" s="423">
        <v>128131</v>
      </c>
      <c r="G30" s="423">
        <v>2139535</v>
      </c>
      <c r="H30" s="423">
        <v>4517291</v>
      </c>
      <c r="I30" s="423">
        <v>25</v>
      </c>
      <c r="J30" s="426">
        <v>0</v>
      </c>
      <c r="K30" s="423">
        <v>113612</v>
      </c>
      <c r="L30" s="423">
        <v>7352003</v>
      </c>
      <c r="M30" s="423">
        <v>5149691</v>
      </c>
      <c r="N30" s="423">
        <v>18859297</v>
      </c>
    </row>
    <row r="31" spans="1:14" ht="14.25" customHeight="1">
      <c r="A31" s="62" t="s">
        <v>346</v>
      </c>
      <c r="B31" s="422">
        <v>148445324</v>
      </c>
      <c r="C31" s="424">
        <v>62119585</v>
      </c>
      <c r="D31" s="424">
        <v>13867122</v>
      </c>
      <c r="E31" s="424">
        <v>53118507</v>
      </c>
      <c r="F31" s="424">
        <v>128131</v>
      </c>
      <c r="G31" s="424">
        <v>2118544</v>
      </c>
      <c r="H31" s="424">
        <v>4517291</v>
      </c>
      <c r="I31" s="423">
        <v>25</v>
      </c>
      <c r="J31" s="425">
        <v>0</v>
      </c>
      <c r="K31" s="424">
        <v>113612</v>
      </c>
      <c r="L31" s="424">
        <v>7314236</v>
      </c>
      <c r="M31" s="424">
        <v>5148271</v>
      </c>
      <c r="N31" s="424">
        <v>18495326</v>
      </c>
    </row>
    <row r="32" spans="1:14" ht="14.25" customHeight="1">
      <c r="A32" s="62" t="s">
        <v>347</v>
      </c>
      <c r="B32" s="422">
        <v>898423</v>
      </c>
      <c r="C32" s="424">
        <v>549180</v>
      </c>
      <c r="D32" s="424">
        <v>17188</v>
      </c>
      <c r="E32" s="424">
        <v>271877</v>
      </c>
      <c r="F32" s="425">
        <v>0</v>
      </c>
      <c r="G32" s="424">
        <v>20991</v>
      </c>
      <c r="H32" s="425">
        <v>0</v>
      </c>
      <c r="I32" s="426">
        <v>0</v>
      </c>
      <c r="J32" s="425">
        <v>0</v>
      </c>
      <c r="K32" s="424">
        <v>0</v>
      </c>
      <c r="L32" s="424">
        <v>37767</v>
      </c>
      <c r="M32" s="424">
        <v>1420</v>
      </c>
      <c r="N32" s="424">
        <v>363971</v>
      </c>
    </row>
    <row r="33" spans="1:14" ht="14.25" customHeight="1">
      <c r="A33" s="435" t="s">
        <v>350</v>
      </c>
      <c r="B33" s="422">
        <v>151342971</v>
      </c>
      <c r="C33" s="423">
        <v>65143457</v>
      </c>
      <c r="D33" s="423">
        <v>12052072</v>
      </c>
      <c r="E33" s="423">
        <v>54342286</v>
      </c>
      <c r="F33" s="423">
        <v>127866</v>
      </c>
      <c r="G33" s="423">
        <v>2242099</v>
      </c>
      <c r="H33" s="423">
        <v>4532152</v>
      </c>
      <c r="I33" s="423">
        <v>27</v>
      </c>
      <c r="J33" s="426">
        <v>0</v>
      </c>
      <c r="K33" s="423">
        <v>121218</v>
      </c>
      <c r="L33" s="423">
        <v>7452171</v>
      </c>
      <c r="M33" s="423">
        <v>5329623</v>
      </c>
      <c r="N33" s="423">
        <v>16982233</v>
      </c>
    </row>
    <row r="34" spans="1:14" ht="14.25" customHeight="1">
      <c r="A34" s="418" t="s">
        <v>346</v>
      </c>
      <c r="B34" s="424">
        <v>150443704</v>
      </c>
      <c r="C34" s="423">
        <v>64551771</v>
      </c>
      <c r="D34" s="423">
        <v>12034025</v>
      </c>
      <c r="E34" s="423">
        <v>54107071</v>
      </c>
      <c r="F34" s="423">
        <v>127866</v>
      </c>
      <c r="G34" s="423">
        <v>2222434</v>
      </c>
      <c r="H34" s="423">
        <v>4532152</v>
      </c>
      <c r="I34" s="423">
        <v>27</v>
      </c>
      <c r="J34" s="426">
        <v>0</v>
      </c>
      <c r="K34" s="423">
        <v>121022</v>
      </c>
      <c r="L34" s="423">
        <v>7419783</v>
      </c>
      <c r="M34" s="423">
        <v>5327553</v>
      </c>
      <c r="N34" s="423">
        <v>16726415</v>
      </c>
    </row>
    <row r="35" spans="1:14" ht="14.25" customHeight="1">
      <c r="A35" s="418" t="s">
        <v>347</v>
      </c>
      <c r="B35" s="424">
        <v>899267</v>
      </c>
      <c r="C35" s="423">
        <v>591686</v>
      </c>
      <c r="D35" s="423">
        <v>18047</v>
      </c>
      <c r="E35" s="423">
        <v>235215</v>
      </c>
      <c r="F35" s="426">
        <v>0</v>
      </c>
      <c r="G35" s="423">
        <v>19665</v>
      </c>
      <c r="H35" s="426">
        <v>0</v>
      </c>
      <c r="I35" s="426">
        <v>0</v>
      </c>
      <c r="J35" s="426">
        <v>0</v>
      </c>
      <c r="K35" s="423">
        <v>196</v>
      </c>
      <c r="L35" s="423">
        <v>32388</v>
      </c>
      <c r="M35" s="423">
        <v>2070</v>
      </c>
      <c r="N35" s="423">
        <v>255818</v>
      </c>
    </row>
    <row r="36" spans="1:14" s="431" customFormat="1" ht="14.25" customHeight="1">
      <c r="A36" s="427" t="s">
        <v>351</v>
      </c>
      <c r="B36" s="428">
        <v>148177952</v>
      </c>
      <c r="C36" s="429">
        <v>65505591</v>
      </c>
      <c r="D36" s="429">
        <v>7922678</v>
      </c>
      <c r="E36" s="429">
        <v>54934780</v>
      </c>
      <c r="F36" s="429">
        <v>130249</v>
      </c>
      <c r="G36" s="429">
        <v>2395132</v>
      </c>
      <c r="H36" s="429">
        <v>4366297</v>
      </c>
      <c r="I36" s="429">
        <v>33</v>
      </c>
      <c r="J36" s="430">
        <v>0</v>
      </c>
      <c r="K36" s="429">
        <v>45929</v>
      </c>
      <c r="L36" s="429">
        <v>7522287</v>
      </c>
      <c r="M36" s="429">
        <v>5354976</v>
      </c>
      <c r="N36" s="429">
        <v>16974733</v>
      </c>
    </row>
    <row r="37" spans="1:14" s="431" customFormat="1" ht="14.25" customHeight="1">
      <c r="A37" s="432" t="s">
        <v>346</v>
      </c>
      <c r="B37" s="433">
        <v>147382996</v>
      </c>
      <c r="C37" s="429">
        <v>64983455</v>
      </c>
      <c r="D37" s="429">
        <v>7905653</v>
      </c>
      <c r="E37" s="429">
        <v>54730349</v>
      </c>
      <c r="F37" s="429">
        <v>130249</v>
      </c>
      <c r="G37" s="429">
        <v>2378037</v>
      </c>
      <c r="H37" s="429">
        <v>4366297</v>
      </c>
      <c r="I37" s="429">
        <v>33</v>
      </c>
      <c r="J37" s="430">
        <v>0</v>
      </c>
      <c r="K37" s="429">
        <v>44204</v>
      </c>
      <c r="L37" s="429">
        <v>7494253</v>
      </c>
      <c r="M37" s="429">
        <v>5350466</v>
      </c>
      <c r="N37" s="429">
        <v>16803156</v>
      </c>
    </row>
    <row r="38" spans="1:14" s="431" customFormat="1" ht="14.25" customHeight="1">
      <c r="A38" s="432" t="s">
        <v>347</v>
      </c>
      <c r="B38" s="433">
        <v>794956</v>
      </c>
      <c r="C38" s="429">
        <v>522136</v>
      </c>
      <c r="D38" s="429">
        <v>17025</v>
      </c>
      <c r="E38" s="429">
        <v>204431</v>
      </c>
      <c r="F38" s="430">
        <v>0</v>
      </c>
      <c r="G38" s="429">
        <v>17095</v>
      </c>
      <c r="H38" s="430">
        <v>0</v>
      </c>
      <c r="I38" s="430">
        <v>0</v>
      </c>
      <c r="J38" s="430">
        <v>0</v>
      </c>
      <c r="K38" s="429">
        <v>1725</v>
      </c>
      <c r="L38" s="429">
        <v>28034</v>
      </c>
      <c r="M38" s="429">
        <v>4510</v>
      </c>
      <c r="N38" s="429">
        <v>171577</v>
      </c>
    </row>
    <row r="39" spans="1:14" ht="13.5" customHeight="1">
      <c r="A39" s="62"/>
      <c r="B39" s="434"/>
      <c r="C39" s="423"/>
      <c r="D39" s="426" t="s">
        <v>352</v>
      </c>
      <c r="E39" s="423"/>
      <c r="F39" s="426" t="s">
        <v>353</v>
      </c>
      <c r="G39" s="423"/>
      <c r="H39" s="426" t="s">
        <v>357</v>
      </c>
      <c r="I39" s="426"/>
      <c r="J39" s="423"/>
      <c r="K39" s="423"/>
      <c r="L39" s="423"/>
      <c r="M39" s="423"/>
      <c r="N39" s="423"/>
    </row>
    <row r="40" spans="1:14" ht="14.25" customHeight="1">
      <c r="A40" s="421" t="s">
        <v>354</v>
      </c>
      <c r="B40" s="436">
        <v>97.38</v>
      </c>
      <c r="C40" s="437">
        <v>95.58</v>
      </c>
      <c r="D40" s="437">
        <v>99.2</v>
      </c>
      <c r="E40" s="437">
        <v>98.19</v>
      </c>
      <c r="F40" s="437">
        <v>100</v>
      </c>
      <c r="G40" s="437">
        <v>95.18</v>
      </c>
      <c r="H40" s="437">
        <v>100</v>
      </c>
      <c r="I40" s="437">
        <v>100</v>
      </c>
      <c r="J40" s="437">
        <v>100</v>
      </c>
      <c r="K40" s="437">
        <v>99.49</v>
      </c>
      <c r="L40" s="437">
        <v>98.19</v>
      </c>
      <c r="M40" s="437">
        <v>99.94</v>
      </c>
      <c r="N40" s="437">
        <v>95.58</v>
      </c>
    </row>
    <row r="41" spans="1:14" ht="14.25" customHeight="1">
      <c r="A41" s="62" t="s">
        <v>346</v>
      </c>
      <c r="B41" s="436">
        <v>99.3</v>
      </c>
      <c r="C41" s="437">
        <v>98.81</v>
      </c>
      <c r="D41" s="437">
        <v>99.92</v>
      </c>
      <c r="E41" s="437">
        <v>99.5</v>
      </c>
      <c r="F41" s="437">
        <v>100</v>
      </c>
      <c r="G41" s="437">
        <v>98.52</v>
      </c>
      <c r="H41" s="437">
        <v>100</v>
      </c>
      <c r="I41" s="437">
        <v>100</v>
      </c>
      <c r="J41" s="437">
        <v>0</v>
      </c>
      <c r="K41" s="437">
        <v>99.53</v>
      </c>
      <c r="L41" s="437">
        <v>99.5</v>
      </c>
      <c r="M41" s="437">
        <v>99.94</v>
      </c>
      <c r="N41" s="437">
        <v>98.81</v>
      </c>
    </row>
    <row r="42" spans="1:14" ht="14.25" customHeight="1">
      <c r="A42" s="62" t="s">
        <v>347</v>
      </c>
      <c r="B42" s="436">
        <v>29.6</v>
      </c>
      <c r="C42" s="437">
        <v>27.56</v>
      </c>
      <c r="D42" s="437">
        <v>24.81</v>
      </c>
      <c r="E42" s="437">
        <v>33.85</v>
      </c>
      <c r="F42" s="437">
        <v>0</v>
      </c>
      <c r="G42" s="437">
        <v>22.22</v>
      </c>
      <c r="H42" s="437">
        <v>0</v>
      </c>
      <c r="I42" s="437">
        <v>0</v>
      </c>
      <c r="J42" s="437">
        <v>100</v>
      </c>
      <c r="K42" s="437">
        <v>94.5</v>
      </c>
      <c r="L42" s="437">
        <v>33.85</v>
      </c>
      <c r="M42" s="437">
        <v>100</v>
      </c>
      <c r="N42" s="437">
        <v>27.56</v>
      </c>
    </row>
    <row r="43" spans="1:14" ht="14.25" customHeight="1">
      <c r="A43" s="421" t="s">
        <v>355</v>
      </c>
      <c r="B43" s="436">
        <v>97.89</v>
      </c>
      <c r="C43" s="437">
        <v>96.3</v>
      </c>
      <c r="D43" s="437">
        <v>99.61</v>
      </c>
      <c r="E43" s="437">
        <v>98.6</v>
      </c>
      <c r="F43" s="437">
        <v>100</v>
      </c>
      <c r="G43" s="437">
        <v>95.82</v>
      </c>
      <c r="H43" s="437">
        <v>100</v>
      </c>
      <c r="I43" s="437">
        <v>100</v>
      </c>
      <c r="J43" s="437">
        <v>0</v>
      </c>
      <c r="K43" s="437">
        <v>99.85</v>
      </c>
      <c r="L43" s="437">
        <v>98.59</v>
      </c>
      <c r="M43" s="437">
        <v>99.89</v>
      </c>
      <c r="N43" s="437">
        <v>96.3</v>
      </c>
    </row>
    <row r="44" spans="1:14" ht="14.25" customHeight="1">
      <c r="A44" s="62" t="s">
        <v>346</v>
      </c>
      <c r="B44" s="436">
        <v>99.39</v>
      </c>
      <c r="C44" s="437">
        <v>98.93</v>
      </c>
      <c r="D44" s="437">
        <v>100.07</v>
      </c>
      <c r="E44" s="437">
        <v>99.56</v>
      </c>
      <c r="F44" s="437">
        <v>100</v>
      </c>
      <c r="G44" s="437">
        <v>98.68</v>
      </c>
      <c r="H44" s="437">
        <v>100</v>
      </c>
      <c r="I44" s="437">
        <v>100</v>
      </c>
      <c r="J44" s="437">
        <v>0</v>
      </c>
      <c r="K44" s="437">
        <v>99.85</v>
      </c>
      <c r="L44" s="437">
        <v>99.56</v>
      </c>
      <c r="M44" s="437">
        <v>99.89</v>
      </c>
      <c r="N44" s="437">
        <v>98.93</v>
      </c>
    </row>
    <row r="45" spans="1:14" ht="14.25" customHeight="1">
      <c r="A45" s="62" t="s">
        <v>347</v>
      </c>
      <c r="B45" s="436">
        <v>32.77</v>
      </c>
      <c r="C45" s="437">
        <v>30.8</v>
      </c>
      <c r="D45" s="437">
        <v>26.98</v>
      </c>
      <c r="E45" s="437">
        <v>37.54</v>
      </c>
      <c r="F45" s="437">
        <v>0</v>
      </c>
      <c r="G45" s="437">
        <v>24.62</v>
      </c>
      <c r="H45" s="437">
        <v>100</v>
      </c>
      <c r="I45" s="437">
        <v>0</v>
      </c>
      <c r="J45" s="437">
        <v>0</v>
      </c>
      <c r="K45" s="437">
        <v>100</v>
      </c>
      <c r="L45" s="437">
        <v>37.54</v>
      </c>
      <c r="M45" s="437">
        <v>100</v>
      </c>
      <c r="N45" s="437">
        <v>30.8</v>
      </c>
    </row>
    <row r="46" spans="1:14" ht="14.25" customHeight="1">
      <c r="A46" s="421" t="s">
        <v>356</v>
      </c>
      <c r="B46" s="436">
        <v>98.25</v>
      </c>
      <c r="C46" s="437">
        <v>97.22</v>
      </c>
      <c r="D46" s="437">
        <v>99.67</v>
      </c>
      <c r="E46" s="437">
        <v>98.8</v>
      </c>
      <c r="F46" s="437">
        <v>100</v>
      </c>
      <c r="G46" s="437">
        <v>96.31</v>
      </c>
      <c r="H46" s="437">
        <v>100</v>
      </c>
      <c r="I46" s="437">
        <v>100</v>
      </c>
      <c r="J46" s="437">
        <v>0</v>
      </c>
      <c r="K46" s="437">
        <v>99.14</v>
      </c>
      <c r="L46" s="437">
        <v>98.8</v>
      </c>
      <c r="M46" s="437">
        <v>99.88</v>
      </c>
      <c r="N46" s="437">
        <v>95.25</v>
      </c>
    </row>
    <row r="47" spans="1:14" ht="14.25" customHeight="1">
      <c r="A47" s="62" t="s">
        <v>346</v>
      </c>
      <c r="B47" s="436">
        <v>99.36</v>
      </c>
      <c r="C47" s="437">
        <v>98.92</v>
      </c>
      <c r="D47" s="437">
        <v>99.96</v>
      </c>
      <c r="E47" s="437">
        <v>99.58</v>
      </c>
      <c r="F47" s="437">
        <v>100</v>
      </c>
      <c r="G47" s="437">
        <v>98.79</v>
      </c>
      <c r="H47" s="437">
        <v>100</v>
      </c>
      <c r="I47" s="437">
        <v>100</v>
      </c>
      <c r="J47" s="437">
        <v>0</v>
      </c>
      <c r="K47" s="437">
        <v>99.31</v>
      </c>
      <c r="L47" s="437">
        <v>99.58</v>
      </c>
      <c r="M47" s="437">
        <v>99.96</v>
      </c>
      <c r="N47" s="437">
        <v>98.92</v>
      </c>
    </row>
    <row r="48" spans="1:14" ht="14.25" customHeight="1">
      <c r="A48" s="62" t="s">
        <v>347</v>
      </c>
      <c r="B48" s="436">
        <v>34.6</v>
      </c>
      <c r="C48" s="437">
        <v>33.01</v>
      </c>
      <c r="D48" s="437">
        <v>29.38</v>
      </c>
      <c r="E48" s="437">
        <v>39.11</v>
      </c>
      <c r="F48" s="437">
        <v>0</v>
      </c>
      <c r="G48" s="437">
        <v>27.29</v>
      </c>
      <c r="H48" s="437">
        <v>0</v>
      </c>
      <c r="I48" s="437">
        <v>0</v>
      </c>
      <c r="J48" s="437">
        <v>0</v>
      </c>
      <c r="K48" s="437">
        <v>0</v>
      </c>
      <c r="L48" s="437">
        <v>39.11</v>
      </c>
      <c r="M48" s="437">
        <v>26.35</v>
      </c>
      <c r="N48" s="437">
        <v>33.01</v>
      </c>
    </row>
    <row r="49" spans="1:14" ht="14.25" customHeight="1">
      <c r="A49" s="435" t="s">
        <v>350</v>
      </c>
      <c r="B49" s="437">
        <v>98.33</v>
      </c>
      <c r="C49" s="437">
        <v>97.35</v>
      </c>
      <c r="D49" s="437">
        <v>99.64</v>
      </c>
      <c r="E49" s="437">
        <v>98.95</v>
      </c>
      <c r="F49" s="437">
        <v>100</v>
      </c>
      <c r="G49" s="437">
        <v>96.59</v>
      </c>
      <c r="H49" s="437">
        <v>100</v>
      </c>
      <c r="I49" s="437">
        <v>100</v>
      </c>
      <c r="J49" s="438">
        <v>0</v>
      </c>
      <c r="K49" s="437">
        <v>97.97</v>
      </c>
      <c r="L49" s="437">
        <v>98.95</v>
      </c>
      <c r="M49" s="437">
        <v>99.83</v>
      </c>
      <c r="N49" s="437">
        <v>95.79</v>
      </c>
    </row>
    <row r="50" spans="1:14" ht="14.25" customHeight="1">
      <c r="A50" s="418" t="s">
        <v>346</v>
      </c>
      <c r="B50" s="437">
        <v>99.35</v>
      </c>
      <c r="C50" s="437">
        <v>98.94</v>
      </c>
      <c r="D50" s="437">
        <v>99.93</v>
      </c>
      <c r="E50" s="437">
        <v>99.59</v>
      </c>
      <c r="F50" s="437">
        <v>100</v>
      </c>
      <c r="G50" s="439">
        <v>98.94</v>
      </c>
      <c r="H50" s="437">
        <v>100</v>
      </c>
      <c r="I50" s="437">
        <v>100</v>
      </c>
      <c r="J50" s="438">
        <v>0</v>
      </c>
      <c r="K50" s="437">
        <v>98.59</v>
      </c>
      <c r="L50" s="437">
        <v>99.59</v>
      </c>
      <c r="M50" s="437">
        <v>99.91</v>
      </c>
      <c r="N50" s="437">
        <v>98.94</v>
      </c>
    </row>
    <row r="51" spans="1:14" ht="14.25" customHeight="1">
      <c r="A51" s="418" t="s">
        <v>347</v>
      </c>
      <c r="B51" s="437">
        <v>36.23</v>
      </c>
      <c r="C51" s="437">
        <v>35.35</v>
      </c>
      <c r="D51" s="437">
        <v>33.96</v>
      </c>
      <c r="E51" s="437">
        <v>39.76</v>
      </c>
      <c r="F51" s="438">
        <v>0</v>
      </c>
      <c r="G51" s="437">
        <v>26.27</v>
      </c>
      <c r="H51" s="438">
        <v>0</v>
      </c>
      <c r="I51" s="438">
        <v>0</v>
      </c>
      <c r="J51" s="438">
        <v>0</v>
      </c>
      <c r="K51" s="437">
        <v>19.93</v>
      </c>
      <c r="L51" s="437">
        <v>39.76</v>
      </c>
      <c r="M51" s="437">
        <v>33.49</v>
      </c>
      <c r="N51" s="437">
        <v>31.07</v>
      </c>
    </row>
    <row r="52" spans="1:14" s="431" customFormat="1" ht="14.25" customHeight="1">
      <c r="A52" s="427" t="s">
        <v>351</v>
      </c>
      <c r="B52" s="440">
        <v>97.86</v>
      </c>
      <c r="C52" s="440">
        <v>97.42</v>
      </c>
      <c r="D52" s="440">
        <v>92.26</v>
      </c>
      <c r="E52" s="440">
        <v>98.89</v>
      </c>
      <c r="F52" s="440">
        <v>100</v>
      </c>
      <c r="G52" s="440">
        <v>97.03</v>
      </c>
      <c r="H52" s="440">
        <v>100</v>
      </c>
      <c r="I52" s="440">
        <v>100</v>
      </c>
      <c r="J52" s="441">
        <v>0</v>
      </c>
      <c r="K52" s="440">
        <v>90.39</v>
      </c>
      <c r="L52" s="440">
        <v>98.89</v>
      </c>
      <c r="M52" s="440">
        <v>98.82</v>
      </c>
      <c r="N52" s="440">
        <v>96.34</v>
      </c>
    </row>
    <row r="53" spans="1:14" s="431" customFormat="1" ht="14.25" customHeight="1">
      <c r="A53" s="432" t="s">
        <v>346</v>
      </c>
      <c r="B53" s="440">
        <v>98.85</v>
      </c>
      <c r="C53" s="440">
        <v>99.03</v>
      </c>
      <c r="D53" s="440">
        <v>92.62</v>
      </c>
      <c r="E53" s="440">
        <v>99.42</v>
      </c>
      <c r="F53" s="440">
        <v>100</v>
      </c>
      <c r="G53" s="440">
        <v>99.17</v>
      </c>
      <c r="H53" s="440">
        <v>100</v>
      </c>
      <c r="I53" s="440">
        <v>100</v>
      </c>
      <c r="J53" s="441">
        <v>0</v>
      </c>
      <c r="K53" s="440">
        <v>90.05</v>
      </c>
      <c r="L53" s="440">
        <v>99.42</v>
      </c>
      <c r="M53" s="440">
        <v>98.87</v>
      </c>
      <c r="N53" s="440">
        <v>99.03</v>
      </c>
    </row>
    <row r="54" spans="1:14" s="431" customFormat="1" ht="14.25" customHeight="1">
      <c r="A54" s="432" t="s">
        <v>347</v>
      </c>
      <c r="B54" s="440">
        <v>34.23</v>
      </c>
      <c r="C54" s="440">
        <v>32.21</v>
      </c>
      <c r="D54" s="440">
        <v>33.11</v>
      </c>
      <c r="E54" s="440">
        <v>40.78</v>
      </c>
      <c r="F54" s="442">
        <v>0</v>
      </c>
      <c r="G54" s="440">
        <v>24.27</v>
      </c>
      <c r="H54" s="443">
        <v>0</v>
      </c>
      <c r="I54" s="443">
        <v>0</v>
      </c>
      <c r="J54" s="441">
        <v>0</v>
      </c>
      <c r="K54" s="440">
        <v>100</v>
      </c>
      <c r="L54" s="440">
        <v>40.78</v>
      </c>
      <c r="M54" s="440">
        <v>60.53</v>
      </c>
      <c r="N54" s="440">
        <v>26.31</v>
      </c>
    </row>
    <row r="55" spans="1:14" ht="6" customHeight="1" thickBot="1">
      <c r="A55" s="42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</row>
    <row r="56" spans="1:14" ht="15" customHeight="1">
      <c r="A56" s="445" t="s">
        <v>358</v>
      </c>
      <c r="B56" s="446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</row>
    <row r="57" spans="1:14" ht="15" customHeight="1">
      <c r="A57" s="448" t="s">
        <v>359</v>
      </c>
      <c r="B57" s="449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</row>
    <row r="58" spans="1:14" ht="17.25">
      <c r="A58" s="451"/>
      <c r="B58" s="452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</row>
    <row r="59" ht="17.25">
      <c r="B59" s="452"/>
    </row>
  </sheetData>
  <sheetProtection/>
  <mergeCells count="13">
    <mergeCell ref="A2:G2"/>
    <mergeCell ref="A4:A6"/>
    <mergeCell ref="B4:B6"/>
    <mergeCell ref="N4:N6"/>
    <mergeCell ref="C5:D5"/>
    <mergeCell ref="E5:F5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F1">
      <selection activeCell="L36" sqref="L1:T36"/>
    </sheetView>
  </sheetViews>
  <sheetFormatPr defaultColWidth="9.00390625" defaultRowHeight="13.5"/>
  <cols>
    <col min="1" max="1" width="1.12109375" style="459" customWidth="1"/>
    <col min="2" max="2" width="10.125" style="459" customWidth="1"/>
    <col min="3" max="3" width="1.12109375" style="459" customWidth="1"/>
    <col min="4" max="7" width="10.50390625" style="459" customWidth="1"/>
    <col min="8" max="8" width="9.125" style="459" customWidth="1"/>
    <col min="9" max="12" width="10.50390625" style="459" customWidth="1"/>
    <col min="13" max="13" width="10.125" style="459" customWidth="1"/>
    <col min="14" max="15" width="9.125" style="459" customWidth="1"/>
    <col min="16" max="16" width="10.125" style="459" customWidth="1"/>
    <col min="17" max="18" width="10.375" style="459" customWidth="1"/>
    <col min="19" max="19" width="10.50390625" style="459" customWidth="1"/>
    <col min="20" max="20" width="9.50390625" style="459" customWidth="1"/>
    <col min="21" max="16384" width="9.00390625" style="459" customWidth="1"/>
  </cols>
  <sheetData>
    <row r="1" spans="1:20" ht="33" customHeight="1">
      <c r="A1" s="455"/>
      <c r="B1" s="456"/>
      <c r="C1" s="455"/>
      <c r="D1" s="457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</row>
    <row r="2" spans="1:20" ht="24.75" customHeight="1">
      <c r="A2" s="702" t="s">
        <v>360</v>
      </c>
      <c r="B2" s="702"/>
      <c r="C2" s="702"/>
      <c r="D2" s="702"/>
      <c r="E2" s="702"/>
      <c r="F2" s="702"/>
      <c r="G2" s="702"/>
      <c r="H2" s="702"/>
      <c r="I2" s="702"/>
      <c r="J2" s="702"/>
      <c r="K2" s="460"/>
      <c r="L2" s="461"/>
      <c r="M2" s="461"/>
      <c r="N2" s="461"/>
      <c r="O2" s="461"/>
      <c r="P2" s="461"/>
      <c r="Q2" s="461"/>
      <c r="R2" s="461"/>
      <c r="S2" s="461"/>
      <c r="T2" s="461"/>
    </row>
    <row r="3" spans="1:20" ht="18" customHeight="1" thickBot="1">
      <c r="A3" s="462"/>
      <c r="B3" s="462"/>
      <c r="C3" s="462"/>
      <c r="D3" s="463"/>
      <c r="E3" s="463"/>
      <c r="F3" s="463"/>
      <c r="G3" s="463"/>
      <c r="H3" s="463"/>
      <c r="I3" s="463"/>
      <c r="J3" s="464"/>
      <c r="K3" s="463"/>
      <c r="L3" s="463"/>
      <c r="M3" s="463"/>
      <c r="N3" s="463"/>
      <c r="O3" s="463"/>
      <c r="P3" s="463"/>
      <c r="Q3" s="463"/>
      <c r="R3" s="463"/>
      <c r="S3" s="463"/>
      <c r="T3" s="465" t="s">
        <v>361</v>
      </c>
    </row>
    <row r="4" spans="1:20" ht="18" customHeight="1">
      <c r="A4" s="703" t="s">
        <v>322</v>
      </c>
      <c r="B4" s="703"/>
      <c r="C4" s="703"/>
      <c r="D4" s="706" t="s">
        <v>362</v>
      </c>
      <c r="E4" s="703" t="s">
        <v>363</v>
      </c>
      <c r="F4" s="703"/>
      <c r="G4" s="703"/>
      <c r="H4" s="709"/>
      <c r="I4" s="711" t="s">
        <v>364</v>
      </c>
      <c r="J4" s="703"/>
      <c r="K4" s="703"/>
      <c r="L4" s="713" t="s">
        <v>365</v>
      </c>
      <c r="M4" s="717" t="s">
        <v>366</v>
      </c>
      <c r="N4" s="713" t="s">
        <v>367</v>
      </c>
      <c r="O4" s="706" t="s">
        <v>368</v>
      </c>
      <c r="P4" s="716" t="s">
        <v>369</v>
      </c>
      <c r="Q4" s="714"/>
      <c r="R4" s="717" t="s">
        <v>370</v>
      </c>
      <c r="S4" s="717" t="s">
        <v>371</v>
      </c>
      <c r="T4" s="715" t="s">
        <v>372</v>
      </c>
    </row>
    <row r="5" spans="1:20" ht="18" customHeight="1">
      <c r="A5" s="704"/>
      <c r="B5" s="704"/>
      <c r="C5" s="704"/>
      <c r="D5" s="707"/>
      <c r="E5" s="705"/>
      <c r="F5" s="705"/>
      <c r="G5" s="705"/>
      <c r="H5" s="710"/>
      <c r="I5" s="712"/>
      <c r="J5" s="705"/>
      <c r="K5" s="705"/>
      <c r="L5" s="714"/>
      <c r="M5" s="707"/>
      <c r="N5" s="714"/>
      <c r="O5" s="707"/>
      <c r="P5" s="712"/>
      <c r="Q5" s="710"/>
      <c r="R5" s="707"/>
      <c r="S5" s="707"/>
      <c r="T5" s="716"/>
    </row>
    <row r="6" spans="1:20" ht="21.75" customHeight="1">
      <c r="A6" s="705"/>
      <c r="B6" s="705"/>
      <c r="C6" s="705"/>
      <c r="D6" s="708"/>
      <c r="E6" s="466" t="s">
        <v>373</v>
      </c>
      <c r="F6" s="466" t="s">
        <v>374</v>
      </c>
      <c r="G6" s="466" t="s">
        <v>375</v>
      </c>
      <c r="H6" s="466" t="s">
        <v>376</v>
      </c>
      <c r="I6" s="467" t="s">
        <v>373</v>
      </c>
      <c r="J6" s="468" t="s">
        <v>374</v>
      </c>
      <c r="K6" s="752" t="s">
        <v>375</v>
      </c>
      <c r="L6" s="710"/>
      <c r="M6" s="708"/>
      <c r="N6" s="710"/>
      <c r="O6" s="708"/>
      <c r="P6" s="468" t="s">
        <v>377</v>
      </c>
      <c r="Q6" s="466" t="s">
        <v>378</v>
      </c>
      <c r="R6" s="708"/>
      <c r="S6" s="708"/>
      <c r="T6" s="712"/>
    </row>
    <row r="7" spans="1:20" ht="24.75" customHeight="1">
      <c r="A7" s="469"/>
      <c r="B7" s="469"/>
      <c r="C7" s="469"/>
      <c r="D7" s="470"/>
      <c r="E7" s="471"/>
      <c r="F7" s="471"/>
      <c r="G7" s="471"/>
      <c r="H7" s="471" t="s">
        <v>379</v>
      </c>
      <c r="I7" s="471"/>
      <c r="J7" s="472" t="s">
        <v>380</v>
      </c>
      <c r="K7" s="471"/>
      <c r="L7" s="472" t="s">
        <v>381</v>
      </c>
      <c r="M7" s="472"/>
      <c r="N7" s="471"/>
      <c r="O7" s="471"/>
      <c r="P7" s="471"/>
      <c r="Q7" s="471"/>
      <c r="R7" s="471"/>
      <c r="S7" s="471"/>
      <c r="T7" s="473"/>
    </row>
    <row r="8" spans="1:20" ht="19.5" customHeight="1">
      <c r="A8" s="474"/>
      <c r="B8" s="475" t="s">
        <v>382</v>
      </c>
      <c r="C8" s="476"/>
      <c r="D8" s="477">
        <v>95240163</v>
      </c>
      <c r="E8" s="477">
        <v>26038545</v>
      </c>
      <c r="F8" s="477">
        <v>5762574</v>
      </c>
      <c r="G8" s="477">
        <v>20275971</v>
      </c>
      <c r="H8" s="477">
        <v>0</v>
      </c>
      <c r="I8" s="477">
        <v>42948791</v>
      </c>
      <c r="J8" s="477">
        <v>41599497</v>
      </c>
      <c r="K8" s="477">
        <v>1349294</v>
      </c>
      <c r="L8" s="477">
        <v>1996140</v>
      </c>
      <c r="M8" s="477">
        <v>535065</v>
      </c>
      <c r="N8" s="478">
        <v>0</v>
      </c>
      <c r="O8" s="477">
        <v>891</v>
      </c>
      <c r="P8" s="477">
        <v>13147693</v>
      </c>
      <c r="Q8" s="477">
        <v>537806</v>
      </c>
      <c r="R8" s="477">
        <v>1355919</v>
      </c>
      <c r="S8" s="479">
        <v>8671255</v>
      </c>
      <c r="T8" s="479">
        <v>8058</v>
      </c>
    </row>
    <row r="9" spans="1:20" ht="19.5" customHeight="1">
      <c r="A9" s="469"/>
      <c r="B9" s="480" t="s">
        <v>383</v>
      </c>
      <c r="C9" s="481"/>
      <c r="D9" s="477">
        <v>94042011</v>
      </c>
      <c r="E9" s="477">
        <v>25043450</v>
      </c>
      <c r="F9" s="477">
        <v>5750265</v>
      </c>
      <c r="G9" s="477">
        <v>19293185</v>
      </c>
      <c r="H9" s="477">
        <v>0</v>
      </c>
      <c r="I9" s="477">
        <v>42917777</v>
      </c>
      <c r="J9" s="477">
        <v>41587552</v>
      </c>
      <c r="K9" s="477">
        <v>1330225</v>
      </c>
      <c r="L9" s="477">
        <v>1990830</v>
      </c>
      <c r="M9" s="477">
        <v>535065</v>
      </c>
      <c r="N9" s="478">
        <v>0</v>
      </c>
      <c r="O9" s="477">
        <v>891</v>
      </c>
      <c r="P9" s="477">
        <v>13065534</v>
      </c>
      <c r="Q9" s="477">
        <v>537806</v>
      </c>
      <c r="R9" s="477">
        <v>1355919</v>
      </c>
      <c r="S9" s="479">
        <v>8586681</v>
      </c>
      <c r="T9" s="479">
        <v>8058</v>
      </c>
    </row>
    <row r="10" spans="1:20" ht="19.5" customHeight="1">
      <c r="A10" s="469"/>
      <c r="B10" s="480" t="s">
        <v>384</v>
      </c>
      <c r="C10" s="481"/>
      <c r="D10" s="477">
        <v>1198152</v>
      </c>
      <c r="E10" s="477">
        <v>995095</v>
      </c>
      <c r="F10" s="477">
        <v>12309</v>
      </c>
      <c r="G10" s="477">
        <v>982786</v>
      </c>
      <c r="H10" s="477">
        <v>0</v>
      </c>
      <c r="I10" s="477">
        <v>31014</v>
      </c>
      <c r="J10" s="477">
        <v>11945</v>
      </c>
      <c r="K10" s="477">
        <v>19069</v>
      </c>
      <c r="L10" s="477">
        <v>5310</v>
      </c>
      <c r="M10" s="477">
        <v>0</v>
      </c>
      <c r="N10" s="478">
        <v>0</v>
      </c>
      <c r="O10" s="477">
        <v>0</v>
      </c>
      <c r="P10" s="477">
        <v>82159</v>
      </c>
      <c r="Q10" s="477">
        <v>0</v>
      </c>
      <c r="R10" s="477">
        <v>0</v>
      </c>
      <c r="S10" s="479">
        <v>84574</v>
      </c>
      <c r="T10" s="479">
        <v>0</v>
      </c>
    </row>
    <row r="11" spans="1:20" s="486" customFormat="1" ht="19.5" customHeight="1">
      <c r="A11" s="482"/>
      <c r="B11" s="483" t="s">
        <v>385</v>
      </c>
      <c r="C11" s="484"/>
      <c r="D11" s="485">
        <f>E11+I11+L11+M11+N11+O11+P11+Q11+R11+S11+T11</f>
        <v>85020555</v>
      </c>
      <c r="E11" s="485">
        <f>F11+G11+H11</f>
        <v>23324151</v>
      </c>
      <c r="F11" s="485">
        <f>F12+F13</f>
        <v>3199236</v>
      </c>
      <c r="G11" s="485">
        <f>G12+G13</f>
        <v>20124915</v>
      </c>
      <c r="H11" s="485">
        <f>H12+H13</f>
        <v>0</v>
      </c>
      <c r="I11" s="485">
        <f>J11+K11</f>
        <v>36908331</v>
      </c>
      <c r="J11" s="485">
        <f aca="true" t="shared" si="0" ref="J11:T11">J12+J13</f>
        <v>35490661</v>
      </c>
      <c r="K11" s="485">
        <f t="shared" si="0"/>
        <v>1417670</v>
      </c>
      <c r="L11" s="485">
        <f t="shared" si="0"/>
        <v>1921976</v>
      </c>
      <c r="M11" s="485">
        <f t="shared" si="0"/>
        <v>509962</v>
      </c>
      <c r="N11" s="485">
        <f t="shared" si="0"/>
        <v>0</v>
      </c>
      <c r="O11" s="485">
        <f t="shared" si="0"/>
        <v>1057</v>
      </c>
      <c r="P11" s="485">
        <f t="shared" si="0"/>
        <v>12994291</v>
      </c>
      <c r="Q11" s="485">
        <f t="shared" si="0"/>
        <v>1107049</v>
      </c>
      <c r="R11" s="485">
        <f t="shared" si="0"/>
        <v>0</v>
      </c>
      <c r="S11" s="485">
        <f t="shared" si="0"/>
        <v>8246107</v>
      </c>
      <c r="T11" s="485">
        <f t="shared" si="0"/>
        <v>7631</v>
      </c>
    </row>
    <row r="12" spans="1:20" s="486" customFormat="1" ht="19.5" customHeight="1">
      <c r="A12" s="487"/>
      <c r="B12" s="488" t="s">
        <v>383</v>
      </c>
      <c r="C12" s="489"/>
      <c r="D12" s="485">
        <f>E12+I12+L12+M12+N12+O12+P12+Q12+R12+S12+T12</f>
        <v>84003292</v>
      </c>
      <c r="E12" s="485">
        <f>F12+G12+H12</f>
        <v>22526529</v>
      </c>
      <c r="F12" s="485">
        <v>3186818</v>
      </c>
      <c r="G12" s="485">
        <v>19339711</v>
      </c>
      <c r="H12" s="485">
        <v>0</v>
      </c>
      <c r="I12" s="485">
        <f>J12+K12</f>
        <v>36858980</v>
      </c>
      <c r="J12" s="485">
        <v>35468222</v>
      </c>
      <c r="K12" s="485">
        <v>1390758</v>
      </c>
      <c r="L12" s="485">
        <v>1916117</v>
      </c>
      <c r="M12" s="485">
        <v>509962</v>
      </c>
      <c r="N12" s="485">
        <v>0</v>
      </c>
      <c r="O12" s="485">
        <v>1057</v>
      </c>
      <c r="P12" s="485">
        <v>12914363</v>
      </c>
      <c r="Q12" s="485">
        <v>1107049</v>
      </c>
      <c r="R12" s="485">
        <v>0</v>
      </c>
      <c r="S12" s="485">
        <v>8161604</v>
      </c>
      <c r="T12" s="485">
        <v>7631</v>
      </c>
    </row>
    <row r="13" spans="1:20" s="486" customFormat="1" ht="19.5" customHeight="1">
      <c r="A13" s="487"/>
      <c r="B13" s="488" t="s">
        <v>384</v>
      </c>
      <c r="C13" s="489"/>
      <c r="D13" s="485">
        <f>E13+I13+L13+M13+N13+O13+P13+Q13+R13+S13+T13</f>
        <v>1017263</v>
      </c>
      <c r="E13" s="485">
        <f>F13+G13+H13</f>
        <v>797622</v>
      </c>
      <c r="F13" s="485">
        <v>12418</v>
      </c>
      <c r="G13" s="485">
        <v>785204</v>
      </c>
      <c r="H13" s="485">
        <v>0</v>
      </c>
      <c r="I13" s="485">
        <f>J13+K13</f>
        <v>49351</v>
      </c>
      <c r="J13" s="485">
        <v>22439</v>
      </c>
      <c r="K13" s="485">
        <v>26912</v>
      </c>
      <c r="L13" s="485">
        <v>5859</v>
      </c>
      <c r="M13" s="485">
        <v>0</v>
      </c>
      <c r="N13" s="485">
        <v>0</v>
      </c>
      <c r="O13" s="485">
        <v>0</v>
      </c>
      <c r="P13" s="485">
        <v>79928</v>
      </c>
      <c r="Q13" s="485">
        <v>0</v>
      </c>
      <c r="R13" s="485">
        <v>0</v>
      </c>
      <c r="S13" s="485">
        <v>84503</v>
      </c>
      <c r="T13" s="485">
        <v>0</v>
      </c>
    </row>
    <row r="14" spans="1:20" ht="24.75" customHeight="1">
      <c r="A14" s="469"/>
      <c r="B14" s="469"/>
      <c r="C14" s="490"/>
      <c r="D14" s="473"/>
      <c r="E14" s="473"/>
      <c r="F14" s="473"/>
      <c r="G14" s="473"/>
      <c r="H14" s="473" t="s">
        <v>386</v>
      </c>
      <c r="I14" s="473"/>
      <c r="J14" s="491" t="s">
        <v>387</v>
      </c>
      <c r="K14" s="473"/>
      <c r="L14" s="491" t="s">
        <v>381</v>
      </c>
      <c r="M14" s="491"/>
      <c r="N14" s="473"/>
      <c r="O14" s="473"/>
      <c r="P14" s="473"/>
      <c r="Q14" s="473"/>
      <c r="R14" s="473"/>
      <c r="S14" s="457"/>
      <c r="T14" s="473"/>
    </row>
    <row r="15" spans="1:20" ht="19.5" customHeight="1">
      <c r="A15" s="474"/>
      <c r="B15" s="475" t="s">
        <v>382</v>
      </c>
      <c r="C15" s="492"/>
      <c r="D15" s="493">
        <v>94062589</v>
      </c>
      <c r="E15" s="477">
        <v>25129085</v>
      </c>
      <c r="F15" s="477">
        <v>5745821</v>
      </c>
      <c r="G15" s="477">
        <v>19383264</v>
      </c>
      <c r="H15" s="477">
        <v>0</v>
      </c>
      <c r="I15" s="477">
        <v>42878480</v>
      </c>
      <c r="J15" s="477">
        <v>41560099</v>
      </c>
      <c r="K15" s="477">
        <v>1318381</v>
      </c>
      <c r="L15" s="477">
        <v>1980443</v>
      </c>
      <c r="M15" s="477">
        <v>535065</v>
      </c>
      <c r="N15" s="477">
        <v>0</v>
      </c>
      <c r="O15" s="477">
        <v>891</v>
      </c>
      <c r="P15" s="477">
        <v>13050089</v>
      </c>
      <c r="Q15" s="477">
        <v>537806</v>
      </c>
      <c r="R15" s="477">
        <v>1355919</v>
      </c>
      <c r="S15" s="477">
        <v>8586753</v>
      </c>
      <c r="T15" s="477">
        <v>8058</v>
      </c>
    </row>
    <row r="16" spans="1:20" ht="19.5" customHeight="1">
      <c r="A16" s="469"/>
      <c r="B16" s="480" t="s">
        <v>383</v>
      </c>
      <c r="C16" s="481"/>
      <c r="D16" s="477">
        <v>93709383</v>
      </c>
      <c r="E16" s="477">
        <v>24814785</v>
      </c>
      <c r="F16" s="477">
        <v>5742231</v>
      </c>
      <c r="G16" s="477">
        <v>19072554</v>
      </c>
      <c r="H16" s="477">
        <v>0</v>
      </c>
      <c r="I16" s="477">
        <v>42866548</v>
      </c>
      <c r="J16" s="477">
        <v>41554817</v>
      </c>
      <c r="K16" s="477">
        <v>1311731</v>
      </c>
      <c r="L16" s="477">
        <v>1977124</v>
      </c>
      <c r="M16" s="477">
        <v>535065</v>
      </c>
      <c r="N16" s="477">
        <v>0</v>
      </c>
      <c r="O16" s="477">
        <v>891</v>
      </c>
      <c r="P16" s="477">
        <v>13026554</v>
      </c>
      <c r="Q16" s="477">
        <v>537806</v>
      </c>
      <c r="R16" s="477">
        <v>1355919</v>
      </c>
      <c r="S16" s="477">
        <v>8586633</v>
      </c>
      <c r="T16" s="477">
        <v>8058</v>
      </c>
    </row>
    <row r="17" spans="1:20" ht="19.5" customHeight="1">
      <c r="A17" s="469"/>
      <c r="B17" s="480" t="s">
        <v>384</v>
      </c>
      <c r="C17" s="481"/>
      <c r="D17" s="477">
        <v>353206</v>
      </c>
      <c r="E17" s="477">
        <v>314300</v>
      </c>
      <c r="F17" s="477">
        <v>3590</v>
      </c>
      <c r="G17" s="477">
        <v>310710</v>
      </c>
      <c r="H17" s="477">
        <v>0</v>
      </c>
      <c r="I17" s="477">
        <v>11932</v>
      </c>
      <c r="J17" s="477">
        <v>5282</v>
      </c>
      <c r="K17" s="477">
        <v>6650</v>
      </c>
      <c r="L17" s="477">
        <v>3319</v>
      </c>
      <c r="M17" s="477">
        <v>0</v>
      </c>
      <c r="N17" s="477">
        <v>0</v>
      </c>
      <c r="O17" s="477">
        <v>0</v>
      </c>
      <c r="P17" s="477">
        <v>23535</v>
      </c>
      <c r="Q17" s="477">
        <v>0</v>
      </c>
      <c r="R17" s="477">
        <v>0</v>
      </c>
      <c r="S17" s="477">
        <v>120</v>
      </c>
      <c r="T17" s="477">
        <v>0</v>
      </c>
    </row>
    <row r="18" spans="1:20" s="486" customFormat="1" ht="19.5" customHeight="1">
      <c r="A18" s="482"/>
      <c r="B18" s="483" t="s">
        <v>385</v>
      </c>
      <c r="C18" s="484"/>
      <c r="D18" s="485">
        <f>E18+I18+L18+M18+N18+O18+P18+Q18+R18+S18+T18</f>
        <v>83853592</v>
      </c>
      <c r="E18" s="485">
        <f>F18+G18+H18</f>
        <v>22537152</v>
      </c>
      <c r="F18" s="485">
        <f>F19+F20</f>
        <v>3172033</v>
      </c>
      <c r="G18" s="485">
        <f>G19+G20</f>
        <v>19365119</v>
      </c>
      <c r="H18" s="485">
        <f>H19+H20</f>
        <v>0</v>
      </c>
      <c r="I18" s="485">
        <f>J18+K18</f>
        <v>36744633</v>
      </c>
      <c r="J18" s="485">
        <f aca="true" t="shared" si="1" ref="J18:T18">J19+J20</f>
        <v>35359494</v>
      </c>
      <c r="K18" s="485">
        <f t="shared" si="1"/>
        <v>1385139</v>
      </c>
      <c r="L18" s="485">
        <f t="shared" si="1"/>
        <v>1881593</v>
      </c>
      <c r="M18" s="485">
        <f t="shared" si="1"/>
        <v>509962</v>
      </c>
      <c r="N18" s="485">
        <f t="shared" si="1"/>
        <v>0</v>
      </c>
      <c r="O18" s="485">
        <f t="shared" si="1"/>
        <v>1057</v>
      </c>
      <c r="P18" s="485">
        <f t="shared" si="1"/>
        <v>12902908</v>
      </c>
      <c r="Q18" s="485">
        <f t="shared" si="1"/>
        <v>1107049</v>
      </c>
      <c r="R18" s="485">
        <f t="shared" si="1"/>
        <v>0</v>
      </c>
      <c r="S18" s="485">
        <f t="shared" si="1"/>
        <v>8161607</v>
      </c>
      <c r="T18" s="485">
        <f t="shared" si="1"/>
        <v>7631</v>
      </c>
    </row>
    <row r="19" spans="1:20" s="486" customFormat="1" ht="19.5" customHeight="1">
      <c r="A19" s="487"/>
      <c r="B19" s="488" t="s">
        <v>383</v>
      </c>
      <c r="C19" s="489"/>
      <c r="D19" s="485">
        <f>E19+I19+L19+M19+N19+O19+P19+Q19+R19+S19+T19</f>
        <v>83569464</v>
      </c>
      <c r="E19" s="485">
        <f>F19+G19+H19</f>
        <v>22299169</v>
      </c>
      <c r="F19" s="485">
        <v>3167610</v>
      </c>
      <c r="G19" s="485">
        <v>19131559</v>
      </c>
      <c r="H19" s="485">
        <v>0</v>
      </c>
      <c r="I19" s="485">
        <f>J19+K19</f>
        <v>36727259</v>
      </c>
      <c r="J19" s="485">
        <v>35352389</v>
      </c>
      <c r="K19" s="485">
        <v>1374870</v>
      </c>
      <c r="L19" s="485">
        <v>1878544</v>
      </c>
      <c r="M19" s="485">
        <v>509962</v>
      </c>
      <c r="N19" s="485">
        <v>0</v>
      </c>
      <c r="O19" s="485">
        <v>1057</v>
      </c>
      <c r="P19" s="485">
        <v>12877394</v>
      </c>
      <c r="Q19" s="485">
        <v>1107049</v>
      </c>
      <c r="R19" s="485">
        <v>0</v>
      </c>
      <c r="S19" s="485">
        <v>8161399</v>
      </c>
      <c r="T19" s="485">
        <v>7631</v>
      </c>
    </row>
    <row r="20" spans="1:20" s="486" customFormat="1" ht="19.5" customHeight="1">
      <c r="A20" s="487"/>
      <c r="B20" s="488" t="s">
        <v>384</v>
      </c>
      <c r="C20" s="489"/>
      <c r="D20" s="485">
        <f>E20+I20+L20+M20+N20+O20+P20+Q20+R20+S20+T20</f>
        <v>284128</v>
      </c>
      <c r="E20" s="485">
        <f>F20+G20+H20</f>
        <v>237983</v>
      </c>
      <c r="F20" s="485">
        <v>4423</v>
      </c>
      <c r="G20" s="485">
        <v>233560</v>
      </c>
      <c r="H20" s="485">
        <v>0</v>
      </c>
      <c r="I20" s="485">
        <f>J20+K20</f>
        <v>17374</v>
      </c>
      <c r="J20" s="485">
        <v>7105</v>
      </c>
      <c r="K20" s="485">
        <v>10269</v>
      </c>
      <c r="L20" s="485">
        <v>3049</v>
      </c>
      <c r="M20" s="485">
        <v>0</v>
      </c>
      <c r="N20" s="485">
        <v>0</v>
      </c>
      <c r="O20" s="485">
        <v>0</v>
      </c>
      <c r="P20" s="485">
        <v>25514</v>
      </c>
      <c r="Q20" s="485">
        <v>0</v>
      </c>
      <c r="R20" s="485">
        <v>0</v>
      </c>
      <c r="S20" s="485">
        <v>208</v>
      </c>
      <c r="T20" s="485">
        <v>0</v>
      </c>
    </row>
    <row r="21" spans="1:20" ht="24.75" customHeight="1">
      <c r="A21" s="469"/>
      <c r="B21" s="469"/>
      <c r="C21" s="469"/>
      <c r="D21" s="470"/>
      <c r="E21" s="473"/>
      <c r="F21" s="494"/>
      <c r="G21" s="473"/>
      <c r="H21" s="473" t="s">
        <v>386</v>
      </c>
      <c r="I21" s="473"/>
      <c r="J21" s="491" t="s">
        <v>387</v>
      </c>
      <c r="K21" s="473"/>
      <c r="L21" s="491" t="s">
        <v>388</v>
      </c>
      <c r="M21" s="491"/>
      <c r="N21" s="473"/>
      <c r="O21" s="473"/>
      <c r="P21" s="473"/>
      <c r="Q21" s="473"/>
      <c r="R21" s="473"/>
      <c r="S21" s="495"/>
      <c r="T21" s="473"/>
    </row>
    <row r="22" spans="1:20" ht="19.5" customHeight="1">
      <c r="A22" s="474"/>
      <c r="B22" s="475" t="s">
        <v>382</v>
      </c>
      <c r="C22" s="492"/>
      <c r="D22" s="496">
        <v>98.76357414465996</v>
      </c>
      <c r="E22" s="497">
        <v>96.50725491766148</v>
      </c>
      <c r="F22" s="497">
        <v>99.70927922140349</v>
      </c>
      <c r="G22" s="497">
        <v>95.59721702107386</v>
      </c>
      <c r="H22" s="497">
        <v>0</v>
      </c>
      <c r="I22" s="497">
        <v>99.83629108442192</v>
      </c>
      <c r="J22" s="497">
        <v>99.90529212408505</v>
      </c>
      <c r="K22" s="497">
        <v>97.7089500138591</v>
      </c>
      <c r="L22" s="497">
        <v>99.21363231035899</v>
      </c>
      <c r="M22" s="497">
        <v>100</v>
      </c>
      <c r="N22" s="497">
        <v>0</v>
      </c>
      <c r="O22" s="497">
        <v>100</v>
      </c>
      <c r="P22" s="497">
        <v>99.25763401989992</v>
      </c>
      <c r="Q22" s="497">
        <v>100</v>
      </c>
      <c r="R22" s="497">
        <v>100</v>
      </c>
      <c r="S22" s="497">
        <v>99.02549284965095</v>
      </c>
      <c r="T22" s="497">
        <v>100</v>
      </c>
    </row>
    <row r="23" spans="1:20" ht="19.5" customHeight="1">
      <c r="A23" s="469"/>
      <c r="B23" s="480" t="s">
        <v>383</v>
      </c>
      <c r="C23" s="498"/>
      <c r="D23" s="496">
        <v>99.64629850376127</v>
      </c>
      <c r="E23" s="497">
        <v>99.08692692101128</v>
      </c>
      <c r="F23" s="497">
        <v>99.86028469992253</v>
      </c>
      <c r="G23" s="497">
        <v>98.85643039238985</v>
      </c>
      <c r="H23" s="497">
        <v>0</v>
      </c>
      <c r="I23" s="497">
        <v>99.8806345445152</v>
      </c>
      <c r="J23" s="497">
        <v>99.92128654266546</v>
      </c>
      <c r="K23" s="497">
        <v>98.60970888383545</v>
      </c>
      <c r="L23" s="497">
        <v>99.31154342661101</v>
      </c>
      <c r="M23" s="497">
        <v>100</v>
      </c>
      <c r="N23" s="497">
        <v>0</v>
      </c>
      <c r="O23" s="497">
        <v>100</v>
      </c>
      <c r="P23" s="497">
        <v>99.70165781207258</v>
      </c>
      <c r="Q23" s="497">
        <v>100</v>
      </c>
      <c r="R23" s="497">
        <v>100</v>
      </c>
      <c r="S23" s="497">
        <v>99.99944099472195</v>
      </c>
      <c r="T23" s="497">
        <v>100</v>
      </c>
    </row>
    <row r="24" spans="1:20" ht="19.5" customHeight="1">
      <c r="A24" s="469"/>
      <c r="B24" s="480" t="s">
        <v>384</v>
      </c>
      <c r="C24" s="481"/>
      <c r="D24" s="497">
        <v>29.479231349611734</v>
      </c>
      <c r="E24" s="497">
        <v>31.584924052477405</v>
      </c>
      <c r="F24" s="497">
        <v>29.16565114956536</v>
      </c>
      <c r="G24" s="497">
        <v>31.615224474097108</v>
      </c>
      <c r="H24" s="497">
        <v>0</v>
      </c>
      <c r="I24" s="497">
        <v>38.47294770103824</v>
      </c>
      <c r="J24" s="497">
        <v>44.219338635412306</v>
      </c>
      <c r="K24" s="497">
        <v>34.87335465939483</v>
      </c>
      <c r="L24" s="497">
        <v>62.50470809792844</v>
      </c>
      <c r="M24" s="497">
        <v>0</v>
      </c>
      <c r="N24" s="497">
        <v>0</v>
      </c>
      <c r="O24" s="497">
        <v>0</v>
      </c>
      <c r="P24" s="497">
        <v>28.645674849986</v>
      </c>
      <c r="Q24" s="497">
        <v>0</v>
      </c>
      <c r="R24" s="497">
        <v>0</v>
      </c>
      <c r="S24" s="497">
        <v>0.14188757774256863</v>
      </c>
      <c r="T24" s="497">
        <v>0</v>
      </c>
    </row>
    <row r="25" spans="1:20" s="486" customFormat="1" ht="19.5" customHeight="1">
      <c r="A25" s="482"/>
      <c r="B25" s="483" t="s">
        <v>385</v>
      </c>
      <c r="C25" s="484"/>
      <c r="D25" s="499">
        <f aca="true" t="shared" si="2" ref="D25:G27">D18/D11*100</f>
        <v>98.62743427162997</v>
      </c>
      <c r="E25" s="499">
        <f t="shared" si="2"/>
        <v>96.62581930634903</v>
      </c>
      <c r="F25" s="499">
        <f t="shared" si="2"/>
        <v>99.14970324164895</v>
      </c>
      <c r="G25" s="499">
        <f t="shared" si="2"/>
        <v>96.22460020328036</v>
      </c>
      <c r="H25" s="500">
        <v>0</v>
      </c>
      <c r="I25" s="499">
        <f aca="true" t="shared" si="3" ref="I25:M26">I18/I11*100</f>
        <v>99.55647411962356</v>
      </c>
      <c r="J25" s="499">
        <f t="shared" si="3"/>
        <v>99.63041826693507</v>
      </c>
      <c r="K25" s="499">
        <f t="shared" si="3"/>
        <v>97.70531929151353</v>
      </c>
      <c r="L25" s="499">
        <f t="shared" si="3"/>
        <v>97.8988811514816</v>
      </c>
      <c r="M25" s="499">
        <f t="shared" si="3"/>
        <v>100</v>
      </c>
      <c r="N25" s="500">
        <v>0</v>
      </c>
      <c r="O25" s="499">
        <f aca="true" t="shared" si="4" ref="O25:Q26">O18/O11*100</f>
        <v>100</v>
      </c>
      <c r="P25" s="499">
        <f t="shared" si="4"/>
        <v>99.29674500901973</v>
      </c>
      <c r="Q25" s="499">
        <f t="shared" si="4"/>
        <v>100</v>
      </c>
      <c r="R25" s="500">
        <v>0</v>
      </c>
      <c r="S25" s="499">
        <f>S18/S11*100</f>
        <v>98.97527402930861</v>
      </c>
      <c r="T25" s="499">
        <f>T18/T11*100</f>
        <v>100</v>
      </c>
    </row>
    <row r="26" spans="1:20" s="486" customFormat="1" ht="19.5" customHeight="1">
      <c r="A26" s="487"/>
      <c r="B26" s="488" t="s">
        <v>383</v>
      </c>
      <c r="C26" s="489"/>
      <c r="D26" s="499">
        <f t="shared" si="2"/>
        <v>99.48355833483288</v>
      </c>
      <c r="E26" s="499">
        <f t="shared" si="2"/>
        <v>98.99070114175159</v>
      </c>
      <c r="F26" s="499">
        <f t="shared" si="2"/>
        <v>99.39726711723105</v>
      </c>
      <c r="G26" s="499">
        <f t="shared" si="2"/>
        <v>98.92370677100604</v>
      </c>
      <c r="H26" s="500">
        <v>0</v>
      </c>
      <c r="I26" s="499">
        <f t="shared" si="3"/>
        <v>99.64263525469235</v>
      </c>
      <c r="J26" s="499">
        <f t="shared" si="3"/>
        <v>99.67341751723558</v>
      </c>
      <c r="K26" s="499">
        <f t="shared" si="3"/>
        <v>98.85760139434754</v>
      </c>
      <c r="L26" s="499">
        <f t="shared" si="3"/>
        <v>98.03910721526921</v>
      </c>
      <c r="M26" s="499">
        <f t="shared" si="3"/>
        <v>100</v>
      </c>
      <c r="N26" s="500">
        <v>0</v>
      </c>
      <c r="O26" s="499">
        <f t="shared" si="4"/>
        <v>100</v>
      </c>
      <c r="P26" s="499">
        <f t="shared" si="4"/>
        <v>99.71373733261176</v>
      </c>
      <c r="Q26" s="499">
        <f t="shared" si="4"/>
        <v>100</v>
      </c>
      <c r="R26" s="500">
        <v>0</v>
      </c>
      <c r="S26" s="499">
        <f>S19/S12*100</f>
        <v>99.9974882388315</v>
      </c>
      <c r="T26" s="499">
        <f>T19/T12*100</f>
        <v>100</v>
      </c>
    </row>
    <row r="27" spans="1:20" s="486" customFormat="1" ht="19.5" customHeight="1">
      <c r="A27" s="487"/>
      <c r="B27" s="488" t="s">
        <v>384</v>
      </c>
      <c r="C27" s="489"/>
      <c r="D27" s="499">
        <f t="shared" si="2"/>
        <v>27.930633474332595</v>
      </c>
      <c r="E27" s="499">
        <f t="shared" si="2"/>
        <v>29.836564187045994</v>
      </c>
      <c r="F27" s="499">
        <f t="shared" si="2"/>
        <v>35.61765179578032</v>
      </c>
      <c r="G27" s="499">
        <f t="shared" si="2"/>
        <v>29.745136295790648</v>
      </c>
      <c r="H27" s="500">
        <v>0</v>
      </c>
      <c r="I27" s="499">
        <f>I20/I13*100</f>
        <v>35.20496038580779</v>
      </c>
      <c r="J27" s="499">
        <f>J20/J13*100</f>
        <v>31.663621373501492</v>
      </c>
      <c r="K27" s="499">
        <f>K20/K13*100</f>
        <v>38.15769916765755</v>
      </c>
      <c r="L27" s="499">
        <f>L20/L13*100</f>
        <v>52.03959720088752</v>
      </c>
      <c r="M27" s="500">
        <v>0</v>
      </c>
      <c r="N27" s="500">
        <v>0</v>
      </c>
      <c r="O27" s="500">
        <v>0</v>
      </c>
      <c r="P27" s="499">
        <f>P20/P13*100</f>
        <v>31.921229106195575</v>
      </c>
      <c r="Q27" s="500">
        <v>0</v>
      </c>
      <c r="R27" s="500">
        <v>0</v>
      </c>
      <c r="S27" s="499">
        <f>S20/S13*100</f>
        <v>0.24614510727429795</v>
      </c>
      <c r="T27" s="500">
        <v>0</v>
      </c>
    </row>
    <row r="28" spans="1:20" ht="6" customHeight="1" thickBot="1">
      <c r="A28" s="501"/>
      <c r="B28" s="501"/>
      <c r="C28" s="501"/>
      <c r="D28" s="502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</row>
    <row r="29" spans="1:20" ht="13.5" customHeight="1">
      <c r="A29" s="504" t="s">
        <v>389</v>
      </c>
      <c r="B29" s="504"/>
      <c r="C29" s="505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</row>
    <row r="30" spans="1:20" ht="13.5" customHeight="1">
      <c r="A30" s="507" t="s">
        <v>390</v>
      </c>
      <c r="B30" s="508"/>
      <c r="C30" s="509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510"/>
      <c r="P30" s="510"/>
      <c r="Q30" s="510"/>
      <c r="R30" s="510"/>
      <c r="S30" s="510"/>
      <c r="T30" s="510"/>
    </row>
    <row r="31" spans="1:20" ht="13.5" customHeight="1">
      <c r="A31" s="507" t="s">
        <v>391</v>
      </c>
      <c r="B31" s="508"/>
      <c r="C31" s="509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510"/>
      <c r="P31" s="510"/>
      <c r="Q31" s="510"/>
      <c r="R31" s="510"/>
      <c r="S31" s="510"/>
      <c r="T31" s="510"/>
    </row>
    <row r="32" spans="1:20" ht="13.5" customHeight="1">
      <c r="A32" s="507" t="s">
        <v>392</v>
      </c>
      <c r="B32" s="508"/>
      <c r="C32" s="509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510"/>
      <c r="P32" s="510"/>
      <c r="Q32" s="510"/>
      <c r="R32" s="510"/>
      <c r="S32" s="510"/>
      <c r="T32" s="510"/>
    </row>
    <row r="33" spans="1:20" ht="13.5" customHeight="1">
      <c r="A33" s="507" t="s">
        <v>393</v>
      </c>
      <c r="B33" s="508"/>
      <c r="C33" s="509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510"/>
      <c r="P33" s="510"/>
      <c r="Q33" s="510"/>
      <c r="R33" s="510"/>
      <c r="S33" s="510"/>
      <c r="T33" s="510"/>
    </row>
    <row r="34" spans="1:20" ht="13.5" customHeight="1">
      <c r="A34" s="507" t="s">
        <v>394</v>
      </c>
      <c r="B34" s="511"/>
      <c r="C34" s="509"/>
      <c r="D34" s="512"/>
      <c r="E34" s="512"/>
      <c r="F34" s="512"/>
      <c r="G34" s="512"/>
      <c r="H34" s="512"/>
      <c r="I34" s="512"/>
      <c r="J34" s="512"/>
      <c r="K34" s="457"/>
      <c r="L34" s="457"/>
      <c r="M34" s="457"/>
      <c r="N34" s="457"/>
      <c r="O34" s="510"/>
      <c r="P34" s="510"/>
      <c r="Q34" s="510"/>
      <c r="R34" s="510"/>
      <c r="S34" s="510"/>
      <c r="T34" s="510"/>
    </row>
    <row r="35" spans="1:20" ht="13.5" customHeight="1">
      <c r="A35" s="513" t="s">
        <v>395</v>
      </c>
      <c r="B35" s="513"/>
      <c r="C35" s="514"/>
      <c r="D35" s="514"/>
      <c r="E35" s="514"/>
      <c r="F35" s="514"/>
      <c r="G35" s="514"/>
      <c r="H35" s="514"/>
      <c r="I35" s="514"/>
      <c r="J35" s="514"/>
      <c r="O35" s="515"/>
      <c r="P35" s="515"/>
      <c r="Q35" s="516"/>
      <c r="R35" s="517"/>
      <c r="S35" s="517"/>
      <c r="T35" s="518"/>
    </row>
    <row r="36" spans="1:20" ht="13.5" customHeight="1">
      <c r="A36" s="513"/>
      <c r="B36" s="513"/>
      <c r="C36" s="514"/>
      <c r="D36" s="514"/>
      <c r="E36" s="514"/>
      <c r="F36" s="514"/>
      <c r="G36" s="514"/>
      <c r="H36" s="514"/>
      <c r="I36" s="514"/>
      <c r="J36" s="514"/>
      <c r="O36" s="519"/>
      <c r="P36" s="519"/>
      <c r="Q36" s="519"/>
      <c r="R36" s="519"/>
      <c r="S36" s="519"/>
      <c r="T36" s="520"/>
    </row>
    <row r="37" spans="1:20" ht="13.5" customHeight="1">
      <c r="A37" s="521"/>
      <c r="B37" s="513"/>
      <c r="C37" s="514"/>
      <c r="D37" s="514"/>
      <c r="E37" s="514"/>
      <c r="F37" s="514"/>
      <c r="G37" s="514"/>
      <c r="H37" s="514"/>
      <c r="I37" s="514"/>
      <c r="J37" s="514"/>
      <c r="O37" s="519"/>
      <c r="P37" s="519"/>
      <c r="Q37" s="519"/>
      <c r="R37" s="519"/>
      <c r="S37" s="519"/>
      <c r="T37" s="520"/>
    </row>
    <row r="38" spans="2:20" ht="13.5">
      <c r="B38" s="514"/>
      <c r="C38" s="514"/>
      <c r="D38" s="514"/>
      <c r="E38" s="514"/>
      <c r="F38" s="514"/>
      <c r="G38" s="514"/>
      <c r="H38" s="514"/>
      <c r="I38" s="514"/>
      <c r="J38" s="514"/>
      <c r="O38" s="519"/>
      <c r="P38" s="519"/>
      <c r="Q38" s="519"/>
      <c r="R38" s="519"/>
      <c r="S38" s="519"/>
      <c r="T38" s="520"/>
    </row>
    <row r="39" spans="15:20" ht="13.5">
      <c r="O39" s="519"/>
      <c r="P39" s="519"/>
      <c r="Q39" s="519"/>
      <c r="R39" s="519"/>
      <c r="S39" s="519"/>
      <c r="T39" s="520"/>
    </row>
    <row r="40" spans="15:20" ht="13.5">
      <c r="O40" s="519"/>
      <c r="P40" s="519"/>
      <c r="Q40" s="519"/>
      <c r="R40" s="519"/>
      <c r="S40" s="519"/>
      <c r="T40" s="520"/>
    </row>
    <row r="41" spans="15:20" ht="13.5">
      <c r="O41" s="519"/>
      <c r="P41" s="519"/>
      <c r="Q41" s="519"/>
      <c r="R41" s="519"/>
      <c r="S41" s="519"/>
      <c r="T41" s="520"/>
    </row>
  </sheetData>
  <sheetProtection/>
  <mergeCells count="13">
    <mergeCell ref="T4:T6"/>
    <mergeCell ref="M4:M6"/>
    <mergeCell ref="N4:N6"/>
    <mergeCell ref="O4:O6"/>
    <mergeCell ref="P4:Q5"/>
    <mergeCell ref="R4:R6"/>
    <mergeCell ref="S4:S6"/>
    <mergeCell ref="A2:J2"/>
    <mergeCell ref="A4:C6"/>
    <mergeCell ref="D4:D6"/>
    <mergeCell ref="E4:H5"/>
    <mergeCell ref="I4:K5"/>
    <mergeCell ref="L4:L6"/>
  </mergeCells>
  <printOptions/>
  <pageMargins left="0.6692913385826772" right="0.1968503937007874" top="0.3937007874015748" bottom="0.6692913385826772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2022-03-23T23:59:25Z</cp:lastPrinted>
  <dcterms:created xsi:type="dcterms:W3CDTF">2001-02-09T06:42:36Z</dcterms:created>
  <dcterms:modified xsi:type="dcterms:W3CDTF">2022-03-23T23:59:50Z</dcterms:modified>
  <cp:category/>
  <cp:version/>
  <cp:contentType/>
  <cp:contentStatus/>
</cp:coreProperties>
</file>