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1880" windowHeight="6795" tabRatio="636"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s>
  <definedNames>
    <definedName name="_xlnm.Print_Area" localSheetId="0">'1'!$A$1:$J$45</definedName>
  </definedNames>
  <calcPr fullCalcOnLoad="1"/>
</workbook>
</file>

<file path=xl/sharedStrings.xml><?xml version="1.0" encoding="utf-8"?>
<sst xmlns="http://schemas.openxmlformats.org/spreadsheetml/2006/main" count="936" uniqueCount="370">
  <si>
    <t>区　　　分</t>
  </si>
  <si>
    <t>中央図書館</t>
  </si>
  <si>
    <t>南図書館</t>
  </si>
  <si>
    <t>城北図書館</t>
  </si>
  <si>
    <t>西図書館</t>
  </si>
  <si>
    <t>積志図書館</t>
  </si>
  <si>
    <t>東図書館</t>
  </si>
  <si>
    <t>北図書館</t>
  </si>
  <si>
    <t>南陽図書館</t>
  </si>
  <si>
    <t>可新図書館</t>
  </si>
  <si>
    <t>計</t>
  </si>
  <si>
    <t>駅前分室</t>
  </si>
  <si>
    <t>はまゆう図書館</t>
  </si>
  <si>
    <t>浜北図書館</t>
  </si>
  <si>
    <t>雄踏図書館</t>
  </si>
  <si>
    <t>細江図書館</t>
  </si>
  <si>
    <t>引佐図書館</t>
  </si>
  <si>
    <t>春野図書館</t>
  </si>
  <si>
    <t>佐久間図書館</t>
  </si>
  <si>
    <t>水窪図書館</t>
  </si>
  <si>
    <t>龍山図書館</t>
  </si>
  <si>
    <t>蔵書数（冊・点）</t>
  </si>
  <si>
    <t>貸出利用冊数（冊・点）</t>
  </si>
  <si>
    <t>貸出利用者数（人）</t>
  </si>
  <si>
    <t>１　市立図書館の蔵書数、貸出利用冊数、貸出利用者数</t>
  </si>
  <si>
    <t>三ヶ日図書館</t>
  </si>
  <si>
    <t>城北自動車文庫</t>
  </si>
  <si>
    <t>天竜自動車文庫</t>
  </si>
  <si>
    <t>引佐自動車文庫</t>
  </si>
  <si>
    <t>行政区</t>
  </si>
  <si>
    <t>　資料：中央図書館</t>
  </si>
  <si>
    <t>中</t>
  </si>
  <si>
    <t>東</t>
  </si>
  <si>
    <t>南</t>
  </si>
  <si>
    <t>西</t>
  </si>
  <si>
    <t>浜北</t>
  </si>
  <si>
    <t>天竜</t>
  </si>
  <si>
    <t>北</t>
  </si>
  <si>
    <t>流通元町図書館</t>
  </si>
  <si>
    <t>都田図書館</t>
  </si>
  <si>
    <t>　　4)協働センターでの貸出は図書管理システムで行っていないため貸出利用冊数と貸出利用者数の統計なし。</t>
  </si>
  <si>
    <t>　　3)引佐自動車文庫の蔵書数については引佐図書館の蔵書数に含む。</t>
  </si>
  <si>
    <t>協働センター</t>
  </si>
  <si>
    <t>17　文化・観光</t>
  </si>
  <si>
    <t>　　2)貸出利用冊数には貸出延長を含む。(貸出延長処理はＷｅｂＯＰＡＣでも可能）</t>
  </si>
  <si>
    <t>〃</t>
  </si>
  <si>
    <t>〃</t>
  </si>
  <si>
    <t>〃</t>
  </si>
  <si>
    <t>天竜図書館</t>
  </si>
  <si>
    <t>舞阪図書館</t>
  </si>
  <si>
    <t>〃</t>
  </si>
  <si>
    <t>〃</t>
  </si>
  <si>
    <t>-</t>
  </si>
  <si>
    <t>WebOPAC</t>
  </si>
  <si>
    <t>　注1)蔵書数については令和３年３月31日現在、貸出利用冊数と貸出利用者数については令和２年度の数値を掲載</t>
  </si>
  <si>
    <t>２　市立美術館の観覧者数</t>
  </si>
  <si>
    <t>浜　松　市　美　術　館</t>
  </si>
  <si>
    <t xml:space="preserve">（単位：日・人） </t>
  </si>
  <si>
    <t>年　　　度</t>
  </si>
  <si>
    <t>平　　　常　　　展</t>
  </si>
  <si>
    <t>企画・特別展等</t>
  </si>
  <si>
    <t>開 催 日 数</t>
  </si>
  <si>
    <t>観覧者総数</t>
  </si>
  <si>
    <t>日　　　数</t>
  </si>
  <si>
    <t>観 覧 者 数</t>
  </si>
  <si>
    <t>平成 28 年度</t>
  </si>
  <si>
    <t>29</t>
  </si>
  <si>
    <t>30</t>
  </si>
  <si>
    <t>令和 元 年度</t>
  </si>
  <si>
    <t>２</t>
  </si>
  <si>
    <t>　資料：美術館</t>
  </si>
  <si>
    <t>秋　野　不　矩　美　術　館</t>
  </si>
  <si>
    <t>所　　蔵　　品　　展</t>
  </si>
  <si>
    <t>特　　　別　　　展</t>
  </si>
  <si>
    <t>　資料：秋野不矩美術館</t>
  </si>
  <si>
    <t>３　博　物　館　の　状　況</t>
  </si>
  <si>
    <t xml:space="preserve">（単位：点・人） </t>
  </si>
  <si>
    <t>年　　　度</t>
  </si>
  <si>
    <t>常 設 展 示 資 料 数</t>
  </si>
  <si>
    <t>収　　　蔵　　　資　　　料　　　数</t>
  </si>
  <si>
    <t>観覧者数</t>
  </si>
  <si>
    <t>実　物</t>
  </si>
  <si>
    <t>模型･複製</t>
  </si>
  <si>
    <t>パネル</t>
  </si>
  <si>
    <t>総　計</t>
  </si>
  <si>
    <t>考　古</t>
  </si>
  <si>
    <t>文　献</t>
  </si>
  <si>
    <t>民　俗</t>
  </si>
  <si>
    <t>その他</t>
  </si>
  <si>
    <t>平成 28 年度</t>
  </si>
  <si>
    <t>29</t>
  </si>
  <si>
    <t>30</t>
  </si>
  <si>
    <t>２</t>
  </si>
  <si>
    <t>　資料：博物館　</t>
  </si>
  <si>
    <t>４　協働センター等の利用状況（令和２年度）</t>
  </si>
  <si>
    <t xml:space="preserve">（単位：件・人） </t>
  </si>
  <si>
    <t>区　　　　　分</t>
  </si>
  <si>
    <t>総　　　　数</t>
  </si>
  <si>
    <t>東　　　　部</t>
  </si>
  <si>
    <t>西　　　　部</t>
  </si>
  <si>
    <t>南　　　　部</t>
  </si>
  <si>
    <t>北　　　　部</t>
  </si>
  <si>
    <t>曳　　　　馬</t>
  </si>
  <si>
    <t>富　　　塚</t>
  </si>
  <si>
    <t>佐　鳴　台</t>
  </si>
  <si>
    <t>高　　　台</t>
  </si>
  <si>
    <t>件 数</t>
  </si>
  <si>
    <t>人　員</t>
  </si>
  <si>
    <t>講座・セミナー等</t>
  </si>
  <si>
    <t>貸館状況</t>
  </si>
  <si>
    <t>合　　　　　計</t>
  </si>
  <si>
    <t>県　　　居</t>
  </si>
  <si>
    <t>中　　　部</t>
  </si>
  <si>
    <t>天　　　　竜</t>
  </si>
  <si>
    <t>笠　　　　井</t>
  </si>
  <si>
    <t>積　　　　志</t>
  </si>
  <si>
    <t>長　　　上</t>
  </si>
  <si>
    <t>蒲</t>
  </si>
  <si>
    <t>雄　　　踏</t>
  </si>
  <si>
    <t>庄　　　　内</t>
  </si>
  <si>
    <t>伊 　佐　 見</t>
  </si>
  <si>
    <t>和　　　　地</t>
  </si>
  <si>
    <t>篠　　　　原</t>
  </si>
  <si>
    <t>神　 久   呂</t>
  </si>
  <si>
    <t>入　　　　野</t>
  </si>
  <si>
    <t>舞　　　　阪</t>
  </si>
  <si>
    <t>南　　　　陽</t>
  </si>
  <si>
    <t>新　　　津</t>
  </si>
  <si>
    <t>白　　　脇</t>
  </si>
  <si>
    <t>五　　　島</t>
  </si>
  <si>
    <t>可　　　美</t>
  </si>
  <si>
    <t>都　　　　田</t>
  </si>
  <si>
    <t>三   方   原</t>
  </si>
  <si>
    <t>三　ヶ　日</t>
  </si>
  <si>
    <t>引　　　佐</t>
  </si>
  <si>
    <t>浜　　　名</t>
  </si>
  <si>
    <t>麁　　　玉</t>
  </si>
  <si>
    <t>中　　　瀬</t>
  </si>
  <si>
    <t>北 浜 南 部</t>
  </si>
  <si>
    <t>二　　　俣</t>
  </si>
  <si>
    <t>上 阿 多 古</t>
  </si>
  <si>
    <t>下 阿 多 古</t>
  </si>
  <si>
    <t>熊</t>
  </si>
  <si>
    <t>光　　　明</t>
  </si>
  <si>
    <t>浦　　　川</t>
  </si>
  <si>
    <t>竜　　　川</t>
  </si>
  <si>
    <t>城　　　西</t>
  </si>
  <si>
    <t>山　　　香</t>
  </si>
  <si>
    <t>春　　　野</t>
  </si>
  <si>
    <t>佐　久　間</t>
  </si>
  <si>
    <t>水　　　窪</t>
  </si>
  <si>
    <t>龍    山</t>
  </si>
  <si>
    <t xml:space="preserve"> 資料：創造都市・文化振興課、市民協働・地域政策課</t>
  </si>
  <si>
    <t>　　　　　　　　　　　　　</t>
  </si>
  <si>
    <t xml:space="preserve"> 注1)平成25年４月１日より「公民館」は、「協働センター」または「ふれあいセンター」に変更</t>
  </si>
  <si>
    <t xml:space="preserve"> 　2)佐久間協働センターは「佐久間歴史と民話の郷会館」、龍山協働センターは「龍山森林文化会館」、</t>
  </si>
  <si>
    <t>　　 雄踏協働センターは「雄踏文化センター」、春野協働センターは「春野文化センター」、</t>
  </si>
  <si>
    <t>　　 水窪協働センターは「水窪文化会館」で講座・セミナー等を開催</t>
  </si>
  <si>
    <t>５　浜 松 科 学 館 の 利 用 状 況</t>
  </si>
  <si>
    <t>年　度　月</t>
  </si>
  <si>
    <t>入　　　　館　　　　者　　　　数　　　（ 人 ）</t>
  </si>
  <si>
    <t xml:space="preserve">  プ　 ラ 　ネ　 タ 　リ 　ウ　 ム  観 　覧 　車 　数　（人）</t>
  </si>
  <si>
    <t>事業(講座)</t>
  </si>
  <si>
    <t>ホール室　(１室）</t>
  </si>
  <si>
    <t>講座室　(２室）</t>
  </si>
  <si>
    <t>計</t>
  </si>
  <si>
    <t>総　　数</t>
  </si>
  <si>
    <t>大　　人</t>
  </si>
  <si>
    <t>中　　人</t>
  </si>
  <si>
    <t>小　　人</t>
  </si>
  <si>
    <t>１日平均</t>
  </si>
  <si>
    <t>総　　数</t>
  </si>
  <si>
    <t>大人無料</t>
  </si>
  <si>
    <t>１日平均</t>
  </si>
  <si>
    <t>市　　内
幼小中無料</t>
  </si>
  <si>
    <t>参加者数</t>
  </si>
  <si>
    <t>利用時間数</t>
  </si>
  <si>
    <t>利用率</t>
  </si>
  <si>
    <t>利用者数</t>
  </si>
  <si>
    <t>平成 28 年度</t>
  </si>
  <si>
    <t>令和２</t>
  </si>
  <si>
    <t>年 ４月</t>
  </si>
  <si>
    <t xml:space="preserve"> 　５</t>
  </si>
  <si>
    <t xml:space="preserve"> 　６</t>
  </si>
  <si>
    <t>　 ７</t>
  </si>
  <si>
    <t>　 ８</t>
  </si>
  <si>
    <t>　 ９</t>
  </si>
  <si>
    <t>　 10</t>
  </si>
  <si>
    <t>　 11</t>
  </si>
  <si>
    <t>　 12</t>
  </si>
  <si>
    <t>令和３</t>
  </si>
  <si>
    <t>年 １月</t>
  </si>
  <si>
    <t>　 ２</t>
  </si>
  <si>
    <t xml:space="preserve"> 　３</t>
  </si>
  <si>
    <t>　資料：創造都市・文化振興課</t>
  </si>
  <si>
    <t>　　5)平成29年４月１日より利用料金改正により中学生以下のプラネタリウム観覧料が無料になったため、</t>
  </si>
  <si>
    <t>　注1)平成30年４月から令和元年６月までは、リニューアル工事のため休館</t>
  </si>
  <si>
    <t>　　　「市内幼小中無料」を「小人」に計上</t>
  </si>
  <si>
    <t xml:space="preserve">  　2)平成30年度は休館中の為、別の施設で特別展を実施。事業については学校・地域連携事業や、子ども事業、</t>
  </si>
  <si>
    <t>　　6)プラネタリウム観覧者数の１日平均＝総数/プラネタリウム投映日数　利用率＝利用時間数/利用可能時間数×100%</t>
  </si>
  <si>
    <t xml:space="preserve">      共催事業等のアウトリーチ活動を実施した。</t>
  </si>
  <si>
    <t>　　7)ホール、講座室の利用時間、利用率については、自主事業での利用は含まない。</t>
  </si>
  <si>
    <t xml:space="preserve"> 　 3)小人は、３歳以上小学校就学前の者、小学校の児童及び中学校の生徒、中人は高等学校の生徒、大人は</t>
  </si>
  <si>
    <t>　　8)令和２年４月及び５月は、新型コロナウイルス感染症拡大防止のため、臨時休館</t>
  </si>
  <si>
    <t xml:space="preserve">      高等学校の生徒以下の者を除いた者</t>
  </si>
  <si>
    <t>　　9)令和２年度より、システムの変更のため「大人無料」(身体障害者手帳・療育手帳・精神障害者福祉手帳等をお持ちの方、</t>
  </si>
  <si>
    <t xml:space="preserve"> 　 4)入館者数には、小中学校授業の引率者、招待者等の無料入場者、プラネタリウム観覧者数を含む。</t>
  </si>
  <si>
    <t>　　  介護者、70歳以上の方、視察又は下見等の方)を別で計上</t>
  </si>
  <si>
    <t>６　動　物　園　の　入　園　者　数</t>
  </si>
  <si>
    <t xml:space="preserve">（単位：人） </t>
  </si>
  <si>
    <t>年　度　月</t>
  </si>
  <si>
    <t>総　　　数</t>
  </si>
  <si>
    <t>大　　　人</t>
  </si>
  <si>
    <t>小　　　人</t>
  </si>
  <si>
    <t>団　　　体</t>
  </si>
  <si>
    <t>大　    人</t>
  </si>
  <si>
    <t>29</t>
  </si>
  <si>
    <t>30</t>
  </si>
  <si>
    <t>２</t>
  </si>
  <si>
    <t>　 ５</t>
  </si>
  <si>
    <t>　 ６</t>
  </si>
  <si>
    <t>　 10</t>
  </si>
  <si>
    <t>　 11</t>
  </si>
  <si>
    <t>　 12</t>
  </si>
  <si>
    <t>　 ３</t>
  </si>
  <si>
    <t xml:space="preserve">  資料：動物園　  注1)無料入園者を含む。2)令和２年５月は、新型コロナウイルス感染症拡大防止のため、臨時休園</t>
  </si>
  <si>
    <t>７　動　物　園　の　飼　養　動　物　数</t>
  </si>
  <si>
    <t xml:space="preserve">（単位：種・点） </t>
  </si>
  <si>
    <t>合　　　　　　　計</t>
  </si>
  <si>
    <t>哺　　　乳　　　類</t>
  </si>
  <si>
    <t>鳥　　　　　　　類</t>
  </si>
  <si>
    <t>種　　　類</t>
  </si>
  <si>
    <t>点　　　数</t>
  </si>
  <si>
    <t xml:space="preserve">  資料：動物園</t>
  </si>
  <si>
    <t>８　フ ラ ワ ー パ ー ク の 入 園 者 数</t>
  </si>
  <si>
    <t xml:space="preserve">（単位：人） </t>
  </si>
  <si>
    <t>年　 度　 月</t>
  </si>
  <si>
    <t>合　　　計</t>
  </si>
  <si>
    <t>一　　　　　　　般</t>
  </si>
  <si>
    <t>団　　　　　　　　　　　　体</t>
  </si>
  <si>
    <t>高　齢　者　・　心　身　障　害　者</t>
  </si>
  <si>
    <t>動　物　園　と　共　通</t>
  </si>
  <si>
    <t>無　　料</t>
  </si>
  <si>
    <r>
      <t xml:space="preserve">指　　 　数
</t>
    </r>
    <r>
      <rPr>
        <sz val="5"/>
        <rFont val="ＭＳ 明朝"/>
        <family val="1"/>
      </rPr>
      <t>平成28年度＝100
平成28年度同月＝100</t>
    </r>
  </si>
  <si>
    <t>大　　人</t>
  </si>
  <si>
    <t>小 中 学 生</t>
  </si>
  <si>
    <t>高　校　生</t>
  </si>
  <si>
    <t>高　齢　者</t>
  </si>
  <si>
    <t xml:space="preserve"> 　７</t>
  </si>
  <si>
    <t xml:space="preserve"> 　８</t>
  </si>
  <si>
    <t xml:space="preserve"> 　９</t>
  </si>
  <si>
    <t>　 10</t>
  </si>
  <si>
    <t xml:space="preserve"> 　11</t>
  </si>
  <si>
    <t xml:space="preserve"> 　12</t>
  </si>
  <si>
    <t>　 ２</t>
  </si>
  <si>
    <t xml:space="preserve"> 　３</t>
  </si>
  <si>
    <t xml:space="preserve">　資料：緑政課   </t>
  </si>
  <si>
    <t xml:space="preserve">  注)令和２年５月は、新型コロナウイルス感染症拡大防止のため、臨時休園</t>
  </si>
  <si>
    <t>９　フ ル ー ツ パ ー ク の 入 園 者 数</t>
  </si>
  <si>
    <t>有　　　　　　　料</t>
  </si>
  <si>
    <t>無　　　　　　　　　　　　料</t>
  </si>
  <si>
    <t>指　　 　　 　 数
平成28年度＝100
平成28年度同月＝100</t>
  </si>
  <si>
    <t>障　　害　　者</t>
  </si>
  <si>
    <t>高　　齢　　者</t>
  </si>
  <si>
    <t>幼　　　　　児</t>
  </si>
  <si>
    <t>そ　　の　　他</t>
  </si>
  <si>
    <t>　資料：農業水産課</t>
  </si>
  <si>
    <t>　　</t>
  </si>
  <si>
    <t>　注1)集計方法の変更により、入園者の内訳項目を変更　2)合計人数は無料入園者を含めた人数に修正</t>
  </si>
  <si>
    <t>　　3)令和２年５月は、新型コロナウイルス感染症拡大防止のため、臨時休園</t>
  </si>
  <si>
    <t>10　主要体育施設の利用状況</t>
  </si>
  <si>
    <t>年　　度</t>
  </si>
  <si>
    <t>四ツ池公園</t>
  </si>
  <si>
    <t>花川運動公園庭球場</t>
  </si>
  <si>
    <t>浜松アリーナ</t>
  </si>
  <si>
    <t>陸上競技場</t>
  </si>
  <si>
    <t>浜松球場</t>
  </si>
  <si>
    <t>メインアリーナ</t>
  </si>
  <si>
    <t>サブアリーナ</t>
  </si>
  <si>
    <t>利用件数</t>
  </si>
  <si>
    <t>利用人員</t>
  </si>
  <si>
    <t>平成 28 年度</t>
  </si>
  <si>
    <t xml:space="preserve">　資料：スポーツ振興課　  </t>
  </si>
  <si>
    <t xml:space="preserve">  注)件数は、午前・午後・夜間を各１件とする。(花川運動公園庭球場のみ２時間で１件とする。）</t>
  </si>
  <si>
    <t>11　アクトシティ浜松の利用状況（利用日数）</t>
  </si>
  <si>
    <t xml:space="preserve">（単位：日） </t>
  </si>
  <si>
    <t>年　 度 　月</t>
  </si>
  <si>
    <t>大ホール</t>
  </si>
  <si>
    <t>中ホール</t>
  </si>
  <si>
    <t>コ　　ン　　グ　　レ　　ス　　セ　　ン　　タ　　ー</t>
  </si>
  <si>
    <t>展示イベント
ホ　 ー 　ル
(３ブロック)</t>
  </si>
  <si>
    <t>研　　　　修　　　　交　　　　流　　　　セ　　　　ン　　　　タ　　　　ー</t>
  </si>
  <si>
    <t>計</t>
  </si>
  <si>
    <t>２　　階</t>
  </si>
  <si>
    <t>３　　階</t>
  </si>
  <si>
    <t>４　　階</t>
  </si>
  <si>
    <t>５　　階</t>
  </si>
  <si>
    <t>６　　階</t>
  </si>
  <si>
    <t>（３室）</t>
  </si>
  <si>
    <t>（２室）</t>
  </si>
  <si>
    <t>（４室）</t>
  </si>
  <si>
    <t>（６室）</t>
  </si>
  <si>
    <t>（８室）</t>
  </si>
  <si>
    <t>（５室）</t>
  </si>
  <si>
    <t>／</t>
  </si>
  <si>
    <t>／</t>
  </si>
  <si>
    <t>　 ５</t>
  </si>
  <si>
    <t>年 １月</t>
  </si>
  <si>
    <t>　 ３</t>
  </si>
  <si>
    <t>　資料：創造都市・文化振興課　  　</t>
  </si>
  <si>
    <t>　注)年度の数字 … 利用日数／利用可能日数　　利用率＝利用日数／利用可能日数（利用率（％））　　　　　　　　　　　　　　　　　　　　　　　　　　　　　　</t>
  </si>
  <si>
    <t>12　テ レ ビ の 受 信 契 約 数</t>
  </si>
  <si>
    <t xml:space="preserve">（単位：台） </t>
  </si>
  <si>
    <t>年　　　　度</t>
  </si>
  <si>
    <t>契　　　　　　　　　　約　　　　　　　　　　件　　　　　　　　　　数</t>
  </si>
  <si>
    <t>合　　　　　　　計</t>
  </si>
  <si>
    <t>地　　上　　契　　約</t>
  </si>
  <si>
    <t>衛　　星　　契　　約</t>
  </si>
  <si>
    <t xml:space="preserve">  平成 28 年度末</t>
  </si>
  <si>
    <t xml:space="preserve">  令和 元 年度末</t>
  </si>
  <si>
    <t xml:space="preserve">　資料：ＮＨＫ静岡放送局　 </t>
  </si>
  <si>
    <t xml:space="preserve">  注)無料を含む。</t>
  </si>
  <si>
    <t>13　指定文化財集計表</t>
  </si>
  <si>
    <t xml:space="preserve">令和３年４月１日現在 </t>
  </si>
  <si>
    <t>区分</t>
  </si>
  <si>
    <t>内訳</t>
  </si>
  <si>
    <t>合計</t>
  </si>
  <si>
    <t>重複分</t>
  </si>
  <si>
    <t>行政区</t>
  </si>
  <si>
    <t>中　区</t>
  </si>
  <si>
    <t>東　区</t>
  </si>
  <si>
    <t>西　区</t>
  </si>
  <si>
    <t>南　区</t>
  </si>
  <si>
    <t>北　区</t>
  </si>
  <si>
    <t>浜北区</t>
  </si>
  <si>
    <t>天竜区</t>
  </si>
  <si>
    <t>総数</t>
  </si>
  <si>
    <t>国</t>
  </si>
  <si>
    <t>県</t>
  </si>
  <si>
    <t>市</t>
  </si>
  <si>
    <t>記念物</t>
  </si>
  <si>
    <t>史　跡</t>
  </si>
  <si>
    <t>名　勝</t>
  </si>
  <si>
    <t>天　然
記念物</t>
  </si>
  <si>
    <t>有　形
文化財</t>
  </si>
  <si>
    <t>工芸品</t>
  </si>
  <si>
    <t>考古資料</t>
  </si>
  <si>
    <t>建造物</t>
  </si>
  <si>
    <t>彫　刻</t>
  </si>
  <si>
    <t>典　籍</t>
  </si>
  <si>
    <t>古文書</t>
  </si>
  <si>
    <t>絵　画</t>
  </si>
  <si>
    <t>書　跡</t>
  </si>
  <si>
    <t>歴史資料</t>
  </si>
  <si>
    <t>無　形
文化財</t>
  </si>
  <si>
    <t>工芸技術</t>
  </si>
  <si>
    <t>民　俗
文化財</t>
  </si>
  <si>
    <t>有　形</t>
  </si>
  <si>
    <t>無　形</t>
  </si>
  <si>
    <t>　資料：文化財課</t>
  </si>
  <si>
    <t>　注)重複分は東大山一里塚（西、北）、ひよんどりとおくない（北、天竜）、浜名湖（西、北）、</t>
  </si>
  <si>
    <t>　　 ギフチョウ（北、天竜）、遠州大念仏（中、浜北）、佐鳴湖（中、西）、ウミガメ（西、南）、姫街道の松並木（中・西）</t>
  </si>
  <si>
    <t>14　観　光　交　流　客　数</t>
  </si>
  <si>
    <t xml:space="preserve">（単位：人） </t>
  </si>
  <si>
    <t>観 光 交 流 客 数</t>
  </si>
  <si>
    <t>前 年 比 （％）</t>
  </si>
  <si>
    <t>宿 泊 客 数</t>
  </si>
  <si>
    <t>　資料：観光・シティプロモーション課</t>
  </si>
  <si>
    <t xml:space="preserve">  注)観光交流客数は宿泊客数及び観光施設、スポーツレクリエーション施設、観光行事、イベント等への</t>
  </si>
  <si>
    <t>　   入場者数・参加者数の集計</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</si>
</sst>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numFmt numFmtId="178" formatCode="#\ ##0;&quot;△&quot;#\ ##0"/>
    <numFmt numFmtId="179" formatCode="#\ ##0\ \ \ \ \ ;;#\-\ \ \ \ \ "/>
    <numFmt numFmtId="180" formatCode="#\ ##0\ ;;#\-\ "/>
    <numFmt numFmtId="181" formatCode="#\ ##0\ \ \ \ ;;#\-\ \ \ \ "/>
    <numFmt numFmtId="182" formatCode="#\ ##0\ \ \ ;;#\-\ \ \ "/>
    <numFmt numFmtId="183" formatCode="#\ ###\ ##0\ ;;#\-\ "/>
    <numFmt numFmtId="184" formatCode="#\ ###\ ##0.00\ ;;#\-\ "/>
    <numFmt numFmtId="185" formatCode="#\ ##0\ \ ;;#\-\ \ "/>
    <numFmt numFmtId="186" formatCode="#\ ##0\ \ \ \ \ \ \ ;;#\-\ \ \ \ \ \ \ "/>
    <numFmt numFmtId="187" formatCode="#\ ##0\ &quot;巻&quot;\ ;;#\-\ "/>
    <numFmt numFmtId="188" formatCode="#\ ###\ ##0\ \ \ \ \ ;;#\-\ \ \ \ \ "/>
    <numFmt numFmtId="189" formatCode="#\ ###\ ##0.0\ \ \ \ \ ;;#\-\ \ \ \ \ "/>
    <numFmt numFmtId="190" formatCode="#\ ##0\ \ \ \ \ \ \ \ \ \ ;;#\-\ \ \ \ \ \ \ \ \ \ "/>
    <numFmt numFmtId="191" formatCode="#\ ##0.0\ \ ;;#\-\ \ "/>
    <numFmt numFmtId="192" formatCode="#\ ##0\ \ \ \ \ \ ;;#\-\ \ \ \ \ \ "/>
    <numFmt numFmtId="193" formatCode="#\ ##0\ ;;#\-"/>
    <numFmt numFmtId="194" formatCode="#\ ##0;;#\-"/>
    <numFmt numFmtId="195" formatCode="&quot;(&quot;\ #\ ##0.0&quot;)&quot;;;#\-"/>
    <numFmt numFmtId="196" formatCode="\ #\ ##0\ \ \ \ \ ;;#\-\ \ \ \ \ "/>
    <numFmt numFmtId="197" formatCode="#\ ##0.0\ ;;#\-\ "/>
    <numFmt numFmtId="198" formatCode="#\ ##0\ \ \ "/>
    <numFmt numFmtId="199" formatCode="0.00\ "/>
    <numFmt numFmtId="200" formatCode="#\ ##0\ \ \ \ \ \ \ "/>
    <numFmt numFmtId="201" formatCode="#\ ##0\ \ \ \ \ \ \ ;;#\-"/>
    <numFmt numFmtId="202" formatCode="#\ ##0.0\ \ \ \ \ \ \ \ \ ;;#\-\ \ \ \ \ \ \ \ \ \ "/>
    <numFmt numFmtId="203" formatCode="\ #\ ##0;;#\-"/>
    <numFmt numFmtId="204" formatCode="\ #\ ##0\ \ \ \ ;;#\-\ \ \ \ "/>
    <numFmt numFmtId="205" formatCode="0_ "/>
    <numFmt numFmtId="206" formatCode="\ #\ ##0\ \ \ \ \ \ ;;#\-\ \ \ \ "/>
    <numFmt numFmtId="207" formatCode="\ #\ ##0\ \ \ \ \ \ ;;#\-\ \ \ \ \ \ "/>
    <numFmt numFmtId="208" formatCode="#\ ###\ ##0\ \ ;;#\-\ \ "/>
    <numFmt numFmtId="209" formatCode="#\ ###\ ##0.00\ \ ;;#\-\ \ "/>
    <numFmt numFmtId="210" formatCode="0.00\ \ "/>
    <numFmt numFmtId="211" formatCode="#\ ##0.0\ \ \ \ \ \ \ ;;#\-\ \ \ \ \ \ \ \ "/>
    <numFmt numFmtId="212" formatCode="#\ ##0.0\ \ \ \ \ \ \ \ ;;#\-\ \ \ \ \ \ \ \ \ "/>
    <numFmt numFmtId="213" formatCode="#\ ###\ ##0"/>
    <numFmt numFmtId="214" formatCode="#\ ###\ ##0\ \ \ "/>
    <numFmt numFmtId="215" formatCode="#\ ###\ ##0\ \ \ \ \ "/>
    <numFmt numFmtId="216" formatCode="#\ ###\ ##0\ \ \ \ "/>
    <numFmt numFmtId="217" formatCode="#\ ##0\ \ \ \ \ \ \ \ \ \ \ ;;#\-\ \ \ \ \ "/>
    <numFmt numFmtId="218" formatCode="#\ ##0\ \ \ \ \ \ ;;#\ \ \ \ \-\ \ \ \ \ "/>
    <numFmt numFmtId="219" formatCode="#\ ##0;;#\ \ \ \ \ \ \ \ \ \ \-\ \ \ \ \ "/>
    <numFmt numFmtId="220" formatCode="#\ ##0;;#\ \ \ \ \ \ \ \ \ \ \ \ \ \ \ \ \ \ \ \ \ \-\ \ \ \ \ "/>
    <numFmt numFmtId="221" formatCode="#\ ##0.0;;#\-"/>
    <numFmt numFmtId="222" formatCode="0.0_ "/>
    <numFmt numFmtId="223" formatCode="0.0_);[Red]\(0.0\)"/>
    <numFmt numFmtId="224" formatCode="#,##0_ "/>
    <numFmt numFmtId="225" formatCode="#,##0.0_ ;[Red]\-#,##0.0\ "/>
    <numFmt numFmtId="226" formatCode="0_);[Red]\(0\)"/>
    <numFmt numFmtId="227" formatCode="#\ ###\ ##0.0\ \ ;;#\-\ \ \ \ \ "/>
    <numFmt numFmtId="228" formatCode="#\ ##0.0\ \ \ ;;#\-\ \ \ "/>
    <numFmt numFmtId="229" formatCode="#\ ##0\ ;;#\-\ \ \ \ "/>
    <numFmt numFmtId="230" formatCode="\ #\ ###\ ##0\ \ ;;#\-\ \ "/>
    <numFmt numFmtId="231" formatCode="##0.0\ \ ;;#\-\ \ "/>
    <numFmt numFmtId="232" formatCode="#,##0_);[Red]\(#,##0\)"/>
  </numFmts>
  <fonts count="60">
    <font>
      <sz val="11"/>
      <name val="ＭＳ Ｐゴシック"/>
      <family val="3"/>
    </font>
    <font>
      <sz val="6"/>
      <name val="ＭＳ Ｐゴシック"/>
      <family val="3"/>
    </font>
    <font>
      <sz val="9"/>
      <name val="ＭＳ 明朝"/>
      <family val="1"/>
    </font>
    <font>
      <sz val="14"/>
      <name val="ＭＳ 明朝"/>
      <family val="1"/>
    </font>
    <font>
      <sz val="10.5"/>
      <name val="ＭＳ 明朝"/>
      <family val="1"/>
    </font>
    <font>
      <sz val="16"/>
      <name val="ＭＳ 明朝"/>
      <family val="1"/>
    </font>
    <font>
      <b/>
      <sz val="9"/>
      <name val="ＭＳ ゴシック"/>
      <family val="3"/>
    </font>
    <font>
      <u val="single"/>
      <sz val="11"/>
      <color indexed="12"/>
      <name val="ＭＳ Ｐゴシック"/>
      <family val="3"/>
    </font>
    <font>
      <u val="single"/>
      <sz val="11"/>
      <color indexed="36"/>
      <name val="ＭＳ Ｐゴシック"/>
      <family val="3"/>
    </font>
    <font>
      <sz val="21"/>
      <name val="ＭＳ ゴシック"/>
      <family val="3"/>
    </font>
    <font>
      <sz val="11"/>
      <name val="ＭＳ 明朝"/>
      <family val="1"/>
    </font>
    <font>
      <b/>
      <sz val="9"/>
      <name val="ＭＳ 明朝"/>
      <family val="1"/>
    </font>
    <font>
      <b/>
      <sz val="11"/>
      <name val="ＭＳ ゴシック"/>
      <family val="3"/>
    </font>
    <font>
      <sz val="8"/>
      <name val="ＭＳ 明朝"/>
      <family val="1"/>
    </font>
    <font>
      <sz val="12"/>
      <name val="ＭＳ 明朝"/>
      <family val="1"/>
    </font>
    <font>
      <sz val="9"/>
      <color indexed="10"/>
      <name val="ＭＳ 明朝"/>
      <family val="1"/>
    </font>
    <font>
      <sz val="8.5"/>
      <name val="ＭＳ 明朝"/>
      <family val="1"/>
    </font>
    <font>
      <sz val="7.5"/>
      <name val="ＭＳ 明朝"/>
      <family val="1"/>
    </font>
    <font>
      <sz val="7"/>
      <name val="ＭＳ 明朝"/>
      <family val="1"/>
    </font>
    <font>
      <sz val="5"/>
      <name val="ＭＳ 明朝"/>
      <family val="1"/>
    </font>
    <font>
      <sz val="8.5"/>
      <color indexed="8"/>
      <name val="ＭＳ 明朝"/>
      <family val="1"/>
    </font>
    <font>
      <sz val="9"/>
      <name val="ＭＳ ゴシック"/>
      <family val="3"/>
    </font>
    <font>
      <sz val="9"/>
      <color indexed="8"/>
      <name val="ＭＳ 明朝"/>
      <family val="1"/>
    </font>
    <font>
      <sz val="8.6"/>
      <name val="ＭＳ 明朝"/>
      <family val="1"/>
    </font>
    <font>
      <b/>
      <sz val="8.6"/>
      <name val="ＭＳ ゴシック"/>
      <family val="3"/>
    </font>
    <font>
      <sz val="8.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thin"/>
      <right>
        <color indexed="63"/>
      </right>
      <top style="medium"/>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medium"/>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medium"/>
    </border>
    <border>
      <left>
        <color indexed="63"/>
      </left>
      <right style="thin"/>
      <top style="medium"/>
      <bottom>
        <color indexed="63"/>
      </bottom>
    </border>
    <border>
      <left style="thin"/>
      <right>
        <color indexed="63"/>
      </right>
      <top style="medium"/>
      <bottom>
        <color indexed="63"/>
      </bottom>
    </border>
    <border>
      <left style="thin"/>
      <right style="thin"/>
      <top style="medium"/>
      <bottom style="thin"/>
    </border>
    <border>
      <left>
        <color indexed="63"/>
      </left>
      <right>
        <color indexed="63"/>
      </right>
      <top style="medium"/>
      <bottom style="thin"/>
    </border>
    <border>
      <left style="thin"/>
      <right style="thin"/>
      <top style="medium"/>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8" fillId="0" borderId="0" applyNumberFormat="0" applyFill="0" applyBorder="0" applyAlignment="0" applyProtection="0"/>
    <xf numFmtId="0" fontId="59" fillId="32" borderId="0" applyNumberFormat="0" applyBorder="0" applyAlignment="0" applyProtection="0"/>
  </cellStyleXfs>
  <cellXfs count="423">
    <xf numFmtId="0" fontId="0" fillId="0" borderId="0" xfId="0" applyAlignment="1">
      <alignment/>
    </xf>
    <xf numFmtId="49" fontId="2" fillId="0" borderId="0" xfId="0" applyNumberFormat="1" applyFont="1" applyFill="1" applyBorder="1" applyAlignment="1">
      <alignment horizontal="distributed" vertical="center"/>
    </xf>
    <xf numFmtId="0" fontId="2" fillId="0" borderId="0" xfId="0" applyFont="1" applyFill="1" applyAlignment="1">
      <alignment/>
    </xf>
    <xf numFmtId="49" fontId="10" fillId="0" borderId="10" xfId="0" applyNumberFormat="1" applyFont="1" applyFill="1" applyBorder="1" applyAlignment="1">
      <alignment horizontal="distributed" vertical="center" wrapText="1" shrinkToFit="1"/>
    </xf>
    <xf numFmtId="49" fontId="13" fillId="0" borderId="0" xfId="0" applyNumberFormat="1" applyFont="1" applyFill="1" applyBorder="1" applyAlignment="1">
      <alignment horizontal="distributed" vertical="center" wrapText="1"/>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0" xfId="0" applyFill="1" applyAlignment="1">
      <alignment/>
    </xf>
    <xf numFmtId="0" fontId="10" fillId="0" borderId="0" xfId="0" applyFont="1" applyFill="1" applyAlignment="1">
      <alignment/>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2" fillId="0" borderId="12"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10" fillId="0" borderId="11" xfId="0" applyFont="1" applyFill="1" applyBorder="1" applyAlignment="1">
      <alignment/>
    </xf>
    <xf numFmtId="49" fontId="6" fillId="0" borderId="0" xfId="0" applyNumberFormat="1" applyFont="1" applyFill="1" applyBorder="1" applyAlignment="1">
      <alignment horizontal="center" vertical="center"/>
    </xf>
    <xf numFmtId="0" fontId="12" fillId="0" borderId="0" xfId="0" applyFont="1" applyFill="1" applyAlignment="1">
      <alignment/>
    </xf>
    <xf numFmtId="0" fontId="10" fillId="0" borderId="13" xfId="0" applyFont="1" applyFill="1" applyBorder="1" applyAlignment="1">
      <alignment/>
    </xf>
    <xf numFmtId="49" fontId="2" fillId="0" borderId="13" xfId="0" applyNumberFormat="1" applyFont="1" applyFill="1" applyBorder="1" applyAlignment="1">
      <alignment horizontal="center" vertical="center"/>
    </xf>
    <xf numFmtId="49" fontId="2" fillId="0" borderId="0" xfId="0" applyNumberFormat="1" applyFont="1" applyFill="1" applyBorder="1" applyAlignment="1">
      <alignment horizontal="left"/>
    </xf>
    <xf numFmtId="176" fontId="2" fillId="0" borderId="0" xfId="0" applyNumberFormat="1" applyFont="1" applyFill="1" applyBorder="1" applyAlignment="1">
      <alignment horizontal="center" vertical="center"/>
    </xf>
    <xf numFmtId="49" fontId="2" fillId="0" borderId="0" xfId="0" applyNumberFormat="1" applyFont="1" applyFill="1" applyAlignment="1">
      <alignment/>
    </xf>
    <xf numFmtId="0" fontId="2" fillId="0" borderId="0" xfId="0" applyFont="1" applyFill="1" applyBorder="1" applyAlignment="1">
      <alignment/>
    </xf>
    <xf numFmtId="179" fontId="2" fillId="0" borderId="0" xfId="0" applyNumberFormat="1" applyFont="1" applyFill="1" applyAlignment="1">
      <alignment/>
    </xf>
    <xf numFmtId="49" fontId="2" fillId="0" borderId="14"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0" fontId="2" fillId="0" borderId="15" xfId="0" applyFont="1" applyFill="1" applyBorder="1" applyAlignment="1">
      <alignment horizontal="center" vertical="center"/>
    </xf>
    <xf numFmtId="49" fontId="4" fillId="0" borderId="0" xfId="63" applyNumberFormat="1" applyFont="1" applyFill="1" applyBorder="1" applyAlignment="1" applyProtection="1">
      <alignment vertical="top"/>
      <protection/>
    </xf>
    <xf numFmtId="49" fontId="5" fillId="0" borderId="0" xfId="0" applyNumberFormat="1" applyFont="1" applyFill="1" applyBorder="1" applyAlignment="1">
      <alignment horizontal="center"/>
    </xf>
    <xf numFmtId="49" fontId="2" fillId="0" borderId="12" xfId="0" applyNumberFormat="1" applyFont="1" applyFill="1" applyBorder="1" applyAlignment="1">
      <alignment horizontal="center" vertical="center"/>
    </xf>
    <xf numFmtId="49" fontId="4" fillId="0" borderId="0" xfId="63" applyNumberFormat="1" applyFont="1" applyFill="1" applyAlignment="1" applyProtection="1">
      <alignment horizontal="right" vertical="top"/>
      <protection/>
    </xf>
    <xf numFmtId="0" fontId="2" fillId="0" borderId="0" xfId="0" applyFont="1" applyFill="1" applyBorder="1" applyAlignment="1">
      <alignment/>
    </xf>
    <xf numFmtId="176" fontId="2" fillId="0" borderId="0" xfId="0" applyNumberFormat="1" applyFont="1" applyFill="1" applyBorder="1" applyAlignment="1">
      <alignment horizontal="right"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198" fontId="2" fillId="0" borderId="20" xfId="0" applyNumberFormat="1" applyFont="1" applyFill="1" applyBorder="1" applyAlignment="1">
      <alignment horizontal="right" vertical="center"/>
    </xf>
    <xf numFmtId="198" fontId="2" fillId="0" borderId="0" xfId="0" applyNumberFormat="1" applyFont="1" applyFill="1" applyBorder="1" applyAlignment="1">
      <alignment horizontal="right" vertical="center"/>
    </xf>
    <xf numFmtId="49" fontId="2" fillId="0" borderId="11" xfId="0" applyNumberFormat="1" applyFont="1" applyFill="1" applyBorder="1" applyAlignment="1">
      <alignment horizontal="center" vertical="center"/>
    </xf>
    <xf numFmtId="198" fontId="2" fillId="0" borderId="0" xfId="0" applyNumberFormat="1" applyFont="1" applyFill="1" applyBorder="1" applyAlignment="1">
      <alignment vertical="center"/>
    </xf>
    <xf numFmtId="198" fontId="2" fillId="0" borderId="20" xfId="0" applyNumberFormat="1" applyFont="1" applyFill="1" applyBorder="1" applyAlignment="1">
      <alignment vertical="center"/>
    </xf>
    <xf numFmtId="198" fontId="10" fillId="0" borderId="0" xfId="0" applyNumberFormat="1" applyFont="1" applyFill="1" applyAlignment="1">
      <alignment/>
    </xf>
    <xf numFmtId="49" fontId="6" fillId="0" borderId="11" xfId="0" applyNumberFormat="1" applyFont="1" applyFill="1" applyBorder="1" applyAlignment="1">
      <alignment horizontal="center" vertical="center"/>
    </xf>
    <xf numFmtId="198" fontId="6" fillId="0" borderId="0" xfId="0" applyNumberFormat="1" applyFont="1" applyFill="1" applyAlignment="1">
      <alignment vertical="center"/>
    </xf>
    <xf numFmtId="0" fontId="2" fillId="0" borderId="1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xf>
    <xf numFmtId="198" fontId="6" fillId="0" borderId="20" xfId="0" applyNumberFormat="1" applyFont="1" applyFill="1" applyBorder="1" applyAlignment="1">
      <alignment vertical="center"/>
    </xf>
    <xf numFmtId="49" fontId="2" fillId="0" borderId="0" xfId="0" applyNumberFormat="1" applyFont="1" applyFill="1" applyBorder="1" applyAlignment="1">
      <alignment horizontal="right" vertical="center"/>
    </xf>
    <xf numFmtId="0" fontId="2" fillId="0" borderId="18" xfId="0" applyFont="1" applyFill="1" applyBorder="1" applyAlignment="1">
      <alignment horizontal="center" vertical="center" shrinkToFit="1"/>
    </xf>
    <xf numFmtId="180" fontId="2" fillId="0" borderId="0" xfId="0" applyNumberFormat="1" applyFont="1" applyFill="1" applyBorder="1" applyAlignment="1">
      <alignment vertical="center"/>
    </xf>
    <xf numFmtId="0" fontId="2" fillId="0" borderId="0" xfId="0" applyFont="1" applyFill="1" applyBorder="1" applyAlignment="1">
      <alignment vertical="center"/>
    </xf>
    <xf numFmtId="180" fontId="10" fillId="0" borderId="0" xfId="0" applyNumberFormat="1" applyFont="1" applyFill="1" applyAlignment="1">
      <alignment/>
    </xf>
    <xf numFmtId="187" fontId="2" fillId="0" borderId="0" xfId="0" applyNumberFormat="1" applyFont="1" applyFill="1" applyBorder="1" applyAlignment="1">
      <alignment vertical="center"/>
    </xf>
    <xf numFmtId="0" fontId="10" fillId="0" borderId="0" xfId="0" applyFont="1" applyFill="1" applyAlignment="1">
      <alignment horizontal="right"/>
    </xf>
    <xf numFmtId="180" fontId="6" fillId="0" borderId="0" xfId="0" applyNumberFormat="1" applyFont="1" applyFill="1" applyBorder="1" applyAlignment="1">
      <alignment vertical="center"/>
    </xf>
    <xf numFmtId="187" fontId="6" fillId="0" borderId="0" xfId="0" applyNumberFormat="1" applyFont="1" applyFill="1" applyBorder="1" applyAlignment="1">
      <alignment vertical="center"/>
    </xf>
    <xf numFmtId="180" fontId="15" fillId="0" borderId="13" xfId="0" applyNumberFormat="1"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xf>
    <xf numFmtId="49" fontId="4" fillId="0" borderId="0" xfId="63" applyNumberFormat="1" applyFont="1" applyFill="1" applyBorder="1" applyAlignment="1" applyProtection="1">
      <alignment horizontal="right" vertical="top"/>
      <protection/>
    </xf>
    <xf numFmtId="0" fontId="2" fillId="0" borderId="0" xfId="0" applyFont="1" applyFill="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183" fontId="6" fillId="0" borderId="20" xfId="0" applyNumberFormat="1" applyFont="1" applyFill="1" applyBorder="1" applyAlignment="1">
      <alignment vertical="center" shrinkToFit="1"/>
    </xf>
    <xf numFmtId="183" fontId="6" fillId="0" borderId="0" xfId="0" applyNumberFormat="1" applyFont="1" applyFill="1" applyBorder="1" applyAlignment="1">
      <alignment vertical="center" shrinkToFit="1"/>
    </xf>
    <xf numFmtId="183" fontId="2" fillId="0" borderId="0" xfId="0" applyNumberFormat="1" applyFont="1" applyFill="1" applyBorder="1" applyAlignment="1">
      <alignment vertical="center" shrinkToFit="1"/>
    </xf>
    <xf numFmtId="183" fontId="0" fillId="0" borderId="0" xfId="0" applyNumberFormat="1" applyFont="1" applyFill="1" applyBorder="1" applyAlignment="1">
      <alignment/>
    </xf>
    <xf numFmtId="183" fontId="0" fillId="0" borderId="0" xfId="0" applyNumberFormat="1" applyFont="1" applyFill="1" applyAlignment="1">
      <alignment/>
    </xf>
    <xf numFmtId="0" fontId="2" fillId="0" borderId="14" xfId="0" applyFont="1" applyFill="1" applyBorder="1" applyAlignment="1">
      <alignment horizontal="center" vertical="center"/>
    </xf>
    <xf numFmtId="183" fontId="2" fillId="0" borderId="0" xfId="0" applyNumberFormat="1" applyFont="1" applyFill="1" applyBorder="1" applyAlignment="1">
      <alignment horizontal="center" vertical="center"/>
    </xf>
    <xf numFmtId="0" fontId="2" fillId="0" borderId="20" xfId="0" applyFont="1" applyFill="1" applyBorder="1" applyAlignment="1">
      <alignment horizontal="center" vertical="center"/>
    </xf>
    <xf numFmtId="183" fontId="2" fillId="0" borderId="20" xfId="0" applyNumberFormat="1" applyFont="1" applyFill="1" applyBorder="1" applyAlignment="1">
      <alignment vertical="center" shrinkToFit="1"/>
    </xf>
    <xf numFmtId="0" fontId="16" fillId="0" borderId="14" xfId="0" applyFont="1" applyFill="1" applyBorder="1" applyAlignment="1">
      <alignment horizontal="center" vertical="center"/>
    </xf>
    <xf numFmtId="0" fontId="16" fillId="0" borderId="13" xfId="0" applyFont="1" applyFill="1" applyBorder="1" applyAlignment="1">
      <alignment horizontal="center" vertical="center"/>
    </xf>
    <xf numFmtId="0" fontId="2" fillId="0" borderId="25" xfId="0" applyFont="1" applyFill="1" applyBorder="1" applyAlignment="1">
      <alignment horizontal="center" vertical="center"/>
    </xf>
    <xf numFmtId="176" fontId="2" fillId="0" borderId="14" xfId="0" applyNumberFormat="1" applyFont="1" applyFill="1" applyBorder="1" applyAlignment="1">
      <alignment horizontal="center" vertical="center"/>
    </xf>
    <xf numFmtId="183" fontId="2" fillId="0" borderId="0" xfId="0" applyNumberFormat="1" applyFont="1" applyFill="1" applyBorder="1" applyAlignment="1">
      <alignment horizontal="right" vertical="center" shrinkToFit="1"/>
    </xf>
    <xf numFmtId="0" fontId="0" fillId="0" borderId="13" xfId="0" applyFont="1" applyFill="1" applyBorder="1" applyAlignment="1">
      <alignment/>
    </xf>
    <xf numFmtId="176" fontId="2" fillId="0" borderId="0" xfId="0" applyNumberFormat="1" applyFont="1" applyFill="1" applyBorder="1" applyAlignment="1">
      <alignment horizontal="left" vertical="center"/>
    </xf>
    <xf numFmtId="176" fontId="2" fillId="0" borderId="22" xfId="0" applyNumberFormat="1" applyFont="1" applyFill="1" applyBorder="1" applyAlignment="1">
      <alignment horizontal="center" vertical="center"/>
    </xf>
    <xf numFmtId="0" fontId="2" fillId="0" borderId="0" xfId="0" applyFont="1" applyFill="1" applyAlignment="1">
      <alignment/>
    </xf>
    <xf numFmtId="0" fontId="10" fillId="0" borderId="0" xfId="0" applyFont="1" applyFill="1" applyAlignment="1">
      <alignment vertical="center"/>
    </xf>
    <xf numFmtId="0" fontId="10" fillId="0" borderId="0" xfId="0" applyFont="1" applyFill="1" applyBorder="1" applyAlignment="1">
      <alignment vertical="center"/>
    </xf>
    <xf numFmtId="49" fontId="2" fillId="0" borderId="0" xfId="64" applyNumberFormat="1" applyFont="1" applyFill="1" applyBorder="1" applyAlignment="1">
      <alignment horizontal="right" vertical="center"/>
      <protection/>
    </xf>
    <xf numFmtId="0" fontId="2" fillId="0" borderId="0" xfId="64" applyFont="1" applyFill="1">
      <alignment/>
      <protection/>
    </xf>
    <xf numFmtId="49" fontId="17" fillId="0" borderId="26" xfId="64" applyNumberFormat="1" applyFont="1" applyFill="1" applyBorder="1" applyAlignment="1">
      <alignment horizontal="center" vertical="center"/>
      <protection/>
    </xf>
    <xf numFmtId="0" fontId="2" fillId="0" borderId="18" xfId="64" applyFont="1" applyFill="1" applyBorder="1" applyAlignment="1">
      <alignment horizontal="center" vertical="center"/>
      <protection/>
    </xf>
    <xf numFmtId="49" fontId="2" fillId="0" borderId="18" xfId="64" applyNumberFormat="1" applyFont="1" applyFill="1" applyBorder="1" applyAlignment="1">
      <alignment horizontal="center" vertical="center"/>
      <protection/>
    </xf>
    <xf numFmtId="49" fontId="2" fillId="0" borderId="19" xfId="64" applyNumberFormat="1" applyFont="1" applyFill="1" applyBorder="1" applyAlignment="1">
      <alignment horizontal="center" vertical="center"/>
      <protection/>
    </xf>
    <xf numFmtId="49" fontId="2" fillId="0" borderId="27" xfId="64" applyNumberFormat="1" applyFont="1" applyFill="1" applyBorder="1" applyAlignment="1">
      <alignment horizontal="center" vertical="center"/>
      <protection/>
    </xf>
    <xf numFmtId="0" fontId="18" fillId="0" borderId="17" xfId="64" applyFont="1" applyFill="1" applyBorder="1" applyAlignment="1">
      <alignment horizontal="center" vertical="center" wrapText="1"/>
      <protection/>
    </xf>
    <xf numFmtId="0" fontId="16" fillId="0" borderId="18" xfId="64" applyFont="1" applyFill="1" applyBorder="1" applyAlignment="1">
      <alignment horizontal="center" vertical="center" wrapText="1"/>
      <protection/>
    </xf>
    <xf numFmtId="49" fontId="18" fillId="0" borderId="18" xfId="64" applyNumberFormat="1" applyFont="1" applyFill="1" applyBorder="1" applyAlignment="1">
      <alignment horizontal="center" vertical="center"/>
      <protection/>
    </xf>
    <xf numFmtId="49" fontId="13" fillId="0" borderId="18" xfId="64" applyNumberFormat="1" applyFont="1" applyFill="1" applyBorder="1" applyAlignment="1">
      <alignment horizontal="center" vertical="center" shrinkToFit="1"/>
      <protection/>
    </xf>
    <xf numFmtId="0" fontId="13" fillId="0" borderId="18" xfId="64" applyFont="1" applyFill="1" applyBorder="1" applyAlignment="1">
      <alignment horizontal="center" vertical="center"/>
      <protection/>
    </xf>
    <xf numFmtId="0" fontId="13" fillId="0" borderId="19" xfId="64" applyFont="1" applyFill="1" applyBorder="1" applyAlignment="1">
      <alignment horizontal="center" vertical="center"/>
      <protection/>
    </xf>
    <xf numFmtId="0" fontId="2" fillId="0" borderId="0" xfId="64" applyFont="1" applyFill="1" applyBorder="1" applyAlignment="1">
      <alignment horizontal="center" vertical="center"/>
      <protection/>
    </xf>
    <xf numFmtId="0" fontId="2" fillId="0" borderId="11" xfId="64" applyFont="1" applyFill="1" applyBorder="1" applyAlignment="1">
      <alignment horizontal="center" vertical="center"/>
      <protection/>
    </xf>
    <xf numFmtId="49" fontId="2" fillId="0" borderId="20" xfId="64" applyNumberFormat="1" applyFont="1" applyFill="1" applyBorder="1" applyAlignment="1">
      <alignment horizontal="center" vertical="center"/>
      <protection/>
    </xf>
    <xf numFmtId="49" fontId="2" fillId="0" borderId="0" xfId="64" applyNumberFormat="1" applyFont="1" applyFill="1" applyBorder="1" applyAlignment="1">
      <alignment horizontal="center" vertical="center"/>
      <protection/>
    </xf>
    <xf numFmtId="194" fontId="2" fillId="0" borderId="0" xfId="64" applyNumberFormat="1" applyFont="1" applyFill="1" applyBorder="1" applyAlignment="1">
      <alignment vertical="center"/>
      <protection/>
    </xf>
    <xf numFmtId="221" fontId="2" fillId="0" borderId="0" xfId="64" applyNumberFormat="1" applyFont="1" applyFill="1" applyBorder="1" applyAlignment="1">
      <alignment horizontal="right" vertical="center"/>
      <protection/>
    </xf>
    <xf numFmtId="221" fontId="2" fillId="0" borderId="0" xfId="64" applyNumberFormat="1" applyFont="1" applyFill="1" applyBorder="1" applyAlignment="1">
      <alignment vertical="center"/>
      <protection/>
    </xf>
    <xf numFmtId="180" fontId="2" fillId="0" borderId="0" xfId="64" applyNumberFormat="1" applyFont="1" applyFill="1" applyBorder="1" applyAlignment="1">
      <alignment vertical="center"/>
      <protection/>
    </xf>
    <xf numFmtId="194" fontId="2" fillId="0" borderId="0" xfId="64" applyNumberFormat="1" applyFont="1" applyFill="1" applyBorder="1" applyAlignment="1">
      <alignment horizontal="right" vertical="center"/>
      <protection/>
    </xf>
    <xf numFmtId="194" fontId="2" fillId="0" borderId="20" xfId="64" applyNumberFormat="1" applyFont="1" applyFill="1" applyBorder="1" applyAlignment="1">
      <alignment horizontal="right" vertical="center"/>
      <protection/>
    </xf>
    <xf numFmtId="194" fontId="6" fillId="0" borderId="0" xfId="0" applyNumberFormat="1" applyFont="1" applyFill="1" applyAlignment="1">
      <alignment vertical="center"/>
    </xf>
    <xf numFmtId="194" fontId="6" fillId="0" borderId="0" xfId="64" applyNumberFormat="1" applyFont="1" applyFill="1" applyBorder="1" applyAlignment="1">
      <alignment horizontal="right" vertical="center"/>
      <protection/>
    </xf>
    <xf numFmtId="221" fontId="6" fillId="0" borderId="0" xfId="0" applyNumberFormat="1" applyFont="1" applyFill="1" applyAlignment="1">
      <alignment vertical="center"/>
    </xf>
    <xf numFmtId="49" fontId="2" fillId="0" borderId="0" xfId="64" applyNumberFormat="1" applyFont="1" applyFill="1" applyBorder="1" applyAlignment="1">
      <alignment horizontal="left" vertical="center"/>
      <protection/>
    </xf>
    <xf numFmtId="194" fontId="2" fillId="0" borderId="20" xfId="64" applyNumberFormat="1" applyFont="1" applyFill="1" applyBorder="1" applyAlignment="1">
      <alignment vertical="center"/>
      <protection/>
    </xf>
    <xf numFmtId="194" fontId="2" fillId="0" borderId="0" xfId="64" applyNumberFormat="1" applyFont="1" applyFill="1" applyAlignment="1">
      <alignment horizontal="right" vertical="center"/>
      <protection/>
    </xf>
    <xf numFmtId="221" fontId="2" fillId="0" borderId="0" xfId="64" applyNumberFormat="1" applyFont="1" applyFill="1" applyAlignment="1">
      <alignment vertical="center"/>
      <protection/>
    </xf>
    <xf numFmtId="222" fontId="2" fillId="0" borderId="0" xfId="64" applyNumberFormat="1" applyFont="1" applyFill="1" applyAlignment="1">
      <alignment horizontal="right" vertical="center"/>
      <protection/>
    </xf>
    <xf numFmtId="223" fontId="2" fillId="0" borderId="0" xfId="64" applyNumberFormat="1" applyFont="1" applyFill="1" applyAlignment="1">
      <alignment horizontal="right" vertical="center"/>
      <protection/>
    </xf>
    <xf numFmtId="224" fontId="2" fillId="0" borderId="0" xfId="64" applyNumberFormat="1" applyFont="1" applyFill="1" applyBorder="1" applyAlignment="1">
      <alignment vertical="center"/>
      <protection/>
    </xf>
    <xf numFmtId="194" fontId="2" fillId="0" borderId="0" xfId="64" applyNumberFormat="1" applyFont="1" applyFill="1" applyAlignment="1">
      <alignment vertical="center"/>
      <protection/>
    </xf>
    <xf numFmtId="49" fontId="2" fillId="0" borderId="0" xfId="64" applyNumberFormat="1" applyFont="1" applyFill="1" applyBorder="1" applyAlignment="1">
      <alignment vertical="center"/>
      <protection/>
    </xf>
    <xf numFmtId="221" fontId="2" fillId="0" borderId="0" xfId="64" applyNumberFormat="1" applyFont="1" applyFill="1" applyAlignment="1">
      <alignment horizontal="right" vertical="center"/>
      <protection/>
    </xf>
    <xf numFmtId="49" fontId="2" fillId="0" borderId="11" xfId="64" applyNumberFormat="1" applyFont="1" applyFill="1" applyBorder="1" applyAlignment="1">
      <alignment horizontal="left" vertical="center"/>
      <protection/>
    </xf>
    <xf numFmtId="49" fontId="2" fillId="0" borderId="13" xfId="64" applyNumberFormat="1" applyFont="1" applyFill="1" applyBorder="1" applyAlignment="1">
      <alignment horizontal="center" vertical="center"/>
      <protection/>
    </xf>
    <xf numFmtId="49" fontId="2" fillId="0" borderId="21" xfId="64" applyNumberFormat="1" applyFont="1" applyFill="1" applyBorder="1" applyAlignment="1">
      <alignment horizontal="left" vertical="center"/>
      <protection/>
    </xf>
    <xf numFmtId="180" fontId="2" fillId="0" borderId="14" xfId="64" applyNumberFormat="1" applyFont="1" applyFill="1" applyBorder="1" applyAlignment="1">
      <alignment vertical="center"/>
      <protection/>
    </xf>
    <xf numFmtId="180" fontId="2" fillId="0" borderId="13" xfId="64" applyNumberFormat="1" applyFont="1" applyFill="1" applyBorder="1" applyAlignment="1">
      <alignment vertical="center"/>
      <protection/>
    </xf>
    <xf numFmtId="223" fontId="2" fillId="0" borderId="13" xfId="64" applyNumberFormat="1" applyFont="1" applyFill="1" applyBorder="1" applyAlignment="1">
      <alignment vertical="center"/>
      <protection/>
    </xf>
    <xf numFmtId="197" fontId="2" fillId="0" borderId="13" xfId="64" applyNumberFormat="1" applyFont="1" applyFill="1" applyBorder="1" applyAlignment="1">
      <alignment vertical="center"/>
      <protection/>
    </xf>
    <xf numFmtId="225" fontId="2" fillId="0" borderId="13" xfId="64" applyNumberFormat="1" applyFont="1" applyFill="1" applyBorder="1" applyAlignment="1">
      <alignment vertical="center"/>
      <protection/>
    </xf>
    <xf numFmtId="49" fontId="2" fillId="0" borderId="0" xfId="64" applyNumberFormat="1" applyFont="1" applyFill="1" applyBorder="1" applyAlignment="1">
      <alignment horizontal="left"/>
      <protection/>
    </xf>
    <xf numFmtId="0" fontId="2" fillId="0" borderId="0" xfId="0" applyFont="1" applyFill="1" applyAlignment="1">
      <alignment vertical="center"/>
    </xf>
    <xf numFmtId="0" fontId="10" fillId="0" borderId="22" xfId="0" applyFont="1" applyFill="1" applyBorder="1" applyAlignment="1">
      <alignment vertical="center"/>
    </xf>
    <xf numFmtId="0" fontId="2" fillId="0" borderId="0" xfId="64" applyFont="1" applyFill="1" applyBorder="1" applyAlignment="1">
      <alignment horizontal="left"/>
      <protection/>
    </xf>
    <xf numFmtId="0" fontId="2" fillId="0" borderId="0" xfId="64" applyFont="1" applyFill="1" applyBorder="1" applyAlignment="1">
      <alignment/>
      <protection/>
    </xf>
    <xf numFmtId="0" fontId="2" fillId="0" borderId="0" xfId="0" applyFont="1" applyFill="1" applyAlignment="1">
      <alignment horizontal="left"/>
    </xf>
    <xf numFmtId="0" fontId="2" fillId="0" borderId="0" xfId="64" applyFont="1" applyFill="1" applyAlignment="1">
      <alignment/>
      <protection/>
    </xf>
    <xf numFmtId="49" fontId="2" fillId="0" borderId="0" xfId="64" applyNumberFormat="1" applyFont="1" applyFill="1" applyAlignment="1">
      <alignment horizontal="left"/>
      <protection/>
    </xf>
    <xf numFmtId="0" fontId="2" fillId="0" borderId="0" xfId="64" applyFont="1" applyFill="1" applyAlignment="1">
      <alignment horizontal="left"/>
      <protection/>
    </xf>
    <xf numFmtId="49" fontId="2" fillId="0" borderId="0" xfId="64" applyNumberFormat="1" applyFont="1" applyFill="1" applyAlignment="1">
      <alignment/>
      <protection/>
    </xf>
    <xf numFmtId="194" fontId="10" fillId="0" borderId="0" xfId="0" applyNumberFormat="1" applyFont="1" applyFill="1" applyAlignment="1">
      <alignment vertical="center"/>
    </xf>
    <xf numFmtId="49" fontId="2" fillId="0" borderId="23" xfId="0" applyNumberFormat="1" applyFont="1" applyFill="1" applyBorder="1" applyAlignment="1">
      <alignment horizontal="center" vertical="center"/>
    </xf>
    <xf numFmtId="182" fontId="2" fillId="0" borderId="20" xfId="0" applyNumberFormat="1" applyFont="1" applyFill="1" applyBorder="1" applyAlignment="1">
      <alignment vertical="center"/>
    </xf>
    <xf numFmtId="182" fontId="2" fillId="0" borderId="0" xfId="0" applyNumberFormat="1" applyFont="1" applyFill="1" applyBorder="1" applyAlignment="1">
      <alignment vertical="center"/>
    </xf>
    <xf numFmtId="182" fontId="2" fillId="0" borderId="20"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182" fontId="10" fillId="0" borderId="0" xfId="0" applyNumberFormat="1" applyFont="1" applyFill="1" applyAlignment="1">
      <alignment/>
    </xf>
    <xf numFmtId="182" fontId="6" fillId="0" borderId="0" xfId="0" applyNumberFormat="1" applyFont="1" applyFill="1" applyAlignment="1">
      <alignment vertical="center"/>
    </xf>
    <xf numFmtId="49" fontId="2" fillId="0" borderId="0" xfId="0" applyNumberFormat="1" applyFont="1" applyFill="1" applyBorder="1" applyAlignment="1">
      <alignment horizontal="left" vertical="center"/>
    </xf>
    <xf numFmtId="182" fontId="2" fillId="0" borderId="14" xfId="0" applyNumberFormat="1" applyFont="1" applyFill="1" applyBorder="1" applyAlignment="1">
      <alignment vertical="center"/>
    </xf>
    <xf numFmtId="182" fontId="2" fillId="0" borderId="13" xfId="0" applyNumberFormat="1" applyFont="1" applyFill="1" applyBorder="1" applyAlignment="1">
      <alignment vertical="center"/>
    </xf>
    <xf numFmtId="49" fontId="16" fillId="0" borderId="0" xfId="0" applyNumberFormat="1" applyFont="1" applyFill="1" applyBorder="1" applyAlignment="1">
      <alignment horizontal="left"/>
    </xf>
    <xf numFmtId="226" fontId="16" fillId="0" borderId="0" xfId="0" applyNumberFormat="1" applyFont="1" applyFill="1" applyAlignment="1">
      <alignment/>
    </xf>
    <xf numFmtId="226" fontId="2" fillId="0" borderId="0" xfId="0" applyNumberFormat="1" applyFont="1" applyFill="1" applyAlignment="1">
      <alignment/>
    </xf>
    <xf numFmtId="226" fontId="10" fillId="0" borderId="0" xfId="0" applyNumberFormat="1" applyFont="1" applyFill="1" applyAlignment="1">
      <alignment/>
    </xf>
    <xf numFmtId="182" fontId="2" fillId="0" borderId="0" xfId="0" applyNumberFormat="1" applyFont="1" applyFill="1" applyAlignment="1">
      <alignment/>
    </xf>
    <xf numFmtId="49" fontId="3" fillId="0" borderId="0" xfId="63" applyNumberFormat="1" applyFont="1" applyFill="1" applyAlignment="1" applyProtection="1" quotePrefix="1">
      <alignment horizontal="right" vertical="top"/>
      <protection/>
    </xf>
    <xf numFmtId="182" fontId="6" fillId="0" borderId="0" xfId="0" applyNumberFormat="1" applyFont="1" applyFill="1" applyAlignment="1">
      <alignment horizontal="right" vertical="center"/>
    </xf>
    <xf numFmtId="177" fontId="2" fillId="0" borderId="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185" fontId="2" fillId="0" borderId="20" xfId="0" applyNumberFormat="1" applyFont="1" applyFill="1" applyBorder="1" applyAlignment="1">
      <alignment vertical="center"/>
    </xf>
    <xf numFmtId="185" fontId="2" fillId="0" borderId="0" xfId="0" applyNumberFormat="1" applyFont="1" applyFill="1" applyBorder="1" applyAlignment="1">
      <alignment vertical="center"/>
    </xf>
    <xf numFmtId="191" fontId="2" fillId="0" borderId="0" xfId="0" applyNumberFormat="1" applyFont="1" applyFill="1" applyBorder="1" applyAlignment="1">
      <alignment vertical="center"/>
    </xf>
    <xf numFmtId="185" fontId="6" fillId="0" borderId="20" xfId="0" applyNumberFormat="1" applyFont="1" applyFill="1" applyBorder="1" applyAlignment="1">
      <alignment vertical="center"/>
    </xf>
    <xf numFmtId="185" fontId="6" fillId="0" borderId="0" xfId="0" applyNumberFormat="1" applyFont="1" applyFill="1" applyBorder="1" applyAlignment="1">
      <alignment vertical="center"/>
    </xf>
    <xf numFmtId="191" fontId="6" fillId="0" borderId="0" xfId="0" applyNumberFormat="1" applyFont="1" applyFill="1" applyBorder="1" applyAlignment="1">
      <alignment vertical="center"/>
    </xf>
    <xf numFmtId="227" fontId="2" fillId="0" borderId="0" xfId="0" applyNumberFormat="1" applyFont="1" applyFill="1" applyBorder="1" applyAlignment="1">
      <alignment vertical="center"/>
    </xf>
    <xf numFmtId="0" fontId="2" fillId="0" borderId="10" xfId="0" applyFont="1" applyFill="1" applyBorder="1" applyAlignment="1">
      <alignment horizontal="center" vertical="center"/>
    </xf>
    <xf numFmtId="176" fontId="2" fillId="0" borderId="23" xfId="0" applyNumberFormat="1" applyFont="1" applyFill="1" applyBorder="1" applyAlignment="1">
      <alignment horizontal="center" vertical="center"/>
    </xf>
    <xf numFmtId="228" fontId="2" fillId="0" borderId="0" xfId="0" applyNumberFormat="1" applyFont="1" applyFill="1" applyBorder="1" applyAlignment="1">
      <alignment vertical="center"/>
    </xf>
    <xf numFmtId="228" fontId="6" fillId="0" borderId="0" xfId="0" applyNumberFormat="1" applyFont="1" applyFill="1" applyAlignment="1">
      <alignment vertical="center"/>
    </xf>
    <xf numFmtId="182" fontId="21" fillId="0" borderId="0" xfId="0" applyNumberFormat="1" applyFont="1" applyFill="1" applyBorder="1" applyAlignment="1">
      <alignment vertical="center"/>
    </xf>
    <xf numFmtId="49" fontId="22" fillId="0" borderId="0" xfId="0" applyNumberFormat="1" applyFont="1" applyFill="1" applyBorder="1" applyAlignment="1">
      <alignment horizontal="left"/>
    </xf>
    <xf numFmtId="0" fontId="2" fillId="0" borderId="0" xfId="0" applyNumberFormat="1" applyFont="1" applyFill="1" applyBorder="1" applyAlignment="1">
      <alignment horizontal="center" vertical="center"/>
    </xf>
    <xf numFmtId="182" fontId="2"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0" fontId="10" fillId="0" borderId="0" xfId="0" applyNumberFormat="1" applyFont="1" applyFill="1" applyAlignment="1">
      <alignment/>
    </xf>
    <xf numFmtId="49" fontId="2" fillId="0" borderId="0" xfId="0" applyNumberFormat="1" applyFont="1" applyFill="1" applyAlignment="1">
      <alignment/>
    </xf>
    <xf numFmtId="0" fontId="10" fillId="0" borderId="0" xfId="0" applyFont="1" applyFill="1" applyBorder="1" applyAlignment="1">
      <alignment/>
    </xf>
    <xf numFmtId="229" fontId="2" fillId="0" borderId="0" xfId="0" applyNumberFormat="1" applyFont="1" applyFill="1" applyBorder="1" applyAlignment="1">
      <alignment horizontal="right" vertical="center"/>
    </xf>
    <xf numFmtId="180" fontId="2" fillId="0" borderId="20" xfId="0" applyNumberFormat="1" applyFont="1" applyFill="1" applyBorder="1" applyAlignment="1">
      <alignment vertical="center"/>
    </xf>
    <xf numFmtId="180" fontId="6" fillId="0" borderId="0" xfId="0" applyNumberFormat="1" applyFont="1" applyFill="1" applyAlignment="1">
      <alignment vertical="center"/>
    </xf>
    <xf numFmtId="0" fontId="2" fillId="0" borderId="13" xfId="0" applyFont="1" applyFill="1" applyBorder="1" applyAlignment="1">
      <alignment vertical="center"/>
    </xf>
    <xf numFmtId="0" fontId="2" fillId="0" borderId="13" xfId="0" applyFont="1" applyFill="1" applyBorder="1" applyAlignment="1">
      <alignment horizontal="right" vertical="center"/>
    </xf>
    <xf numFmtId="194" fontId="23" fillId="0" borderId="0" xfId="0" applyNumberFormat="1" applyFont="1" applyFill="1" applyBorder="1" applyAlignment="1">
      <alignment vertical="center" shrinkToFit="1"/>
    </xf>
    <xf numFmtId="195" fontId="23" fillId="0" borderId="0" xfId="0" applyNumberFormat="1" applyFont="1" applyFill="1" applyBorder="1" applyAlignment="1">
      <alignment horizontal="center" vertical="center"/>
    </xf>
    <xf numFmtId="193" fontId="23" fillId="0" borderId="0" xfId="0" applyNumberFormat="1" applyFont="1" applyFill="1" applyBorder="1" applyAlignment="1">
      <alignment vertical="center" shrinkToFit="1"/>
    </xf>
    <xf numFmtId="194" fontId="23" fillId="0" borderId="0" xfId="0" applyNumberFormat="1" applyFont="1" applyFill="1" applyBorder="1" applyAlignment="1">
      <alignment vertical="center"/>
    </xf>
    <xf numFmtId="194" fontId="23" fillId="0" borderId="20" xfId="0" applyNumberFormat="1" applyFont="1" applyFill="1" applyBorder="1" applyAlignment="1">
      <alignment vertical="center" shrinkToFit="1"/>
    </xf>
    <xf numFmtId="194" fontId="24" fillId="0" borderId="20" xfId="0" applyNumberFormat="1" applyFont="1" applyFill="1" applyBorder="1" applyAlignment="1">
      <alignment vertical="center" shrinkToFit="1"/>
    </xf>
    <xf numFmtId="195" fontId="24" fillId="0" borderId="0" xfId="0" applyNumberFormat="1" applyFont="1" applyFill="1" applyBorder="1" applyAlignment="1">
      <alignment horizontal="center" vertical="center"/>
    </xf>
    <xf numFmtId="194" fontId="24" fillId="0" borderId="0" xfId="0" applyNumberFormat="1" applyFont="1" applyFill="1" applyBorder="1" applyAlignment="1">
      <alignment vertical="center" shrinkToFit="1"/>
    </xf>
    <xf numFmtId="193" fontId="24" fillId="0" borderId="0" xfId="0" applyNumberFormat="1" applyFont="1" applyFill="1" applyBorder="1" applyAlignment="1">
      <alignment vertical="center" shrinkToFit="1"/>
    </xf>
    <xf numFmtId="194" fontId="24" fillId="0" borderId="0" xfId="0" applyNumberFormat="1" applyFont="1" applyFill="1" applyBorder="1" applyAlignment="1">
      <alignment vertical="center"/>
    </xf>
    <xf numFmtId="194" fontId="10" fillId="0" borderId="0" xfId="0" applyNumberFormat="1" applyFont="1" applyFill="1" applyAlignment="1">
      <alignment/>
    </xf>
    <xf numFmtId="178" fontId="13" fillId="0" borderId="13" xfId="0" applyNumberFormat="1" applyFont="1" applyFill="1" applyBorder="1" applyAlignment="1">
      <alignment horizontal="center" vertical="center"/>
    </xf>
    <xf numFmtId="178" fontId="13" fillId="0" borderId="21" xfId="0" applyNumberFormat="1" applyFont="1" applyFill="1" applyBorder="1" applyAlignment="1">
      <alignment horizontal="center" vertical="center"/>
    </xf>
    <xf numFmtId="178" fontId="2" fillId="0" borderId="0" xfId="0" applyNumberFormat="1" applyFont="1" applyFill="1" applyBorder="1" applyAlignment="1">
      <alignment horizontal="center" vertical="center"/>
    </xf>
    <xf numFmtId="0" fontId="2" fillId="0" borderId="0" xfId="0" applyFont="1" applyFill="1" applyBorder="1" applyAlignment="1">
      <alignment horizontal="right"/>
    </xf>
    <xf numFmtId="200" fontId="2" fillId="0" borderId="0" xfId="0" applyNumberFormat="1" applyFont="1" applyFill="1" applyBorder="1" applyAlignment="1">
      <alignment vertical="center"/>
    </xf>
    <xf numFmtId="200" fontId="2" fillId="0" borderId="20" xfId="0" applyNumberFormat="1" applyFont="1" applyFill="1" applyBorder="1" applyAlignment="1">
      <alignment horizontal="right" vertical="center"/>
    </xf>
    <xf numFmtId="200" fontId="2" fillId="0" borderId="0" xfId="0" applyNumberFormat="1" applyFont="1" applyFill="1" applyBorder="1" applyAlignment="1">
      <alignment horizontal="right" vertical="center"/>
    </xf>
    <xf numFmtId="200" fontId="2" fillId="0" borderId="20" xfId="0" applyNumberFormat="1" applyFont="1" applyFill="1" applyBorder="1" applyAlignment="1">
      <alignment vertical="center"/>
    </xf>
    <xf numFmtId="200" fontId="6" fillId="0" borderId="0" xfId="0" applyNumberFormat="1" applyFont="1" applyFill="1" applyAlignment="1">
      <alignment vertical="center"/>
    </xf>
    <xf numFmtId="200" fontId="2" fillId="0" borderId="13" xfId="0" applyNumberFormat="1" applyFont="1" applyFill="1" applyBorder="1" applyAlignment="1">
      <alignment vertical="center"/>
    </xf>
    <xf numFmtId="49" fontId="2" fillId="0" borderId="0" xfId="61" applyNumberFormat="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10" fillId="0" borderId="0" xfId="61" applyFont="1" applyFill="1" applyBorder="1">
      <alignment/>
      <protection/>
    </xf>
    <xf numFmtId="0" fontId="10" fillId="0" borderId="0" xfId="61" applyFont="1" applyFill="1">
      <alignment/>
      <protection/>
    </xf>
    <xf numFmtId="49" fontId="5" fillId="0" borderId="0" xfId="63" applyNumberFormat="1" applyFont="1" applyFill="1" applyBorder="1" applyAlignment="1" applyProtection="1">
      <alignment horizontal="center"/>
      <protection/>
    </xf>
    <xf numFmtId="49" fontId="2" fillId="0" borderId="0" xfId="63" applyNumberFormat="1" applyFont="1" applyFill="1" applyAlignment="1" applyProtection="1">
      <alignment vertical="center"/>
      <protection/>
    </xf>
    <xf numFmtId="0" fontId="3" fillId="0" borderId="0" xfId="63" applyFont="1" applyFill="1">
      <alignment/>
      <protection/>
    </xf>
    <xf numFmtId="0" fontId="2" fillId="0" borderId="0" xfId="61" applyFont="1" applyFill="1" applyBorder="1">
      <alignment/>
      <protection/>
    </xf>
    <xf numFmtId="0" fontId="2" fillId="0" borderId="13" xfId="62" applyFont="1" applyFill="1" applyBorder="1" applyAlignment="1" applyProtection="1">
      <alignment horizontal="right" vertical="center"/>
      <protection/>
    </xf>
    <xf numFmtId="0" fontId="4" fillId="0" borderId="0" xfId="61" applyFont="1" applyFill="1">
      <alignment/>
      <protection/>
    </xf>
    <xf numFmtId="0" fontId="2" fillId="0" borderId="18" xfId="61" applyFont="1" applyFill="1" applyBorder="1" applyAlignment="1">
      <alignment horizontal="center" vertical="center"/>
      <protection/>
    </xf>
    <xf numFmtId="0" fontId="2" fillId="0" borderId="19" xfId="61" applyFont="1" applyFill="1" applyBorder="1" applyAlignment="1">
      <alignment horizontal="center" vertical="center"/>
      <protection/>
    </xf>
    <xf numFmtId="0" fontId="4" fillId="0" borderId="0" xfId="61" applyFont="1" applyFill="1" applyBorder="1">
      <alignment/>
      <protection/>
    </xf>
    <xf numFmtId="49" fontId="2" fillId="0" borderId="15" xfId="61" applyNumberFormat="1" applyFont="1" applyFill="1" applyBorder="1" applyAlignment="1">
      <alignment horizontal="distributed" vertical="center"/>
      <protection/>
    </xf>
    <xf numFmtId="49" fontId="2" fillId="0" borderId="28" xfId="61" applyNumberFormat="1" applyFont="1" applyFill="1" applyBorder="1" applyAlignment="1">
      <alignment horizontal="distributed" vertical="center"/>
      <protection/>
    </xf>
    <xf numFmtId="49" fontId="2" fillId="0" borderId="29" xfId="61" applyNumberFormat="1" applyFont="1" applyFill="1" applyBorder="1" applyAlignment="1">
      <alignment horizontal="center" vertical="center"/>
      <protection/>
    </xf>
    <xf numFmtId="185" fontId="2" fillId="0" borderId="25" xfId="61" applyNumberFormat="1" applyFont="1" applyFill="1" applyBorder="1" applyAlignment="1">
      <alignment vertical="center"/>
      <protection/>
    </xf>
    <xf numFmtId="185" fontId="2" fillId="0" borderId="0" xfId="61" applyNumberFormat="1" applyFont="1" applyFill="1" applyBorder="1" applyAlignment="1">
      <alignment vertical="center"/>
      <protection/>
    </xf>
    <xf numFmtId="185" fontId="2" fillId="0" borderId="0" xfId="61" applyNumberFormat="1" applyFont="1" applyFill="1" applyBorder="1" applyAlignment="1">
      <alignment vertical="center"/>
      <protection/>
    </xf>
    <xf numFmtId="0" fontId="2" fillId="0" borderId="24" xfId="0" applyFont="1" applyFill="1" applyBorder="1" applyAlignment="1">
      <alignment horizontal="distributed" vertical="center"/>
    </xf>
    <xf numFmtId="185" fontId="2" fillId="0" borderId="20" xfId="0" applyNumberFormat="1" applyFont="1" applyFill="1" applyBorder="1" applyAlignment="1">
      <alignment vertical="center"/>
    </xf>
    <xf numFmtId="0" fontId="2" fillId="0" borderId="0" xfId="0" applyNumberFormat="1" applyFont="1" applyFill="1" applyBorder="1" applyAlignment="1">
      <alignment vertical="center"/>
    </xf>
    <xf numFmtId="185" fontId="2" fillId="0" borderId="0" xfId="0" applyNumberFormat="1" applyFont="1" applyFill="1" applyBorder="1" applyAlignment="1">
      <alignment vertical="center"/>
    </xf>
    <xf numFmtId="185" fontId="4" fillId="0" borderId="0" xfId="61" applyNumberFormat="1" applyFont="1" applyFill="1" applyBorder="1">
      <alignment/>
      <protection/>
    </xf>
    <xf numFmtId="0" fontId="2" fillId="0" borderId="19" xfId="0" applyFont="1" applyFill="1" applyBorder="1" applyAlignment="1">
      <alignment horizontal="distributed" vertical="center"/>
    </xf>
    <xf numFmtId="183" fontId="2" fillId="0" borderId="0" xfId="0" applyNumberFormat="1" applyFont="1" applyFill="1" applyBorder="1" applyAlignment="1">
      <alignment vertical="center"/>
    </xf>
    <xf numFmtId="0" fontId="2" fillId="0" borderId="25" xfId="0" applyFont="1" applyFill="1" applyBorder="1" applyAlignment="1">
      <alignment horizontal="distributed" vertical="center"/>
    </xf>
    <xf numFmtId="0" fontId="2" fillId="0" borderId="21" xfId="0" applyFont="1" applyFill="1" applyBorder="1" applyAlignment="1">
      <alignment vertical="center" wrapText="1"/>
    </xf>
    <xf numFmtId="0" fontId="2" fillId="0" borderId="30" xfId="0" applyFont="1" applyFill="1" applyBorder="1" applyAlignment="1">
      <alignment vertical="center" wrapText="1"/>
    </xf>
    <xf numFmtId="0" fontId="2" fillId="0" borderId="30" xfId="0" applyFont="1" applyFill="1" applyBorder="1" applyAlignment="1">
      <alignment horizontal="distributed" vertical="center"/>
    </xf>
    <xf numFmtId="185" fontId="2" fillId="0" borderId="14" xfId="0" applyNumberFormat="1" applyFont="1" applyFill="1" applyBorder="1" applyAlignment="1">
      <alignment vertical="center"/>
    </xf>
    <xf numFmtId="185" fontId="2" fillId="0" borderId="13" xfId="0" applyNumberFormat="1" applyFont="1" applyFill="1" applyBorder="1" applyAlignment="1">
      <alignment vertical="center"/>
    </xf>
    <xf numFmtId="0" fontId="2" fillId="0" borderId="0" xfId="62" applyFont="1" applyFill="1" applyBorder="1" applyAlignment="1" applyProtection="1">
      <alignment/>
      <protection/>
    </xf>
    <xf numFmtId="49" fontId="2" fillId="0" borderId="0" xfId="61" applyNumberFormat="1" applyFont="1" applyFill="1">
      <alignment/>
      <protection/>
    </xf>
    <xf numFmtId="0" fontId="2" fillId="0" borderId="0" xfId="61" applyFont="1" applyFill="1">
      <alignment/>
      <protection/>
    </xf>
    <xf numFmtId="222" fontId="2" fillId="0" borderId="0" xfId="0" applyNumberFormat="1" applyFont="1" applyFill="1" applyAlignment="1">
      <alignment/>
    </xf>
    <xf numFmtId="186" fontId="2" fillId="0" borderId="0" xfId="0" applyNumberFormat="1" applyFont="1" applyFill="1" applyBorder="1" applyAlignment="1">
      <alignment vertical="center"/>
    </xf>
    <xf numFmtId="208" fontId="2" fillId="0" borderId="20" xfId="0" applyNumberFormat="1" applyFont="1" applyFill="1" applyBorder="1" applyAlignment="1">
      <alignment horizontal="right" vertical="center"/>
    </xf>
    <xf numFmtId="191" fontId="2" fillId="0" borderId="0" xfId="0" applyNumberFormat="1" applyFont="1" applyFill="1" applyBorder="1" applyAlignment="1">
      <alignment horizontal="right" vertical="center"/>
    </xf>
    <xf numFmtId="208" fontId="2" fillId="0" borderId="0" xfId="0" applyNumberFormat="1" applyFont="1" applyFill="1" applyBorder="1" applyAlignment="1">
      <alignment horizontal="right" vertical="center"/>
    </xf>
    <xf numFmtId="230" fontId="2" fillId="0" borderId="20" xfId="0" applyNumberFormat="1" applyFont="1" applyFill="1" applyBorder="1" applyAlignment="1">
      <alignment horizontal="right" vertical="center"/>
    </xf>
    <xf numFmtId="231" fontId="2" fillId="0" borderId="0" xfId="0" applyNumberFormat="1" applyFont="1" applyFill="1" applyBorder="1" applyAlignment="1">
      <alignment vertical="center"/>
    </xf>
    <xf numFmtId="208" fontId="2" fillId="0" borderId="0" xfId="0" applyNumberFormat="1" applyFont="1" applyFill="1" applyBorder="1" applyAlignment="1">
      <alignment vertical="center"/>
    </xf>
    <xf numFmtId="208" fontId="2" fillId="0" borderId="20" xfId="0" applyNumberFormat="1" applyFont="1" applyFill="1" applyBorder="1" applyAlignment="1">
      <alignment vertical="center"/>
    </xf>
    <xf numFmtId="208" fontId="2" fillId="0" borderId="0" xfId="0" applyNumberFormat="1" applyFont="1" applyFill="1" applyAlignment="1">
      <alignment/>
    </xf>
    <xf numFmtId="208" fontId="6" fillId="0" borderId="20" xfId="0" applyNumberFormat="1" applyFont="1" applyFill="1" applyBorder="1" applyAlignment="1">
      <alignment vertical="center"/>
    </xf>
    <xf numFmtId="208" fontId="6" fillId="0" borderId="0" xfId="0" applyNumberFormat="1" applyFont="1" applyFill="1" applyBorder="1" applyAlignment="1">
      <alignment vertical="center"/>
    </xf>
    <xf numFmtId="232" fontId="2" fillId="0" borderId="20" xfId="0" applyNumberFormat="1" applyFont="1" applyFill="1" applyBorder="1" applyAlignment="1">
      <alignment vertical="center"/>
    </xf>
    <xf numFmtId="232" fontId="2" fillId="0" borderId="0" xfId="0" applyNumberFormat="1" applyFont="1" applyFill="1" applyBorder="1" applyAlignment="1">
      <alignment vertical="center"/>
    </xf>
    <xf numFmtId="186" fontId="2" fillId="0" borderId="14" xfId="0" applyNumberFormat="1" applyFont="1" applyFill="1" applyBorder="1" applyAlignment="1">
      <alignment vertical="center"/>
    </xf>
    <xf numFmtId="186" fontId="2" fillId="0" borderId="13" xfId="0" applyNumberFormat="1" applyFont="1" applyFill="1" applyBorder="1" applyAlignment="1">
      <alignment vertical="center"/>
    </xf>
    <xf numFmtId="0" fontId="15" fillId="0" borderId="0" xfId="0" applyFont="1" applyFill="1" applyAlignment="1">
      <alignment/>
    </xf>
    <xf numFmtId="49" fontId="2" fillId="0" borderId="14"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21"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49" fontId="6" fillId="0" borderId="0" xfId="0" applyNumberFormat="1" applyFont="1" applyFill="1" applyBorder="1" applyAlignment="1">
      <alignment horizontal="center" vertical="center"/>
    </xf>
    <xf numFmtId="215" fontId="6" fillId="0" borderId="20" xfId="0" applyNumberFormat="1" applyFont="1" applyFill="1" applyBorder="1" applyAlignment="1">
      <alignment vertical="center"/>
    </xf>
    <xf numFmtId="215" fontId="6" fillId="0" borderId="11" xfId="0" applyNumberFormat="1" applyFont="1" applyFill="1" applyBorder="1" applyAlignment="1">
      <alignment vertical="center"/>
    </xf>
    <xf numFmtId="215" fontId="6" fillId="0" borderId="0" xfId="0" applyNumberFormat="1" applyFont="1" applyFill="1" applyBorder="1" applyAlignment="1">
      <alignment vertical="center"/>
    </xf>
    <xf numFmtId="179" fontId="2" fillId="0" borderId="20" xfId="0" applyNumberFormat="1" applyFont="1" applyFill="1" applyBorder="1" applyAlignment="1">
      <alignment vertical="center"/>
    </xf>
    <xf numFmtId="179" fontId="2" fillId="0" borderId="11" xfId="0" applyNumberFormat="1" applyFont="1" applyFill="1" applyBorder="1" applyAlignment="1">
      <alignment vertical="center"/>
    </xf>
    <xf numFmtId="179" fontId="2" fillId="0" borderId="0" xfId="0" applyNumberFormat="1" applyFont="1" applyFill="1" applyBorder="1" applyAlignment="1">
      <alignment vertical="center"/>
    </xf>
    <xf numFmtId="49" fontId="11" fillId="0" borderId="25" xfId="0" applyNumberFormat="1" applyFont="1" applyFill="1" applyBorder="1" applyAlignment="1">
      <alignment horizontal="center" vertical="center"/>
    </xf>
    <xf numFmtId="49" fontId="11" fillId="0" borderId="28"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28" xfId="0" applyFont="1" applyFill="1" applyBorder="1" applyAlignment="1">
      <alignment horizontal="center" vertical="center"/>
    </xf>
    <xf numFmtId="49" fontId="4" fillId="0" borderId="0" xfId="63" applyNumberFormat="1" applyFont="1" applyFill="1" applyBorder="1" applyAlignment="1" applyProtection="1">
      <alignment vertical="top"/>
      <protection/>
    </xf>
    <xf numFmtId="0" fontId="9" fillId="0" borderId="0" xfId="0" applyFont="1" applyFill="1" applyBorder="1" applyAlignment="1">
      <alignment horizontal="center" vertical="center"/>
    </xf>
    <xf numFmtId="0" fontId="0" fillId="0" borderId="0" xfId="0" applyFill="1" applyAlignment="1">
      <alignment/>
    </xf>
    <xf numFmtId="49" fontId="5" fillId="0" borderId="0" xfId="0" applyNumberFormat="1" applyFont="1" applyFill="1" applyBorder="1" applyAlignment="1">
      <alignment horizontal="center"/>
    </xf>
    <xf numFmtId="0" fontId="2" fillId="0" borderId="3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0" fontId="10" fillId="0" borderId="22" xfId="0" applyFont="1" applyFill="1" applyBorder="1" applyAlignment="1">
      <alignment horizontal="center" vertical="center"/>
    </xf>
    <xf numFmtId="49" fontId="2" fillId="0" borderId="24" xfId="0" applyNumberFormat="1" applyFont="1" applyFill="1" applyBorder="1" applyAlignment="1">
      <alignment horizontal="center" vertical="center"/>
    </xf>
    <xf numFmtId="0" fontId="10" fillId="0" borderId="10" xfId="0" applyFont="1" applyFill="1" applyBorder="1" applyAlignment="1">
      <alignment horizontal="center" vertical="center"/>
    </xf>
    <xf numFmtId="0" fontId="2" fillId="0" borderId="32"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1" xfId="0"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176" fontId="14" fillId="0" borderId="0" xfId="0" applyNumberFormat="1" applyFont="1" applyFill="1" applyBorder="1" applyAlignment="1">
      <alignment horizontal="center"/>
    </xf>
    <xf numFmtId="0" fontId="2" fillId="0" borderId="26"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9" xfId="0" applyFont="1" applyFill="1" applyBorder="1" applyAlignment="1">
      <alignment horizontal="center" vertical="center"/>
    </xf>
    <xf numFmtId="176" fontId="5" fillId="0" borderId="0" xfId="0" applyNumberFormat="1" applyFont="1" applyFill="1" applyBorder="1" applyAlignment="1">
      <alignment horizontal="center"/>
    </xf>
    <xf numFmtId="180" fontId="6" fillId="0" borderId="0" xfId="0" applyNumberFormat="1" applyFont="1" applyFill="1" applyBorder="1" applyAlignment="1">
      <alignment horizontal="right" vertical="center"/>
    </xf>
    <xf numFmtId="180" fontId="15" fillId="0" borderId="13" xfId="0" applyNumberFormat="1" applyFont="1" applyFill="1" applyBorder="1" applyAlignment="1">
      <alignment vertical="center"/>
    </xf>
    <xf numFmtId="0" fontId="15" fillId="0" borderId="13" xfId="0" applyFont="1" applyFill="1" applyBorder="1" applyAlignment="1">
      <alignment vertical="center"/>
    </xf>
    <xf numFmtId="180" fontId="6" fillId="0" borderId="20" xfId="0" applyNumberFormat="1" applyFont="1" applyFill="1" applyBorder="1" applyAlignment="1">
      <alignment horizontal="right" vertical="center"/>
    </xf>
    <xf numFmtId="180" fontId="2" fillId="0" borderId="0" xfId="0" applyNumberFormat="1" applyFont="1" applyFill="1" applyBorder="1" applyAlignment="1">
      <alignment horizontal="right" vertical="center"/>
    </xf>
    <xf numFmtId="180" fontId="2" fillId="0" borderId="20" xfId="0" applyNumberFormat="1" applyFont="1" applyFill="1" applyBorder="1" applyAlignment="1">
      <alignment horizontal="right" vertical="center"/>
    </xf>
    <xf numFmtId="180" fontId="2" fillId="0" borderId="0" xfId="0" applyNumberFormat="1" applyFont="1" applyFill="1" applyBorder="1" applyAlignment="1">
      <alignment vertical="center"/>
    </xf>
    <xf numFmtId="0" fontId="2" fillId="0" borderId="0" xfId="0" applyFont="1" applyFill="1" applyBorder="1" applyAlignment="1">
      <alignment vertical="center"/>
    </xf>
    <xf numFmtId="49" fontId="2" fillId="0" borderId="26"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xf>
    <xf numFmtId="176" fontId="2" fillId="0" borderId="13" xfId="0" applyNumberFormat="1" applyFont="1" applyFill="1" applyBorder="1" applyAlignment="1">
      <alignment horizontal="center" vertical="center" shrinkToFi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5" fillId="0" borderId="0" xfId="0" applyFont="1" applyFill="1" applyAlignment="1">
      <alignment horizontal="center" vertical="center"/>
    </xf>
    <xf numFmtId="0" fontId="6" fillId="0" borderId="33" xfId="0" applyFont="1" applyFill="1" applyBorder="1" applyAlignment="1">
      <alignment horizontal="center" vertical="center"/>
    </xf>
    <xf numFmtId="49" fontId="2" fillId="0" borderId="33" xfId="64" applyNumberFormat="1" applyFont="1" applyFill="1" applyBorder="1" applyAlignment="1">
      <alignment horizontal="center" vertical="center"/>
      <protection/>
    </xf>
    <xf numFmtId="49" fontId="2" fillId="0" borderId="16" xfId="64" applyNumberFormat="1" applyFont="1" applyFill="1" applyBorder="1" applyAlignment="1">
      <alignment horizontal="center" vertical="center"/>
      <protection/>
    </xf>
    <xf numFmtId="49" fontId="2" fillId="0" borderId="0" xfId="64" applyNumberFormat="1" applyFont="1" applyFill="1" applyBorder="1" applyAlignment="1">
      <alignment horizontal="center" vertical="center" shrinkToFit="1"/>
      <protection/>
    </xf>
    <xf numFmtId="49" fontId="2" fillId="0" borderId="11" xfId="64" applyNumberFormat="1" applyFont="1" applyFill="1" applyBorder="1" applyAlignment="1">
      <alignment horizontal="center" vertical="center" shrinkToFit="1"/>
      <protection/>
    </xf>
    <xf numFmtId="49" fontId="6" fillId="0" borderId="0" xfId="64" applyNumberFormat="1" applyFont="1" applyFill="1" applyBorder="1" applyAlignment="1">
      <alignment horizontal="center" vertical="center" shrinkToFit="1"/>
      <protection/>
    </xf>
    <xf numFmtId="49" fontId="6" fillId="0" borderId="11" xfId="64" applyNumberFormat="1" applyFont="1" applyFill="1" applyBorder="1" applyAlignment="1">
      <alignment horizontal="center" vertical="center" shrinkToFit="1"/>
      <protection/>
    </xf>
    <xf numFmtId="49" fontId="5" fillId="0" borderId="0" xfId="64" applyNumberFormat="1" applyFont="1" applyFill="1" applyBorder="1" applyAlignment="1">
      <alignment horizontal="center"/>
      <protection/>
    </xf>
    <xf numFmtId="0" fontId="2" fillId="0" borderId="26" xfId="64" applyFont="1" applyFill="1" applyBorder="1" applyAlignment="1">
      <alignment horizontal="center" vertical="center"/>
      <protection/>
    </xf>
    <xf numFmtId="0" fontId="2" fillId="0" borderId="33" xfId="64" applyFont="1" applyFill="1" applyBorder="1" applyAlignment="1">
      <alignment horizontal="center" vertical="center"/>
      <protection/>
    </xf>
    <xf numFmtId="0" fontId="2" fillId="0" borderId="17" xfId="64" applyFont="1" applyFill="1" applyBorder="1" applyAlignment="1">
      <alignment horizontal="center" vertical="center"/>
      <protection/>
    </xf>
    <xf numFmtId="0" fontId="2" fillId="0" borderId="18" xfId="64" applyFont="1" applyFill="1" applyBorder="1" applyAlignment="1">
      <alignment horizontal="center" vertical="center"/>
      <protection/>
    </xf>
    <xf numFmtId="49" fontId="2" fillId="0" borderId="34" xfId="64" applyNumberFormat="1" applyFont="1" applyFill="1" applyBorder="1" applyAlignment="1">
      <alignment horizontal="center" vertical="center"/>
      <protection/>
    </xf>
    <xf numFmtId="49" fontId="2" fillId="0" borderId="26" xfId="64" applyNumberFormat="1" applyFont="1" applyFill="1" applyBorder="1" applyAlignment="1">
      <alignment horizontal="center" vertical="center"/>
      <protection/>
    </xf>
    <xf numFmtId="49" fontId="2" fillId="0" borderId="35"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32" xfId="0" applyFont="1" applyFill="1" applyBorder="1" applyAlignment="1">
      <alignment horizontal="distributed" vertical="center" wrapText="1"/>
    </xf>
    <xf numFmtId="0" fontId="16" fillId="0" borderId="24" xfId="0" applyFont="1" applyFill="1" applyBorder="1" applyAlignment="1">
      <alignment horizontal="distributed" vertical="center" wrapText="1"/>
    </xf>
    <xf numFmtId="0" fontId="20" fillId="0" borderId="32" xfId="0" applyFont="1" applyFill="1" applyBorder="1" applyAlignment="1">
      <alignment horizontal="distributed" vertical="center" wrapText="1"/>
    </xf>
    <xf numFmtId="0" fontId="20" fillId="0" borderId="24" xfId="0" applyFont="1" applyFill="1" applyBorder="1" applyAlignment="1">
      <alignment horizontal="distributed" vertical="center" wrapText="1"/>
    </xf>
    <xf numFmtId="49" fontId="2" fillId="0" borderId="22" xfId="0" applyNumberFormat="1" applyFont="1" applyFill="1" applyBorder="1" applyAlignment="1">
      <alignment horizontal="left" shrinkToFit="1"/>
    </xf>
    <xf numFmtId="0" fontId="10" fillId="0" borderId="22" xfId="0" applyFont="1" applyFill="1" applyBorder="1" applyAlignment="1">
      <alignment shrinkToFit="1"/>
    </xf>
    <xf numFmtId="0" fontId="2" fillId="0" borderId="10" xfId="0" applyFont="1" applyFill="1" applyBorder="1" applyAlignment="1">
      <alignment horizontal="center" vertical="center"/>
    </xf>
    <xf numFmtId="49" fontId="23" fillId="0" borderId="0" xfId="0" applyNumberFormat="1" applyFont="1" applyFill="1" applyBorder="1" applyAlignment="1">
      <alignment horizontal="center" vertical="center"/>
    </xf>
    <xf numFmtId="195" fontId="2" fillId="0" borderId="13" xfId="0" applyNumberFormat="1" applyFont="1" applyFill="1" applyBorder="1" applyAlignment="1">
      <alignment vertical="center"/>
    </xf>
    <xf numFmtId="0" fontId="2" fillId="0" borderId="13" xfId="0" applyFont="1" applyFill="1" applyBorder="1" applyAlignment="1">
      <alignment vertical="center"/>
    </xf>
    <xf numFmtId="0" fontId="2" fillId="0" borderId="0" xfId="0" applyFont="1" applyFill="1" applyAlignment="1">
      <alignment horizontal="left"/>
    </xf>
    <xf numFmtId="195" fontId="2" fillId="0" borderId="14" xfId="0" applyNumberFormat="1" applyFont="1" applyFill="1" applyBorder="1" applyAlignment="1">
      <alignment vertical="center"/>
    </xf>
    <xf numFmtId="194" fontId="23" fillId="0" borderId="0" xfId="0" applyNumberFormat="1" applyFont="1" applyFill="1" applyBorder="1" applyAlignment="1">
      <alignment vertical="center"/>
    </xf>
    <xf numFmtId="193" fontId="23" fillId="0" borderId="0" xfId="0" applyNumberFormat="1" applyFont="1" applyFill="1" applyBorder="1" applyAlignment="1">
      <alignment horizontal="center" vertical="center" shrinkToFit="1"/>
    </xf>
    <xf numFmtId="194" fontId="23" fillId="0" borderId="0" xfId="0" applyNumberFormat="1" applyFont="1" applyFill="1" applyBorder="1" applyAlignment="1">
      <alignment vertical="center" shrinkToFit="1"/>
    </xf>
    <xf numFmtId="195" fontId="25" fillId="0" borderId="0" xfId="0" applyNumberFormat="1" applyFont="1" applyFill="1" applyBorder="1" applyAlignment="1">
      <alignment vertical="center"/>
    </xf>
    <xf numFmtId="0" fontId="25" fillId="0" borderId="0" xfId="0" applyFont="1" applyFill="1" applyBorder="1" applyAlignment="1">
      <alignment vertical="center"/>
    </xf>
    <xf numFmtId="195" fontId="24" fillId="0" borderId="0" xfId="0" applyNumberFormat="1" applyFont="1" applyFill="1" applyBorder="1" applyAlignment="1">
      <alignment vertical="center"/>
    </xf>
    <xf numFmtId="195" fontId="24" fillId="0" borderId="0" xfId="0" applyNumberFormat="1" applyFont="1" applyFill="1" applyBorder="1" applyAlignment="1">
      <alignment horizontal="right" vertical="center"/>
    </xf>
    <xf numFmtId="195" fontId="25" fillId="0" borderId="20" xfId="0" applyNumberFormat="1" applyFont="1" applyFill="1" applyBorder="1" applyAlignment="1">
      <alignment vertical="center"/>
    </xf>
    <xf numFmtId="195" fontId="24" fillId="0" borderId="0" xfId="0" applyNumberFormat="1" applyFont="1" applyFill="1" applyBorder="1" applyAlignment="1">
      <alignment horizontal="center" vertical="center"/>
    </xf>
    <xf numFmtId="194" fontId="24" fillId="0" borderId="0" xfId="0" applyNumberFormat="1" applyFont="1" applyFill="1" applyBorder="1" applyAlignment="1">
      <alignment vertical="center"/>
    </xf>
    <xf numFmtId="195" fontId="24" fillId="0" borderId="20" xfId="0" applyNumberFormat="1" applyFont="1" applyFill="1" applyBorder="1" applyAlignment="1">
      <alignment vertical="center"/>
    </xf>
    <xf numFmtId="194" fontId="24" fillId="0" borderId="0" xfId="0" applyNumberFormat="1" applyFont="1" applyFill="1" applyBorder="1" applyAlignment="1">
      <alignment vertical="center" shrinkToFit="1"/>
    </xf>
    <xf numFmtId="195" fontId="23" fillId="0" borderId="0" xfId="0" applyNumberFormat="1" applyFont="1" applyFill="1" applyBorder="1" applyAlignment="1">
      <alignment vertical="center"/>
    </xf>
    <xf numFmtId="195" fontId="23" fillId="0" borderId="0" xfId="0" applyNumberFormat="1" applyFont="1" applyFill="1" applyBorder="1" applyAlignment="1">
      <alignment horizontal="right" vertical="center"/>
    </xf>
    <xf numFmtId="193" fontId="24" fillId="0" borderId="0" xfId="0" applyNumberFormat="1" applyFont="1" applyFill="1" applyBorder="1" applyAlignment="1">
      <alignment horizontal="center" vertical="center" shrinkToFit="1"/>
    </xf>
    <xf numFmtId="195" fontId="23" fillId="0" borderId="0" xfId="0" applyNumberFormat="1" applyFont="1" applyFill="1" applyBorder="1" applyAlignment="1">
      <alignment horizontal="center" vertical="center"/>
    </xf>
    <xf numFmtId="195" fontId="23" fillId="0" borderId="20" xfId="0" applyNumberFormat="1" applyFont="1" applyFill="1" applyBorder="1" applyAlignment="1">
      <alignment vertical="center"/>
    </xf>
    <xf numFmtId="195" fontId="2" fillId="0" borderId="0" xfId="0" applyNumberFormat="1" applyFont="1" applyFill="1" applyBorder="1" applyAlignment="1">
      <alignment vertical="center"/>
    </xf>
    <xf numFmtId="0" fontId="2" fillId="0" borderId="23" xfId="0" applyFont="1" applyFill="1" applyBorder="1" applyAlignment="1">
      <alignment horizontal="center" vertical="top"/>
    </xf>
    <xf numFmtId="0" fontId="2" fillId="0" borderId="24" xfId="0" applyFont="1" applyFill="1" applyBorder="1" applyAlignment="1">
      <alignment horizontal="center" vertical="top"/>
    </xf>
    <xf numFmtId="176" fontId="2" fillId="0" borderId="15" xfId="0" applyNumberFormat="1" applyFont="1" applyFill="1" applyBorder="1" applyAlignment="1">
      <alignment horizontal="center" vertical="center"/>
    </xf>
    <xf numFmtId="176" fontId="2" fillId="0" borderId="28" xfId="0" applyNumberFormat="1" applyFont="1" applyFill="1" applyBorder="1" applyAlignment="1">
      <alignment horizontal="center" vertical="center"/>
    </xf>
    <xf numFmtId="0" fontId="2" fillId="0" borderId="29" xfId="0" applyFont="1" applyFill="1" applyBorder="1" applyAlignment="1">
      <alignment horizontal="center"/>
    </xf>
    <xf numFmtId="0" fontId="2" fillId="0" borderId="25" xfId="0" applyFont="1" applyFill="1" applyBorder="1" applyAlignment="1">
      <alignment horizontal="center"/>
    </xf>
    <xf numFmtId="176" fontId="2" fillId="0" borderId="23" xfId="0" applyNumberFormat="1" applyFont="1" applyFill="1" applyBorder="1" applyAlignment="1">
      <alignment horizontal="center" vertical="top"/>
    </xf>
    <xf numFmtId="176" fontId="2" fillId="0" borderId="24" xfId="0" applyNumberFormat="1" applyFont="1" applyFill="1" applyBorder="1" applyAlignment="1">
      <alignment horizontal="center" vertical="top"/>
    </xf>
    <xf numFmtId="176" fontId="2" fillId="0" borderId="29" xfId="0" applyNumberFormat="1" applyFont="1" applyFill="1" applyBorder="1" applyAlignment="1">
      <alignment horizontal="center"/>
    </xf>
    <xf numFmtId="176" fontId="2" fillId="0" borderId="25" xfId="0" applyNumberFormat="1" applyFont="1" applyFill="1" applyBorder="1" applyAlignment="1">
      <alignment horizontal="center"/>
    </xf>
    <xf numFmtId="0" fontId="2" fillId="0" borderId="0" xfId="0" applyFont="1" applyFill="1" applyBorder="1" applyAlignment="1">
      <alignment horizontal="center"/>
    </xf>
    <xf numFmtId="176" fontId="2" fillId="0" borderId="31" xfId="0" applyNumberFormat="1" applyFont="1" applyFill="1" applyBorder="1" applyAlignment="1">
      <alignment horizontal="center" vertical="center"/>
    </xf>
    <xf numFmtId="176" fontId="2" fillId="0" borderId="35"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36"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23" xfId="0" applyNumberFormat="1" applyFont="1" applyFill="1" applyBorder="1" applyAlignment="1">
      <alignment horizontal="center" vertical="center"/>
    </xf>
    <xf numFmtId="176" fontId="2" fillId="0" borderId="34" xfId="0" applyNumberFormat="1" applyFont="1" applyFill="1" applyBorder="1" applyAlignment="1">
      <alignment horizontal="center" vertical="center"/>
    </xf>
    <xf numFmtId="0" fontId="2" fillId="0" borderId="26" xfId="0" applyFont="1" applyFill="1" applyBorder="1" applyAlignment="1">
      <alignment horizontal="center" vertical="center" wrapText="1"/>
    </xf>
    <xf numFmtId="176" fontId="2" fillId="0" borderId="29" xfId="0" applyNumberFormat="1"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wrapText="1"/>
    </xf>
    <xf numFmtId="49" fontId="2" fillId="0" borderId="12" xfId="61" applyNumberFormat="1" applyFont="1" applyFill="1" applyBorder="1" applyAlignment="1">
      <alignment horizontal="distributed" vertical="center"/>
      <protection/>
    </xf>
    <xf numFmtId="49" fontId="2" fillId="0" borderId="23" xfId="61" applyNumberFormat="1" applyFont="1" applyFill="1" applyBorder="1" applyAlignment="1">
      <alignment horizontal="distributed" vertical="center"/>
      <protection/>
    </xf>
    <xf numFmtId="49" fontId="2" fillId="0" borderId="17" xfId="61" applyNumberFormat="1" applyFont="1" applyFill="1" applyBorder="1" applyAlignment="1">
      <alignment horizontal="distributed" vertical="center"/>
      <protection/>
    </xf>
    <xf numFmtId="49" fontId="2" fillId="0" borderId="18" xfId="61" applyNumberFormat="1" applyFont="1" applyFill="1" applyBorder="1" applyAlignment="1">
      <alignment horizontal="distributed" vertical="center"/>
      <protection/>
    </xf>
    <xf numFmtId="0" fontId="2" fillId="0" borderId="17" xfId="0" applyFont="1" applyFill="1" applyBorder="1" applyAlignment="1">
      <alignment horizontal="center" vertical="center"/>
    </xf>
    <xf numFmtId="0" fontId="2" fillId="0" borderId="18" xfId="58" applyNumberFormat="1" applyFont="1" applyFill="1" applyBorder="1" applyAlignment="1">
      <alignment horizontal="center" vertical="center"/>
    </xf>
    <xf numFmtId="49" fontId="5" fillId="0" borderId="0" xfId="63" applyNumberFormat="1" applyFont="1" applyFill="1" applyBorder="1" applyAlignment="1" applyProtection="1">
      <alignment horizontal="center"/>
      <protection/>
    </xf>
    <xf numFmtId="49" fontId="2" fillId="0" borderId="26" xfId="61" applyNumberFormat="1" applyFont="1" applyFill="1" applyBorder="1" applyAlignment="1">
      <alignment horizontal="distributed" vertical="center"/>
      <protection/>
    </xf>
    <xf numFmtId="49" fontId="2" fillId="0" borderId="33" xfId="61" applyNumberFormat="1" applyFont="1" applyFill="1" applyBorder="1" applyAlignment="1">
      <alignment horizontal="distributed" vertical="center"/>
      <protection/>
    </xf>
    <xf numFmtId="49" fontId="2" fillId="0" borderId="33" xfId="61" applyNumberFormat="1" applyFont="1" applyFill="1" applyBorder="1" applyAlignment="1">
      <alignment horizontal="center" vertical="center"/>
      <protection/>
    </xf>
    <xf numFmtId="49" fontId="2" fillId="0" borderId="18" xfId="61" applyNumberFormat="1" applyFont="1" applyFill="1" applyBorder="1" applyAlignment="1">
      <alignment horizontal="center" vertical="center"/>
      <protection/>
    </xf>
    <xf numFmtId="0" fontId="2" fillId="0" borderId="33" xfId="61" applyFont="1" applyFill="1" applyBorder="1" applyAlignment="1">
      <alignment horizontal="distributed" vertical="center"/>
      <protection/>
    </xf>
    <xf numFmtId="0" fontId="2" fillId="0" borderId="18" xfId="61" applyFont="1" applyFill="1" applyBorder="1" applyAlignment="1">
      <alignment horizontal="distributed" vertical="center"/>
      <protection/>
    </xf>
    <xf numFmtId="0" fontId="2" fillId="0" borderId="26" xfId="61" applyFont="1" applyFill="1" applyBorder="1" applyAlignment="1">
      <alignment horizontal="center" vertical="center"/>
      <protection/>
    </xf>
    <xf numFmtId="0" fontId="2" fillId="0" borderId="17" xfId="61" applyFont="1" applyFill="1" applyBorder="1" applyAlignment="1">
      <alignment horizontal="center" vertical="center"/>
      <protection/>
    </xf>
    <xf numFmtId="0" fontId="2" fillId="0" borderId="33" xfId="0" applyFont="1" applyFill="1" applyBorder="1" applyAlignment="1">
      <alignment horizontal="distributed" vertical="center" indent="7"/>
    </xf>
    <xf numFmtId="0" fontId="2" fillId="0" borderId="16" xfId="0" applyFont="1" applyFill="1" applyBorder="1" applyAlignment="1">
      <alignment horizontal="distributed" vertical="center" indent="7"/>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　平成１７年度フラワーパークの入園者数_新市指定文化財集計表(H17.7.1)" xfId="61"/>
    <cellStyle name="標準_P 185-186" xfId="62"/>
    <cellStyle name="標準_P 209-210"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5"/>
  <sheetViews>
    <sheetView tabSelected="1" zoomScalePageLayoutView="0" workbookViewId="0" topLeftCell="A1">
      <selection activeCell="A1" sqref="A1"/>
    </sheetView>
  </sheetViews>
  <sheetFormatPr defaultColWidth="9.00390625" defaultRowHeight="13.5"/>
  <cols>
    <col min="1" max="1" width="5.625" style="7" customWidth="1"/>
    <col min="2" max="2" width="0.875" style="20" customWidth="1"/>
    <col min="3" max="3" width="13.375" style="20" customWidth="1"/>
    <col min="4" max="4" width="0.875" style="20" customWidth="1"/>
    <col min="5" max="5" width="11.50390625" style="20" customWidth="1"/>
    <col min="6" max="10" width="11.50390625" style="2" customWidth="1"/>
    <col min="11" max="16384" width="9.00390625" style="7" customWidth="1"/>
  </cols>
  <sheetData>
    <row r="1" spans="2:10" ht="30" customHeight="1">
      <c r="B1" s="277"/>
      <c r="C1" s="277"/>
      <c r="D1" s="277"/>
      <c r="E1" s="277"/>
      <c r="F1" s="5"/>
      <c r="G1" s="5"/>
      <c r="H1" s="5"/>
      <c r="I1" s="5"/>
      <c r="J1" s="5"/>
    </row>
    <row r="2" spans="1:10" ht="24" customHeight="1">
      <c r="A2" s="278" t="s">
        <v>43</v>
      </c>
      <c r="B2" s="279"/>
      <c r="C2" s="279"/>
      <c r="D2" s="279"/>
      <c r="E2" s="279"/>
      <c r="F2" s="279"/>
      <c r="G2" s="279"/>
      <c r="H2" s="279"/>
      <c r="I2" s="279"/>
      <c r="J2" s="279"/>
    </row>
    <row r="3" spans="2:10" s="8" customFormat="1" ht="30" customHeight="1">
      <c r="B3" s="280" t="s">
        <v>24</v>
      </c>
      <c r="C3" s="280"/>
      <c r="D3" s="280"/>
      <c r="E3" s="280"/>
      <c r="F3" s="280"/>
      <c r="G3" s="280"/>
      <c r="H3" s="280"/>
      <c r="I3" s="280"/>
      <c r="J3" s="280"/>
    </row>
    <row r="4" spans="2:10" s="8" customFormat="1" ht="13.5" customHeight="1" thickBot="1">
      <c r="B4" s="9"/>
      <c r="C4" s="9"/>
      <c r="D4" s="9"/>
      <c r="E4" s="9"/>
      <c r="F4" s="5"/>
      <c r="G4" s="5"/>
      <c r="H4" s="5"/>
      <c r="I4" s="5"/>
      <c r="J4" s="10"/>
    </row>
    <row r="5" spans="1:10" s="8" customFormat="1" ht="15" customHeight="1">
      <c r="A5" s="281" t="s">
        <v>29</v>
      </c>
      <c r="B5" s="283" t="s">
        <v>0</v>
      </c>
      <c r="C5" s="283"/>
      <c r="D5" s="284"/>
      <c r="E5" s="287" t="s">
        <v>21</v>
      </c>
      <c r="F5" s="288"/>
      <c r="G5" s="291" t="s">
        <v>22</v>
      </c>
      <c r="H5" s="292"/>
      <c r="I5" s="295" t="s">
        <v>23</v>
      </c>
      <c r="J5" s="288"/>
    </row>
    <row r="6" spans="1:10" s="8" customFormat="1" ht="15" customHeight="1">
      <c r="A6" s="282"/>
      <c r="B6" s="285"/>
      <c r="C6" s="285"/>
      <c r="D6" s="286"/>
      <c r="E6" s="289"/>
      <c r="F6" s="290"/>
      <c r="G6" s="293"/>
      <c r="H6" s="294"/>
      <c r="I6" s="290"/>
      <c r="J6" s="290"/>
    </row>
    <row r="7" spans="1:10" s="8" customFormat="1" ht="6" customHeight="1">
      <c r="A7" s="13"/>
      <c r="B7" s="9"/>
      <c r="C7" s="9"/>
      <c r="D7" s="9"/>
      <c r="E7" s="273"/>
      <c r="F7" s="274"/>
      <c r="G7" s="275"/>
      <c r="H7" s="276"/>
      <c r="I7" s="275"/>
      <c r="J7" s="275"/>
    </row>
    <row r="8" spans="1:10" s="8" customFormat="1" ht="20.25" customHeight="1">
      <c r="A8" s="6" t="s">
        <v>31</v>
      </c>
      <c r="B8" s="9"/>
      <c r="C8" s="1" t="s">
        <v>1</v>
      </c>
      <c r="D8" s="9"/>
      <c r="E8" s="270">
        <v>290129</v>
      </c>
      <c r="F8" s="271"/>
      <c r="G8" s="272">
        <v>383991</v>
      </c>
      <c r="H8" s="271"/>
      <c r="I8" s="272">
        <v>103144</v>
      </c>
      <c r="J8" s="272"/>
    </row>
    <row r="9" spans="1:10" s="8" customFormat="1" ht="20.25" customHeight="1">
      <c r="A9" s="6" t="s">
        <v>45</v>
      </c>
      <c r="B9" s="9"/>
      <c r="C9" s="1" t="s">
        <v>11</v>
      </c>
      <c r="D9" s="9"/>
      <c r="E9" s="270">
        <v>5691</v>
      </c>
      <c r="F9" s="271"/>
      <c r="G9" s="272">
        <v>73508</v>
      </c>
      <c r="H9" s="271"/>
      <c r="I9" s="272">
        <v>31092</v>
      </c>
      <c r="J9" s="272"/>
    </row>
    <row r="10" spans="1:10" s="8" customFormat="1" ht="20.25" customHeight="1">
      <c r="A10" s="6" t="s">
        <v>45</v>
      </c>
      <c r="B10" s="9"/>
      <c r="C10" s="1" t="s">
        <v>3</v>
      </c>
      <c r="D10" s="9"/>
      <c r="E10" s="270">
        <v>524440</v>
      </c>
      <c r="F10" s="271"/>
      <c r="G10" s="272">
        <v>500360</v>
      </c>
      <c r="H10" s="271"/>
      <c r="I10" s="272">
        <v>135531</v>
      </c>
      <c r="J10" s="272"/>
    </row>
    <row r="11" spans="1:10" s="8" customFormat="1" ht="20.25" customHeight="1">
      <c r="A11" s="6" t="s">
        <v>45</v>
      </c>
      <c r="B11" s="9"/>
      <c r="C11" s="1" t="s">
        <v>2</v>
      </c>
      <c r="D11" s="9"/>
      <c r="E11" s="270">
        <v>72371</v>
      </c>
      <c r="F11" s="271"/>
      <c r="G11" s="272">
        <v>154414</v>
      </c>
      <c r="H11" s="271"/>
      <c r="I11" s="272">
        <v>43754</v>
      </c>
      <c r="J11" s="272"/>
    </row>
    <row r="12" spans="1:10" s="8" customFormat="1" ht="20.25" customHeight="1">
      <c r="A12" s="6" t="s">
        <v>45</v>
      </c>
      <c r="B12" s="9"/>
      <c r="C12" s="1" t="s">
        <v>4</v>
      </c>
      <c r="D12" s="9"/>
      <c r="E12" s="270">
        <v>67866</v>
      </c>
      <c r="F12" s="271"/>
      <c r="G12" s="272">
        <v>176402</v>
      </c>
      <c r="H12" s="271"/>
      <c r="I12" s="272">
        <v>49623</v>
      </c>
      <c r="J12" s="272"/>
    </row>
    <row r="13" spans="1:10" s="8" customFormat="1" ht="20.25" customHeight="1">
      <c r="A13" s="6" t="s">
        <v>32</v>
      </c>
      <c r="B13" s="9"/>
      <c r="C13" s="1" t="s">
        <v>5</v>
      </c>
      <c r="D13" s="9"/>
      <c r="E13" s="270">
        <v>78179</v>
      </c>
      <c r="F13" s="271"/>
      <c r="G13" s="272">
        <v>215570</v>
      </c>
      <c r="H13" s="271"/>
      <c r="I13" s="272">
        <v>56969</v>
      </c>
      <c r="J13" s="272"/>
    </row>
    <row r="14" spans="1:10" s="8" customFormat="1" ht="20.25" customHeight="1">
      <c r="A14" s="6" t="s">
        <v>46</v>
      </c>
      <c r="B14" s="9"/>
      <c r="C14" s="1" t="s">
        <v>6</v>
      </c>
      <c r="D14" s="9"/>
      <c r="E14" s="270">
        <v>82869</v>
      </c>
      <c r="F14" s="271"/>
      <c r="G14" s="272">
        <v>192066</v>
      </c>
      <c r="H14" s="271"/>
      <c r="I14" s="272">
        <v>56397</v>
      </c>
      <c r="J14" s="272"/>
    </row>
    <row r="15" spans="1:10" s="8" customFormat="1" ht="20.25" customHeight="1">
      <c r="A15" s="6" t="s">
        <v>31</v>
      </c>
      <c r="B15" s="9"/>
      <c r="C15" s="1" t="s">
        <v>7</v>
      </c>
      <c r="D15" s="9"/>
      <c r="E15" s="270">
        <v>95664</v>
      </c>
      <c r="F15" s="271"/>
      <c r="G15" s="272">
        <v>228614</v>
      </c>
      <c r="H15" s="271"/>
      <c r="I15" s="272">
        <v>62081</v>
      </c>
      <c r="J15" s="272"/>
    </row>
    <row r="16" spans="1:10" s="8" customFormat="1" ht="20.25" customHeight="1">
      <c r="A16" s="6" t="s">
        <v>33</v>
      </c>
      <c r="B16" s="9"/>
      <c r="C16" s="1" t="s">
        <v>8</v>
      </c>
      <c r="D16" s="9"/>
      <c r="E16" s="270">
        <v>65264</v>
      </c>
      <c r="F16" s="271"/>
      <c r="G16" s="272">
        <v>115971</v>
      </c>
      <c r="H16" s="271"/>
      <c r="I16" s="272">
        <v>31616</v>
      </c>
      <c r="J16" s="272"/>
    </row>
    <row r="17" spans="1:10" s="8" customFormat="1" ht="20.25" customHeight="1">
      <c r="A17" s="6" t="s">
        <v>47</v>
      </c>
      <c r="B17" s="9"/>
      <c r="C17" s="1" t="s">
        <v>9</v>
      </c>
      <c r="D17" s="9"/>
      <c r="E17" s="270">
        <v>80698</v>
      </c>
      <c r="F17" s="271"/>
      <c r="G17" s="272">
        <v>185608</v>
      </c>
      <c r="H17" s="271"/>
      <c r="I17" s="272">
        <v>47440</v>
      </c>
      <c r="J17" s="272"/>
    </row>
    <row r="18" spans="1:10" s="8" customFormat="1" ht="20.25" customHeight="1">
      <c r="A18" s="6" t="s">
        <v>34</v>
      </c>
      <c r="B18" s="9"/>
      <c r="C18" s="1" t="s">
        <v>12</v>
      </c>
      <c r="D18" s="9"/>
      <c r="E18" s="270">
        <v>94059</v>
      </c>
      <c r="F18" s="271"/>
      <c r="G18" s="272">
        <v>230737</v>
      </c>
      <c r="H18" s="271"/>
      <c r="I18" s="272">
        <v>60801</v>
      </c>
      <c r="J18" s="272"/>
    </row>
    <row r="19" spans="1:10" s="8" customFormat="1" ht="20.25" customHeight="1">
      <c r="A19" s="6" t="s">
        <v>35</v>
      </c>
      <c r="B19" s="9"/>
      <c r="C19" s="1" t="s">
        <v>13</v>
      </c>
      <c r="D19" s="1"/>
      <c r="E19" s="270">
        <v>256128</v>
      </c>
      <c r="F19" s="271"/>
      <c r="G19" s="272">
        <v>326091</v>
      </c>
      <c r="H19" s="271"/>
      <c r="I19" s="272">
        <v>87252</v>
      </c>
      <c r="J19" s="272"/>
    </row>
    <row r="20" spans="1:10" s="8" customFormat="1" ht="20.25" customHeight="1">
      <c r="A20" s="6" t="s">
        <v>36</v>
      </c>
      <c r="B20" s="9"/>
      <c r="C20" s="1" t="s">
        <v>48</v>
      </c>
      <c r="D20" s="9"/>
      <c r="E20" s="270">
        <v>121214</v>
      </c>
      <c r="F20" s="271"/>
      <c r="G20" s="272">
        <v>75520</v>
      </c>
      <c r="H20" s="271"/>
      <c r="I20" s="272">
        <v>20720</v>
      </c>
      <c r="J20" s="272"/>
    </row>
    <row r="21" spans="1:10" s="8" customFormat="1" ht="20.25" customHeight="1">
      <c r="A21" s="6" t="s">
        <v>34</v>
      </c>
      <c r="B21" s="9"/>
      <c r="C21" s="1" t="s">
        <v>49</v>
      </c>
      <c r="D21" s="9"/>
      <c r="E21" s="270">
        <v>69830</v>
      </c>
      <c r="F21" s="271"/>
      <c r="G21" s="272">
        <v>67554</v>
      </c>
      <c r="H21" s="271"/>
      <c r="I21" s="272">
        <v>18959</v>
      </c>
      <c r="J21" s="272"/>
    </row>
    <row r="22" spans="1:10" s="8" customFormat="1" ht="20.25" customHeight="1">
      <c r="A22" s="6" t="s">
        <v>50</v>
      </c>
      <c r="B22" s="9"/>
      <c r="C22" s="1" t="s">
        <v>14</v>
      </c>
      <c r="D22" s="9"/>
      <c r="E22" s="270">
        <v>72645</v>
      </c>
      <c r="F22" s="271"/>
      <c r="G22" s="272">
        <v>144531</v>
      </c>
      <c r="H22" s="271"/>
      <c r="I22" s="272">
        <v>38305</v>
      </c>
      <c r="J22" s="272"/>
    </row>
    <row r="23" spans="1:10" s="8" customFormat="1" ht="20.25" customHeight="1">
      <c r="A23" s="6" t="s">
        <v>37</v>
      </c>
      <c r="B23" s="9"/>
      <c r="C23" s="1" t="s">
        <v>15</v>
      </c>
      <c r="D23" s="9"/>
      <c r="E23" s="270">
        <v>140671</v>
      </c>
      <c r="F23" s="271"/>
      <c r="G23" s="272">
        <v>126530</v>
      </c>
      <c r="H23" s="271"/>
      <c r="I23" s="272">
        <v>33576</v>
      </c>
      <c r="J23" s="272"/>
    </row>
    <row r="24" spans="1:10" s="8" customFormat="1" ht="20.25" customHeight="1">
      <c r="A24" s="6" t="s">
        <v>51</v>
      </c>
      <c r="B24" s="9"/>
      <c r="C24" s="1" t="s">
        <v>16</v>
      </c>
      <c r="D24" s="9"/>
      <c r="E24" s="270">
        <v>81746</v>
      </c>
      <c r="F24" s="271"/>
      <c r="G24" s="272">
        <v>59834</v>
      </c>
      <c r="H24" s="271"/>
      <c r="I24" s="272">
        <v>17165</v>
      </c>
      <c r="J24" s="272"/>
    </row>
    <row r="25" spans="1:10" s="8" customFormat="1" ht="20.25" customHeight="1">
      <c r="A25" s="6" t="s">
        <v>51</v>
      </c>
      <c r="B25" s="9"/>
      <c r="C25" s="1" t="s">
        <v>25</v>
      </c>
      <c r="D25" s="9"/>
      <c r="E25" s="270">
        <v>91311</v>
      </c>
      <c r="F25" s="271"/>
      <c r="G25" s="272">
        <v>56020</v>
      </c>
      <c r="H25" s="271"/>
      <c r="I25" s="272">
        <v>15417</v>
      </c>
      <c r="J25" s="272"/>
    </row>
    <row r="26" spans="1:10" s="8" customFormat="1" ht="20.25" customHeight="1">
      <c r="A26" s="6" t="s">
        <v>36</v>
      </c>
      <c r="B26" s="9"/>
      <c r="C26" s="1" t="s">
        <v>17</v>
      </c>
      <c r="D26" s="9"/>
      <c r="E26" s="270">
        <v>42772</v>
      </c>
      <c r="F26" s="271"/>
      <c r="G26" s="272">
        <v>12909</v>
      </c>
      <c r="H26" s="271"/>
      <c r="I26" s="272">
        <v>3103</v>
      </c>
      <c r="J26" s="272"/>
    </row>
    <row r="27" spans="1:10" s="8" customFormat="1" ht="20.25" customHeight="1">
      <c r="A27" s="6" t="s">
        <v>51</v>
      </c>
      <c r="B27" s="9"/>
      <c r="C27" s="1" t="s">
        <v>18</v>
      </c>
      <c r="D27" s="9"/>
      <c r="E27" s="270">
        <v>21414</v>
      </c>
      <c r="F27" s="271"/>
      <c r="G27" s="272">
        <v>5038</v>
      </c>
      <c r="H27" s="271"/>
      <c r="I27" s="272">
        <v>1594</v>
      </c>
      <c r="J27" s="272"/>
    </row>
    <row r="28" spans="1:10" s="8" customFormat="1" ht="20.25" customHeight="1">
      <c r="A28" s="6" t="s">
        <v>51</v>
      </c>
      <c r="B28" s="9"/>
      <c r="C28" s="1" t="s">
        <v>19</v>
      </c>
      <c r="D28" s="9"/>
      <c r="E28" s="270">
        <v>17019</v>
      </c>
      <c r="F28" s="271"/>
      <c r="G28" s="272">
        <v>2750</v>
      </c>
      <c r="H28" s="271"/>
      <c r="I28" s="272">
        <v>952</v>
      </c>
      <c r="J28" s="272"/>
    </row>
    <row r="29" spans="1:10" s="8" customFormat="1" ht="20.25" customHeight="1">
      <c r="A29" s="6" t="s">
        <v>51</v>
      </c>
      <c r="B29" s="9"/>
      <c r="C29" s="1" t="s">
        <v>20</v>
      </c>
      <c r="D29" s="9"/>
      <c r="E29" s="270">
        <v>8490</v>
      </c>
      <c r="F29" s="271"/>
      <c r="G29" s="272">
        <v>305</v>
      </c>
      <c r="H29" s="271"/>
      <c r="I29" s="272">
        <v>158</v>
      </c>
      <c r="J29" s="272"/>
    </row>
    <row r="30" spans="1:10" s="8" customFormat="1" ht="20.25" customHeight="1">
      <c r="A30" s="6" t="s">
        <v>32</v>
      </c>
      <c r="B30" s="9"/>
      <c r="C30" s="1" t="s">
        <v>38</v>
      </c>
      <c r="D30" s="9"/>
      <c r="E30" s="270">
        <v>43334</v>
      </c>
      <c r="F30" s="271"/>
      <c r="G30" s="272">
        <v>158803</v>
      </c>
      <c r="H30" s="271"/>
      <c r="I30" s="272">
        <v>41789</v>
      </c>
      <c r="J30" s="272"/>
    </row>
    <row r="31" spans="1:10" s="8" customFormat="1" ht="20.25" customHeight="1">
      <c r="A31" s="6" t="s">
        <v>37</v>
      </c>
      <c r="B31" s="9"/>
      <c r="C31" s="1" t="s">
        <v>39</v>
      </c>
      <c r="D31" s="9"/>
      <c r="E31" s="270">
        <v>70480</v>
      </c>
      <c r="F31" s="271"/>
      <c r="G31" s="272">
        <v>288016</v>
      </c>
      <c r="H31" s="271"/>
      <c r="I31" s="272">
        <v>65579</v>
      </c>
      <c r="J31" s="272"/>
    </row>
    <row r="32" spans="1:10" s="8" customFormat="1" ht="20.25" customHeight="1">
      <c r="A32" s="6" t="s">
        <v>31</v>
      </c>
      <c r="B32" s="9"/>
      <c r="C32" s="1" t="s">
        <v>26</v>
      </c>
      <c r="D32" s="9"/>
      <c r="E32" s="270">
        <v>15878</v>
      </c>
      <c r="F32" s="271"/>
      <c r="G32" s="272">
        <v>46251</v>
      </c>
      <c r="H32" s="271"/>
      <c r="I32" s="272">
        <v>4233</v>
      </c>
      <c r="J32" s="272"/>
    </row>
    <row r="33" spans="1:10" s="8" customFormat="1" ht="20.25" customHeight="1">
      <c r="A33" s="6" t="s">
        <v>36</v>
      </c>
      <c r="B33" s="9"/>
      <c r="C33" s="1" t="s">
        <v>27</v>
      </c>
      <c r="D33" s="9"/>
      <c r="E33" s="270">
        <v>13603</v>
      </c>
      <c r="F33" s="271"/>
      <c r="G33" s="272">
        <v>9507</v>
      </c>
      <c r="H33" s="271"/>
      <c r="I33" s="272">
        <v>2865</v>
      </c>
      <c r="J33" s="272"/>
    </row>
    <row r="34" spans="1:10" s="8" customFormat="1" ht="20.25" customHeight="1">
      <c r="A34" s="6" t="s">
        <v>37</v>
      </c>
      <c r="B34" s="9"/>
      <c r="C34" s="1" t="s">
        <v>28</v>
      </c>
      <c r="D34" s="9"/>
      <c r="E34" s="270">
        <v>0</v>
      </c>
      <c r="F34" s="271"/>
      <c r="G34" s="272">
        <v>2570</v>
      </c>
      <c r="H34" s="271"/>
      <c r="I34" s="272">
        <v>851</v>
      </c>
      <c r="J34" s="272"/>
    </row>
    <row r="35" spans="1:10" s="8" customFormat="1" ht="20.25" customHeight="1">
      <c r="A35" s="6" t="s">
        <v>52</v>
      </c>
      <c r="B35" s="9"/>
      <c r="C35" s="4" t="s">
        <v>42</v>
      </c>
      <c r="D35" s="9"/>
      <c r="E35" s="270">
        <v>83127</v>
      </c>
      <c r="F35" s="271"/>
      <c r="G35" s="272">
        <v>0</v>
      </c>
      <c r="H35" s="271"/>
      <c r="I35" s="272">
        <v>0</v>
      </c>
      <c r="J35" s="272"/>
    </row>
    <row r="36" spans="1:10" s="8" customFormat="1" ht="20.25" customHeight="1">
      <c r="A36" s="11" t="s">
        <v>52</v>
      </c>
      <c r="B36" s="12"/>
      <c r="C36" s="3" t="s">
        <v>53</v>
      </c>
      <c r="D36" s="12"/>
      <c r="E36" s="270">
        <v>0</v>
      </c>
      <c r="F36" s="271"/>
      <c r="G36" s="272">
        <v>260065</v>
      </c>
      <c r="H36" s="271"/>
      <c r="I36" s="272">
        <v>0</v>
      </c>
      <c r="J36" s="272"/>
    </row>
    <row r="37" spans="2:10" s="8" customFormat="1" ht="6" customHeight="1">
      <c r="B37" s="9"/>
      <c r="C37" s="9"/>
      <c r="D37" s="9"/>
      <c r="E37" s="262"/>
      <c r="F37" s="263"/>
      <c r="G37" s="264"/>
      <c r="H37" s="265"/>
      <c r="I37" s="264"/>
      <c r="J37" s="264"/>
    </row>
    <row r="38" spans="1:10" s="15" customFormat="1" ht="20.25" customHeight="1">
      <c r="A38" s="266" t="s">
        <v>10</v>
      </c>
      <c r="B38" s="266"/>
      <c r="C38" s="266"/>
      <c r="D38" s="14"/>
      <c r="E38" s="267">
        <v>2606892</v>
      </c>
      <c r="F38" s="268"/>
      <c r="G38" s="269">
        <v>4099535</v>
      </c>
      <c r="H38" s="268"/>
      <c r="I38" s="269">
        <v>1030966</v>
      </c>
      <c r="J38" s="269"/>
    </row>
    <row r="39" spans="1:10" s="8" customFormat="1" ht="6" customHeight="1" thickBot="1">
      <c r="A39" s="16"/>
      <c r="B39" s="17"/>
      <c r="C39" s="17"/>
      <c r="D39" s="17"/>
      <c r="E39" s="258"/>
      <c r="F39" s="259"/>
      <c r="G39" s="260"/>
      <c r="H39" s="261"/>
      <c r="I39" s="260"/>
      <c r="J39" s="260"/>
    </row>
    <row r="40" spans="1:10" s="8" customFormat="1" ht="18" customHeight="1">
      <c r="A40" s="18" t="s">
        <v>30</v>
      </c>
      <c r="B40" s="18"/>
      <c r="C40" s="18"/>
      <c r="D40" s="9"/>
      <c r="E40" s="9"/>
      <c r="F40" s="5"/>
      <c r="G40" s="19"/>
      <c r="H40" s="19"/>
      <c r="I40" s="19"/>
      <c r="J40" s="19"/>
    </row>
    <row r="41" spans="1:10" s="8" customFormat="1" ht="13.5">
      <c r="A41" s="20" t="s">
        <v>54</v>
      </c>
      <c r="B41" s="20"/>
      <c r="C41" s="20"/>
      <c r="D41" s="20"/>
      <c r="E41" s="20"/>
      <c r="F41" s="2"/>
      <c r="G41" s="2"/>
      <c r="H41" s="2"/>
      <c r="I41" s="21"/>
      <c r="J41" s="21"/>
    </row>
    <row r="42" spans="1:10" s="8" customFormat="1" ht="13.5">
      <c r="A42" s="20" t="s">
        <v>44</v>
      </c>
      <c r="B42" s="20"/>
      <c r="C42" s="20"/>
      <c r="D42" s="20"/>
      <c r="E42" s="20"/>
      <c r="F42" s="2"/>
      <c r="G42" s="2"/>
      <c r="H42" s="2"/>
      <c r="I42" s="21"/>
      <c r="J42" s="21"/>
    </row>
    <row r="43" spans="1:10" s="8" customFormat="1" ht="13.5">
      <c r="A43" s="20" t="s">
        <v>41</v>
      </c>
      <c r="B43" s="20"/>
      <c r="C43" s="20"/>
      <c r="D43" s="20"/>
      <c r="E43" s="20"/>
      <c r="F43" s="2"/>
      <c r="G43" s="2"/>
      <c r="H43" s="2"/>
      <c r="I43" s="21"/>
      <c r="J43" s="21"/>
    </row>
    <row r="44" spans="1:10" s="8" customFormat="1" ht="13.5">
      <c r="A44" s="20" t="s">
        <v>40</v>
      </c>
      <c r="B44" s="20"/>
      <c r="C44" s="20"/>
      <c r="D44" s="20"/>
      <c r="E44" s="20"/>
      <c r="F44" s="2"/>
      <c r="G44" s="2"/>
      <c r="H44" s="2"/>
      <c r="I44" s="21"/>
      <c r="J44" s="21"/>
    </row>
    <row r="45" spans="1:10" s="8" customFormat="1" ht="13.5">
      <c r="A45" s="2"/>
      <c r="B45" s="20"/>
      <c r="C45" s="20"/>
      <c r="D45" s="20"/>
      <c r="E45" s="20"/>
      <c r="F45" s="22"/>
      <c r="G45" s="20"/>
      <c r="H45" s="22"/>
      <c r="I45" s="20"/>
      <c r="J45" s="22"/>
    </row>
    <row r="46" spans="2:10" s="8" customFormat="1" ht="13.5">
      <c r="B46" s="20"/>
      <c r="C46" s="20"/>
      <c r="D46" s="20"/>
      <c r="E46" s="20"/>
      <c r="F46" s="2"/>
      <c r="G46" s="2"/>
      <c r="H46" s="2"/>
      <c r="I46" s="21"/>
      <c r="J46" s="21"/>
    </row>
    <row r="47" spans="2:10" s="8" customFormat="1" ht="13.5">
      <c r="B47" s="20"/>
      <c r="C47" s="20"/>
      <c r="D47" s="20"/>
      <c r="E47" s="20"/>
      <c r="F47" s="2"/>
      <c r="G47" s="2"/>
      <c r="H47" s="2"/>
      <c r="I47" s="21"/>
      <c r="J47" s="21"/>
    </row>
    <row r="48" spans="2:10" s="8" customFormat="1" ht="13.5">
      <c r="B48" s="20"/>
      <c r="C48" s="20"/>
      <c r="D48" s="20"/>
      <c r="E48" s="20"/>
      <c r="F48" s="2"/>
      <c r="G48" s="2"/>
      <c r="H48" s="2"/>
      <c r="I48" s="21"/>
      <c r="J48" s="21"/>
    </row>
    <row r="49" spans="2:10" s="8" customFormat="1" ht="13.5">
      <c r="B49" s="20"/>
      <c r="C49" s="20"/>
      <c r="D49" s="20"/>
      <c r="E49" s="20"/>
      <c r="F49" s="2"/>
      <c r="G49" s="2"/>
      <c r="H49" s="2"/>
      <c r="I49" s="21"/>
      <c r="J49" s="21"/>
    </row>
    <row r="50" spans="2:10" s="8" customFormat="1" ht="13.5">
      <c r="B50" s="20"/>
      <c r="C50" s="20"/>
      <c r="D50" s="20"/>
      <c r="E50" s="20"/>
      <c r="F50" s="2"/>
      <c r="G50" s="2"/>
      <c r="H50" s="2"/>
      <c r="I50" s="21"/>
      <c r="J50" s="21"/>
    </row>
    <row r="51" spans="2:10" s="8" customFormat="1" ht="13.5">
      <c r="B51" s="20"/>
      <c r="C51" s="20"/>
      <c r="D51" s="20"/>
      <c r="E51" s="20"/>
      <c r="F51" s="2"/>
      <c r="G51" s="2"/>
      <c r="H51" s="2"/>
      <c r="I51" s="21"/>
      <c r="J51" s="21"/>
    </row>
    <row r="52" spans="2:10" s="8" customFormat="1" ht="13.5">
      <c r="B52" s="20"/>
      <c r="C52" s="20"/>
      <c r="D52" s="20"/>
      <c r="E52" s="20"/>
      <c r="F52" s="2"/>
      <c r="G52" s="2"/>
      <c r="H52" s="2"/>
      <c r="I52" s="21"/>
      <c r="J52" s="21"/>
    </row>
    <row r="53" spans="2:10" s="8" customFormat="1" ht="13.5">
      <c r="B53" s="20"/>
      <c r="C53" s="20"/>
      <c r="D53" s="20"/>
      <c r="E53" s="20"/>
      <c r="F53" s="2"/>
      <c r="G53" s="2"/>
      <c r="H53" s="2"/>
      <c r="I53" s="21"/>
      <c r="J53" s="21"/>
    </row>
    <row r="54" spans="9:10" ht="13.5">
      <c r="I54" s="21"/>
      <c r="J54" s="21"/>
    </row>
    <row r="55" spans="9:10" ht="13.5">
      <c r="I55" s="21"/>
      <c r="J55" s="21"/>
    </row>
    <row r="56" spans="9:10" ht="13.5">
      <c r="I56" s="21"/>
      <c r="J56" s="21"/>
    </row>
    <row r="57" spans="9:10" ht="13.5">
      <c r="I57" s="21"/>
      <c r="J57" s="21"/>
    </row>
    <row r="58" spans="9:10" ht="13.5">
      <c r="I58" s="21"/>
      <c r="J58" s="21"/>
    </row>
    <row r="59" spans="9:10" ht="13.5">
      <c r="I59" s="21"/>
      <c r="J59" s="21"/>
    </row>
    <row r="60" spans="9:10" ht="13.5">
      <c r="I60" s="21"/>
      <c r="J60" s="21"/>
    </row>
    <row r="61" spans="9:10" ht="13.5">
      <c r="I61" s="21"/>
      <c r="J61" s="21"/>
    </row>
    <row r="62" spans="9:10" ht="13.5">
      <c r="I62" s="21"/>
      <c r="J62" s="21"/>
    </row>
    <row r="63" spans="9:10" ht="13.5">
      <c r="I63" s="21"/>
      <c r="J63" s="21"/>
    </row>
    <row r="64" spans="9:10" ht="13.5">
      <c r="I64" s="21"/>
      <c r="J64" s="21"/>
    </row>
    <row r="65" spans="9:10" ht="13.5">
      <c r="I65" s="21"/>
      <c r="J65" s="21"/>
    </row>
  </sheetData>
  <sheetProtection/>
  <mergeCells count="108">
    <mergeCell ref="B1:E1"/>
    <mergeCell ref="A2:J2"/>
    <mergeCell ref="B3:J3"/>
    <mergeCell ref="A5:A6"/>
    <mergeCell ref="B5:D6"/>
    <mergeCell ref="E5:F6"/>
    <mergeCell ref="G5:H6"/>
    <mergeCell ref="I5:J6"/>
    <mergeCell ref="E7:F7"/>
    <mergeCell ref="G7:H7"/>
    <mergeCell ref="I7:J7"/>
    <mergeCell ref="E8:F8"/>
    <mergeCell ref="G8:H8"/>
    <mergeCell ref="I8:J8"/>
    <mergeCell ref="E9:F9"/>
    <mergeCell ref="G9:H9"/>
    <mergeCell ref="I9:J9"/>
    <mergeCell ref="E10:F10"/>
    <mergeCell ref="G10:H10"/>
    <mergeCell ref="I10:J10"/>
    <mergeCell ref="E11:F11"/>
    <mergeCell ref="G11:H11"/>
    <mergeCell ref="I11:J11"/>
    <mergeCell ref="E12:F12"/>
    <mergeCell ref="G12:H12"/>
    <mergeCell ref="I12:J12"/>
    <mergeCell ref="E13:F13"/>
    <mergeCell ref="G13:H13"/>
    <mergeCell ref="I13:J13"/>
    <mergeCell ref="E14:F14"/>
    <mergeCell ref="G14:H14"/>
    <mergeCell ref="I14:J14"/>
    <mergeCell ref="E15:F15"/>
    <mergeCell ref="G15:H15"/>
    <mergeCell ref="I15:J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E21:F21"/>
    <mergeCell ref="G21:H21"/>
    <mergeCell ref="I21:J21"/>
    <mergeCell ref="E22:F22"/>
    <mergeCell ref="G22:H22"/>
    <mergeCell ref="I22:J22"/>
    <mergeCell ref="E23:F23"/>
    <mergeCell ref="G23:H23"/>
    <mergeCell ref="I23:J23"/>
    <mergeCell ref="E24:F24"/>
    <mergeCell ref="G24:H24"/>
    <mergeCell ref="I24:J24"/>
    <mergeCell ref="E25:F25"/>
    <mergeCell ref="G25:H25"/>
    <mergeCell ref="I25:J25"/>
    <mergeCell ref="E26:F26"/>
    <mergeCell ref="G26:H26"/>
    <mergeCell ref="I26:J26"/>
    <mergeCell ref="E27:F27"/>
    <mergeCell ref="G27:H27"/>
    <mergeCell ref="I27:J27"/>
    <mergeCell ref="E28:F28"/>
    <mergeCell ref="G28:H28"/>
    <mergeCell ref="I28:J28"/>
    <mergeCell ref="E29:F29"/>
    <mergeCell ref="G29:H29"/>
    <mergeCell ref="I29:J29"/>
    <mergeCell ref="E30:F30"/>
    <mergeCell ref="G30:H30"/>
    <mergeCell ref="I30:J30"/>
    <mergeCell ref="E31:F31"/>
    <mergeCell ref="G31:H31"/>
    <mergeCell ref="I31:J31"/>
    <mergeCell ref="E32:F32"/>
    <mergeCell ref="G32:H32"/>
    <mergeCell ref="I32:J32"/>
    <mergeCell ref="E33:F33"/>
    <mergeCell ref="G33:H33"/>
    <mergeCell ref="I33:J33"/>
    <mergeCell ref="E34:F34"/>
    <mergeCell ref="G34:H34"/>
    <mergeCell ref="I34:J34"/>
    <mergeCell ref="A38:C38"/>
    <mergeCell ref="E38:F38"/>
    <mergeCell ref="G38:H38"/>
    <mergeCell ref="I38:J38"/>
    <mergeCell ref="E35:F35"/>
    <mergeCell ref="G35:H35"/>
    <mergeCell ref="I35:J35"/>
    <mergeCell ref="E36:F36"/>
    <mergeCell ref="G36:H36"/>
    <mergeCell ref="I36:J36"/>
    <mergeCell ref="E39:F39"/>
    <mergeCell ref="G39:H39"/>
    <mergeCell ref="I39:J39"/>
    <mergeCell ref="E37:F37"/>
    <mergeCell ref="G37:H37"/>
    <mergeCell ref="I37:J37"/>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L17"/>
  <sheetViews>
    <sheetView zoomScalePageLayoutView="0" workbookViewId="0" topLeftCell="A1">
      <selection activeCell="A1" sqref="A1"/>
    </sheetView>
  </sheetViews>
  <sheetFormatPr defaultColWidth="9.00390625" defaultRowHeight="13.5"/>
  <cols>
    <col min="1" max="1" width="13.125" style="2" customWidth="1"/>
    <col min="2" max="6" width="7.625" style="2" customWidth="1"/>
    <col min="7" max="7" width="8.125" style="2" customWidth="1"/>
    <col min="8" max="11" width="7.625" style="2" customWidth="1"/>
    <col min="12" max="16384" width="9.00390625" style="8" customWidth="1"/>
  </cols>
  <sheetData>
    <row r="1" ht="33" customHeight="1">
      <c r="K1" s="29"/>
    </row>
    <row r="2" spans="1:11" ht="24.75" customHeight="1">
      <c r="A2" s="280" t="s">
        <v>270</v>
      </c>
      <c r="B2" s="280"/>
      <c r="C2" s="280"/>
      <c r="D2" s="280"/>
      <c r="E2" s="280"/>
      <c r="F2" s="280"/>
      <c r="G2" s="280"/>
      <c r="H2" s="280"/>
      <c r="I2" s="280"/>
      <c r="J2" s="280"/>
      <c r="K2" s="280"/>
    </row>
    <row r="3" ht="16.5" customHeight="1" thickBot="1">
      <c r="K3" s="48" t="s">
        <v>95</v>
      </c>
    </row>
    <row r="4" spans="1:11" ht="18" customHeight="1">
      <c r="A4" s="302" t="s">
        <v>271</v>
      </c>
      <c r="B4" s="325" t="s">
        <v>272</v>
      </c>
      <c r="C4" s="325"/>
      <c r="D4" s="325"/>
      <c r="E4" s="302"/>
      <c r="F4" s="291" t="s">
        <v>273</v>
      </c>
      <c r="G4" s="281"/>
      <c r="H4" s="306" t="s">
        <v>274</v>
      </c>
      <c r="I4" s="325"/>
      <c r="J4" s="325"/>
      <c r="K4" s="325"/>
    </row>
    <row r="5" spans="1:11" ht="18" customHeight="1">
      <c r="A5" s="282"/>
      <c r="B5" s="355" t="s">
        <v>275</v>
      </c>
      <c r="C5" s="282"/>
      <c r="D5" s="328" t="s">
        <v>276</v>
      </c>
      <c r="E5" s="282"/>
      <c r="F5" s="328"/>
      <c r="G5" s="282"/>
      <c r="H5" s="282" t="s">
        <v>277</v>
      </c>
      <c r="I5" s="327"/>
      <c r="J5" s="327" t="s">
        <v>278</v>
      </c>
      <c r="K5" s="328"/>
    </row>
    <row r="6" spans="1:12" ht="24" customHeight="1">
      <c r="A6" s="304"/>
      <c r="B6" s="33" t="s">
        <v>279</v>
      </c>
      <c r="C6" s="34" t="s">
        <v>280</v>
      </c>
      <c r="D6" s="33" t="s">
        <v>279</v>
      </c>
      <c r="E6" s="34" t="s">
        <v>280</v>
      </c>
      <c r="F6" s="33" t="s">
        <v>279</v>
      </c>
      <c r="G6" s="34" t="s">
        <v>280</v>
      </c>
      <c r="H6" s="33" t="s">
        <v>279</v>
      </c>
      <c r="I6" s="34" t="s">
        <v>280</v>
      </c>
      <c r="J6" s="33" t="s">
        <v>279</v>
      </c>
      <c r="K6" s="35" t="s">
        <v>280</v>
      </c>
      <c r="L6" s="179"/>
    </row>
    <row r="7" spans="1:11" ht="6" customHeight="1">
      <c r="A7" s="6"/>
      <c r="B7" s="5"/>
      <c r="C7" s="5"/>
      <c r="D7" s="5"/>
      <c r="E7" s="5"/>
      <c r="F7" s="5"/>
      <c r="G7" s="5"/>
      <c r="H7" s="51"/>
      <c r="I7" s="25"/>
      <c r="J7" s="25"/>
      <c r="K7" s="51"/>
    </row>
    <row r="8" spans="1:11" ht="20.25" customHeight="1">
      <c r="A8" s="38" t="s">
        <v>281</v>
      </c>
      <c r="B8" s="50">
        <v>142</v>
      </c>
      <c r="C8" s="50">
        <v>76330</v>
      </c>
      <c r="D8" s="50">
        <v>382</v>
      </c>
      <c r="E8" s="50">
        <v>68275</v>
      </c>
      <c r="F8" s="50">
        <v>32685</v>
      </c>
      <c r="G8" s="50">
        <v>160732</v>
      </c>
      <c r="H8" s="50">
        <v>845</v>
      </c>
      <c r="I8" s="50">
        <v>135132</v>
      </c>
      <c r="J8" s="50">
        <v>912</v>
      </c>
      <c r="K8" s="50">
        <v>42254</v>
      </c>
    </row>
    <row r="9" spans="1:11" ht="20.25" customHeight="1">
      <c r="A9" s="38" t="s">
        <v>90</v>
      </c>
      <c r="B9" s="50">
        <v>151</v>
      </c>
      <c r="C9" s="50">
        <v>87146</v>
      </c>
      <c r="D9" s="50">
        <v>389</v>
      </c>
      <c r="E9" s="50">
        <v>106760</v>
      </c>
      <c r="F9" s="50">
        <v>33482</v>
      </c>
      <c r="G9" s="180">
        <v>173217</v>
      </c>
      <c r="H9" s="50">
        <v>622</v>
      </c>
      <c r="I9" s="50">
        <v>96049</v>
      </c>
      <c r="J9" s="50">
        <v>813</v>
      </c>
      <c r="K9" s="50">
        <v>44031</v>
      </c>
    </row>
    <row r="10" spans="1:11" ht="20.25" customHeight="1">
      <c r="A10" s="38" t="s">
        <v>91</v>
      </c>
      <c r="B10" s="50">
        <v>159</v>
      </c>
      <c r="C10" s="50">
        <v>86457</v>
      </c>
      <c r="D10" s="50">
        <v>353</v>
      </c>
      <c r="E10" s="50">
        <v>87716</v>
      </c>
      <c r="F10" s="50">
        <v>32929</v>
      </c>
      <c r="G10" s="50">
        <v>164190</v>
      </c>
      <c r="H10" s="50">
        <v>825</v>
      </c>
      <c r="I10" s="50">
        <v>139259</v>
      </c>
      <c r="J10" s="50">
        <v>884</v>
      </c>
      <c r="K10" s="50">
        <v>42546</v>
      </c>
    </row>
    <row r="11" spans="1:11" ht="20.25" customHeight="1">
      <c r="A11" s="38" t="s">
        <v>68</v>
      </c>
      <c r="B11" s="181">
        <v>145</v>
      </c>
      <c r="C11" s="50">
        <v>89245</v>
      </c>
      <c r="D11" s="50">
        <v>354</v>
      </c>
      <c r="E11" s="50">
        <v>79272</v>
      </c>
      <c r="F11" s="50">
        <v>35666</v>
      </c>
      <c r="G11" s="50">
        <v>163574</v>
      </c>
      <c r="H11" s="50">
        <v>748</v>
      </c>
      <c r="I11" s="50">
        <v>126720</v>
      </c>
      <c r="J11" s="50">
        <v>892</v>
      </c>
      <c r="K11" s="50">
        <v>40721</v>
      </c>
    </row>
    <row r="12" spans="1:11" ht="20.25" customHeight="1">
      <c r="A12" s="42" t="s">
        <v>92</v>
      </c>
      <c r="B12" s="182">
        <v>21</v>
      </c>
      <c r="C12" s="182">
        <v>65028</v>
      </c>
      <c r="D12" s="182">
        <v>245</v>
      </c>
      <c r="E12" s="182">
        <v>26488</v>
      </c>
      <c r="F12" s="182">
        <v>31170</v>
      </c>
      <c r="G12" s="182">
        <v>152069</v>
      </c>
      <c r="H12" s="182">
        <v>603</v>
      </c>
      <c r="I12" s="182">
        <v>51519</v>
      </c>
      <c r="J12" s="182">
        <v>756</v>
      </c>
      <c r="K12" s="182">
        <v>25740</v>
      </c>
    </row>
    <row r="13" spans="1:11" ht="6" customHeight="1" thickBot="1">
      <c r="A13" s="45"/>
      <c r="B13" s="44"/>
      <c r="C13" s="44"/>
      <c r="D13" s="44"/>
      <c r="E13" s="44"/>
      <c r="F13" s="44"/>
      <c r="G13" s="44"/>
      <c r="H13" s="183"/>
      <c r="I13" s="44"/>
      <c r="J13" s="44"/>
      <c r="K13" s="183"/>
    </row>
    <row r="14" spans="1:11" ht="13.5" customHeight="1">
      <c r="A14" s="353" t="s">
        <v>282</v>
      </c>
      <c r="B14" s="354"/>
      <c r="C14" s="354"/>
      <c r="D14" s="354"/>
      <c r="E14" s="354"/>
      <c r="F14" s="354"/>
      <c r="G14" s="354"/>
      <c r="H14" s="354"/>
      <c r="I14" s="354"/>
      <c r="J14" s="354"/>
      <c r="K14" s="354"/>
    </row>
    <row r="15" spans="1:11" ht="13.5" customHeight="1">
      <c r="A15" s="2" t="s">
        <v>283</v>
      </c>
      <c r="K15" s="22"/>
    </row>
    <row r="16" ht="13.5">
      <c r="K16" s="22"/>
    </row>
    <row r="17" spans="8:9" ht="13.5">
      <c r="H17" s="22"/>
      <c r="I17" s="22"/>
    </row>
  </sheetData>
  <sheetProtection/>
  <mergeCells count="10">
    <mergeCell ref="A14:K14"/>
    <mergeCell ref="A2:K2"/>
    <mergeCell ref="A4:A6"/>
    <mergeCell ref="B4:E4"/>
    <mergeCell ref="F4:G5"/>
    <mergeCell ref="H4:K4"/>
    <mergeCell ref="B5:C5"/>
    <mergeCell ref="D5:E5"/>
    <mergeCell ref="H5:I5"/>
    <mergeCell ref="J5:K5"/>
  </mergeCells>
  <printOptions/>
  <pageMargins left="0.6692913385826772" right="0.6692913385826772" top="0.3937007874015748" bottom="0.6692913385826772" header="0.3937007874015748"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G45"/>
  <sheetViews>
    <sheetView zoomScalePageLayoutView="0" workbookViewId="0" topLeftCell="A1">
      <selection activeCell="A1" sqref="A1"/>
    </sheetView>
  </sheetViews>
  <sheetFormatPr defaultColWidth="9.00390625" defaultRowHeight="13.5"/>
  <cols>
    <col min="1" max="1" width="5.625" style="2" customWidth="1"/>
    <col min="2" max="2" width="6.75390625" style="2" customWidth="1"/>
    <col min="3" max="3" width="4.25390625" style="2" customWidth="1"/>
    <col min="4" max="4" width="1.4921875" style="2" customWidth="1"/>
    <col min="5" max="6" width="2.375" style="2" customWidth="1"/>
    <col min="7" max="7" width="4.25390625" style="2" customWidth="1"/>
    <col min="8" max="8" width="1.4921875" style="2" customWidth="1"/>
    <col min="9" max="9" width="4.75390625" style="2" customWidth="1"/>
    <col min="10" max="10" width="4.25390625" style="2" customWidth="1"/>
    <col min="11" max="11" width="1.00390625" style="2" customWidth="1"/>
    <col min="12" max="12" width="1.37890625" style="2" customWidth="1"/>
    <col min="13" max="13" width="5.75390625" style="2" customWidth="1"/>
    <col min="14" max="14" width="0.74609375" style="2" customWidth="1"/>
    <col min="15" max="15" width="3.50390625" style="2" customWidth="1"/>
    <col min="16" max="16" width="1.4921875" style="2" customWidth="1"/>
    <col min="17" max="18" width="2.875" style="2" customWidth="1"/>
    <col min="19" max="19" width="4.00390625" style="2" customWidth="1"/>
    <col min="20" max="20" width="1.4921875" style="2" customWidth="1"/>
    <col min="21" max="21" width="4.625" style="2" customWidth="1"/>
    <col min="22" max="22" width="4.25390625" style="2" customWidth="1"/>
    <col min="23" max="23" width="0.5" style="2" customWidth="1"/>
    <col min="24" max="24" width="1.37890625" style="2" customWidth="1"/>
    <col min="25" max="25" width="5.50390625" style="2" customWidth="1"/>
    <col min="26" max="26" width="0.5" style="2" customWidth="1"/>
    <col min="27" max="27" width="3.75390625" style="2" customWidth="1"/>
    <col min="28" max="28" width="1.25" style="2" customWidth="1"/>
    <col min="29" max="29" width="5.625" style="2" customWidth="1"/>
    <col min="30" max="30" width="4.25390625" style="8" customWidth="1"/>
    <col min="31" max="31" width="1.4921875" style="8" customWidth="1"/>
    <col min="32" max="32" width="4.875" style="8" customWidth="1"/>
    <col min="33" max="33" width="5.25390625" style="8" customWidth="1"/>
    <col min="34" max="35" width="0.74609375" style="8" customWidth="1"/>
    <col min="36" max="36" width="5.75390625" style="8" customWidth="1"/>
    <col min="37" max="37" width="5.875" style="8" bestFit="1" customWidth="1"/>
    <col min="38" max="39" width="0.74609375" style="8" customWidth="1"/>
    <col min="40" max="40" width="5.75390625" style="8" customWidth="1"/>
    <col min="41" max="41" width="0.74609375" style="8" customWidth="1"/>
    <col min="42" max="42" width="5.25390625" style="8" customWidth="1"/>
    <col min="43" max="44" width="0.74609375" style="8" customWidth="1"/>
    <col min="45" max="45" width="5.75390625" style="8" customWidth="1"/>
    <col min="46" max="46" width="5.25390625" style="8" customWidth="1"/>
    <col min="47" max="48" width="0.74609375" style="8" customWidth="1"/>
    <col min="49" max="49" width="5.75390625" style="8" customWidth="1"/>
    <col min="50" max="50" width="4.25390625" style="8" customWidth="1"/>
    <col min="51" max="52" width="0.74609375" style="8" customWidth="1"/>
    <col min="53" max="53" width="5.75390625" style="8" customWidth="1"/>
    <col min="54" max="54" width="0.74609375" style="8" customWidth="1"/>
    <col min="55" max="55" width="3.50390625" style="8" customWidth="1"/>
    <col min="56" max="57" width="0.74609375" style="8" customWidth="1"/>
    <col min="58" max="58" width="4.75390625" style="8" customWidth="1"/>
    <col min="59" max="16384" width="9.00390625" style="8" customWidth="1"/>
  </cols>
  <sheetData>
    <row r="1" spans="1:58" ht="33" customHeight="1">
      <c r="A1" s="26"/>
      <c r="B1" s="5"/>
      <c r="C1" s="5"/>
      <c r="D1" s="5"/>
      <c r="E1" s="5"/>
      <c r="F1" s="5"/>
      <c r="G1" s="5"/>
      <c r="H1" s="5"/>
      <c r="I1" s="5"/>
      <c r="J1" s="5"/>
      <c r="K1" s="5"/>
      <c r="L1" s="5"/>
      <c r="M1" s="5"/>
      <c r="N1" s="5"/>
      <c r="O1" s="5"/>
      <c r="P1" s="5"/>
      <c r="Q1" s="5"/>
      <c r="R1" s="5"/>
      <c r="S1" s="5"/>
      <c r="T1" s="5"/>
      <c r="U1" s="5"/>
      <c r="V1" s="5"/>
      <c r="W1" s="5"/>
      <c r="X1" s="5"/>
      <c r="Y1" s="5"/>
      <c r="Z1" s="5"/>
      <c r="AA1" s="5"/>
      <c r="AB1" s="5"/>
      <c r="AC1" s="5"/>
      <c r="AD1" s="179"/>
      <c r="AE1" s="179"/>
      <c r="AF1" s="179"/>
      <c r="AG1" s="179"/>
      <c r="AH1" s="179"/>
      <c r="AI1" s="179"/>
      <c r="AJ1" s="179"/>
      <c r="AK1" s="179"/>
      <c r="AL1" s="179"/>
      <c r="AM1" s="179"/>
      <c r="AN1" s="179"/>
      <c r="AO1" s="179"/>
      <c r="AP1" s="179"/>
      <c r="AQ1" s="179"/>
      <c r="AR1" s="179"/>
      <c r="AS1" s="179"/>
      <c r="AT1" s="179"/>
      <c r="AU1" s="179"/>
      <c r="AV1" s="179"/>
      <c r="AW1" s="179"/>
      <c r="AX1" s="179"/>
      <c r="AY1" s="60"/>
      <c r="AZ1" s="60"/>
      <c r="BA1" s="60"/>
      <c r="BB1" s="60"/>
      <c r="BC1" s="60"/>
      <c r="BD1" s="60"/>
      <c r="BE1" s="60"/>
      <c r="BF1" s="60"/>
    </row>
    <row r="2" spans="1:58" ht="24.75" customHeight="1">
      <c r="A2" s="280" t="s">
        <v>284</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1"/>
      <c r="AE2" s="21"/>
      <c r="AF2" s="21"/>
      <c r="AG2" s="21"/>
      <c r="AH2" s="21"/>
      <c r="AI2" s="21"/>
      <c r="AJ2" s="21"/>
      <c r="AK2" s="389"/>
      <c r="AL2" s="389"/>
      <c r="AM2" s="389"/>
      <c r="AN2" s="389"/>
      <c r="AO2" s="21"/>
      <c r="AP2" s="21"/>
      <c r="AQ2" s="21"/>
      <c r="AR2" s="21"/>
      <c r="AS2" s="21"/>
      <c r="AT2" s="21"/>
      <c r="AU2" s="21"/>
      <c r="AV2" s="21"/>
      <c r="AW2" s="21"/>
      <c r="AX2" s="21"/>
      <c r="AY2" s="21"/>
      <c r="AZ2" s="21"/>
      <c r="BA2" s="21"/>
      <c r="BB2" s="21"/>
      <c r="BC2" s="21"/>
      <c r="BD2" s="21"/>
      <c r="BE2" s="21"/>
      <c r="BF2" s="21"/>
    </row>
    <row r="3" spans="1:58" ht="16.5" customHeight="1" thickBo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21"/>
      <c r="AE3" s="21"/>
      <c r="AF3" s="21"/>
      <c r="AG3" s="21"/>
      <c r="AH3" s="21"/>
      <c r="AI3" s="21"/>
      <c r="AJ3" s="21"/>
      <c r="AK3" s="21"/>
      <c r="AL3" s="21"/>
      <c r="AM3" s="21"/>
      <c r="AN3" s="21"/>
      <c r="AO3" s="21"/>
      <c r="AP3" s="21"/>
      <c r="AQ3" s="21"/>
      <c r="AR3" s="21"/>
      <c r="AS3" s="21"/>
      <c r="AT3" s="21"/>
      <c r="AU3" s="21"/>
      <c r="AV3" s="21"/>
      <c r="AW3" s="21"/>
      <c r="AX3" s="21"/>
      <c r="AY3" s="21"/>
      <c r="AZ3" s="21"/>
      <c r="BA3" s="21"/>
      <c r="BB3" s="184"/>
      <c r="BC3" s="184"/>
      <c r="BD3" s="184"/>
      <c r="BE3" s="184"/>
      <c r="BF3" s="10" t="s">
        <v>285</v>
      </c>
    </row>
    <row r="4" spans="1:58" ht="18" customHeight="1">
      <c r="A4" s="390" t="s">
        <v>286</v>
      </c>
      <c r="B4" s="391"/>
      <c r="C4" s="390" t="s">
        <v>287</v>
      </c>
      <c r="D4" s="391"/>
      <c r="E4" s="391"/>
      <c r="F4" s="391"/>
      <c r="G4" s="391" t="s">
        <v>288</v>
      </c>
      <c r="H4" s="391"/>
      <c r="I4" s="391"/>
      <c r="J4" s="396" t="s">
        <v>289</v>
      </c>
      <c r="K4" s="396"/>
      <c r="L4" s="396"/>
      <c r="M4" s="396"/>
      <c r="N4" s="396"/>
      <c r="O4" s="396"/>
      <c r="P4" s="396"/>
      <c r="Q4" s="396"/>
      <c r="R4" s="396"/>
      <c r="S4" s="396"/>
      <c r="T4" s="396"/>
      <c r="U4" s="396"/>
      <c r="V4" s="396"/>
      <c r="W4" s="396"/>
      <c r="X4" s="396"/>
      <c r="Y4" s="396"/>
      <c r="Z4" s="396"/>
      <c r="AA4" s="396"/>
      <c r="AB4" s="396"/>
      <c r="AC4" s="396"/>
      <c r="AD4" s="397" t="s">
        <v>290</v>
      </c>
      <c r="AE4" s="303"/>
      <c r="AF4" s="303"/>
      <c r="AG4" s="303" t="s">
        <v>291</v>
      </c>
      <c r="AH4" s="303"/>
      <c r="AI4" s="303"/>
      <c r="AJ4" s="303"/>
      <c r="AK4" s="303"/>
      <c r="AL4" s="303"/>
      <c r="AM4" s="303"/>
      <c r="AN4" s="303"/>
      <c r="AO4" s="303"/>
      <c r="AP4" s="303"/>
      <c r="AQ4" s="303"/>
      <c r="AR4" s="303"/>
      <c r="AS4" s="303"/>
      <c r="AT4" s="303"/>
      <c r="AU4" s="303"/>
      <c r="AV4" s="303"/>
      <c r="AW4" s="303"/>
      <c r="AX4" s="303"/>
      <c r="AY4" s="303"/>
      <c r="AZ4" s="303"/>
      <c r="BA4" s="303"/>
      <c r="BB4" s="303"/>
      <c r="BC4" s="303"/>
      <c r="BD4" s="303"/>
      <c r="BE4" s="303"/>
      <c r="BF4" s="306"/>
    </row>
    <row r="5" spans="1:58" ht="13.5" customHeight="1">
      <c r="A5" s="392"/>
      <c r="B5" s="393"/>
      <c r="C5" s="392"/>
      <c r="D5" s="393"/>
      <c r="E5" s="393"/>
      <c r="F5" s="393"/>
      <c r="G5" s="393"/>
      <c r="H5" s="393"/>
      <c r="I5" s="393"/>
      <c r="J5" s="398" t="s">
        <v>292</v>
      </c>
      <c r="K5" s="398"/>
      <c r="L5" s="398"/>
      <c r="M5" s="398"/>
      <c r="N5" s="387" t="s">
        <v>293</v>
      </c>
      <c r="O5" s="387"/>
      <c r="P5" s="387"/>
      <c r="Q5" s="387"/>
      <c r="R5" s="387"/>
      <c r="S5" s="387" t="s">
        <v>294</v>
      </c>
      <c r="T5" s="387"/>
      <c r="U5" s="387"/>
      <c r="V5" s="387" t="s">
        <v>295</v>
      </c>
      <c r="W5" s="387"/>
      <c r="X5" s="387"/>
      <c r="Y5" s="387"/>
      <c r="Z5" s="387" t="s">
        <v>296</v>
      </c>
      <c r="AA5" s="387"/>
      <c r="AB5" s="387"/>
      <c r="AC5" s="388"/>
      <c r="AD5" s="304"/>
      <c r="AE5" s="305"/>
      <c r="AF5" s="305"/>
      <c r="AG5" s="305" t="s">
        <v>292</v>
      </c>
      <c r="AH5" s="305"/>
      <c r="AI5" s="305"/>
      <c r="AJ5" s="305"/>
      <c r="AK5" s="383" t="s">
        <v>293</v>
      </c>
      <c r="AL5" s="383"/>
      <c r="AM5" s="383"/>
      <c r="AN5" s="383"/>
      <c r="AO5" s="383" t="s">
        <v>294</v>
      </c>
      <c r="AP5" s="383"/>
      <c r="AQ5" s="383"/>
      <c r="AR5" s="383"/>
      <c r="AS5" s="383"/>
      <c r="AT5" s="383" t="s">
        <v>295</v>
      </c>
      <c r="AU5" s="383"/>
      <c r="AV5" s="383"/>
      <c r="AW5" s="383"/>
      <c r="AX5" s="383" t="s">
        <v>296</v>
      </c>
      <c r="AY5" s="383"/>
      <c r="AZ5" s="383"/>
      <c r="BA5" s="383"/>
      <c r="BB5" s="383" t="s">
        <v>297</v>
      </c>
      <c r="BC5" s="383"/>
      <c r="BD5" s="383"/>
      <c r="BE5" s="383"/>
      <c r="BF5" s="384"/>
    </row>
    <row r="6" spans="1:58" ht="13.5" customHeight="1">
      <c r="A6" s="394"/>
      <c r="B6" s="395"/>
      <c r="C6" s="394"/>
      <c r="D6" s="395"/>
      <c r="E6" s="395"/>
      <c r="F6" s="395"/>
      <c r="G6" s="395"/>
      <c r="H6" s="395"/>
      <c r="I6" s="395"/>
      <c r="J6" s="395"/>
      <c r="K6" s="395"/>
      <c r="L6" s="395"/>
      <c r="M6" s="395"/>
      <c r="N6" s="385" t="s">
        <v>298</v>
      </c>
      <c r="O6" s="385"/>
      <c r="P6" s="385"/>
      <c r="Q6" s="385"/>
      <c r="R6" s="385"/>
      <c r="S6" s="385" t="s">
        <v>299</v>
      </c>
      <c r="T6" s="385"/>
      <c r="U6" s="385"/>
      <c r="V6" s="385" t="s">
        <v>300</v>
      </c>
      <c r="W6" s="385"/>
      <c r="X6" s="385"/>
      <c r="Y6" s="385"/>
      <c r="Z6" s="385" t="s">
        <v>300</v>
      </c>
      <c r="AA6" s="385"/>
      <c r="AB6" s="385"/>
      <c r="AC6" s="386"/>
      <c r="AD6" s="304"/>
      <c r="AE6" s="305"/>
      <c r="AF6" s="305"/>
      <c r="AG6" s="305"/>
      <c r="AH6" s="305"/>
      <c r="AI6" s="305"/>
      <c r="AJ6" s="305"/>
      <c r="AK6" s="379" t="s">
        <v>301</v>
      </c>
      <c r="AL6" s="379"/>
      <c r="AM6" s="379"/>
      <c r="AN6" s="379"/>
      <c r="AO6" s="379" t="s">
        <v>302</v>
      </c>
      <c r="AP6" s="379"/>
      <c r="AQ6" s="379"/>
      <c r="AR6" s="379"/>
      <c r="AS6" s="379"/>
      <c r="AT6" s="379" t="s">
        <v>303</v>
      </c>
      <c r="AU6" s="379"/>
      <c r="AV6" s="379"/>
      <c r="AW6" s="379"/>
      <c r="AX6" s="379" t="s">
        <v>298</v>
      </c>
      <c r="AY6" s="379"/>
      <c r="AZ6" s="379"/>
      <c r="BA6" s="379"/>
      <c r="BB6" s="379" t="s">
        <v>299</v>
      </c>
      <c r="BC6" s="379"/>
      <c r="BD6" s="379"/>
      <c r="BE6" s="379"/>
      <c r="BF6" s="380"/>
    </row>
    <row r="7" spans="1:58" ht="6" customHeight="1">
      <c r="A7" s="381"/>
      <c r="B7" s="382"/>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16"/>
      <c r="AF7" s="316"/>
      <c r="AG7" s="378"/>
      <c r="AH7" s="316"/>
      <c r="AI7" s="316"/>
      <c r="AJ7" s="316"/>
      <c r="AK7" s="378"/>
      <c r="AL7" s="316"/>
      <c r="AM7" s="316"/>
      <c r="AN7" s="316"/>
      <c r="AO7" s="378"/>
      <c r="AP7" s="316"/>
      <c r="AQ7" s="316"/>
      <c r="AR7" s="316"/>
      <c r="AS7" s="316"/>
      <c r="AT7" s="378"/>
      <c r="AU7" s="316"/>
      <c r="AV7" s="316"/>
      <c r="AW7" s="316"/>
      <c r="AX7" s="378"/>
      <c r="AY7" s="316"/>
      <c r="AZ7" s="316"/>
      <c r="BA7" s="316"/>
      <c r="BB7" s="378"/>
      <c r="BC7" s="316"/>
      <c r="BD7" s="316"/>
      <c r="BE7" s="316"/>
      <c r="BF7" s="316"/>
    </row>
    <row r="8" spans="1:58" ht="16.5" customHeight="1">
      <c r="A8" s="298" t="s">
        <v>281</v>
      </c>
      <c r="B8" s="299"/>
      <c r="C8" s="185">
        <v>278</v>
      </c>
      <c r="D8" s="186" t="s">
        <v>304</v>
      </c>
      <c r="E8" s="362">
        <v>309</v>
      </c>
      <c r="F8" s="362"/>
      <c r="G8" s="185">
        <v>251</v>
      </c>
      <c r="H8" s="186" t="s">
        <v>304</v>
      </c>
      <c r="I8" s="187">
        <v>315</v>
      </c>
      <c r="J8" s="363">
        <v>3092</v>
      </c>
      <c r="K8" s="363"/>
      <c r="L8" s="186" t="s">
        <v>304</v>
      </c>
      <c r="M8" s="187">
        <v>4446</v>
      </c>
      <c r="N8" s="363">
        <v>713</v>
      </c>
      <c r="O8" s="363"/>
      <c r="P8" s="186" t="s">
        <v>304</v>
      </c>
      <c r="Q8" s="362">
        <v>1027</v>
      </c>
      <c r="R8" s="362"/>
      <c r="S8" s="185">
        <v>487</v>
      </c>
      <c r="T8" s="186" t="s">
        <v>304</v>
      </c>
      <c r="U8" s="187">
        <v>681</v>
      </c>
      <c r="V8" s="363">
        <v>982</v>
      </c>
      <c r="W8" s="363"/>
      <c r="X8" s="186" t="s">
        <v>304</v>
      </c>
      <c r="Y8" s="187">
        <v>1367</v>
      </c>
      <c r="Z8" s="363">
        <v>910</v>
      </c>
      <c r="AA8" s="363"/>
      <c r="AB8" s="186" t="s">
        <v>304</v>
      </c>
      <c r="AC8" s="187">
        <v>1371</v>
      </c>
      <c r="AD8" s="188">
        <v>213</v>
      </c>
      <c r="AE8" s="186" t="s">
        <v>304</v>
      </c>
      <c r="AF8" s="187">
        <v>343</v>
      </c>
      <c r="AG8" s="185">
        <v>6113</v>
      </c>
      <c r="AH8" s="376" t="s">
        <v>304</v>
      </c>
      <c r="AI8" s="376"/>
      <c r="AJ8" s="187">
        <v>8309</v>
      </c>
      <c r="AK8" s="188">
        <v>990</v>
      </c>
      <c r="AL8" s="376" t="s">
        <v>304</v>
      </c>
      <c r="AM8" s="376"/>
      <c r="AN8" s="187">
        <v>2073</v>
      </c>
      <c r="AO8" s="361">
        <v>2133</v>
      </c>
      <c r="AP8" s="361"/>
      <c r="AQ8" s="376" t="s">
        <v>304</v>
      </c>
      <c r="AR8" s="376"/>
      <c r="AS8" s="187">
        <v>2775</v>
      </c>
      <c r="AT8" s="188">
        <v>1545</v>
      </c>
      <c r="AU8" s="376" t="s">
        <v>304</v>
      </c>
      <c r="AV8" s="376"/>
      <c r="AW8" s="187">
        <v>1736</v>
      </c>
      <c r="AX8" s="188">
        <v>854</v>
      </c>
      <c r="AY8" s="376" t="s">
        <v>304</v>
      </c>
      <c r="AZ8" s="376"/>
      <c r="BA8" s="187">
        <v>1036</v>
      </c>
      <c r="BB8" s="361">
        <v>591</v>
      </c>
      <c r="BC8" s="361"/>
      <c r="BD8" s="376" t="s">
        <v>304</v>
      </c>
      <c r="BE8" s="376"/>
      <c r="BF8" s="187">
        <v>689</v>
      </c>
    </row>
    <row r="9" spans="1:58" ht="16.5" customHeight="1">
      <c r="A9" s="298"/>
      <c r="B9" s="299"/>
      <c r="C9" s="377">
        <v>90</v>
      </c>
      <c r="D9" s="373"/>
      <c r="E9" s="373"/>
      <c r="F9" s="373"/>
      <c r="G9" s="373">
        <v>79.7</v>
      </c>
      <c r="H9" s="373"/>
      <c r="I9" s="373"/>
      <c r="J9" s="373">
        <v>69.5</v>
      </c>
      <c r="K9" s="373"/>
      <c r="L9" s="373"/>
      <c r="M9" s="373"/>
      <c r="N9" s="374">
        <v>69.4</v>
      </c>
      <c r="O9" s="374"/>
      <c r="P9" s="374"/>
      <c r="Q9" s="374"/>
      <c r="R9" s="374"/>
      <c r="S9" s="373">
        <v>71.5</v>
      </c>
      <c r="T9" s="373"/>
      <c r="U9" s="373"/>
      <c r="V9" s="373">
        <v>71.8</v>
      </c>
      <c r="W9" s="373"/>
      <c r="X9" s="373"/>
      <c r="Y9" s="373"/>
      <c r="Z9" s="373">
        <v>66.4</v>
      </c>
      <c r="AA9" s="373"/>
      <c r="AB9" s="373"/>
      <c r="AC9" s="373"/>
      <c r="AD9" s="373">
        <v>62.1</v>
      </c>
      <c r="AE9" s="373"/>
      <c r="AF9" s="373"/>
      <c r="AG9" s="373">
        <v>73.6</v>
      </c>
      <c r="AH9" s="373"/>
      <c r="AI9" s="373"/>
      <c r="AJ9" s="373"/>
      <c r="AK9" s="373">
        <v>47.8</v>
      </c>
      <c r="AL9" s="373"/>
      <c r="AM9" s="373"/>
      <c r="AN9" s="373"/>
      <c r="AO9" s="374">
        <v>76.9</v>
      </c>
      <c r="AP9" s="374"/>
      <c r="AQ9" s="374"/>
      <c r="AR9" s="374"/>
      <c r="AS9" s="374"/>
      <c r="AT9" s="373">
        <v>90</v>
      </c>
      <c r="AU9" s="373"/>
      <c r="AV9" s="373"/>
      <c r="AW9" s="373"/>
      <c r="AX9" s="373">
        <v>82.4</v>
      </c>
      <c r="AY9" s="373"/>
      <c r="AZ9" s="373"/>
      <c r="BA9" s="373"/>
      <c r="BB9" s="374">
        <v>85.8</v>
      </c>
      <c r="BC9" s="374"/>
      <c r="BD9" s="374"/>
      <c r="BE9" s="374"/>
      <c r="BF9" s="374"/>
    </row>
    <row r="10" spans="1:58" ht="16.5" customHeight="1">
      <c r="A10" s="298" t="s">
        <v>90</v>
      </c>
      <c r="B10" s="299"/>
      <c r="C10" s="185">
        <v>275</v>
      </c>
      <c r="D10" s="186" t="s">
        <v>304</v>
      </c>
      <c r="E10" s="362">
        <v>305</v>
      </c>
      <c r="F10" s="362"/>
      <c r="G10" s="185">
        <v>249</v>
      </c>
      <c r="H10" s="186" t="s">
        <v>304</v>
      </c>
      <c r="I10" s="187">
        <v>318</v>
      </c>
      <c r="J10" s="363">
        <v>2995</v>
      </c>
      <c r="K10" s="363"/>
      <c r="L10" s="186" t="s">
        <v>304</v>
      </c>
      <c r="M10" s="187">
        <v>4439</v>
      </c>
      <c r="N10" s="363">
        <v>739</v>
      </c>
      <c r="O10" s="363"/>
      <c r="P10" s="186" t="s">
        <v>304</v>
      </c>
      <c r="Q10" s="362">
        <v>1034</v>
      </c>
      <c r="R10" s="362"/>
      <c r="S10" s="185">
        <v>474</v>
      </c>
      <c r="T10" s="186" t="s">
        <v>304</v>
      </c>
      <c r="U10" s="187">
        <v>675</v>
      </c>
      <c r="V10" s="363">
        <v>913</v>
      </c>
      <c r="W10" s="363"/>
      <c r="X10" s="186" t="s">
        <v>304</v>
      </c>
      <c r="Y10" s="187">
        <v>1364</v>
      </c>
      <c r="Z10" s="363">
        <v>869</v>
      </c>
      <c r="AA10" s="363"/>
      <c r="AB10" s="186" t="s">
        <v>304</v>
      </c>
      <c r="AC10" s="187">
        <v>1366</v>
      </c>
      <c r="AD10" s="188">
        <v>195</v>
      </c>
      <c r="AE10" s="186" t="s">
        <v>304</v>
      </c>
      <c r="AF10" s="187">
        <v>340</v>
      </c>
      <c r="AG10" s="185">
        <v>6053</v>
      </c>
      <c r="AH10" s="376" t="s">
        <v>304</v>
      </c>
      <c r="AI10" s="376"/>
      <c r="AJ10" s="187">
        <v>8312</v>
      </c>
      <c r="AK10" s="188">
        <v>1034</v>
      </c>
      <c r="AL10" s="376" t="s">
        <v>304</v>
      </c>
      <c r="AM10" s="376"/>
      <c r="AN10" s="187">
        <v>2064</v>
      </c>
      <c r="AO10" s="361">
        <v>2120</v>
      </c>
      <c r="AP10" s="361"/>
      <c r="AQ10" s="376" t="s">
        <v>304</v>
      </c>
      <c r="AR10" s="376"/>
      <c r="AS10" s="187">
        <v>2786</v>
      </c>
      <c r="AT10" s="188">
        <v>1486</v>
      </c>
      <c r="AU10" s="376" t="s">
        <v>304</v>
      </c>
      <c r="AV10" s="376"/>
      <c r="AW10" s="187">
        <v>1738</v>
      </c>
      <c r="AX10" s="188">
        <v>856</v>
      </c>
      <c r="AY10" s="376" t="s">
        <v>304</v>
      </c>
      <c r="AZ10" s="376"/>
      <c r="BA10" s="187">
        <v>1038</v>
      </c>
      <c r="BB10" s="361">
        <v>557</v>
      </c>
      <c r="BC10" s="361"/>
      <c r="BD10" s="376" t="s">
        <v>304</v>
      </c>
      <c r="BE10" s="376"/>
      <c r="BF10" s="187">
        <v>686</v>
      </c>
    </row>
    <row r="11" spans="1:58" ht="16.5" customHeight="1">
      <c r="A11" s="298"/>
      <c r="B11" s="299"/>
      <c r="C11" s="377">
        <v>90.2</v>
      </c>
      <c r="D11" s="373"/>
      <c r="E11" s="373"/>
      <c r="F11" s="373"/>
      <c r="G11" s="373">
        <v>78.3</v>
      </c>
      <c r="H11" s="373"/>
      <c r="I11" s="373"/>
      <c r="J11" s="373">
        <v>67.5</v>
      </c>
      <c r="K11" s="373"/>
      <c r="L11" s="373"/>
      <c r="M11" s="373"/>
      <c r="N11" s="374">
        <v>71.4</v>
      </c>
      <c r="O11" s="374"/>
      <c r="P11" s="374"/>
      <c r="Q11" s="374"/>
      <c r="R11" s="374"/>
      <c r="S11" s="373">
        <v>70.2</v>
      </c>
      <c r="T11" s="373"/>
      <c r="U11" s="373"/>
      <c r="V11" s="373">
        <v>66.9</v>
      </c>
      <c r="W11" s="373"/>
      <c r="X11" s="373"/>
      <c r="Y11" s="373"/>
      <c r="Z11" s="373">
        <v>63.6</v>
      </c>
      <c r="AA11" s="373"/>
      <c r="AB11" s="373"/>
      <c r="AC11" s="373"/>
      <c r="AD11" s="373">
        <v>57.4</v>
      </c>
      <c r="AE11" s="373"/>
      <c r="AF11" s="373"/>
      <c r="AG11" s="373">
        <v>72.8</v>
      </c>
      <c r="AH11" s="373"/>
      <c r="AI11" s="373"/>
      <c r="AJ11" s="373"/>
      <c r="AK11" s="373">
        <v>50</v>
      </c>
      <c r="AL11" s="373"/>
      <c r="AM11" s="373"/>
      <c r="AN11" s="373"/>
      <c r="AO11" s="374">
        <v>76</v>
      </c>
      <c r="AP11" s="374"/>
      <c r="AQ11" s="374"/>
      <c r="AR11" s="374"/>
      <c r="AS11" s="374"/>
      <c r="AT11" s="373">
        <v>85.5</v>
      </c>
      <c r="AU11" s="373"/>
      <c r="AV11" s="373"/>
      <c r="AW11" s="373"/>
      <c r="AX11" s="373">
        <v>82.4</v>
      </c>
      <c r="AY11" s="373"/>
      <c r="AZ11" s="373"/>
      <c r="BA11" s="373"/>
      <c r="BB11" s="374">
        <v>81.1</v>
      </c>
      <c r="BC11" s="374"/>
      <c r="BD11" s="374"/>
      <c r="BE11" s="374"/>
      <c r="BF11" s="374"/>
    </row>
    <row r="12" spans="1:58" ht="16.5" customHeight="1">
      <c r="A12" s="298" t="s">
        <v>91</v>
      </c>
      <c r="B12" s="299"/>
      <c r="C12" s="189">
        <v>265</v>
      </c>
      <c r="D12" s="186" t="s">
        <v>304</v>
      </c>
      <c r="E12" s="362">
        <v>301</v>
      </c>
      <c r="F12" s="362"/>
      <c r="G12" s="185">
        <v>265</v>
      </c>
      <c r="H12" s="186" t="s">
        <v>304</v>
      </c>
      <c r="I12" s="187">
        <v>309</v>
      </c>
      <c r="J12" s="363">
        <v>3065</v>
      </c>
      <c r="K12" s="363"/>
      <c r="L12" s="186" t="s">
        <v>304</v>
      </c>
      <c r="M12" s="187">
        <v>4440</v>
      </c>
      <c r="N12" s="363">
        <v>677</v>
      </c>
      <c r="O12" s="363"/>
      <c r="P12" s="186" t="s">
        <v>304</v>
      </c>
      <c r="Q12" s="362">
        <v>1029</v>
      </c>
      <c r="R12" s="362"/>
      <c r="S12" s="185">
        <v>508</v>
      </c>
      <c r="T12" s="186" t="s">
        <v>304</v>
      </c>
      <c r="U12" s="187">
        <v>683</v>
      </c>
      <c r="V12" s="363">
        <v>967</v>
      </c>
      <c r="W12" s="363"/>
      <c r="X12" s="186" t="s">
        <v>304</v>
      </c>
      <c r="Y12" s="187">
        <v>1369</v>
      </c>
      <c r="Z12" s="363">
        <v>913</v>
      </c>
      <c r="AA12" s="363"/>
      <c r="AB12" s="186" t="s">
        <v>304</v>
      </c>
      <c r="AC12" s="187">
        <v>1359</v>
      </c>
      <c r="AD12" s="188">
        <v>217</v>
      </c>
      <c r="AE12" s="186" t="s">
        <v>304</v>
      </c>
      <c r="AF12" s="187">
        <v>341</v>
      </c>
      <c r="AG12" s="185">
        <v>6368</v>
      </c>
      <c r="AH12" s="376" t="s">
        <v>304</v>
      </c>
      <c r="AI12" s="376"/>
      <c r="AJ12" s="187">
        <v>8314</v>
      </c>
      <c r="AK12" s="188">
        <v>1163</v>
      </c>
      <c r="AL12" s="376" t="s">
        <v>304</v>
      </c>
      <c r="AM12" s="376"/>
      <c r="AN12" s="187">
        <v>2078</v>
      </c>
      <c r="AO12" s="361">
        <v>2290</v>
      </c>
      <c r="AP12" s="361"/>
      <c r="AQ12" s="376" t="s">
        <v>304</v>
      </c>
      <c r="AR12" s="376"/>
      <c r="AS12" s="187">
        <v>2791</v>
      </c>
      <c r="AT12" s="188">
        <v>1493</v>
      </c>
      <c r="AU12" s="376" t="s">
        <v>304</v>
      </c>
      <c r="AV12" s="376"/>
      <c r="AW12" s="187">
        <v>1727</v>
      </c>
      <c r="AX12" s="188">
        <v>872</v>
      </c>
      <c r="AY12" s="376" t="s">
        <v>304</v>
      </c>
      <c r="AZ12" s="376"/>
      <c r="BA12" s="187">
        <v>1035</v>
      </c>
      <c r="BB12" s="361">
        <v>550</v>
      </c>
      <c r="BC12" s="361"/>
      <c r="BD12" s="376" t="s">
        <v>304</v>
      </c>
      <c r="BE12" s="376"/>
      <c r="BF12" s="187">
        <v>683</v>
      </c>
    </row>
    <row r="13" spans="1:58" ht="16.5" customHeight="1">
      <c r="A13" s="298"/>
      <c r="B13" s="299"/>
      <c r="C13" s="377">
        <v>88</v>
      </c>
      <c r="D13" s="373"/>
      <c r="E13" s="373"/>
      <c r="F13" s="373"/>
      <c r="G13" s="373">
        <v>85.8</v>
      </c>
      <c r="H13" s="373"/>
      <c r="I13" s="373"/>
      <c r="J13" s="373">
        <v>69</v>
      </c>
      <c r="K13" s="373"/>
      <c r="L13" s="373"/>
      <c r="M13" s="373"/>
      <c r="N13" s="374">
        <v>65.8</v>
      </c>
      <c r="O13" s="374"/>
      <c r="P13" s="374"/>
      <c r="Q13" s="374"/>
      <c r="R13" s="374"/>
      <c r="S13" s="373">
        <v>74.4</v>
      </c>
      <c r="T13" s="373"/>
      <c r="U13" s="373"/>
      <c r="V13" s="373">
        <v>70.6</v>
      </c>
      <c r="W13" s="373"/>
      <c r="X13" s="373"/>
      <c r="Y13" s="373"/>
      <c r="Z13" s="373">
        <v>67.2</v>
      </c>
      <c r="AA13" s="373"/>
      <c r="AB13" s="373"/>
      <c r="AC13" s="373"/>
      <c r="AD13" s="373">
        <v>57.4</v>
      </c>
      <c r="AE13" s="373"/>
      <c r="AF13" s="373"/>
      <c r="AG13" s="373">
        <v>76.6</v>
      </c>
      <c r="AH13" s="373"/>
      <c r="AI13" s="373"/>
      <c r="AJ13" s="373"/>
      <c r="AK13" s="373">
        <v>56</v>
      </c>
      <c r="AL13" s="373"/>
      <c r="AM13" s="373"/>
      <c r="AN13" s="373"/>
      <c r="AO13" s="374">
        <v>82</v>
      </c>
      <c r="AP13" s="374"/>
      <c r="AQ13" s="374"/>
      <c r="AR13" s="374"/>
      <c r="AS13" s="374"/>
      <c r="AT13" s="373">
        <v>86.5</v>
      </c>
      <c r="AU13" s="373"/>
      <c r="AV13" s="373"/>
      <c r="AW13" s="373"/>
      <c r="AX13" s="373">
        <v>84.3</v>
      </c>
      <c r="AY13" s="373"/>
      <c r="AZ13" s="373"/>
      <c r="BA13" s="373"/>
      <c r="BB13" s="374">
        <v>80.5</v>
      </c>
      <c r="BC13" s="374"/>
      <c r="BD13" s="374"/>
      <c r="BE13" s="374"/>
      <c r="BF13" s="374"/>
    </row>
    <row r="14" spans="1:58" ht="16.5" customHeight="1">
      <c r="A14" s="298" t="s">
        <v>68</v>
      </c>
      <c r="B14" s="298"/>
      <c r="C14" s="189">
        <v>255</v>
      </c>
      <c r="D14" s="186" t="s">
        <v>304</v>
      </c>
      <c r="E14" s="362">
        <v>304</v>
      </c>
      <c r="F14" s="362"/>
      <c r="G14" s="185">
        <v>248</v>
      </c>
      <c r="H14" s="186" t="s">
        <v>304</v>
      </c>
      <c r="I14" s="187">
        <v>314</v>
      </c>
      <c r="J14" s="363">
        <v>3058</v>
      </c>
      <c r="K14" s="363"/>
      <c r="L14" s="186" t="s">
        <v>304</v>
      </c>
      <c r="M14" s="187">
        <v>4469</v>
      </c>
      <c r="N14" s="363">
        <v>679</v>
      </c>
      <c r="O14" s="363"/>
      <c r="P14" s="186" t="s">
        <v>304</v>
      </c>
      <c r="Q14" s="362">
        <v>1030</v>
      </c>
      <c r="R14" s="362"/>
      <c r="S14" s="185">
        <v>507</v>
      </c>
      <c r="T14" s="186" t="s">
        <v>304</v>
      </c>
      <c r="U14" s="187">
        <v>688</v>
      </c>
      <c r="V14" s="363">
        <v>951</v>
      </c>
      <c r="W14" s="363"/>
      <c r="X14" s="186" t="s">
        <v>304</v>
      </c>
      <c r="Y14" s="187">
        <v>1374</v>
      </c>
      <c r="Z14" s="363">
        <v>921</v>
      </c>
      <c r="AA14" s="363"/>
      <c r="AB14" s="186" t="s">
        <v>304</v>
      </c>
      <c r="AC14" s="187">
        <v>1377</v>
      </c>
      <c r="AD14" s="188">
        <v>235</v>
      </c>
      <c r="AE14" s="186" t="s">
        <v>304</v>
      </c>
      <c r="AF14" s="187">
        <v>328</v>
      </c>
      <c r="AG14" s="185">
        <v>5526</v>
      </c>
      <c r="AH14" s="376" t="s">
        <v>304</v>
      </c>
      <c r="AI14" s="376"/>
      <c r="AJ14" s="187">
        <v>8343</v>
      </c>
      <c r="AK14" s="188">
        <v>892</v>
      </c>
      <c r="AL14" s="376" t="s">
        <v>304</v>
      </c>
      <c r="AM14" s="376"/>
      <c r="AN14" s="187">
        <v>2072</v>
      </c>
      <c r="AO14" s="361">
        <v>1971</v>
      </c>
      <c r="AP14" s="361"/>
      <c r="AQ14" s="376" t="s">
        <v>304</v>
      </c>
      <c r="AR14" s="376"/>
      <c r="AS14" s="187">
        <v>2792</v>
      </c>
      <c r="AT14" s="188">
        <v>1345</v>
      </c>
      <c r="AU14" s="376" t="s">
        <v>304</v>
      </c>
      <c r="AV14" s="376"/>
      <c r="AW14" s="187">
        <v>1736</v>
      </c>
      <c r="AX14" s="188">
        <v>785</v>
      </c>
      <c r="AY14" s="376" t="s">
        <v>304</v>
      </c>
      <c r="AZ14" s="376"/>
      <c r="BA14" s="187">
        <v>1048</v>
      </c>
      <c r="BB14" s="361">
        <v>533</v>
      </c>
      <c r="BC14" s="361"/>
      <c r="BD14" s="376" t="s">
        <v>304</v>
      </c>
      <c r="BE14" s="376"/>
      <c r="BF14" s="187">
        <v>695</v>
      </c>
    </row>
    <row r="15" spans="1:58" ht="16.5" customHeight="1">
      <c r="A15" s="298"/>
      <c r="B15" s="298"/>
      <c r="C15" s="377">
        <v>83.8</v>
      </c>
      <c r="D15" s="373"/>
      <c r="E15" s="373"/>
      <c r="F15" s="373"/>
      <c r="G15" s="373">
        <v>79</v>
      </c>
      <c r="H15" s="373"/>
      <c r="I15" s="373"/>
      <c r="J15" s="373">
        <v>68.4</v>
      </c>
      <c r="K15" s="373"/>
      <c r="L15" s="373"/>
      <c r="M15" s="373"/>
      <c r="N15" s="374">
        <v>65.9</v>
      </c>
      <c r="O15" s="374"/>
      <c r="P15" s="374"/>
      <c r="Q15" s="374"/>
      <c r="R15" s="374"/>
      <c r="S15" s="373">
        <v>73.7</v>
      </c>
      <c r="T15" s="373"/>
      <c r="U15" s="373"/>
      <c r="V15" s="373">
        <v>69.2</v>
      </c>
      <c r="W15" s="373"/>
      <c r="X15" s="373"/>
      <c r="Y15" s="373"/>
      <c r="Z15" s="373">
        <v>66.9</v>
      </c>
      <c r="AA15" s="373"/>
      <c r="AB15" s="373"/>
      <c r="AC15" s="373"/>
      <c r="AD15" s="373">
        <v>71.6</v>
      </c>
      <c r="AE15" s="373"/>
      <c r="AF15" s="373"/>
      <c r="AG15" s="373">
        <v>66.2</v>
      </c>
      <c r="AH15" s="373"/>
      <c r="AI15" s="373"/>
      <c r="AJ15" s="373"/>
      <c r="AK15" s="373">
        <v>43.1</v>
      </c>
      <c r="AL15" s="373"/>
      <c r="AM15" s="373"/>
      <c r="AN15" s="373"/>
      <c r="AO15" s="374">
        <v>70.6</v>
      </c>
      <c r="AP15" s="374"/>
      <c r="AQ15" s="374"/>
      <c r="AR15" s="374"/>
      <c r="AS15" s="374"/>
      <c r="AT15" s="373">
        <v>77.5</v>
      </c>
      <c r="AU15" s="373"/>
      <c r="AV15" s="373"/>
      <c r="AW15" s="373"/>
      <c r="AX15" s="373">
        <v>74.9</v>
      </c>
      <c r="AY15" s="373"/>
      <c r="AZ15" s="373"/>
      <c r="BA15" s="373"/>
      <c r="BB15" s="374">
        <v>76.7</v>
      </c>
      <c r="BC15" s="374"/>
      <c r="BD15" s="374"/>
      <c r="BE15" s="374"/>
      <c r="BF15" s="374"/>
    </row>
    <row r="16" spans="1:58" ht="16.5" customHeight="1">
      <c r="A16" s="266" t="s">
        <v>92</v>
      </c>
      <c r="B16" s="300"/>
      <c r="C16" s="190">
        <v>105</v>
      </c>
      <c r="D16" s="191" t="s">
        <v>305</v>
      </c>
      <c r="E16" s="375">
        <v>269</v>
      </c>
      <c r="F16" s="375"/>
      <c r="G16" s="192">
        <v>118</v>
      </c>
      <c r="H16" s="191" t="s">
        <v>305</v>
      </c>
      <c r="I16" s="193">
        <v>296</v>
      </c>
      <c r="J16" s="372">
        <v>1647</v>
      </c>
      <c r="K16" s="372"/>
      <c r="L16" s="191" t="s">
        <v>305</v>
      </c>
      <c r="M16" s="193">
        <v>4147</v>
      </c>
      <c r="N16" s="372">
        <v>358</v>
      </c>
      <c r="O16" s="372"/>
      <c r="P16" s="191" t="s">
        <v>305</v>
      </c>
      <c r="Q16" s="375">
        <v>957</v>
      </c>
      <c r="R16" s="375"/>
      <c r="S16" s="192">
        <v>278</v>
      </c>
      <c r="T16" s="191" t="s">
        <v>305</v>
      </c>
      <c r="U16" s="193">
        <v>639</v>
      </c>
      <c r="V16" s="372">
        <v>495</v>
      </c>
      <c r="W16" s="372"/>
      <c r="X16" s="191" t="s">
        <v>305</v>
      </c>
      <c r="Y16" s="193">
        <v>1276</v>
      </c>
      <c r="Z16" s="372">
        <v>516</v>
      </c>
      <c r="AA16" s="372"/>
      <c r="AB16" s="191" t="s">
        <v>305</v>
      </c>
      <c r="AC16" s="193">
        <v>1275</v>
      </c>
      <c r="AD16" s="194">
        <v>118</v>
      </c>
      <c r="AE16" s="191" t="s">
        <v>305</v>
      </c>
      <c r="AF16" s="193">
        <v>273</v>
      </c>
      <c r="AG16" s="192">
        <v>3735</v>
      </c>
      <c r="AH16" s="369" t="s">
        <v>304</v>
      </c>
      <c r="AI16" s="369"/>
      <c r="AJ16" s="193">
        <v>7619</v>
      </c>
      <c r="AK16" s="194">
        <v>564</v>
      </c>
      <c r="AL16" s="369" t="s">
        <v>304</v>
      </c>
      <c r="AM16" s="369"/>
      <c r="AN16" s="193">
        <v>1869</v>
      </c>
      <c r="AO16" s="370">
        <v>1413</v>
      </c>
      <c r="AP16" s="370"/>
      <c r="AQ16" s="369" t="s">
        <v>304</v>
      </c>
      <c r="AR16" s="369"/>
      <c r="AS16" s="193">
        <v>2560</v>
      </c>
      <c r="AT16" s="194">
        <v>851</v>
      </c>
      <c r="AU16" s="369" t="s">
        <v>304</v>
      </c>
      <c r="AV16" s="369"/>
      <c r="AW16" s="193">
        <v>1596</v>
      </c>
      <c r="AX16" s="194">
        <v>525</v>
      </c>
      <c r="AY16" s="369" t="s">
        <v>304</v>
      </c>
      <c r="AZ16" s="369"/>
      <c r="BA16" s="193">
        <v>957</v>
      </c>
      <c r="BB16" s="370">
        <v>382</v>
      </c>
      <c r="BC16" s="370"/>
      <c r="BD16" s="369" t="s">
        <v>304</v>
      </c>
      <c r="BE16" s="369"/>
      <c r="BF16" s="193">
        <v>637</v>
      </c>
    </row>
    <row r="17" spans="1:58" ht="16.5" customHeight="1">
      <c r="A17" s="266"/>
      <c r="B17" s="300"/>
      <c r="C17" s="371">
        <v>39</v>
      </c>
      <c r="D17" s="366"/>
      <c r="E17" s="366"/>
      <c r="F17" s="366"/>
      <c r="G17" s="366">
        <v>39.9</v>
      </c>
      <c r="H17" s="366"/>
      <c r="I17" s="366"/>
      <c r="J17" s="366">
        <v>39.7</v>
      </c>
      <c r="K17" s="366"/>
      <c r="L17" s="366"/>
      <c r="M17" s="366"/>
      <c r="N17" s="367">
        <v>37.4</v>
      </c>
      <c r="O17" s="367"/>
      <c r="P17" s="367"/>
      <c r="Q17" s="367"/>
      <c r="R17" s="367"/>
      <c r="S17" s="366">
        <v>43.5</v>
      </c>
      <c r="T17" s="366"/>
      <c r="U17" s="366"/>
      <c r="V17" s="366">
        <v>38.8</v>
      </c>
      <c r="W17" s="366"/>
      <c r="X17" s="366"/>
      <c r="Y17" s="366"/>
      <c r="Z17" s="366">
        <v>40.5</v>
      </c>
      <c r="AA17" s="366"/>
      <c r="AB17" s="366"/>
      <c r="AC17" s="366"/>
      <c r="AD17" s="366">
        <v>43.2</v>
      </c>
      <c r="AE17" s="366"/>
      <c r="AF17" s="366"/>
      <c r="AG17" s="366">
        <v>49</v>
      </c>
      <c r="AH17" s="366"/>
      <c r="AI17" s="366"/>
      <c r="AJ17" s="366"/>
      <c r="AK17" s="366">
        <v>30.2</v>
      </c>
      <c r="AL17" s="366"/>
      <c r="AM17" s="366"/>
      <c r="AN17" s="366"/>
      <c r="AO17" s="367">
        <v>55.2</v>
      </c>
      <c r="AP17" s="367"/>
      <c r="AQ17" s="367"/>
      <c r="AR17" s="367"/>
      <c r="AS17" s="367"/>
      <c r="AT17" s="366">
        <v>53.3</v>
      </c>
      <c r="AU17" s="366"/>
      <c r="AV17" s="366"/>
      <c r="AW17" s="366"/>
      <c r="AX17" s="366">
        <v>54.9</v>
      </c>
      <c r="AY17" s="366"/>
      <c r="AZ17" s="366"/>
      <c r="BA17" s="366"/>
      <c r="BB17" s="367">
        <v>60</v>
      </c>
      <c r="BC17" s="367"/>
      <c r="BD17" s="367"/>
      <c r="BE17" s="367"/>
      <c r="BF17" s="367"/>
    </row>
    <row r="18" spans="1:58" ht="6" customHeight="1">
      <c r="A18" s="9"/>
      <c r="B18" s="9"/>
      <c r="C18" s="368"/>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5"/>
      <c r="AF18" s="365"/>
      <c r="AG18" s="364"/>
      <c r="AH18" s="365"/>
      <c r="AI18" s="365"/>
      <c r="AJ18" s="365"/>
      <c r="AK18" s="364"/>
      <c r="AL18" s="365"/>
      <c r="AM18" s="365"/>
      <c r="AN18" s="365"/>
      <c r="AO18" s="364"/>
      <c r="AP18" s="365"/>
      <c r="AQ18" s="365"/>
      <c r="AR18" s="365"/>
      <c r="AS18" s="365"/>
      <c r="AT18" s="364"/>
      <c r="AU18" s="365"/>
      <c r="AV18" s="365"/>
      <c r="AW18" s="365"/>
      <c r="AX18" s="364"/>
      <c r="AY18" s="365"/>
      <c r="AZ18" s="365"/>
      <c r="BA18" s="365"/>
      <c r="BB18" s="364"/>
      <c r="BC18" s="365"/>
      <c r="BD18" s="365"/>
      <c r="BE18" s="365"/>
      <c r="BF18" s="365"/>
    </row>
    <row r="19" spans="1:59" ht="16.5" customHeight="1">
      <c r="A19" s="48" t="s">
        <v>180</v>
      </c>
      <c r="B19" s="149" t="s">
        <v>181</v>
      </c>
      <c r="C19" s="189">
        <v>1</v>
      </c>
      <c r="D19" s="186" t="s">
        <v>305</v>
      </c>
      <c r="E19" s="362">
        <v>16</v>
      </c>
      <c r="F19" s="362"/>
      <c r="G19" s="185">
        <v>3</v>
      </c>
      <c r="H19" s="186" t="s">
        <v>305</v>
      </c>
      <c r="I19" s="187">
        <v>19</v>
      </c>
      <c r="J19" s="363">
        <v>65</v>
      </c>
      <c r="K19" s="363"/>
      <c r="L19" s="186" t="s">
        <v>305</v>
      </c>
      <c r="M19" s="187">
        <v>260</v>
      </c>
      <c r="N19" s="363">
        <v>19</v>
      </c>
      <c r="O19" s="363"/>
      <c r="P19" s="186" t="s">
        <v>305</v>
      </c>
      <c r="Q19" s="362">
        <v>60</v>
      </c>
      <c r="R19" s="362"/>
      <c r="S19" s="185">
        <v>10</v>
      </c>
      <c r="T19" s="186" t="s">
        <v>305</v>
      </c>
      <c r="U19" s="187">
        <v>40</v>
      </c>
      <c r="V19" s="363">
        <v>17</v>
      </c>
      <c r="W19" s="363"/>
      <c r="X19" s="186" t="s">
        <v>305</v>
      </c>
      <c r="Y19" s="187">
        <v>80</v>
      </c>
      <c r="Z19" s="363">
        <v>19</v>
      </c>
      <c r="AA19" s="363"/>
      <c r="AB19" s="186" t="s">
        <v>305</v>
      </c>
      <c r="AC19" s="187">
        <v>80</v>
      </c>
      <c r="AD19" s="188">
        <v>0</v>
      </c>
      <c r="AE19" s="186" t="s">
        <v>305</v>
      </c>
      <c r="AF19" s="187">
        <v>20</v>
      </c>
      <c r="AG19" s="185">
        <v>150</v>
      </c>
      <c r="AH19" s="186"/>
      <c r="AI19" s="186" t="s">
        <v>305</v>
      </c>
      <c r="AJ19" s="187">
        <v>480</v>
      </c>
      <c r="AK19" s="188">
        <v>13</v>
      </c>
      <c r="AL19" s="186"/>
      <c r="AM19" s="186" t="s">
        <v>305</v>
      </c>
      <c r="AN19" s="187">
        <v>120</v>
      </c>
      <c r="AO19" s="361">
        <v>63</v>
      </c>
      <c r="AP19" s="361"/>
      <c r="AQ19" s="186"/>
      <c r="AR19" s="186" t="s">
        <v>305</v>
      </c>
      <c r="AS19" s="187">
        <v>160</v>
      </c>
      <c r="AT19" s="188">
        <v>37</v>
      </c>
      <c r="AU19" s="186"/>
      <c r="AV19" s="186" t="s">
        <v>305</v>
      </c>
      <c r="AW19" s="187">
        <v>100</v>
      </c>
      <c r="AX19" s="188">
        <v>22</v>
      </c>
      <c r="AY19" s="186"/>
      <c r="AZ19" s="186" t="s">
        <v>305</v>
      </c>
      <c r="BA19" s="187">
        <v>60</v>
      </c>
      <c r="BB19" s="361">
        <v>15</v>
      </c>
      <c r="BC19" s="361"/>
      <c r="BD19" s="186"/>
      <c r="BE19" s="186" t="s">
        <v>305</v>
      </c>
      <c r="BF19" s="187">
        <v>40</v>
      </c>
      <c r="BG19" s="195"/>
    </row>
    <row r="20" spans="1:58" ht="16.5" customHeight="1">
      <c r="A20" s="48"/>
      <c r="B20" s="149" t="s">
        <v>306</v>
      </c>
      <c r="C20" s="189">
        <v>0</v>
      </c>
      <c r="D20" s="186" t="s">
        <v>305</v>
      </c>
      <c r="E20" s="362">
        <v>14</v>
      </c>
      <c r="F20" s="362"/>
      <c r="G20" s="185">
        <v>0</v>
      </c>
      <c r="H20" s="186" t="s">
        <v>305</v>
      </c>
      <c r="I20" s="187">
        <v>15</v>
      </c>
      <c r="J20" s="363">
        <v>12</v>
      </c>
      <c r="K20" s="363"/>
      <c r="L20" s="186" t="s">
        <v>305</v>
      </c>
      <c r="M20" s="187">
        <v>182</v>
      </c>
      <c r="N20" s="363">
        <v>3</v>
      </c>
      <c r="O20" s="363"/>
      <c r="P20" s="186" t="s">
        <v>305</v>
      </c>
      <c r="Q20" s="362">
        <v>42</v>
      </c>
      <c r="R20" s="362"/>
      <c r="S20" s="185">
        <v>1</v>
      </c>
      <c r="T20" s="186" t="s">
        <v>305</v>
      </c>
      <c r="U20" s="187">
        <v>28</v>
      </c>
      <c r="V20" s="363">
        <v>0</v>
      </c>
      <c r="W20" s="363"/>
      <c r="X20" s="186" t="s">
        <v>305</v>
      </c>
      <c r="Y20" s="187">
        <v>56</v>
      </c>
      <c r="Z20" s="363">
        <v>8</v>
      </c>
      <c r="AA20" s="363"/>
      <c r="AB20" s="186" t="s">
        <v>305</v>
      </c>
      <c r="AC20" s="187">
        <v>56</v>
      </c>
      <c r="AD20" s="188">
        <v>0</v>
      </c>
      <c r="AE20" s="186" t="s">
        <v>305</v>
      </c>
      <c r="AF20" s="187">
        <v>14</v>
      </c>
      <c r="AG20" s="185">
        <v>79</v>
      </c>
      <c r="AH20" s="186"/>
      <c r="AI20" s="186" t="s">
        <v>305</v>
      </c>
      <c r="AJ20" s="187">
        <v>336</v>
      </c>
      <c r="AK20" s="188">
        <v>10</v>
      </c>
      <c r="AL20" s="186"/>
      <c r="AM20" s="186" t="s">
        <v>305</v>
      </c>
      <c r="AN20" s="187">
        <v>84</v>
      </c>
      <c r="AO20" s="361">
        <v>34</v>
      </c>
      <c r="AP20" s="361"/>
      <c r="AQ20" s="186"/>
      <c r="AR20" s="186" t="s">
        <v>305</v>
      </c>
      <c r="AS20" s="187">
        <v>112</v>
      </c>
      <c r="AT20" s="188">
        <v>21</v>
      </c>
      <c r="AU20" s="186"/>
      <c r="AV20" s="186" t="s">
        <v>305</v>
      </c>
      <c r="AW20" s="187">
        <v>70</v>
      </c>
      <c r="AX20" s="188">
        <v>8</v>
      </c>
      <c r="AY20" s="186"/>
      <c r="AZ20" s="186" t="s">
        <v>305</v>
      </c>
      <c r="BA20" s="187">
        <v>42</v>
      </c>
      <c r="BB20" s="361">
        <v>6</v>
      </c>
      <c r="BC20" s="361"/>
      <c r="BD20" s="186"/>
      <c r="BE20" s="186" t="s">
        <v>305</v>
      </c>
      <c r="BF20" s="187">
        <v>28</v>
      </c>
    </row>
    <row r="21" spans="1:58" ht="16.5" customHeight="1">
      <c r="A21" s="48"/>
      <c r="B21" s="149" t="s">
        <v>220</v>
      </c>
      <c r="C21" s="189">
        <v>5</v>
      </c>
      <c r="D21" s="186" t="s">
        <v>305</v>
      </c>
      <c r="E21" s="362">
        <v>24</v>
      </c>
      <c r="F21" s="362"/>
      <c r="G21" s="185">
        <v>5</v>
      </c>
      <c r="H21" s="186" t="s">
        <v>305</v>
      </c>
      <c r="I21" s="187">
        <v>25</v>
      </c>
      <c r="J21" s="363">
        <v>71</v>
      </c>
      <c r="K21" s="363"/>
      <c r="L21" s="186" t="s">
        <v>305</v>
      </c>
      <c r="M21" s="187">
        <v>377</v>
      </c>
      <c r="N21" s="363">
        <v>10</v>
      </c>
      <c r="O21" s="363"/>
      <c r="P21" s="186" t="s">
        <v>305</v>
      </c>
      <c r="Q21" s="362">
        <v>87</v>
      </c>
      <c r="R21" s="362"/>
      <c r="S21" s="185">
        <v>9</v>
      </c>
      <c r="T21" s="186" t="s">
        <v>305</v>
      </c>
      <c r="U21" s="187">
        <v>58</v>
      </c>
      <c r="V21" s="363">
        <v>20</v>
      </c>
      <c r="W21" s="363"/>
      <c r="X21" s="186" t="s">
        <v>305</v>
      </c>
      <c r="Y21" s="187">
        <v>116</v>
      </c>
      <c r="Z21" s="363">
        <v>32</v>
      </c>
      <c r="AA21" s="363"/>
      <c r="AB21" s="186" t="s">
        <v>305</v>
      </c>
      <c r="AC21" s="187">
        <v>116</v>
      </c>
      <c r="AD21" s="188">
        <v>3</v>
      </c>
      <c r="AE21" s="186" t="s">
        <v>305</v>
      </c>
      <c r="AF21" s="187">
        <v>29</v>
      </c>
      <c r="AG21" s="185">
        <v>214</v>
      </c>
      <c r="AH21" s="186"/>
      <c r="AI21" s="186" t="s">
        <v>305</v>
      </c>
      <c r="AJ21" s="187">
        <v>696</v>
      </c>
      <c r="AK21" s="188">
        <v>33</v>
      </c>
      <c r="AL21" s="186"/>
      <c r="AM21" s="186" t="s">
        <v>305</v>
      </c>
      <c r="AN21" s="187">
        <v>174</v>
      </c>
      <c r="AO21" s="361">
        <v>71</v>
      </c>
      <c r="AP21" s="361"/>
      <c r="AQ21" s="186"/>
      <c r="AR21" s="186" t="s">
        <v>305</v>
      </c>
      <c r="AS21" s="187">
        <v>232</v>
      </c>
      <c r="AT21" s="188">
        <v>52</v>
      </c>
      <c r="AU21" s="186"/>
      <c r="AV21" s="186" t="s">
        <v>305</v>
      </c>
      <c r="AW21" s="187">
        <v>145</v>
      </c>
      <c r="AX21" s="188">
        <v>40</v>
      </c>
      <c r="AY21" s="186"/>
      <c r="AZ21" s="186" t="s">
        <v>305</v>
      </c>
      <c r="BA21" s="187">
        <v>87</v>
      </c>
      <c r="BB21" s="361">
        <v>18</v>
      </c>
      <c r="BC21" s="361"/>
      <c r="BD21" s="186"/>
      <c r="BE21" s="186" t="s">
        <v>305</v>
      </c>
      <c r="BF21" s="187">
        <v>58</v>
      </c>
    </row>
    <row r="22" spans="1:58" ht="16.5" customHeight="1">
      <c r="A22" s="48"/>
      <c r="B22" s="149" t="s">
        <v>184</v>
      </c>
      <c r="C22" s="189">
        <v>4</v>
      </c>
      <c r="D22" s="186" t="s">
        <v>305</v>
      </c>
      <c r="E22" s="362">
        <v>28</v>
      </c>
      <c r="F22" s="362"/>
      <c r="G22" s="185">
        <v>0</v>
      </c>
      <c r="H22" s="186" t="s">
        <v>305</v>
      </c>
      <c r="I22" s="187">
        <v>27</v>
      </c>
      <c r="J22" s="363">
        <v>60</v>
      </c>
      <c r="K22" s="363"/>
      <c r="L22" s="186" t="s">
        <v>305</v>
      </c>
      <c r="M22" s="187">
        <v>390</v>
      </c>
      <c r="N22" s="363">
        <v>11</v>
      </c>
      <c r="O22" s="363"/>
      <c r="P22" s="186" t="s">
        <v>305</v>
      </c>
      <c r="Q22" s="362">
        <v>90</v>
      </c>
      <c r="R22" s="362"/>
      <c r="S22" s="185">
        <v>6</v>
      </c>
      <c r="T22" s="186" t="s">
        <v>305</v>
      </c>
      <c r="U22" s="187">
        <v>60</v>
      </c>
      <c r="V22" s="363">
        <v>21</v>
      </c>
      <c r="W22" s="363"/>
      <c r="X22" s="186" t="s">
        <v>305</v>
      </c>
      <c r="Y22" s="187">
        <v>120</v>
      </c>
      <c r="Z22" s="363">
        <v>22</v>
      </c>
      <c r="AA22" s="363"/>
      <c r="AB22" s="186" t="s">
        <v>305</v>
      </c>
      <c r="AC22" s="187">
        <v>120</v>
      </c>
      <c r="AD22" s="188">
        <v>10</v>
      </c>
      <c r="AE22" s="186" t="s">
        <v>305</v>
      </c>
      <c r="AF22" s="187">
        <v>30</v>
      </c>
      <c r="AG22" s="185">
        <v>292</v>
      </c>
      <c r="AH22" s="186"/>
      <c r="AI22" s="186" t="s">
        <v>305</v>
      </c>
      <c r="AJ22" s="187">
        <v>714</v>
      </c>
      <c r="AK22" s="188">
        <v>46</v>
      </c>
      <c r="AL22" s="186"/>
      <c r="AM22" s="186" t="s">
        <v>305</v>
      </c>
      <c r="AN22" s="187">
        <v>176</v>
      </c>
      <c r="AO22" s="361">
        <v>96</v>
      </c>
      <c r="AP22" s="361"/>
      <c r="AQ22" s="186"/>
      <c r="AR22" s="186" t="s">
        <v>305</v>
      </c>
      <c r="AS22" s="187">
        <v>240</v>
      </c>
      <c r="AT22" s="188">
        <v>64</v>
      </c>
      <c r="AU22" s="186"/>
      <c r="AV22" s="186" t="s">
        <v>305</v>
      </c>
      <c r="AW22" s="187">
        <v>149</v>
      </c>
      <c r="AX22" s="188">
        <v>43</v>
      </c>
      <c r="AY22" s="186"/>
      <c r="AZ22" s="186" t="s">
        <v>305</v>
      </c>
      <c r="BA22" s="187">
        <v>89</v>
      </c>
      <c r="BB22" s="361">
        <v>43</v>
      </c>
      <c r="BC22" s="361"/>
      <c r="BD22" s="186"/>
      <c r="BE22" s="186" t="s">
        <v>305</v>
      </c>
      <c r="BF22" s="187">
        <v>60</v>
      </c>
    </row>
    <row r="23" spans="1:58" ht="16.5" customHeight="1">
      <c r="A23" s="48"/>
      <c r="B23" s="149" t="s">
        <v>185</v>
      </c>
      <c r="C23" s="189">
        <v>7</v>
      </c>
      <c r="D23" s="186" t="s">
        <v>305</v>
      </c>
      <c r="E23" s="362">
        <v>25</v>
      </c>
      <c r="F23" s="362"/>
      <c r="G23" s="185">
        <v>10</v>
      </c>
      <c r="H23" s="186" t="s">
        <v>305</v>
      </c>
      <c r="I23" s="187">
        <v>29</v>
      </c>
      <c r="J23" s="363">
        <v>75</v>
      </c>
      <c r="K23" s="363"/>
      <c r="L23" s="186" t="s">
        <v>305</v>
      </c>
      <c r="M23" s="187">
        <v>390</v>
      </c>
      <c r="N23" s="363">
        <v>14</v>
      </c>
      <c r="O23" s="363"/>
      <c r="P23" s="186" t="s">
        <v>305</v>
      </c>
      <c r="Q23" s="362">
        <v>90</v>
      </c>
      <c r="R23" s="362"/>
      <c r="S23" s="185">
        <v>16</v>
      </c>
      <c r="T23" s="186" t="s">
        <v>305</v>
      </c>
      <c r="U23" s="187">
        <v>60</v>
      </c>
      <c r="V23" s="363">
        <v>26</v>
      </c>
      <c r="W23" s="363"/>
      <c r="X23" s="186" t="s">
        <v>305</v>
      </c>
      <c r="Y23" s="187">
        <v>120</v>
      </c>
      <c r="Z23" s="363">
        <v>19</v>
      </c>
      <c r="AA23" s="363"/>
      <c r="AB23" s="186" t="s">
        <v>305</v>
      </c>
      <c r="AC23" s="187">
        <v>120</v>
      </c>
      <c r="AD23" s="188">
        <v>4</v>
      </c>
      <c r="AE23" s="186" t="s">
        <v>305</v>
      </c>
      <c r="AF23" s="187">
        <v>30</v>
      </c>
      <c r="AG23" s="185">
        <v>278</v>
      </c>
      <c r="AH23" s="186"/>
      <c r="AI23" s="186" t="s">
        <v>305</v>
      </c>
      <c r="AJ23" s="187">
        <v>720</v>
      </c>
      <c r="AK23" s="188">
        <v>42</v>
      </c>
      <c r="AL23" s="186"/>
      <c r="AM23" s="186" t="s">
        <v>305</v>
      </c>
      <c r="AN23" s="187">
        <v>180</v>
      </c>
      <c r="AO23" s="361">
        <v>130</v>
      </c>
      <c r="AP23" s="361"/>
      <c r="AQ23" s="186"/>
      <c r="AR23" s="186" t="s">
        <v>305</v>
      </c>
      <c r="AS23" s="187">
        <v>240</v>
      </c>
      <c r="AT23" s="188">
        <v>56</v>
      </c>
      <c r="AU23" s="186"/>
      <c r="AV23" s="186" t="s">
        <v>305</v>
      </c>
      <c r="AW23" s="187">
        <v>150</v>
      </c>
      <c r="AX23" s="188">
        <v>25</v>
      </c>
      <c r="AY23" s="186"/>
      <c r="AZ23" s="186" t="s">
        <v>305</v>
      </c>
      <c r="BA23" s="187">
        <v>90</v>
      </c>
      <c r="BB23" s="361">
        <v>25</v>
      </c>
      <c r="BC23" s="361"/>
      <c r="BD23" s="186"/>
      <c r="BE23" s="186" t="s">
        <v>305</v>
      </c>
      <c r="BF23" s="187">
        <v>60</v>
      </c>
    </row>
    <row r="24" spans="1:58" ht="16.5" customHeight="1">
      <c r="A24" s="48"/>
      <c r="B24" s="149" t="s">
        <v>186</v>
      </c>
      <c r="C24" s="189">
        <v>5</v>
      </c>
      <c r="D24" s="186" t="s">
        <v>305</v>
      </c>
      <c r="E24" s="362">
        <v>27</v>
      </c>
      <c r="F24" s="362"/>
      <c r="G24" s="185">
        <v>13</v>
      </c>
      <c r="H24" s="186" t="s">
        <v>305</v>
      </c>
      <c r="I24" s="187">
        <v>27</v>
      </c>
      <c r="J24" s="363">
        <v>147</v>
      </c>
      <c r="K24" s="363"/>
      <c r="L24" s="186" t="s">
        <v>305</v>
      </c>
      <c r="M24" s="187">
        <v>377</v>
      </c>
      <c r="N24" s="363">
        <v>28</v>
      </c>
      <c r="O24" s="363"/>
      <c r="P24" s="186" t="s">
        <v>305</v>
      </c>
      <c r="Q24" s="362">
        <v>87</v>
      </c>
      <c r="R24" s="362"/>
      <c r="S24" s="185">
        <v>21</v>
      </c>
      <c r="T24" s="186" t="s">
        <v>305</v>
      </c>
      <c r="U24" s="187">
        <v>58</v>
      </c>
      <c r="V24" s="363">
        <v>52</v>
      </c>
      <c r="W24" s="363"/>
      <c r="X24" s="186" t="s">
        <v>305</v>
      </c>
      <c r="Y24" s="187">
        <v>116</v>
      </c>
      <c r="Z24" s="363">
        <v>46</v>
      </c>
      <c r="AA24" s="363"/>
      <c r="AB24" s="186" t="s">
        <v>305</v>
      </c>
      <c r="AC24" s="187">
        <v>116</v>
      </c>
      <c r="AD24" s="188">
        <v>20</v>
      </c>
      <c r="AE24" s="186" t="s">
        <v>305</v>
      </c>
      <c r="AF24" s="187">
        <v>28</v>
      </c>
      <c r="AG24" s="185">
        <v>352</v>
      </c>
      <c r="AH24" s="186"/>
      <c r="AI24" s="186" t="s">
        <v>305</v>
      </c>
      <c r="AJ24" s="187">
        <v>694</v>
      </c>
      <c r="AK24" s="188">
        <v>65</v>
      </c>
      <c r="AL24" s="186"/>
      <c r="AM24" s="186" t="s">
        <v>305</v>
      </c>
      <c r="AN24" s="187">
        <v>172</v>
      </c>
      <c r="AO24" s="361">
        <v>137</v>
      </c>
      <c r="AP24" s="361"/>
      <c r="AQ24" s="186"/>
      <c r="AR24" s="186" t="s">
        <v>305</v>
      </c>
      <c r="AS24" s="187">
        <v>232</v>
      </c>
      <c r="AT24" s="188">
        <v>71</v>
      </c>
      <c r="AU24" s="186"/>
      <c r="AV24" s="186" t="s">
        <v>305</v>
      </c>
      <c r="AW24" s="187">
        <v>145</v>
      </c>
      <c r="AX24" s="188">
        <v>47</v>
      </c>
      <c r="AY24" s="186"/>
      <c r="AZ24" s="186" t="s">
        <v>305</v>
      </c>
      <c r="BA24" s="187">
        <v>87</v>
      </c>
      <c r="BB24" s="361">
        <v>32</v>
      </c>
      <c r="BC24" s="361"/>
      <c r="BD24" s="186"/>
      <c r="BE24" s="186" t="s">
        <v>305</v>
      </c>
      <c r="BF24" s="187">
        <v>58</v>
      </c>
    </row>
    <row r="25" spans="1:58" ht="16.5" customHeight="1">
      <c r="A25" s="48"/>
      <c r="B25" s="149" t="s">
        <v>251</v>
      </c>
      <c r="C25" s="189">
        <v>17</v>
      </c>
      <c r="D25" s="186" t="s">
        <v>305</v>
      </c>
      <c r="E25" s="362">
        <v>26</v>
      </c>
      <c r="F25" s="362"/>
      <c r="G25" s="185">
        <v>10</v>
      </c>
      <c r="H25" s="186" t="s">
        <v>305</v>
      </c>
      <c r="I25" s="187">
        <v>24</v>
      </c>
      <c r="J25" s="363">
        <v>209</v>
      </c>
      <c r="K25" s="363"/>
      <c r="L25" s="186" t="s">
        <v>305</v>
      </c>
      <c r="M25" s="187">
        <v>362</v>
      </c>
      <c r="N25" s="363">
        <v>52</v>
      </c>
      <c r="O25" s="363"/>
      <c r="P25" s="186" t="s">
        <v>305</v>
      </c>
      <c r="Q25" s="362">
        <v>84</v>
      </c>
      <c r="R25" s="362"/>
      <c r="S25" s="185">
        <v>33</v>
      </c>
      <c r="T25" s="186" t="s">
        <v>305</v>
      </c>
      <c r="U25" s="187">
        <v>56</v>
      </c>
      <c r="V25" s="363">
        <v>62</v>
      </c>
      <c r="W25" s="363"/>
      <c r="X25" s="186" t="s">
        <v>305</v>
      </c>
      <c r="Y25" s="187">
        <v>111</v>
      </c>
      <c r="Z25" s="363">
        <v>62</v>
      </c>
      <c r="AA25" s="363"/>
      <c r="AB25" s="186" t="s">
        <v>305</v>
      </c>
      <c r="AC25" s="187">
        <v>111</v>
      </c>
      <c r="AD25" s="188">
        <v>8</v>
      </c>
      <c r="AE25" s="186" t="s">
        <v>305</v>
      </c>
      <c r="AF25" s="187">
        <v>27</v>
      </c>
      <c r="AG25" s="185">
        <v>369</v>
      </c>
      <c r="AH25" s="186"/>
      <c r="AI25" s="186" t="s">
        <v>305</v>
      </c>
      <c r="AJ25" s="187">
        <v>659</v>
      </c>
      <c r="AK25" s="188">
        <v>51</v>
      </c>
      <c r="AL25" s="186"/>
      <c r="AM25" s="186" t="s">
        <v>305</v>
      </c>
      <c r="AN25" s="187">
        <v>162</v>
      </c>
      <c r="AO25" s="361">
        <v>142</v>
      </c>
      <c r="AP25" s="361"/>
      <c r="AQ25" s="186"/>
      <c r="AR25" s="186" t="s">
        <v>305</v>
      </c>
      <c r="AS25" s="187">
        <v>224</v>
      </c>
      <c r="AT25" s="188">
        <v>85</v>
      </c>
      <c r="AU25" s="186"/>
      <c r="AV25" s="186" t="s">
        <v>305</v>
      </c>
      <c r="AW25" s="187">
        <v>136</v>
      </c>
      <c r="AX25" s="188">
        <v>57</v>
      </c>
      <c r="AY25" s="186"/>
      <c r="AZ25" s="186" t="s">
        <v>305</v>
      </c>
      <c r="BA25" s="187">
        <v>82</v>
      </c>
      <c r="BB25" s="361">
        <v>34</v>
      </c>
      <c r="BC25" s="361"/>
      <c r="BD25" s="186"/>
      <c r="BE25" s="186" t="s">
        <v>305</v>
      </c>
      <c r="BF25" s="187">
        <v>55</v>
      </c>
    </row>
    <row r="26" spans="1:58" ht="16.5" customHeight="1">
      <c r="A26" s="48"/>
      <c r="B26" s="149" t="s">
        <v>222</v>
      </c>
      <c r="C26" s="189">
        <v>22</v>
      </c>
      <c r="D26" s="186" t="s">
        <v>305</v>
      </c>
      <c r="E26" s="362">
        <v>29</v>
      </c>
      <c r="F26" s="362"/>
      <c r="G26" s="185">
        <v>20</v>
      </c>
      <c r="H26" s="186" t="s">
        <v>305</v>
      </c>
      <c r="I26" s="187">
        <v>29</v>
      </c>
      <c r="J26" s="363">
        <v>249</v>
      </c>
      <c r="K26" s="363"/>
      <c r="L26" s="186" t="s">
        <v>305</v>
      </c>
      <c r="M26" s="187">
        <v>377</v>
      </c>
      <c r="N26" s="363">
        <v>60</v>
      </c>
      <c r="O26" s="363"/>
      <c r="P26" s="186" t="s">
        <v>305</v>
      </c>
      <c r="Q26" s="362">
        <v>87</v>
      </c>
      <c r="R26" s="362"/>
      <c r="S26" s="185">
        <v>37</v>
      </c>
      <c r="T26" s="186" t="s">
        <v>305</v>
      </c>
      <c r="U26" s="187">
        <v>58</v>
      </c>
      <c r="V26" s="363">
        <v>80</v>
      </c>
      <c r="W26" s="363"/>
      <c r="X26" s="186" t="s">
        <v>305</v>
      </c>
      <c r="Y26" s="187">
        <v>116</v>
      </c>
      <c r="Z26" s="363">
        <v>72</v>
      </c>
      <c r="AA26" s="363"/>
      <c r="AB26" s="186" t="s">
        <v>305</v>
      </c>
      <c r="AC26" s="187">
        <v>116</v>
      </c>
      <c r="AD26" s="188">
        <v>20</v>
      </c>
      <c r="AE26" s="186" t="s">
        <v>305</v>
      </c>
      <c r="AF26" s="187">
        <v>26</v>
      </c>
      <c r="AG26" s="185">
        <v>411</v>
      </c>
      <c r="AH26" s="186"/>
      <c r="AI26" s="186" t="s">
        <v>305</v>
      </c>
      <c r="AJ26" s="187">
        <v>696</v>
      </c>
      <c r="AK26" s="188">
        <v>50</v>
      </c>
      <c r="AL26" s="186"/>
      <c r="AM26" s="186" t="s">
        <v>305</v>
      </c>
      <c r="AN26" s="187">
        <v>174</v>
      </c>
      <c r="AO26" s="361">
        <v>155</v>
      </c>
      <c r="AP26" s="361"/>
      <c r="AQ26" s="186"/>
      <c r="AR26" s="186" t="s">
        <v>305</v>
      </c>
      <c r="AS26" s="187">
        <v>232</v>
      </c>
      <c r="AT26" s="188">
        <v>105</v>
      </c>
      <c r="AU26" s="186"/>
      <c r="AV26" s="186" t="s">
        <v>305</v>
      </c>
      <c r="AW26" s="187">
        <v>145</v>
      </c>
      <c r="AX26" s="188">
        <v>57</v>
      </c>
      <c r="AY26" s="186"/>
      <c r="AZ26" s="186" t="s">
        <v>305</v>
      </c>
      <c r="BA26" s="187">
        <v>87</v>
      </c>
      <c r="BB26" s="361">
        <v>44</v>
      </c>
      <c r="BC26" s="361"/>
      <c r="BD26" s="186"/>
      <c r="BE26" s="186" t="s">
        <v>305</v>
      </c>
      <c r="BF26" s="187">
        <v>58</v>
      </c>
    </row>
    <row r="27" spans="1:58" ht="16.5" customHeight="1">
      <c r="A27" s="48"/>
      <c r="B27" s="149" t="s">
        <v>223</v>
      </c>
      <c r="C27" s="189">
        <v>9</v>
      </c>
      <c r="D27" s="186" t="s">
        <v>305</v>
      </c>
      <c r="E27" s="362">
        <v>17</v>
      </c>
      <c r="F27" s="362"/>
      <c r="G27" s="185">
        <v>17</v>
      </c>
      <c r="H27" s="186" t="s">
        <v>305</v>
      </c>
      <c r="I27" s="187">
        <v>24</v>
      </c>
      <c r="J27" s="363">
        <v>148</v>
      </c>
      <c r="K27" s="363"/>
      <c r="L27" s="186" t="s">
        <v>305</v>
      </c>
      <c r="M27" s="187">
        <v>351</v>
      </c>
      <c r="N27" s="363">
        <v>36</v>
      </c>
      <c r="O27" s="363"/>
      <c r="P27" s="186" t="s">
        <v>305</v>
      </c>
      <c r="Q27" s="362">
        <v>81</v>
      </c>
      <c r="R27" s="362"/>
      <c r="S27" s="185">
        <v>29</v>
      </c>
      <c r="T27" s="186" t="s">
        <v>305</v>
      </c>
      <c r="U27" s="187">
        <v>54</v>
      </c>
      <c r="V27" s="363">
        <v>36</v>
      </c>
      <c r="W27" s="363"/>
      <c r="X27" s="186" t="s">
        <v>305</v>
      </c>
      <c r="Y27" s="187">
        <v>108</v>
      </c>
      <c r="Z27" s="363">
        <v>47</v>
      </c>
      <c r="AA27" s="363"/>
      <c r="AB27" s="186" t="s">
        <v>305</v>
      </c>
      <c r="AC27" s="187">
        <v>108</v>
      </c>
      <c r="AD27" s="188">
        <v>0</v>
      </c>
      <c r="AE27" s="186" t="s">
        <v>305</v>
      </c>
      <c r="AF27" s="187">
        <v>0</v>
      </c>
      <c r="AG27" s="185">
        <v>351</v>
      </c>
      <c r="AH27" s="186"/>
      <c r="AI27" s="186" t="s">
        <v>305</v>
      </c>
      <c r="AJ27" s="187">
        <v>648</v>
      </c>
      <c r="AK27" s="188">
        <v>58</v>
      </c>
      <c r="AL27" s="186"/>
      <c r="AM27" s="186" t="s">
        <v>305</v>
      </c>
      <c r="AN27" s="187">
        <v>162</v>
      </c>
      <c r="AO27" s="361">
        <v>140</v>
      </c>
      <c r="AP27" s="361"/>
      <c r="AQ27" s="186"/>
      <c r="AR27" s="186" t="s">
        <v>305</v>
      </c>
      <c r="AS27" s="187">
        <v>216</v>
      </c>
      <c r="AT27" s="188">
        <v>72</v>
      </c>
      <c r="AU27" s="186"/>
      <c r="AV27" s="186" t="s">
        <v>305</v>
      </c>
      <c r="AW27" s="187">
        <v>135</v>
      </c>
      <c r="AX27" s="188">
        <v>40</v>
      </c>
      <c r="AY27" s="186"/>
      <c r="AZ27" s="186" t="s">
        <v>305</v>
      </c>
      <c r="BA27" s="187">
        <v>81</v>
      </c>
      <c r="BB27" s="361">
        <v>41</v>
      </c>
      <c r="BC27" s="361"/>
      <c r="BD27" s="186"/>
      <c r="BE27" s="186" t="s">
        <v>305</v>
      </c>
      <c r="BF27" s="187">
        <v>54</v>
      </c>
    </row>
    <row r="28" spans="1:58" ht="16.5" customHeight="1">
      <c r="A28" s="48" t="s">
        <v>190</v>
      </c>
      <c r="B28" s="149" t="s">
        <v>307</v>
      </c>
      <c r="C28" s="189">
        <v>8</v>
      </c>
      <c r="D28" s="186" t="s">
        <v>305</v>
      </c>
      <c r="E28" s="362">
        <v>19</v>
      </c>
      <c r="F28" s="362"/>
      <c r="G28" s="185">
        <v>8</v>
      </c>
      <c r="H28" s="186" t="s">
        <v>305</v>
      </c>
      <c r="I28" s="187">
        <v>24</v>
      </c>
      <c r="J28" s="363">
        <v>187</v>
      </c>
      <c r="K28" s="363"/>
      <c r="L28" s="186" t="s">
        <v>305</v>
      </c>
      <c r="M28" s="187">
        <v>340</v>
      </c>
      <c r="N28" s="363">
        <v>37</v>
      </c>
      <c r="O28" s="363"/>
      <c r="P28" s="186" t="s">
        <v>305</v>
      </c>
      <c r="Q28" s="362">
        <v>78</v>
      </c>
      <c r="R28" s="362"/>
      <c r="S28" s="185">
        <v>36</v>
      </c>
      <c r="T28" s="186" t="s">
        <v>305</v>
      </c>
      <c r="U28" s="187">
        <v>53</v>
      </c>
      <c r="V28" s="363">
        <v>56</v>
      </c>
      <c r="W28" s="363"/>
      <c r="X28" s="186" t="s">
        <v>305</v>
      </c>
      <c r="Y28" s="187">
        <v>105</v>
      </c>
      <c r="Z28" s="363">
        <v>58</v>
      </c>
      <c r="AA28" s="363"/>
      <c r="AB28" s="186" t="s">
        <v>305</v>
      </c>
      <c r="AC28" s="187">
        <v>104</v>
      </c>
      <c r="AD28" s="188">
        <v>5</v>
      </c>
      <c r="AE28" s="186" t="s">
        <v>305</v>
      </c>
      <c r="AF28" s="187">
        <v>11</v>
      </c>
      <c r="AG28" s="185">
        <v>350</v>
      </c>
      <c r="AH28" s="186"/>
      <c r="AI28" s="186" t="s">
        <v>305</v>
      </c>
      <c r="AJ28" s="187">
        <v>620</v>
      </c>
      <c r="AK28" s="188">
        <v>25</v>
      </c>
      <c r="AL28" s="186"/>
      <c r="AM28" s="186" t="s">
        <v>305</v>
      </c>
      <c r="AN28" s="187">
        <v>135</v>
      </c>
      <c r="AO28" s="361">
        <v>145</v>
      </c>
      <c r="AP28" s="361"/>
      <c r="AQ28" s="186"/>
      <c r="AR28" s="186" t="s">
        <v>305</v>
      </c>
      <c r="AS28" s="187">
        <v>216</v>
      </c>
      <c r="AT28" s="188">
        <v>83</v>
      </c>
      <c r="AU28" s="186"/>
      <c r="AV28" s="186" t="s">
        <v>305</v>
      </c>
      <c r="AW28" s="187">
        <v>135</v>
      </c>
      <c r="AX28" s="188">
        <v>59</v>
      </c>
      <c r="AY28" s="186"/>
      <c r="AZ28" s="186" t="s">
        <v>305</v>
      </c>
      <c r="BA28" s="187">
        <v>81</v>
      </c>
      <c r="BB28" s="361">
        <v>38</v>
      </c>
      <c r="BC28" s="361"/>
      <c r="BD28" s="186"/>
      <c r="BE28" s="186" t="s">
        <v>305</v>
      </c>
      <c r="BF28" s="187">
        <v>53</v>
      </c>
    </row>
    <row r="29" spans="1:58" ht="16.5" customHeight="1">
      <c r="A29" s="48"/>
      <c r="B29" s="149" t="s">
        <v>254</v>
      </c>
      <c r="C29" s="189">
        <v>10</v>
      </c>
      <c r="D29" s="186" t="s">
        <v>305</v>
      </c>
      <c r="E29" s="362">
        <v>21</v>
      </c>
      <c r="F29" s="362"/>
      <c r="G29" s="185">
        <v>12</v>
      </c>
      <c r="H29" s="186" t="s">
        <v>305</v>
      </c>
      <c r="I29" s="187">
        <v>23</v>
      </c>
      <c r="J29" s="363">
        <v>215</v>
      </c>
      <c r="K29" s="363"/>
      <c r="L29" s="186" t="s">
        <v>305</v>
      </c>
      <c r="M29" s="187">
        <v>351</v>
      </c>
      <c r="N29" s="363">
        <v>40</v>
      </c>
      <c r="O29" s="363"/>
      <c r="P29" s="186" t="s">
        <v>305</v>
      </c>
      <c r="Q29" s="362">
        <v>81</v>
      </c>
      <c r="R29" s="362"/>
      <c r="S29" s="185">
        <v>36</v>
      </c>
      <c r="T29" s="186" t="s">
        <v>305</v>
      </c>
      <c r="U29" s="187">
        <v>54</v>
      </c>
      <c r="V29" s="363">
        <v>65</v>
      </c>
      <c r="W29" s="363"/>
      <c r="X29" s="186" t="s">
        <v>305</v>
      </c>
      <c r="Y29" s="187">
        <v>108</v>
      </c>
      <c r="Z29" s="363">
        <v>74</v>
      </c>
      <c r="AA29" s="363"/>
      <c r="AB29" s="186" t="s">
        <v>305</v>
      </c>
      <c r="AC29" s="187">
        <v>108</v>
      </c>
      <c r="AD29" s="188">
        <v>26</v>
      </c>
      <c r="AE29" s="186" t="s">
        <v>305</v>
      </c>
      <c r="AF29" s="187">
        <v>28</v>
      </c>
      <c r="AG29" s="185">
        <v>384</v>
      </c>
      <c r="AH29" s="186"/>
      <c r="AI29" s="186" t="s">
        <v>305</v>
      </c>
      <c r="AJ29" s="187">
        <v>643</v>
      </c>
      <c r="AK29" s="188">
        <v>62</v>
      </c>
      <c r="AL29" s="186"/>
      <c r="AM29" s="186" t="s">
        <v>305</v>
      </c>
      <c r="AN29" s="187">
        <v>157</v>
      </c>
      <c r="AO29" s="361">
        <v>132</v>
      </c>
      <c r="AP29" s="361"/>
      <c r="AQ29" s="186"/>
      <c r="AR29" s="186" t="s">
        <v>305</v>
      </c>
      <c r="AS29" s="187">
        <v>216</v>
      </c>
      <c r="AT29" s="188">
        <v>97</v>
      </c>
      <c r="AU29" s="186"/>
      <c r="AV29" s="186" t="s">
        <v>305</v>
      </c>
      <c r="AW29" s="187">
        <v>136</v>
      </c>
      <c r="AX29" s="188">
        <v>58</v>
      </c>
      <c r="AY29" s="186"/>
      <c r="AZ29" s="186" t="s">
        <v>305</v>
      </c>
      <c r="BA29" s="187">
        <v>81</v>
      </c>
      <c r="BB29" s="361">
        <v>35</v>
      </c>
      <c r="BC29" s="361"/>
      <c r="BD29" s="186"/>
      <c r="BE29" s="186" t="s">
        <v>305</v>
      </c>
      <c r="BF29" s="187">
        <v>53</v>
      </c>
    </row>
    <row r="30" spans="1:58" ht="16.5" customHeight="1">
      <c r="A30" s="48"/>
      <c r="B30" s="149" t="s">
        <v>308</v>
      </c>
      <c r="C30" s="189">
        <v>17</v>
      </c>
      <c r="D30" s="186" t="s">
        <v>305</v>
      </c>
      <c r="E30" s="362">
        <v>23</v>
      </c>
      <c r="F30" s="362"/>
      <c r="G30" s="185">
        <v>20</v>
      </c>
      <c r="H30" s="186" t="s">
        <v>305</v>
      </c>
      <c r="I30" s="187">
        <v>30</v>
      </c>
      <c r="J30" s="363">
        <v>209</v>
      </c>
      <c r="K30" s="363"/>
      <c r="L30" s="186" t="s">
        <v>305</v>
      </c>
      <c r="M30" s="187">
        <v>390</v>
      </c>
      <c r="N30" s="363">
        <v>48</v>
      </c>
      <c r="O30" s="363"/>
      <c r="P30" s="186" t="s">
        <v>305</v>
      </c>
      <c r="Q30" s="362">
        <v>90</v>
      </c>
      <c r="R30" s="362"/>
      <c r="S30" s="185">
        <v>44</v>
      </c>
      <c r="T30" s="186" t="s">
        <v>305</v>
      </c>
      <c r="U30" s="187">
        <v>60</v>
      </c>
      <c r="V30" s="363">
        <v>60</v>
      </c>
      <c r="W30" s="363"/>
      <c r="X30" s="186" t="s">
        <v>305</v>
      </c>
      <c r="Y30" s="187">
        <v>120</v>
      </c>
      <c r="Z30" s="363">
        <v>57</v>
      </c>
      <c r="AA30" s="363"/>
      <c r="AB30" s="186" t="s">
        <v>305</v>
      </c>
      <c r="AC30" s="187">
        <v>120</v>
      </c>
      <c r="AD30" s="188">
        <v>22</v>
      </c>
      <c r="AE30" s="186" t="s">
        <v>305</v>
      </c>
      <c r="AF30" s="187">
        <v>30</v>
      </c>
      <c r="AG30" s="185">
        <v>505</v>
      </c>
      <c r="AH30" s="186"/>
      <c r="AI30" s="186" t="s">
        <v>305</v>
      </c>
      <c r="AJ30" s="187">
        <v>713</v>
      </c>
      <c r="AK30" s="188">
        <v>109</v>
      </c>
      <c r="AL30" s="186"/>
      <c r="AM30" s="186" t="s">
        <v>305</v>
      </c>
      <c r="AN30" s="187">
        <v>173</v>
      </c>
      <c r="AO30" s="361">
        <v>168</v>
      </c>
      <c r="AP30" s="361"/>
      <c r="AQ30" s="186"/>
      <c r="AR30" s="186" t="s">
        <v>305</v>
      </c>
      <c r="AS30" s="187">
        <v>240</v>
      </c>
      <c r="AT30" s="188">
        <v>108</v>
      </c>
      <c r="AU30" s="186"/>
      <c r="AV30" s="186" t="s">
        <v>305</v>
      </c>
      <c r="AW30" s="187">
        <v>150</v>
      </c>
      <c r="AX30" s="188">
        <v>69</v>
      </c>
      <c r="AY30" s="186"/>
      <c r="AZ30" s="186" t="s">
        <v>305</v>
      </c>
      <c r="BA30" s="187">
        <v>90</v>
      </c>
      <c r="BB30" s="361">
        <v>51</v>
      </c>
      <c r="BC30" s="361"/>
      <c r="BD30" s="186"/>
      <c r="BE30" s="186" t="s">
        <v>305</v>
      </c>
      <c r="BF30" s="187">
        <v>60</v>
      </c>
    </row>
    <row r="31" spans="1:58" ht="6" customHeight="1" thickBot="1">
      <c r="A31" s="196"/>
      <c r="B31" s="197"/>
      <c r="C31" s="360"/>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8"/>
      <c r="AF31" s="358"/>
      <c r="AG31" s="357"/>
      <c r="AH31" s="358"/>
      <c r="AI31" s="358"/>
      <c r="AJ31" s="358"/>
      <c r="AK31" s="357"/>
      <c r="AL31" s="358"/>
      <c r="AM31" s="358"/>
      <c r="AN31" s="358"/>
      <c r="AO31" s="357"/>
      <c r="AP31" s="358"/>
      <c r="AQ31" s="358"/>
      <c r="AR31" s="358"/>
      <c r="AS31" s="358"/>
      <c r="AT31" s="357"/>
      <c r="AU31" s="358"/>
      <c r="AV31" s="358"/>
      <c r="AW31" s="358"/>
      <c r="AX31" s="357"/>
      <c r="AY31" s="358"/>
      <c r="AZ31" s="358"/>
      <c r="BA31" s="358"/>
      <c r="BB31" s="357"/>
      <c r="BC31" s="358"/>
      <c r="BD31" s="358"/>
      <c r="BE31" s="358"/>
      <c r="BF31" s="358"/>
    </row>
    <row r="32" spans="1:58" ht="13.5" customHeight="1">
      <c r="A32" s="18" t="s">
        <v>309</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row>
    <row r="33" spans="1:58" ht="13.5" customHeight="1">
      <c r="A33" s="18" t="s">
        <v>310</v>
      </c>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row>
    <row r="34" spans="1:58" ht="13.5" customHeight="1">
      <c r="A34" s="359"/>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c r="AC34" s="359"/>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c r="BE34" s="356"/>
      <c r="BF34" s="356"/>
    </row>
    <row r="35" spans="3:58" ht="13.5">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c r="BE35" s="356"/>
      <c r="BF35" s="356"/>
    </row>
    <row r="36" spans="3:58" ht="13.5">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356"/>
      <c r="AZ36" s="356"/>
      <c r="BA36" s="356"/>
      <c r="BB36" s="356"/>
      <c r="BC36" s="356"/>
      <c r="BD36" s="356"/>
      <c r="BE36" s="356"/>
      <c r="BF36" s="356"/>
    </row>
    <row r="37" spans="3:58" ht="13.5">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c r="BE37" s="356"/>
      <c r="BF37" s="356"/>
    </row>
    <row r="38" spans="3:58" ht="13.5">
      <c r="C38" s="356"/>
      <c r="D38" s="356"/>
      <c r="E38" s="356"/>
      <c r="F38" s="356"/>
      <c r="G38" s="356"/>
      <c r="H38" s="356"/>
      <c r="I38" s="356"/>
      <c r="J38" s="356"/>
      <c r="K38" s="356"/>
      <c r="L38" s="356"/>
      <c r="M38" s="356"/>
      <c r="N38" s="356"/>
      <c r="O38" s="356"/>
      <c r="P38" s="356"/>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6"/>
      <c r="BD38" s="356"/>
      <c r="BE38" s="356"/>
      <c r="BF38" s="356"/>
    </row>
    <row r="39" spans="3:58" ht="13.5">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6"/>
      <c r="BF39" s="356"/>
    </row>
    <row r="40" spans="3:58" ht="13.5">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c r="BE40" s="356"/>
      <c r="BF40" s="356"/>
    </row>
    <row r="41" spans="3:58" ht="13.5">
      <c r="C41" s="356"/>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c r="BE41" s="356"/>
      <c r="BF41" s="356"/>
    </row>
    <row r="42" spans="3:58" ht="13.5">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6"/>
      <c r="BE42" s="356"/>
      <c r="BF42" s="356"/>
    </row>
    <row r="43" spans="3:58" ht="13.5">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row>
    <row r="44" spans="3:58" ht="13.5">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c r="BE44" s="356"/>
      <c r="BF44" s="356"/>
    </row>
    <row r="45" spans="3:58" ht="13.5">
      <c r="C45" s="356"/>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6"/>
    </row>
  </sheetData>
  <sheetProtection/>
  <mergeCells count="474">
    <mergeCell ref="A2:AC2"/>
    <mergeCell ref="AK2:AN2"/>
    <mergeCell ref="A4:B6"/>
    <mergeCell ref="C4:F6"/>
    <mergeCell ref="G4:I6"/>
    <mergeCell ref="J4:AC4"/>
    <mergeCell ref="AD4:AF6"/>
    <mergeCell ref="AG4:BF4"/>
    <mergeCell ref="J5:M6"/>
    <mergeCell ref="N5:R5"/>
    <mergeCell ref="S5:U5"/>
    <mergeCell ref="V5:Y5"/>
    <mergeCell ref="Z5:AC5"/>
    <mergeCell ref="AG5:AJ6"/>
    <mergeCell ref="AK5:AN5"/>
    <mergeCell ref="AO5:AS5"/>
    <mergeCell ref="AT5:AW5"/>
    <mergeCell ref="AX5:BA5"/>
    <mergeCell ref="BB5:BF5"/>
    <mergeCell ref="N6:R6"/>
    <mergeCell ref="S6:U6"/>
    <mergeCell ref="V6:Y6"/>
    <mergeCell ref="Z6:AC6"/>
    <mergeCell ref="AK6:AN6"/>
    <mergeCell ref="AO6:AS6"/>
    <mergeCell ref="AT6:AW6"/>
    <mergeCell ref="AX6:BA6"/>
    <mergeCell ref="BB6:BF6"/>
    <mergeCell ref="A7:B7"/>
    <mergeCell ref="C7:F7"/>
    <mergeCell ref="G7:I7"/>
    <mergeCell ref="J7:M7"/>
    <mergeCell ref="N7:R7"/>
    <mergeCell ref="S7:U7"/>
    <mergeCell ref="V7:Y7"/>
    <mergeCell ref="Z7:AC7"/>
    <mergeCell ref="AD7:AF7"/>
    <mergeCell ref="AG7:AJ7"/>
    <mergeCell ref="AK7:AN7"/>
    <mergeCell ref="AO7:AS7"/>
    <mergeCell ref="AT7:AW7"/>
    <mergeCell ref="AX7:BA7"/>
    <mergeCell ref="BB7:BF7"/>
    <mergeCell ref="A8:B9"/>
    <mergeCell ref="E8:F8"/>
    <mergeCell ref="J8:K8"/>
    <mergeCell ref="N8:O8"/>
    <mergeCell ref="Q8:R8"/>
    <mergeCell ref="V8:W8"/>
    <mergeCell ref="Z8:AA8"/>
    <mergeCell ref="AH8:AI8"/>
    <mergeCell ref="AL8:AM8"/>
    <mergeCell ref="AO8:AP8"/>
    <mergeCell ref="AQ8:AR8"/>
    <mergeCell ref="AU8:AV8"/>
    <mergeCell ref="AY8:AZ8"/>
    <mergeCell ref="BB8:BC8"/>
    <mergeCell ref="BD8:BE8"/>
    <mergeCell ref="C9:F9"/>
    <mergeCell ref="G9:I9"/>
    <mergeCell ref="J9:M9"/>
    <mergeCell ref="N9:R9"/>
    <mergeCell ref="S9:U9"/>
    <mergeCell ref="V9:Y9"/>
    <mergeCell ref="Z9:AC9"/>
    <mergeCell ref="AD9:AF9"/>
    <mergeCell ref="AG9:AJ9"/>
    <mergeCell ref="AK9:AN9"/>
    <mergeCell ref="AO9:AS9"/>
    <mergeCell ref="AT9:AW9"/>
    <mergeCell ref="AX9:BA9"/>
    <mergeCell ref="BB9:BF9"/>
    <mergeCell ref="A10:B11"/>
    <mergeCell ref="E10:F10"/>
    <mergeCell ref="J10:K10"/>
    <mergeCell ref="N10:O10"/>
    <mergeCell ref="Q10:R10"/>
    <mergeCell ref="V10:W10"/>
    <mergeCell ref="Z10:AA10"/>
    <mergeCell ref="AH10:AI10"/>
    <mergeCell ref="AL10:AM10"/>
    <mergeCell ref="AO10:AP10"/>
    <mergeCell ref="AQ10:AR10"/>
    <mergeCell ref="AU10:AV10"/>
    <mergeCell ref="AY10:AZ10"/>
    <mergeCell ref="BB10:BC10"/>
    <mergeCell ref="BD10:BE10"/>
    <mergeCell ref="C11:F11"/>
    <mergeCell ref="G11:I11"/>
    <mergeCell ref="J11:M11"/>
    <mergeCell ref="N11:R11"/>
    <mergeCell ref="S11:U11"/>
    <mergeCell ref="V11:Y11"/>
    <mergeCell ref="Z11:AC11"/>
    <mergeCell ref="AD11:AF11"/>
    <mergeCell ref="AG11:AJ11"/>
    <mergeCell ref="AK11:AN11"/>
    <mergeCell ref="AO11:AS11"/>
    <mergeCell ref="AT11:AW11"/>
    <mergeCell ref="AX11:BA11"/>
    <mergeCell ref="BB11:BF11"/>
    <mergeCell ref="A12:B13"/>
    <mergeCell ref="E12:F12"/>
    <mergeCell ref="J12:K12"/>
    <mergeCell ref="N12:O12"/>
    <mergeCell ref="Q12:R12"/>
    <mergeCell ref="V12:W12"/>
    <mergeCell ref="Z12:AA12"/>
    <mergeCell ref="AH12:AI12"/>
    <mergeCell ref="AL12:AM12"/>
    <mergeCell ref="AO12:AP12"/>
    <mergeCell ref="AQ12:AR12"/>
    <mergeCell ref="AU12:AV12"/>
    <mergeCell ref="AY12:AZ12"/>
    <mergeCell ref="BB12:BC12"/>
    <mergeCell ref="BD12:BE12"/>
    <mergeCell ref="C13:F13"/>
    <mergeCell ref="G13:I13"/>
    <mergeCell ref="J13:M13"/>
    <mergeCell ref="N13:R13"/>
    <mergeCell ref="S13:U13"/>
    <mergeCell ref="V13:Y13"/>
    <mergeCell ref="Z13:AC13"/>
    <mergeCell ref="AD13:AF13"/>
    <mergeCell ref="AG13:AJ13"/>
    <mergeCell ref="AK13:AN13"/>
    <mergeCell ref="AO13:AS13"/>
    <mergeCell ref="AT13:AW13"/>
    <mergeCell ref="AX13:BA13"/>
    <mergeCell ref="BB13:BF13"/>
    <mergeCell ref="A14:B15"/>
    <mergeCell ref="E14:F14"/>
    <mergeCell ref="J14:K14"/>
    <mergeCell ref="N14:O14"/>
    <mergeCell ref="Q14:R14"/>
    <mergeCell ref="V14:W14"/>
    <mergeCell ref="Z14:AA14"/>
    <mergeCell ref="AH14:AI14"/>
    <mergeCell ref="AL14:AM14"/>
    <mergeCell ref="AO14:AP14"/>
    <mergeCell ref="AQ14:AR14"/>
    <mergeCell ref="AU14:AV14"/>
    <mergeCell ref="AY14:AZ14"/>
    <mergeCell ref="BB14:BC14"/>
    <mergeCell ref="BD14:BE14"/>
    <mergeCell ref="C15:F15"/>
    <mergeCell ref="G15:I15"/>
    <mergeCell ref="J15:M15"/>
    <mergeCell ref="N15:R15"/>
    <mergeCell ref="S15:U15"/>
    <mergeCell ref="V15:Y15"/>
    <mergeCell ref="Z15:AC15"/>
    <mergeCell ref="AD15:AF15"/>
    <mergeCell ref="AG15:AJ15"/>
    <mergeCell ref="AK15:AN15"/>
    <mergeCell ref="AO15:AS15"/>
    <mergeCell ref="AT15:AW15"/>
    <mergeCell ref="AX15:BA15"/>
    <mergeCell ref="BB15:BF15"/>
    <mergeCell ref="A16:B17"/>
    <mergeCell ref="E16:F16"/>
    <mergeCell ref="J16:K16"/>
    <mergeCell ref="N16:O16"/>
    <mergeCell ref="Q16:R16"/>
    <mergeCell ref="V16:W16"/>
    <mergeCell ref="Z16:AA16"/>
    <mergeCell ref="AH16:AI16"/>
    <mergeCell ref="AL16:AM16"/>
    <mergeCell ref="AO16:AP16"/>
    <mergeCell ref="AQ16:AR16"/>
    <mergeCell ref="AU16:AV16"/>
    <mergeCell ref="AY16:AZ16"/>
    <mergeCell ref="BB16:BC16"/>
    <mergeCell ref="BD16:BE16"/>
    <mergeCell ref="C17:F17"/>
    <mergeCell ref="G17:I17"/>
    <mergeCell ref="J17:M17"/>
    <mergeCell ref="N17:R17"/>
    <mergeCell ref="S17:U17"/>
    <mergeCell ref="V17:Y17"/>
    <mergeCell ref="Z17:AC17"/>
    <mergeCell ref="AD17:AF17"/>
    <mergeCell ref="AG17:AJ17"/>
    <mergeCell ref="AK17:AN17"/>
    <mergeCell ref="AO17:AS17"/>
    <mergeCell ref="AT17:AW17"/>
    <mergeCell ref="AX17:BA17"/>
    <mergeCell ref="BB17:BF17"/>
    <mergeCell ref="C18:F18"/>
    <mergeCell ref="G18:I18"/>
    <mergeCell ref="J18:M18"/>
    <mergeCell ref="N18:R18"/>
    <mergeCell ref="S18:U18"/>
    <mergeCell ref="V18:Y18"/>
    <mergeCell ref="Z18:AC18"/>
    <mergeCell ref="AD18:AF18"/>
    <mergeCell ref="AG18:AJ18"/>
    <mergeCell ref="AK18:AN18"/>
    <mergeCell ref="AO18:AS18"/>
    <mergeCell ref="AT18:AW18"/>
    <mergeCell ref="AX18:BA18"/>
    <mergeCell ref="BB18:BF18"/>
    <mergeCell ref="E19:F19"/>
    <mergeCell ref="J19:K19"/>
    <mergeCell ref="N19:O19"/>
    <mergeCell ref="Q19:R19"/>
    <mergeCell ref="V19:W19"/>
    <mergeCell ref="Z19:AA19"/>
    <mergeCell ref="AO19:AP19"/>
    <mergeCell ref="BB19:BC19"/>
    <mergeCell ref="E20:F20"/>
    <mergeCell ref="J20:K20"/>
    <mergeCell ref="N20:O20"/>
    <mergeCell ref="Q20:R20"/>
    <mergeCell ref="V20:W20"/>
    <mergeCell ref="Z20:AA20"/>
    <mergeCell ref="AO20:AP20"/>
    <mergeCell ref="BB20:BC20"/>
    <mergeCell ref="E21:F21"/>
    <mergeCell ref="J21:K21"/>
    <mergeCell ref="N21:O21"/>
    <mergeCell ref="Q21:R21"/>
    <mergeCell ref="V21:W21"/>
    <mergeCell ref="Z21:AA21"/>
    <mergeCell ref="AO21:AP21"/>
    <mergeCell ref="BB21:BC21"/>
    <mergeCell ref="E22:F22"/>
    <mergeCell ref="J22:K22"/>
    <mergeCell ref="N22:O22"/>
    <mergeCell ref="Q22:R22"/>
    <mergeCell ref="V22:W22"/>
    <mergeCell ref="Z22:AA22"/>
    <mergeCell ref="AO22:AP22"/>
    <mergeCell ref="BB22:BC22"/>
    <mergeCell ref="E23:F23"/>
    <mergeCell ref="J23:K23"/>
    <mergeCell ref="N23:O23"/>
    <mergeCell ref="Q23:R23"/>
    <mergeCell ref="V23:W23"/>
    <mergeCell ref="Z23:AA23"/>
    <mergeCell ref="AO23:AP23"/>
    <mergeCell ref="BB23:BC23"/>
    <mergeCell ref="E24:F24"/>
    <mergeCell ref="J24:K24"/>
    <mergeCell ref="N24:O24"/>
    <mergeCell ref="Q24:R24"/>
    <mergeCell ref="V24:W24"/>
    <mergeCell ref="Z24:AA24"/>
    <mergeCell ref="AO24:AP24"/>
    <mergeCell ref="BB24:BC24"/>
    <mergeCell ref="E25:F25"/>
    <mergeCell ref="J25:K25"/>
    <mergeCell ref="N25:O25"/>
    <mergeCell ref="Q25:R25"/>
    <mergeCell ref="V25:W25"/>
    <mergeCell ref="Z25:AA25"/>
    <mergeCell ref="AO25:AP25"/>
    <mergeCell ref="BB25:BC25"/>
    <mergeCell ref="E26:F26"/>
    <mergeCell ref="J26:K26"/>
    <mergeCell ref="N26:O26"/>
    <mergeCell ref="Q26:R26"/>
    <mergeCell ref="V26:W26"/>
    <mergeCell ref="Z26:AA26"/>
    <mergeCell ref="AO26:AP26"/>
    <mergeCell ref="BB26:BC26"/>
    <mergeCell ref="E27:F27"/>
    <mergeCell ref="J27:K27"/>
    <mergeCell ref="N27:O27"/>
    <mergeCell ref="Q27:R27"/>
    <mergeCell ref="V27:W27"/>
    <mergeCell ref="Z27:AA27"/>
    <mergeCell ref="AO27:AP27"/>
    <mergeCell ref="BB27:BC27"/>
    <mergeCell ref="E28:F28"/>
    <mergeCell ref="J28:K28"/>
    <mergeCell ref="N28:O28"/>
    <mergeCell ref="Q28:R28"/>
    <mergeCell ref="V28:W28"/>
    <mergeCell ref="Z28:AA28"/>
    <mergeCell ref="AO28:AP28"/>
    <mergeCell ref="BB28:BC28"/>
    <mergeCell ref="E29:F29"/>
    <mergeCell ref="J29:K29"/>
    <mergeCell ref="N29:O29"/>
    <mergeCell ref="Q29:R29"/>
    <mergeCell ref="V29:W29"/>
    <mergeCell ref="Z29:AA29"/>
    <mergeCell ref="AO29:AP29"/>
    <mergeCell ref="BB29:BC29"/>
    <mergeCell ref="E30:F30"/>
    <mergeCell ref="J30:K30"/>
    <mergeCell ref="N30:O30"/>
    <mergeCell ref="Q30:R30"/>
    <mergeCell ref="V30:W30"/>
    <mergeCell ref="Z30:AA30"/>
    <mergeCell ref="AO30:AP30"/>
    <mergeCell ref="BB30:BC30"/>
    <mergeCell ref="C31:F31"/>
    <mergeCell ref="G31:I31"/>
    <mergeCell ref="J31:M31"/>
    <mergeCell ref="N31:R31"/>
    <mergeCell ref="S31:U31"/>
    <mergeCell ref="V31:Y31"/>
    <mergeCell ref="Z31:AC31"/>
    <mergeCell ref="AD31:AF31"/>
    <mergeCell ref="AG31:AJ31"/>
    <mergeCell ref="AK31:AN31"/>
    <mergeCell ref="AO31:AS31"/>
    <mergeCell ref="AT31:AW31"/>
    <mergeCell ref="AX31:BA31"/>
    <mergeCell ref="BB31:BF31"/>
    <mergeCell ref="A34:AC34"/>
    <mergeCell ref="AD34:AF34"/>
    <mergeCell ref="AG34:AJ34"/>
    <mergeCell ref="AK34:AN34"/>
    <mergeCell ref="AO34:AS34"/>
    <mergeCell ref="AT34:AW34"/>
    <mergeCell ref="AX34:BA34"/>
    <mergeCell ref="BB34:BF34"/>
    <mergeCell ref="C35:F35"/>
    <mergeCell ref="G35:I35"/>
    <mergeCell ref="J35:M35"/>
    <mergeCell ref="N35:R35"/>
    <mergeCell ref="S35:U35"/>
    <mergeCell ref="V35:Y35"/>
    <mergeCell ref="Z35:AC35"/>
    <mergeCell ref="AD35:AF35"/>
    <mergeCell ref="AG35:AJ35"/>
    <mergeCell ref="AK35:AN35"/>
    <mergeCell ref="AO35:AS35"/>
    <mergeCell ref="AT35:AW35"/>
    <mergeCell ref="AX35:BA35"/>
    <mergeCell ref="BB35:BF35"/>
    <mergeCell ref="C36:F36"/>
    <mergeCell ref="G36:I36"/>
    <mergeCell ref="J36:M36"/>
    <mergeCell ref="N36:R36"/>
    <mergeCell ref="S36:U36"/>
    <mergeCell ref="V36:Y36"/>
    <mergeCell ref="Z36:AC36"/>
    <mergeCell ref="AD36:AF36"/>
    <mergeCell ref="AG36:AJ36"/>
    <mergeCell ref="AK36:AN36"/>
    <mergeCell ref="AO36:AS36"/>
    <mergeCell ref="AT36:AW36"/>
    <mergeCell ref="AX36:BA36"/>
    <mergeCell ref="BB36:BF36"/>
    <mergeCell ref="C37:F37"/>
    <mergeCell ref="G37:I37"/>
    <mergeCell ref="J37:M37"/>
    <mergeCell ref="N37:R37"/>
    <mergeCell ref="S37:U37"/>
    <mergeCell ref="V37:Y37"/>
    <mergeCell ref="Z37:AC37"/>
    <mergeCell ref="AD37:AF37"/>
    <mergeCell ref="AG37:AJ37"/>
    <mergeCell ref="AK37:AN37"/>
    <mergeCell ref="AO37:AS37"/>
    <mergeCell ref="AT37:AW37"/>
    <mergeCell ref="AX37:BA37"/>
    <mergeCell ref="BB37:BF37"/>
    <mergeCell ref="C38:F38"/>
    <mergeCell ref="G38:I38"/>
    <mergeCell ref="J38:M38"/>
    <mergeCell ref="N38:R38"/>
    <mergeCell ref="S38:U38"/>
    <mergeCell ref="V38:Y38"/>
    <mergeCell ref="Z38:AC38"/>
    <mergeCell ref="AD38:AF38"/>
    <mergeCell ref="AG38:AJ38"/>
    <mergeCell ref="AK38:AN38"/>
    <mergeCell ref="AO38:AS38"/>
    <mergeCell ref="AT38:AW38"/>
    <mergeCell ref="AX38:BA38"/>
    <mergeCell ref="BB38:BF38"/>
    <mergeCell ref="C39:F39"/>
    <mergeCell ref="G39:I39"/>
    <mergeCell ref="J39:M39"/>
    <mergeCell ref="N39:R39"/>
    <mergeCell ref="S39:U39"/>
    <mergeCell ref="V39:Y39"/>
    <mergeCell ref="Z39:AC39"/>
    <mergeCell ref="AD39:AF39"/>
    <mergeCell ref="AG39:AJ39"/>
    <mergeCell ref="AK39:AN39"/>
    <mergeCell ref="AO39:AS39"/>
    <mergeCell ref="AT39:AW39"/>
    <mergeCell ref="AX39:BA39"/>
    <mergeCell ref="BB39:BF39"/>
    <mergeCell ref="C40:F40"/>
    <mergeCell ref="G40:I40"/>
    <mergeCell ref="J40:M40"/>
    <mergeCell ref="N40:R40"/>
    <mergeCell ref="S40:U40"/>
    <mergeCell ref="V40:Y40"/>
    <mergeCell ref="Z40:AC40"/>
    <mergeCell ref="AD40:AF40"/>
    <mergeCell ref="AG40:AJ40"/>
    <mergeCell ref="AK40:AN40"/>
    <mergeCell ref="AO40:AS40"/>
    <mergeCell ref="AT40:AW40"/>
    <mergeCell ref="AX40:BA40"/>
    <mergeCell ref="BB40:BF40"/>
    <mergeCell ref="C41:F41"/>
    <mergeCell ref="G41:I41"/>
    <mergeCell ref="J41:M41"/>
    <mergeCell ref="N41:R41"/>
    <mergeCell ref="S41:U41"/>
    <mergeCell ref="V41:Y41"/>
    <mergeCell ref="Z41:AC41"/>
    <mergeCell ref="AD41:AF41"/>
    <mergeCell ref="AG41:AJ41"/>
    <mergeCell ref="AK41:AN41"/>
    <mergeCell ref="AO41:AS41"/>
    <mergeCell ref="AT41:AW41"/>
    <mergeCell ref="AX41:BA41"/>
    <mergeCell ref="BB41:BF41"/>
    <mergeCell ref="C42:F42"/>
    <mergeCell ref="G42:I42"/>
    <mergeCell ref="J42:M42"/>
    <mergeCell ref="N42:R42"/>
    <mergeCell ref="S42:U42"/>
    <mergeCell ref="V42:Y42"/>
    <mergeCell ref="Z42:AC42"/>
    <mergeCell ref="AD42:AF42"/>
    <mergeCell ref="AG42:AJ42"/>
    <mergeCell ref="AK42:AN42"/>
    <mergeCell ref="AO42:AS42"/>
    <mergeCell ref="AT42:AW42"/>
    <mergeCell ref="AX42:BA42"/>
    <mergeCell ref="BB42:BF42"/>
    <mergeCell ref="C43:F43"/>
    <mergeCell ref="G43:I43"/>
    <mergeCell ref="J43:M43"/>
    <mergeCell ref="N43:R43"/>
    <mergeCell ref="S43:U43"/>
    <mergeCell ref="V43:Y43"/>
    <mergeCell ref="Z43:AC43"/>
    <mergeCell ref="AD43:AF43"/>
    <mergeCell ref="AG43:AJ43"/>
    <mergeCell ref="AK43:AN43"/>
    <mergeCell ref="AO43:AS43"/>
    <mergeCell ref="AT43:AW43"/>
    <mergeCell ref="AX43:BA43"/>
    <mergeCell ref="BB43:BF43"/>
    <mergeCell ref="C44:F44"/>
    <mergeCell ref="G44:I44"/>
    <mergeCell ref="J44:M44"/>
    <mergeCell ref="N44:R44"/>
    <mergeCell ref="S44:U44"/>
    <mergeCell ref="V44:Y44"/>
    <mergeCell ref="Z44:AC44"/>
    <mergeCell ref="AD44:AF44"/>
    <mergeCell ref="AG44:AJ44"/>
    <mergeCell ref="AK44:AN44"/>
    <mergeCell ref="AO44:AS44"/>
    <mergeCell ref="AT44:AW44"/>
    <mergeCell ref="AX44:BA44"/>
    <mergeCell ref="BB44:BF44"/>
    <mergeCell ref="C45:F45"/>
    <mergeCell ref="G45:I45"/>
    <mergeCell ref="J45:M45"/>
    <mergeCell ref="N45:R45"/>
    <mergeCell ref="S45:U45"/>
    <mergeCell ref="V45:Y45"/>
    <mergeCell ref="AX45:BA45"/>
    <mergeCell ref="BB45:BF45"/>
    <mergeCell ref="Z45:AC45"/>
    <mergeCell ref="AD45:AF45"/>
    <mergeCell ref="AG45:AJ45"/>
    <mergeCell ref="AK45:AN45"/>
    <mergeCell ref="AO45:AS45"/>
    <mergeCell ref="AT45:AW45"/>
  </mergeCells>
  <printOptions/>
  <pageMargins left="0.6692913385826772" right="0.6692913385826772" top="0.3937007874015748" bottom="0.6692913385826772" header="0.3937007874015748"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E14"/>
  <sheetViews>
    <sheetView zoomScalePageLayoutView="0" workbookViewId="0" topLeftCell="A1">
      <selection activeCell="A1" sqref="A1"/>
    </sheetView>
  </sheetViews>
  <sheetFormatPr defaultColWidth="9.00390625" defaultRowHeight="13.5"/>
  <cols>
    <col min="1" max="1" width="7.625" style="2" customWidth="1"/>
    <col min="2" max="2" width="9.375" style="2" customWidth="1"/>
    <col min="3" max="5" width="23.625" style="2" customWidth="1"/>
    <col min="6" max="16384" width="9.00390625" style="8" customWidth="1"/>
  </cols>
  <sheetData>
    <row r="1" ht="33" customHeight="1"/>
    <row r="2" spans="1:5" ht="24.75" customHeight="1">
      <c r="A2" s="280" t="s">
        <v>311</v>
      </c>
      <c r="B2" s="280"/>
      <c r="C2" s="280"/>
      <c r="D2" s="280"/>
      <c r="E2" s="280"/>
    </row>
    <row r="3" spans="1:5" ht="16.5" customHeight="1" thickBot="1">
      <c r="A3" s="21"/>
      <c r="B3" s="21"/>
      <c r="C3" s="21"/>
      <c r="D3" s="21"/>
      <c r="E3" s="199" t="s">
        <v>312</v>
      </c>
    </row>
    <row r="4" spans="1:5" ht="21" customHeight="1">
      <c r="A4" s="302" t="s">
        <v>313</v>
      </c>
      <c r="B4" s="303"/>
      <c r="C4" s="303" t="s">
        <v>314</v>
      </c>
      <c r="D4" s="303"/>
      <c r="E4" s="306"/>
    </row>
    <row r="5" spans="1:5" ht="30" customHeight="1">
      <c r="A5" s="304"/>
      <c r="B5" s="305"/>
      <c r="C5" s="34" t="s">
        <v>315</v>
      </c>
      <c r="D5" s="34" t="s">
        <v>316</v>
      </c>
      <c r="E5" s="35" t="s">
        <v>317</v>
      </c>
    </row>
    <row r="6" spans="1:5" ht="6" customHeight="1">
      <c r="A6" s="298"/>
      <c r="B6" s="299"/>
      <c r="C6" s="200"/>
      <c r="D6" s="200"/>
      <c r="E6" s="200"/>
    </row>
    <row r="7" spans="1:5" ht="27" customHeight="1">
      <c r="A7" s="298" t="s">
        <v>318</v>
      </c>
      <c r="B7" s="299"/>
      <c r="C7" s="201">
        <v>284938</v>
      </c>
      <c r="D7" s="202">
        <v>129150</v>
      </c>
      <c r="E7" s="202">
        <v>155788</v>
      </c>
    </row>
    <row r="8" spans="1:5" ht="27" customHeight="1">
      <c r="A8" s="298" t="s">
        <v>90</v>
      </c>
      <c r="B8" s="299"/>
      <c r="C8" s="201">
        <v>289168</v>
      </c>
      <c r="D8" s="202">
        <v>127092</v>
      </c>
      <c r="E8" s="202">
        <v>162076</v>
      </c>
    </row>
    <row r="9" spans="1:5" ht="27" customHeight="1">
      <c r="A9" s="298" t="s">
        <v>91</v>
      </c>
      <c r="B9" s="299"/>
      <c r="C9" s="201">
        <v>293512</v>
      </c>
      <c r="D9" s="202">
        <v>126210</v>
      </c>
      <c r="E9" s="202">
        <v>167302</v>
      </c>
    </row>
    <row r="10" spans="1:5" ht="27" customHeight="1">
      <c r="A10" s="298" t="s">
        <v>319</v>
      </c>
      <c r="B10" s="298"/>
      <c r="C10" s="203">
        <v>295118</v>
      </c>
      <c r="D10" s="200">
        <v>123230</v>
      </c>
      <c r="E10" s="200">
        <v>171888</v>
      </c>
    </row>
    <row r="11" spans="1:5" ht="27" customHeight="1">
      <c r="A11" s="266" t="s">
        <v>92</v>
      </c>
      <c r="B11" s="300"/>
      <c r="C11" s="204">
        <v>292644</v>
      </c>
      <c r="D11" s="204">
        <v>121795</v>
      </c>
      <c r="E11" s="204">
        <v>170849</v>
      </c>
    </row>
    <row r="12" spans="1:5" ht="6" customHeight="1" thickBot="1">
      <c r="A12" s="348"/>
      <c r="B12" s="259"/>
      <c r="C12" s="205"/>
      <c r="D12" s="205"/>
      <c r="E12" s="205"/>
    </row>
    <row r="13" ht="13.5" customHeight="1">
      <c r="A13" s="18" t="s">
        <v>320</v>
      </c>
    </row>
    <row r="14" ht="13.5" customHeight="1">
      <c r="A14" s="2" t="s">
        <v>321</v>
      </c>
    </row>
  </sheetData>
  <sheetProtection/>
  <mergeCells count="10">
    <mergeCell ref="A9:B9"/>
    <mergeCell ref="A10:B10"/>
    <mergeCell ref="A11:B11"/>
    <mergeCell ref="A12:B12"/>
    <mergeCell ref="A2:E2"/>
    <mergeCell ref="A4:B5"/>
    <mergeCell ref="C4:E4"/>
    <mergeCell ref="A6:B6"/>
    <mergeCell ref="A7:B7"/>
    <mergeCell ref="A8:B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O58"/>
  <sheetViews>
    <sheetView zoomScalePageLayoutView="0" workbookViewId="0" topLeftCell="A1">
      <selection activeCell="A1" sqref="A1"/>
    </sheetView>
  </sheetViews>
  <sheetFormatPr defaultColWidth="9.00390625" defaultRowHeight="13.5"/>
  <cols>
    <col min="1" max="2" width="7.875" style="239" customWidth="1"/>
    <col min="3" max="3" width="5.625" style="239" customWidth="1"/>
    <col min="4" max="5" width="7.625" style="240" customWidth="1"/>
    <col min="6" max="6" width="7.625" style="85" customWidth="1"/>
    <col min="7" max="12" width="7.625" style="209" customWidth="1"/>
    <col min="13" max="16384" width="9.00390625" style="209" customWidth="1"/>
  </cols>
  <sheetData>
    <row r="1" spans="1:12" ht="33" customHeight="1">
      <c r="A1" s="26"/>
      <c r="B1" s="206"/>
      <c r="C1" s="206"/>
      <c r="D1" s="207"/>
      <c r="E1" s="207"/>
      <c r="F1" s="86"/>
      <c r="G1" s="208"/>
      <c r="H1" s="208"/>
      <c r="I1" s="208"/>
      <c r="J1" s="208"/>
      <c r="K1" s="208"/>
      <c r="L1" s="208"/>
    </row>
    <row r="2" spans="1:14" s="212" customFormat="1" ht="24.75" customHeight="1">
      <c r="A2" s="412" t="s">
        <v>322</v>
      </c>
      <c r="B2" s="412"/>
      <c r="C2" s="412"/>
      <c r="D2" s="412"/>
      <c r="E2" s="412"/>
      <c r="F2" s="412"/>
      <c r="G2" s="412"/>
      <c r="H2" s="412"/>
      <c r="I2" s="412"/>
      <c r="J2" s="412"/>
      <c r="K2" s="412"/>
      <c r="L2" s="412"/>
      <c r="M2" s="210"/>
      <c r="N2" s="211"/>
    </row>
    <row r="3" spans="1:12" ht="16.5" customHeight="1" thickBot="1">
      <c r="A3" s="206"/>
      <c r="B3" s="206"/>
      <c r="C3" s="206"/>
      <c r="D3" s="206"/>
      <c r="E3" s="206"/>
      <c r="F3" s="206"/>
      <c r="G3" s="206"/>
      <c r="H3" s="206"/>
      <c r="I3" s="51"/>
      <c r="J3" s="213"/>
      <c r="K3" s="213"/>
      <c r="L3" s="214" t="s">
        <v>323</v>
      </c>
    </row>
    <row r="4" spans="1:12" s="215" customFormat="1" ht="15" customHeight="1">
      <c r="A4" s="413" t="s">
        <v>324</v>
      </c>
      <c r="B4" s="414"/>
      <c r="C4" s="415" t="s">
        <v>325</v>
      </c>
      <c r="D4" s="417" t="s">
        <v>326</v>
      </c>
      <c r="E4" s="419" t="s">
        <v>327</v>
      </c>
      <c r="F4" s="421" t="s">
        <v>328</v>
      </c>
      <c r="G4" s="421"/>
      <c r="H4" s="421"/>
      <c r="I4" s="421"/>
      <c r="J4" s="421"/>
      <c r="K4" s="421"/>
      <c r="L4" s="422"/>
    </row>
    <row r="5" spans="1:13" s="215" customFormat="1" ht="15" customHeight="1">
      <c r="A5" s="408"/>
      <c r="B5" s="409"/>
      <c r="C5" s="416"/>
      <c r="D5" s="418"/>
      <c r="E5" s="420"/>
      <c r="F5" s="34" t="s">
        <v>329</v>
      </c>
      <c r="G5" s="216" t="s">
        <v>330</v>
      </c>
      <c r="H5" s="216" t="s">
        <v>331</v>
      </c>
      <c r="I5" s="34" t="s">
        <v>332</v>
      </c>
      <c r="J5" s="216" t="s">
        <v>333</v>
      </c>
      <c r="K5" s="216" t="s">
        <v>334</v>
      </c>
      <c r="L5" s="217" t="s">
        <v>335</v>
      </c>
      <c r="M5" s="218"/>
    </row>
    <row r="6" spans="1:13" s="215" customFormat="1" ht="3" customHeight="1">
      <c r="A6" s="219"/>
      <c r="B6" s="220"/>
      <c r="C6" s="221"/>
      <c r="D6" s="222"/>
      <c r="E6" s="223"/>
      <c r="F6" s="162"/>
      <c r="G6" s="224"/>
      <c r="H6" s="224"/>
      <c r="I6" s="162"/>
      <c r="J6" s="224"/>
      <c r="K6" s="224"/>
      <c r="L6" s="224"/>
      <c r="M6" s="218"/>
    </row>
    <row r="7" spans="1:13" s="215" customFormat="1" ht="14.25" customHeight="1">
      <c r="A7" s="406" t="s">
        <v>336</v>
      </c>
      <c r="B7" s="407"/>
      <c r="C7" s="225" t="s">
        <v>337</v>
      </c>
      <c r="D7" s="226">
        <v>29</v>
      </c>
      <c r="E7" s="227">
        <v>-1</v>
      </c>
      <c r="F7" s="228">
        <v>4</v>
      </c>
      <c r="G7" s="228">
        <v>0</v>
      </c>
      <c r="H7" s="228">
        <v>1</v>
      </c>
      <c r="I7" s="228">
        <v>0</v>
      </c>
      <c r="J7" s="228">
        <v>15</v>
      </c>
      <c r="K7" s="228">
        <v>2</v>
      </c>
      <c r="L7" s="228">
        <v>8</v>
      </c>
      <c r="M7" s="229"/>
    </row>
    <row r="8" spans="1:13" s="215" customFormat="1" ht="14.25" customHeight="1">
      <c r="A8" s="408"/>
      <c r="B8" s="409"/>
      <c r="C8" s="230" t="s">
        <v>338</v>
      </c>
      <c r="D8" s="226">
        <v>83</v>
      </c>
      <c r="E8" s="227">
        <v>-1</v>
      </c>
      <c r="F8" s="228">
        <v>14</v>
      </c>
      <c r="G8" s="228">
        <v>2</v>
      </c>
      <c r="H8" s="228">
        <v>7</v>
      </c>
      <c r="I8" s="228">
        <v>2</v>
      </c>
      <c r="J8" s="228">
        <v>35</v>
      </c>
      <c r="K8" s="228">
        <v>3</v>
      </c>
      <c r="L8" s="228">
        <v>21</v>
      </c>
      <c r="M8" s="229"/>
    </row>
    <row r="9" spans="1:13" s="215" customFormat="1" ht="14.25" customHeight="1">
      <c r="A9" s="408"/>
      <c r="B9" s="409"/>
      <c r="C9" s="230" t="s">
        <v>339</v>
      </c>
      <c r="D9" s="226">
        <v>325</v>
      </c>
      <c r="E9" s="227">
        <v>-6</v>
      </c>
      <c r="F9" s="228">
        <v>38</v>
      </c>
      <c r="G9" s="228">
        <v>4</v>
      </c>
      <c r="H9" s="228">
        <v>30</v>
      </c>
      <c r="I9" s="228">
        <v>8</v>
      </c>
      <c r="J9" s="228">
        <v>133</v>
      </c>
      <c r="K9" s="228">
        <v>16</v>
      </c>
      <c r="L9" s="228">
        <v>102</v>
      </c>
      <c r="M9" s="229"/>
    </row>
    <row r="10" spans="1:13" s="215" customFormat="1" ht="14.25" customHeight="1">
      <c r="A10" s="410" t="s">
        <v>340</v>
      </c>
      <c r="B10" s="404" t="s">
        <v>341</v>
      </c>
      <c r="C10" s="230" t="s">
        <v>337</v>
      </c>
      <c r="D10" s="226">
        <v>4</v>
      </c>
      <c r="E10" s="228">
        <v>0</v>
      </c>
      <c r="F10" s="228">
        <v>1</v>
      </c>
      <c r="G10" s="228">
        <v>0</v>
      </c>
      <c r="H10" s="228">
        <v>0</v>
      </c>
      <c r="I10" s="228">
        <v>0</v>
      </c>
      <c r="J10" s="228">
        <v>1</v>
      </c>
      <c r="K10" s="228"/>
      <c r="L10" s="228">
        <v>2</v>
      </c>
      <c r="M10" s="218"/>
    </row>
    <row r="11" spans="1:13" s="215" customFormat="1" ht="14.25" customHeight="1">
      <c r="A11" s="410"/>
      <c r="B11" s="404"/>
      <c r="C11" s="230" t="s">
        <v>338</v>
      </c>
      <c r="D11" s="226">
        <v>9</v>
      </c>
      <c r="E11" s="228">
        <v>0</v>
      </c>
      <c r="F11" s="228">
        <v>1</v>
      </c>
      <c r="G11" s="228">
        <v>0</v>
      </c>
      <c r="H11" s="228">
        <v>0</v>
      </c>
      <c r="I11" s="228">
        <v>0</v>
      </c>
      <c r="J11" s="228">
        <v>4</v>
      </c>
      <c r="K11" s="228">
        <v>2</v>
      </c>
      <c r="L11" s="228">
        <v>2</v>
      </c>
      <c r="M11" s="218"/>
    </row>
    <row r="12" spans="1:13" s="215" customFormat="1" ht="14.25" customHeight="1">
      <c r="A12" s="410"/>
      <c r="B12" s="404"/>
      <c r="C12" s="230" t="s">
        <v>339</v>
      </c>
      <c r="D12" s="226">
        <v>67</v>
      </c>
      <c r="E12" s="227">
        <v>-2</v>
      </c>
      <c r="F12" s="228">
        <v>4</v>
      </c>
      <c r="G12" s="228">
        <v>1</v>
      </c>
      <c r="H12" s="228">
        <v>11</v>
      </c>
      <c r="I12" s="228">
        <v>1</v>
      </c>
      <c r="J12" s="228">
        <v>24</v>
      </c>
      <c r="K12" s="228">
        <v>6</v>
      </c>
      <c r="L12" s="228">
        <v>22</v>
      </c>
      <c r="M12" s="218"/>
    </row>
    <row r="13" spans="1:15" s="215" customFormat="1" ht="14.25" customHeight="1">
      <c r="A13" s="410"/>
      <c r="B13" s="404" t="s">
        <v>342</v>
      </c>
      <c r="C13" s="230" t="s">
        <v>337</v>
      </c>
      <c r="D13" s="226">
        <v>1</v>
      </c>
      <c r="E13" s="228">
        <v>0</v>
      </c>
      <c r="F13" s="228">
        <v>0</v>
      </c>
      <c r="G13" s="228">
        <v>0</v>
      </c>
      <c r="H13" s="228">
        <v>0</v>
      </c>
      <c r="I13" s="228">
        <v>0</v>
      </c>
      <c r="J13" s="228">
        <v>1</v>
      </c>
      <c r="K13" s="228">
        <v>0</v>
      </c>
      <c r="L13" s="228">
        <v>0</v>
      </c>
      <c r="M13" s="218"/>
      <c r="N13" s="231"/>
      <c r="O13" s="231"/>
    </row>
    <row r="14" spans="1:13" s="215" customFormat="1" ht="14.25" customHeight="1">
      <c r="A14" s="410"/>
      <c r="B14" s="404"/>
      <c r="C14" s="230" t="s">
        <v>338</v>
      </c>
      <c r="D14" s="226">
        <v>5</v>
      </c>
      <c r="E14" s="227">
        <v>-1</v>
      </c>
      <c r="F14" s="228">
        <v>0</v>
      </c>
      <c r="G14" s="228">
        <v>0</v>
      </c>
      <c r="H14" s="228">
        <v>1</v>
      </c>
      <c r="I14" s="228">
        <v>0</v>
      </c>
      <c r="J14" s="228">
        <v>5</v>
      </c>
      <c r="K14" s="228">
        <v>0</v>
      </c>
      <c r="L14" s="228">
        <v>0</v>
      </c>
      <c r="M14" s="218"/>
    </row>
    <row r="15" spans="1:13" s="215" customFormat="1" ht="14.25" customHeight="1">
      <c r="A15" s="410"/>
      <c r="B15" s="404"/>
      <c r="C15" s="230" t="s">
        <v>339</v>
      </c>
      <c r="D15" s="226">
        <v>4</v>
      </c>
      <c r="E15" s="227">
        <v>-1</v>
      </c>
      <c r="F15" s="228">
        <v>1</v>
      </c>
      <c r="G15" s="228">
        <v>0</v>
      </c>
      <c r="H15" s="228">
        <v>1</v>
      </c>
      <c r="I15" s="228">
        <v>0</v>
      </c>
      <c r="J15" s="228">
        <v>0</v>
      </c>
      <c r="K15" s="228">
        <v>0</v>
      </c>
      <c r="L15" s="228">
        <v>3</v>
      </c>
      <c r="M15" s="218"/>
    </row>
    <row r="16" spans="1:13" s="215" customFormat="1" ht="14.25" customHeight="1">
      <c r="A16" s="410"/>
      <c r="B16" s="401" t="s">
        <v>343</v>
      </c>
      <c r="C16" s="230" t="s">
        <v>337</v>
      </c>
      <c r="D16" s="226">
        <v>2</v>
      </c>
      <c r="E16" s="228">
        <v>0</v>
      </c>
      <c r="F16" s="228">
        <v>0</v>
      </c>
      <c r="G16" s="228">
        <v>0</v>
      </c>
      <c r="H16" s="228">
        <v>0</v>
      </c>
      <c r="I16" s="228">
        <v>0</v>
      </c>
      <c r="J16" s="228">
        <v>0</v>
      </c>
      <c r="K16" s="228">
        <v>1</v>
      </c>
      <c r="L16" s="228">
        <v>1</v>
      </c>
      <c r="M16" s="218"/>
    </row>
    <row r="17" spans="1:13" s="215" customFormat="1" ht="14.25" customHeight="1">
      <c r="A17" s="410"/>
      <c r="B17" s="401"/>
      <c r="C17" s="230" t="s">
        <v>338</v>
      </c>
      <c r="D17" s="226">
        <v>15</v>
      </c>
      <c r="E17" s="228">
        <v>0</v>
      </c>
      <c r="F17" s="228">
        <v>2</v>
      </c>
      <c r="G17" s="228">
        <v>1</v>
      </c>
      <c r="H17" s="228">
        <v>0</v>
      </c>
      <c r="I17" s="228">
        <v>0</v>
      </c>
      <c r="J17" s="228">
        <v>3</v>
      </c>
      <c r="K17" s="228">
        <v>0</v>
      </c>
      <c r="L17" s="228">
        <v>9</v>
      </c>
      <c r="M17" s="218"/>
    </row>
    <row r="18" spans="1:13" s="215" customFormat="1" ht="14.25" customHeight="1">
      <c r="A18" s="410"/>
      <c r="B18" s="401"/>
      <c r="C18" s="230" t="s">
        <v>339</v>
      </c>
      <c r="D18" s="226">
        <v>44</v>
      </c>
      <c r="E18" s="228">
        <v>0</v>
      </c>
      <c r="F18" s="228">
        <v>2</v>
      </c>
      <c r="G18" s="228">
        <v>0</v>
      </c>
      <c r="H18" s="228">
        <v>4</v>
      </c>
      <c r="I18" s="228">
        <v>3</v>
      </c>
      <c r="J18" s="228">
        <v>18</v>
      </c>
      <c r="K18" s="228">
        <v>2</v>
      </c>
      <c r="L18" s="228">
        <v>17</v>
      </c>
      <c r="M18" s="218"/>
    </row>
    <row r="19" spans="1:13" s="215" customFormat="1" ht="14.25" customHeight="1">
      <c r="A19" s="405" t="s">
        <v>344</v>
      </c>
      <c r="B19" s="404" t="s">
        <v>345</v>
      </c>
      <c r="C19" s="230" t="s">
        <v>337</v>
      </c>
      <c r="D19" s="226">
        <v>8</v>
      </c>
      <c r="E19" s="228">
        <v>0</v>
      </c>
      <c r="F19" s="228">
        <v>3</v>
      </c>
      <c r="G19" s="228">
        <v>0</v>
      </c>
      <c r="H19" s="228">
        <v>0</v>
      </c>
      <c r="I19" s="228">
        <v>0</v>
      </c>
      <c r="J19" s="228">
        <v>2</v>
      </c>
      <c r="K19" s="228">
        <v>0</v>
      </c>
      <c r="L19" s="228">
        <v>3</v>
      </c>
      <c r="M19" s="218"/>
    </row>
    <row r="20" spans="1:13" s="215" customFormat="1" ht="14.25" customHeight="1">
      <c r="A20" s="405"/>
      <c r="B20" s="404"/>
      <c r="C20" s="230" t="s">
        <v>338</v>
      </c>
      <c r="D20" s="226">
        <v>12</v>
      </c>
      <c r="E20" s="228">
        <v>0</v>
      </c>
      <c r="F20" s="228">
        <v>6</v>
      </c>
      <c r="G20" s="228">
        <v>0</v>
      </c>
      <c r="H20" s="228">
        <v>2</v>
      </c>
      <c r="I20" s="228">
        <v>1</v>
      </c>
      <c r="J20" s="228">
        <v>1</v>
      </c>
      <c r="K20" s="228">
        <v>0</v>
      </c>
      <c r="L20" s="228">
        <v>2</v>
      </c>
      <c r="M20" s="218"/>
    </row>
    <row r="21" spans="1:13" s="215" customFormat="1" ht="14.25" customHeight="1">
      <c r="A21" s="405"/>
      <c r="B21" s="404"/>
      <c r="C21" s="230" t="s">
        <v>339</v>
      </c>
      <c r="D21" s="226">
        <v>32</v>
      </c>
      <c r="E21" s="228">
        <v>0</v>
      </c>
      <c r="F21" s="228">
        <v>3</v>
      </c>
      <c r="G21" s="228">
        <v>0</v>
      </c>
      <c r="H21" s="228">
        <v>2</v>
      </c>
      <c r="I21" s="228">
        <v>0</v>
      </c>
      <c r="J21" s="228">
        <v>14</v>
      </c>
      <c r="K21" s="228">
        <v>0</v>
      </c>
      <c r="L21" s="228">
        <v>13</v>
      </c>
      <c r="M21" s="218"/>
    </row>
    <row r="22" spans="1:13" s="215" customFormat="1" ht="14.25" customHeight="1">
      <c r="A22" s="405"/>
      <c r="B22" s="404" t="s">
        <v>346</v>
      </c>
      <c r="C22" s="230" t="s">
        <v>337</v>
      </c>
      <c r="D22" s="226">
        <v>0</v>
      </c>
      <c r="E22" s="228">
        <v>0</v>
      </c>
      <c r="F22" s="228">
        <v>0</v>
      </c>
      <c r="G22" s="228">
        <v>0</v>
      </c>
      <c r="H22" s="228">
        <v>0</v>
      </c>
      <c r="I22" s="228">
        <v>0</v>
      </c>
      <c r="J22" s="228">
        <v>0</v>
      </c>
      <c r="K22" s="228">
        <v>0</v>
      </c>
      <c r="L22" s="228">
        <v>0</v>
      </c>
      <c r="M22" s="218"/>
    </row>
    <row r="23" spans="1:13" s="215" customFormat="1" ht="14.25" customHeight="1">
      <c r="A23" s="405"/>
      <c r="B23" s="404"/>
      <c r="C23" s="230" t="s">
        <v>338</v>
      </c>
      <c r="D23" s="226">
        <v>7</v>
      </c>
      <c r="E23" s="228">
        <v>0</v>
      </c>
      <c r="F23" s="228">
        <v>3</v>
      </c>
      <c r="G23" s="228">
        <v>0</v>
      </c>
      <c r="H23" s="228">
        <v>0</v>
      </c>
      <c r="I23" s="228">
        <v>0</v>
      </c>
      <c r="J23" s="228">
        <v>3</v>
      </c>
      <c r="K23" s="228">
        <v>1</v>
      </c>
      <c r="L23" s="228">
        <v>0</v>
      </c>
      <c r="M23" s="218"/>
    </row>
    <row r="24" spans="1:13" s="215" customFormat="1" ht="14.25" customHeight="1">
      <c r="A24" s="405"/>
      <c r="B24" s="404"/>
      <c r="C24" s="230" t="s">
        <v>339</v>
      </c>
      <c r="D24" s="226">
        <v>9</v>
      </c>
      <c r="E24" s="228">
        <v>0</v>
      </c>
      <c r="F24" s="228">
        <v>2</v>
      </c>
      <c r="G24" s="228">
        <v>0</v>
      </c>
      <c r="H24" s="228">
        <v>2</v>
      </c>
      <c r="I24" s="228">
        <v>0</v>
      </c>
      <c r="J24" s="228">
        <v>5</v>
      </c>
      <c r="K24" s="228">
        <v>0</v>
      </c>
      <c r="L24" s="228">
        <v>0</v>
      </c>
      <c r="M24" s="218"/>
    </row>
    <row r="25" spans="1:13" s="215" customFormat="1" ht="14.25" customHeight="1">
      <c r="A25" s="405"/>
      <c r="B25" s="411" t="s">
        <v>347</v>
      </c>
      <c r="C25" s="230" t="s">
        <v>337</v>
      </c>
      <c r="D25" s="226">
        <v>5</v>
      </c>
      <c r="E25" s="228">
        <v>0</v>
      </c>
      <c r="F25" s="228">
        <v>0</v>
      </c>
      <c r="G25" s="228">
        <v>0</v>
      </c>
      <c r="H25" s="228">
        <v>1</v>
      </c>
      <c r="I25" s="228">
        <v>0</v>
      </c>
      <c r="J25" s="228">
        <v>4</v>
      </c>
      <c r="K25" s="228">
        <v>0</v>
      </c>
      <c r="L25" s="228">
        <v>0</v>
      </c>
      <c r="M25" s="218"/>
    </row>
    <row r="26" spans="1:13" s="215" customFormat="1" ht="14.25" customHeight="1">
      <c r="A26" s="405"/>
      <c r="B26" s="411"/>
      <c r="C26" s="230" t="s">
        <v>338</v>
      </c>
      <c r="D26" s="226">
        <v>4</v>
      </c>
      <c r="E26" s="228">
        <v>0</v>
      </c>
      <c r="F26" s="228">
        <v>0</v>
      </c>
      <c r="G26" s="228">
        <v>0</v>
      </c>
      <c r="H26" s="228">
        <v>0</v>
      </c>
      <c r="I26" s="228">
        <v>0</v>
      </c>
      <c r="J26" s="228">
        <v>3</v>
      </c>
      <c r="K26" s="228">
        <v>0</v>
      </c>
      <c r="L26" s="228">
        <v>1</v>
      </c>
      <c r="M26" s="218"/>
    </row>
    <row r="27" spans="1:13" s="215" customFormat="1" ht="14.25" customHeight="1">
      <c r="A27" s="405"/>
      <c r="B27" s="411"/>
      <c r="C27" s="230" t="s">
        <v>339</v>
      </c>
      <c r="D27" s="226">
        <v>21</v>
      </c>
      <c r="E27" s="228">
        <v>0</v>
      </c>
      <c r="F27" s="228">
        <v>3</v>
      </c>
      <c r="G27" s="228">
        <v>1</v>
      </c>
      <c r="H27" s="228">
        <v>2</v>
      </c>
      <c r="I27" s="228">
        <v>0</v>
      </c>
      <c r="J27" s="228">
        <v>5</v>
      </c>
      <c r="K27" s="228">
        <v>3</v>
      </c>
      <c r="L27" s="228">
        <v>7</v>
      </c>
      <c r="M27" s="218"/>
    </row>
    <row r="28" spans="1:13" s="215" customFormat="1" ht="14.25" customHeight="1">
      <c r="A28" s="405"/>
      <c r="B28" s="404" t="s">
        <v>348</v>
      </c>
      <c r="C28" s="230" t="s">
        <v>337</v>
      </c>
      <c r="D28" s="226">
        <v>4</v>
      </c>
      <c r="E28" s="228">
        <v>0</v>
      </c>
      <c r="F28" s="228">
        <v>0</v>
      </c>
      <c r="G28" s="228">
        <v>0</v>
      </c>
      <c r="H28" s="228">
        <v>0</v>
      </c>
      <c r="I28" s="228">
        <v>0</v>
      </c>
      <c r="J28" s="228">
        <v>3</v>
      </c>
      <c r="K28" s="228">
        <v>1</v>
      </c>
      <c r="L28" s="228">
        <v>0</v>
      </c>
      <c r="M28" s="218"/>
    </row>
    <row r="29" spans="1:13" s="215" customFormat="1" ht="14.25" customHeight="1">
      <c r="A29" s="405"/>
      <c r="B29" s="404"/>
      <c r="C29" s="230" t="s">
        <v>338</v>
      </c>
      <c r="D29" s="226">
        <v>12</v>
      </c>
      <c r="E29" s="228">
        <v>0</v>
      </c>
      <c r="F29" s="228">
        <v>0</v>
      </c>
      <c r="G29" s="228">
        <v>1</v>
      </c>
      <c r="H29" s="228">
        <v>2</v>
      </c>
      <c r="I29" s="228">
        <v>1</v>
      </c>
      <c r="J29" s="228">
        <v>8</v>
      </c>
      <c r="K29" s="228">
        <v>0</v>
      </c>
      <c r="L29" s="228">
        <v>0</v>
      </c>
      <c r="M29" s="218"/>
    </row>
    <row r="30" spans="1:13" s="215" customFormat="1" ht="14.25" customHeight="1">
      <c r="A30" s="405"/>
      <c r="B30" s="404"/>
      <c r="C30" s="230" t="s">
        <v>339</v>
      </c>
      <c r="D30" s="226">
        <v>54</v>
      </c>
      <c r="E30" s="228">
        <v>0</v>
      </c>
      <c r="F30" s="228">
        <v>2</v>
      </c>
      <c r="G30" s="228">
        <v>0</v>
      </c>
      <c r="H30" s="228">
        <v>5</v>
      </c>
      <c r="I30" s="228">
        <v>3</v>
      </c>
      <c r="J30" s="228">
        <v>32</v>
      </c>
      <c r="K30" s="228">
        <v>2</v>
      </c>
      <c r="L30" s="228">
        <v>10</v>
      </c>
      <c r="M30" s="218"/>
    </row>
    <row r="31" spans="1:13" s="215" customFormat="1" ht="14.25" customHeight="1">
      <c r="A31" s="405"/>
      <c r="B31" s="404" t="s">
        <v>349</v>
      </c>
      <c r="C31" s="230" t="s">
        <v>337</v>
      </c>
      <c r="D31" s="226">
        <v>1</v>
      </c>
      <c r="E31" s="228">
        <v>0</v>
      </c>
      <c r="F31" s="228">
        <v>0</v>
      </c>
      <c r="G31" s="228">
        <v>0</v>
      </c>
      <c r="H31" s="228">
        <v>0</v>
      </c>
      <c r="I31" s="228">
        <v>0</v>
      </c>
      <c r="J31" s="228">
        <v>1</v>
      </c>
      <c r="K31" s="228">
        <v>0</v>
      </c>
      <c r="L31" s="228">
        <v>0</v>
      </c>
      <c r="M31" s="218"/>
    </row>
    <row r="32" spans="1:13" s="215" customFormat="1" ht="14.25" customHeight="1">
      <c r="A32" s="405"/>
      <c r="B32" s="404"/>
      <c r="C32" s="230" t="s">
        <v>338</v>
      </c>
      <c r="D32" s="226">
        <v>1</v>
      </c>
      <c r="E32" s="228">
        <v>0</v>
      </c>
      <c r="F32" s="228">
        <v>1</v>
      </c>
      <c r="G32" s="228">
        <v>0</v>
      </c>
      <c r="H32" s="228">
        <v>0</v>
      </c>
      <c r="I32" s="228">
        <v>0</v>
      </c>
      <c r="J32" s="228">
        <v>0</v>
      </c>
      <c r="K32" s="228">
        <v>0</v>
      </c>
      <c r="L32" s="228">
        <v>0</v>
      </c>
      <c r="M32" s="218"/>
    </row>
    <row r="33" spans="1:13" s="215" customFormat="1" ht="14.25" customHeight="1">
      <c r="A33" s="405"/>
      <c r="B33" s="404"/>
      <c r="C33" s="230" t="s">
        <v>339</v>
      </c>
      <c r="D33" s="226">
        <v>4</v>
      </c>
      <c r="E33" s="228">
        <v>0</v>
      </c>
      <c r="F33" s="228">
        <v>1</v>
      </c>
      <c r="G33" s="228">
        <v>0</v>
      </c>
      <c r="H33" s="228">
        <v>0</v>
      </c>
      <c r="I33" s="228">
        <v>0</v>
      </c>
      <c r="J33" s="228">
        <v>3</v>
      </c>
      <c r="K33" s="228">
        <v>0</v>
      </c>
      <c r="L33" s="228">
        <v>0</v>
      </c>
      <c r="M33" s="218"/>
    </row>
    <row r="34" spans="1:13" s="215" customFormat="1" ht="14.25" customHeight="1">
      <c r="A34" s="405"/>
      <c r="B34" s="404" t="s">
        <v>350</v>
      </c>
      <c r="C34" s="230" t="s">
        <v>337</v>
      </c>
      <c r="D34" s="226">
        <v>1</v>
      </c>
      <c r="E34" s="228">
        <v>0</v>
      </c>
      <c r="F34" s="228">
        <v>0</v>
      </c>
      <c r="G34" s="228">
        <v>0</v>
      </c>
      <c r="H34" s="228">
        <v>0</v>
      </c>
      <c r="I34" s="228">
        <v>0</v>
      </c>
      <c r="J34" s="228">
        <v>1</v>
      </c>
      <c r="K34" s="228">
        <v>0</v>
      </c>
      <c r="L34" s="228">
        <v>0</v>
      </c>
      <c r="M34" s="218"/>
    </row>
    <row r="35" spans="1:13" s="215" customFormat="1" ht="14.25" customHeight="1">
      <c r="A35" s="405"/>
      <c r="B35" s="404"/>
      <c r="C35" s="230" t="s">
        <v>338</v>
      </c>
      <c r="D35" s="226">
        <v>1</v>
      </c>
      <c r="E35" s="228">
        <v>0</v>
      </c>
      <c r="F35" s="228">
        <v>0</v>
      </c>
      <c r="G35" s="228">
        <v>0</v>
      </c>
      <c r="H35" s="228">
        <v>0</v>
      </c>
      <c r="I35" s="228">
        <v>0</v>
      </c>
      <c r="J35" s="228">
        <v>0</v>
      </c>
      <c r="K35" s="228">
        <v>0</v>
      </c>
      <c r="L35" s="228">
        <v>1</v>
      </c>
      <c r="M35" s="218"/>
    </row>
    <row r="36" spans="1:13" s="215" customFormat="1" ht="14.25" customHeight="1">
      <c r="A36" s="405"/>
      <c r="B36" s="404"/>
      <c r="C36" s="230" t="s">
        <v>339</v>
      </c>
      <c r="D36" s="226">
        <v>19</v>
      </c>
      <c r="E36" s="228">
        <v>0</v>
      </c>
      <c r="F36" s="228">
        <v>7</v>
      </c>
      <c r="G36" s="228">
        <v>1</v>
      </c>
      <c r="H36" s="228">
        <v>3</v>
      </c>
      <c r="I36" s="228">
        <v>0</v>
      </c>
      <c r="J36" s="228">
        <v>3</v>
      </c>
      <c r="K36" s="228">
        <v>0</v>
      </c>
      <c r="L36" s="228">
        <v>5</v>
      </c>
      <c r="M36" s="218"/>
    </row>
    <row r="37" spans="1:13" s="215" customFormat="1" ht="14.25" customHeight="1">
      <c r="A37" s="405"/>
      <c r="B37" s="404" t="s">
        <v>351</v>
      </c>
      <c r="C37" s="230" t="s">
        <v>337</v>
      </c>
      <c r="D37" s="226">
        <v>1</v>
      </c>
      <c r="E37" s="228">
        <v>0</v>
      </c>
      <c r="F37" s="228">
        <v>0</v>
      </c>
      <c r="G37" s="228">
        <v>0</v>
      </c>
      <c r="H37" s="228">
        <v>0</v>
      </c>
      <c r="I37" s="228">
        <v>0</v>
      </c>
      <c r="J37" s="228">
        <v>1</v>
      </c>
      <c r="K37" s="228">
        <v>0</v>
      </c>
      <c r="L37" s="228">
        <v>0</v>
      </c>
      <c r="M37" s="218"/>
    </row>
    <row r="38" spans="1:13" s="215" customFormat="1" ht="14.25" customHeight="1">
      <c r="A38" s="405"/>
      <c r="B38" s="404"/>
      <c r="C38" s="230" t="s">
        <v>338</v>
      </c>
      <c r="D38" s="226">
        <v>6</v>
      </c>
      <c r="E38" s="228">
        <v>0</v>
      </c>
      <c r="F38" s="228">
        <v>1</v>
      </c>
      <c r="G38" s="228">
        <v>0</v>
      </c>
      <c r="H38" s="228">
        <v>0</v>
      </c>
      <c r="I38" s="228">
        <v>0</v>
      </c>
      <c r="J38" s="228">
        <v>5</v>
      </c>
      <c r="K38" s="228">
        <v>0</v>
      </c>
      <c r="L38" s="228">
        <v>0</v>
      </c>
      <c r="M38" s="218"/>
    </row>
    <row r="39" spans="1:13" s="215" customFormat="1" ht="14.25" customHeight="1">
      <c r="A39" s="405"/>
      <c r="B39" s="404"/>
      <c r="C39" s="230" t="s">
        <v>339</v>
      </c>
      <c r="D39" s="226">
        <v>22</v>
      </c>
      <c r="E39" s="228">
        <v>0</v>
      </c>
      <c r="F39" s="228">
        <v>0</v>
      </c>
      <c r="G39" s="228">
        <v>0</v>
      </c>
      <c r="H39" s="228">
        <v>0</v>
      </c>
      <c r="I39" s="228">
        <v>0</v>
      </c>
      <c r="J39" s="228">
        <v>11</v>
      </c>
      <c r="K39" s="228">
        <v>1</v>
      </c>
      <c r="L39" s="228">
        <v>10</v>
      </c>
      <c r="M39" s="218"/>
    </row>
    <row r="40" spans="1:13" s="215" customFormat="1" ht="14.25" customHeight="1">
      <c r="A40" s="405"/>
      <c r="B40" s="404" t="s">
        <v>352</v>
      </c>
      <c r="C40" s="230" t="s">
        <v>337</v>
      </c>
      <c r="D40" s="226">
        <v>0</v>
      </c>
      <c r="E40" s="228">
        <v>0</v>
      </c>
      <c r="F40" s="228">
        <v>0</v>
      </c>
      <c r="G40" s="228">
        <v>0</v>
      </c>
      <c r="H40" s="228">
        <v>0</v>
      </c>
      <c r="I40" s="228">
        <v>0</v>
      </c>
      <c r="J40" s="228">
        <v>0</v>
      </c>
      <c r="K40" s="228">
        <v>0</v>
      </c>
      <c r="L40" s="228">
        <v>0</v>
      </c>
      <c r="M40" s="218"/>
    </row>
    <row r="41" spans="1:13" s="215" customFormat="1" ht="14.25" customHeight="1">
      <c r="A41" s="405"/>
      <c r="B41" s="404"/>
      <c r="C41" s="230" t="s">
        <v>338</v>
      </c>
      <c r="D41" s="226">
        <v>1</v>
      </c>
      <c r="E41" s="228">
        <v>0</v>
      </c>
      <c r="F41" s="228">
        <v>0</v>
      </c>
      <c r="G41" s="228">
        <v>0</v>
      </c>
      <c r="H41" s="228">
        <v>0</v>
      </c>
      <c r="I41" s="228">
        <v>0</v>
      </c>
      <c r="J41" s="228">
        <v>0</v>
      </c>
      <c r="K41" s="228">
        <v>0</v>
      </c>
      <c r="L41" s="228">
        <v>1</v>
      </c>
      <c r="M41" s="218"/>
    </row>
    <row r="42" spans="1:13" s="215" customFormat="1" ht="14.25" customHeight="1">
      <c r="A42" s="405"/>
      <c r="B42" s="404"/>
      <c r="C42" s="230" t="s">
        <v>339</v>
      </c>
      <c r="D42" s="226">
        <v>28</v>
      </c>
      <c r="E42" s="228">
        <v>0</v>
      </c>
      <c r="F42" s="228">
        <v>11</v>
      </c>
      <c r="G42" s="228">
        <v>1</v>
      </c>
      <c r="H42" s="228">
        <v>0</v>
      </c>
      <c r="I42" s="228">
        <v>0</v>
      </c>
      <c r="J42" s="228">
        <v>10</v>
      </c>
      <c r="K42" s="228">
        <v>0</v>
      </c>
      <c r="L42" s="228">
        <v>6</v>
      </c>
      <c r="M42" s="218"/>
    </row>
    <row r="43" spans="1:13" s="215" customFormat="1" ht="14.25" customHeight="1">
      <c r="A43" s="405"/>
      <c r="B43" s="404" t="s">
        <v>353</v>
      </c>
      <c r="C43" s="230" t="s">
        <v>337</v>
      </c>
      <c r="D43" s="226">
        <v>0</v>
      </c>
      <c r="E43" s="228">
        <v>0</v>
      </c>
      <c r="F43" s="228">
        <v>0</v>
      </c>
      <c r="G43" s="228">
        <v>0</v>
      </c>
      <c r="H43" s="228">
        <v>0</v>
      </c>
      <c r="I43" s="228">
        <v>0</v>
      </c>
      <c r="J43" s="228">
        <v>0</v>
      </c>
      <c r="K43" s="228">
        <v>0</v>
      </c>
      <c r="L43" s="228">
        <v>0</v>
      </c>
      <c r="M43" s="218"/>
    </row>
    <row r="44" spans="1:13" s="215" customFormat="1" ht="14.25" customHeight="1">
      <c r="A44" s="405"/>
      <c r="B44" s="404"/>
      <c r="C44" s="230" t="s">
        <v>338</v>
      </c>
      <c r="D44" s="226">
        <v>0</v>
      </c>
      <c r="E44" s="228">
        <v>0</v>
      </c>
      <c r="F44" s="228">
        <v>0</v>
      </c>
      <c r="G44" s="228">
        <v>0</v>
      </c>
      <c r="H44" s="228">
        <v>0</v>
      </c>
      <c r="I44" s="228">
        <v>0</v>
      </c>
      <c r="J44" s="228">
        <v>0</v>
      </c>
      <c r="K44" s="228">
        <v>0</v>
      </c>
      <c r="L44" s="228">
        <v>0</v>
      </c>
      <c r="M44" s="218"/>
    </row>
    <row r="45" spans="1:13" s="215" customFormat="1" ht="14.25" customHeight="1">
      <c r="A45" s="405"/>
      <c r="B45" s="404"/>
      <c r="C45" s="230" t="s">
        <v>339</v>
      </c>
      <c r="D45" s="226">
        <v>7</v>
      </c>
      <c r="E45" s="228">
        <v>0</v>
      </c>
      <c r="F45" s="228">
        <v>1</v>
      </c>
      <c r="G45" s="228">
        <v>0</v>
      </c>
      <c r="H45" s="228">
        <v>0</v>
      </c>
      <c r="I45" s="228">
        <v>1</v>
      </c>
      <c r="J45" s="228">
        <v>4</v>
      </c>
      <c r="K45" s="228">
        <v>0</v>
      </c>
      <c r="L45" s="228">
        <v>1</v>
      </c>
      <c r="M45" s="218"/>
    </row>
    <row r="46" spans="1:13" s="215" customFormat="1" ht="14.25" customHeight="1">
      <c r="A46" s="405" t="s">
        <v>354</v>
      </c>
      <c r="B46" s="401" t="s">
        <v>355</v>
      </c>
      <c r="C46" s="230" t="s">
        <v>337</v>
      </c>
      <c r="D46" s="226">
        <v>0</v>
      </c>
      <c r="E46" s="228">
        <v>0</v>
      </c>
      <c r="F46" s="228">
        <v>0</v>
      </c>
      <c r="G46" s="228">
        <v>0</v>
      </c>
      <c r="H46" s="228">
        <v>0</v>
      </c>
      <c r="I46" s="228">
        <v>0</v>
      </c>
      <c r="J46" s="228">
        <v>0</v>
      </c>
      <c r="K46" s="228">
        <v>0</v>
      </c>
      <c r="L46" s="228">
        <v>0</v>
      </c>
      <c r="M46" s="218"/>
    </row>
    <row r="47" spans="1:13" s="215" customFormat="1" ht="14.25" customHeight="1">
      <c r="A47" s="405"/>
      <c r="B47" s="401"/>
      <c r="C47" s="230" t="s">
        <v>338</v>
      </c>
      <c r="D47" s="226">
        <v>0</v>
      </c>
      <c r="E47" s="228">
        <v>0</v>
      </c>
      <c r="F47" s="228">
        <v>0</v>
      </c>
      <c r="G47" s="228">
        <v>0</v>
      </c>
      <c r="H47" s="228">
        <v>0</v>
      </c>
      <c r="I47" s="228">
        <v>0</v>
      </c>
      <c r="J47" s="228">
        <v>0</v>
      </c>
      <c r="K47" s="228">
        <v>0</v>
      </c>
      <c r="L47" s="228">
        <v>0</v>
      </c>
      <c r="M47" s="218"/>
    </row>
    <row r="48" spans="1:13" s="215" customFormat="1" ht="14.25" customHeight="1">
      <c r="A48" s="405"/>
      <c r="B48" s="401"/>
      <c r="C48" s="230" t="s">
        <v>339</v>
      </c>
      <c r="D48" s="226">
        <v>0</v>
      </c>
      <c r="E48" s="228">
        <v>0</v>
      </c>
      <c r="F48" s="228">
        <v>0</v>
      </c>
      <c r="G48" s="228">
        <v>0</v>
      </c>
      <c r="H48" s="228">
        <v>0</v>
      </c>
      <c r="I48" s="228">
        <v>0</v>
      </c>
      <c r="J48" s="228">
        <v>0</v>
      </c>
      <c r="K48" s="228">
        <v>0</v>
      </c>
      <c r="L48" s="228">
        <v>0</v>
      </c>
      <c r="M48" s="218"/>
    </row>
    <row r="49" spans="1:13" s="215" customFormat="1" ht="14.25" customHeight="1">
      <c r="A49" s="399" t="s">
        <v>356</v>
      </c>
      <c r="B49" s="401" t="s">
        <v>357</v>
      </c>
      <c r="C49" s="230" t="s">
        <v>337</v>
      </c>
      <c r="D49" s="226">
        <v>0</v>
      </c>
      <c r="E49" s="228">
        <v>0</v>
      </c>
      <c r="F49" s="228">
        <v>0</v>
      </c>
      <c r="G49" s="228">
        <v>0</v>
      </c>
      <c r="H49" s="228">
        <v>0</v>
      </c>
      <c r="I49" s="228">
        <v>0</v>
      </c>
      <c r="J49" s="228">
        <v>0</v>
      </c>
      <c r="K49" s="228">
        <v>0</v>
      </c>
      <c r="L49" s="228">
        <v>0</v>
      </c>
      <c r="M49" s="218"/>
    </row>
    <row r="50" spans="1:13" s="215" customFormat="1" ht="14.25" customHeight="1">
      <c r="A50" s="400"/>
      <c r="B50" s="401"/>
      <c r="C50" s="230" t="s">
        <v>338</v>
      </c>
      <c r="D50" s="226">
        <v>5</v>
      </c>
      <c r="E50" s="228">
        <v>0</v>
      </c>
      <c r="F50" s="228">
        <v>0</v>
      </c>
      <c r="G50" s="228">
        <v>0</v>
      </c>
      <c r="H50" s="228">
        <v>1</v>
      </c>
      <c r="I50" s="228">
        <v>0</v>
      </c>
      <c r="J50" s="228">
        <v>1</v>
      </c>
      <c r="K50" s="228">
        <v>0</v>
      </c>
      <c r="L50" s="228">
        <v>3</v>
      </c>
      <c r="M50" s="218"/>
    </row>
    <row r="51" spans="1:13" s="215" customFormat="1" ht="14.25" customHeight="1">
      <c r="A51" s="400"/>
      <c r="B51" s="401"/>
      <c r="C51" s="230" t="s">
        <v>339</v>
      </c>
      <c r="D51" s="226">
        <v>10</v>
      </c>
      <c r="E51" s="228">
        <v>0</v>
      </c>
      <c r="F51" s="228">
        <v>0</v>
      </c>
      <c r="G51" s="228">
        <v>0</v>
      </c>
      <c r="H51" s="228">
        <v>0</v>
      </c>
      <c r="I51" s="228">
        <v>0</v>
      </c>
      <c r="J51" s="228">
        <v>3</v>
      </c>
      <c r="K51" s="228">
        <v>1</v>
      </c>
      <c r="L51" s="228">
        <v>6</v>
      </c>
      <c r="M51" s="218"/>
    </row>
    <row r="52" spans="1:13" s="215" customFormat="1" ht="14.25" customHeight="1">
      <c r="A52" s="400"/>
      <c r="B52" s="402" t="s">
        <v>358</v>
      </c>
      <c r="C52" s="230" t="s">
        <v>337</v>
      </c>
      <c r="D52" s="226">
        <v>2</v>
      </c>
      <c r="E52" s="227">
        <v>-1</v>
      </c>
      <c r="F52" s="228">
        <v>0</v>
      </c>
      <c r="G52" s="228">
        <v>0</v>
      </c>
      <c r="H52" s="228">
        <v>0</v>
      </c>
      <c r="I52" s="228">
        <v>0</v>
      </c>
      <c r="J52" s="228">
        <v>1</v>
      </c>
      <c r="K52" s="228">
        <v>0</v>
      </c>
      <c r="L52" s="228">
        <v>2</v>
      </c>
      <c r="M52" s="218"/>
    </row>
    <row r="53" spans="1:13" s="215" customFormat="1" ht="14.25" customHeight="1">
      <c r="A53" s="400"/>
      <c r="B53" s="403"/>
      <c r="C53" s="230" t="s">
        <v>338</v>
      </c>
      <c r="D53" s="226">
        <v>5</v>
      </c>
      <c r="E53" s="228">
        <v>0</v>
      </c>
      <c r="F53" s="228">
        <v>0</v>
      </c>
      <c r="G53" s="228">
        <v>0</v>
      </c>
      <c r="H53" s="228">
        <v>1</v>
      </c>
      <c r="I53" s="228">
        <v>0</v>
      </c>
      <c r="J53" s="228">
        <v>2</v>
      </c>
      <c r="K53" s="228">
        <v>0</v>
      </c>
      <c r="L53" s="228">
        <v>2</v>
      </c>
      <c r="M53" s="218"/>
    </row>
    <row r="54" spans="1:13" s="215" customFormat="1" ht="14.25" customHeight="1">
      <c r="A54" s="400"/>
      <c r="B54" s="403"/>
      <c r="C54" s="232" t="s">
        <v>339</v>
      </c>
      <c r="D54" s="226">
        <v>4</v>
      </c>
      <c r="E54" s="227">
        <v>-1</v>
      </c>
      <c r="F54" s="228">
        <v>1</v>
      </c>
      <c r="G54" s="228">
        <v>0</v>
      </c>
      <c r="H54" s="228">
        <v>0</v>
      </c>
      <c r="I54" s="228">
        <v>0</v>
      </c>
      <c r="J54" s="228">
        <v>1</v>
      </c>
      <c r="K54" s="228">
        <v>1</v>
      </c>
      <c r="L54" s="228">
        <v>2</v>
      </c>
      <c r="M54" s="218"/>
    </row>
    <row r="55" spans="1:13" s="215" customFormat="1" ht="4.5" customHeight="1" thickBot="1">
      <c r="A55" s="233"/>
      <c r="B55" s="234"/>
      <c r="C55" s="235"/>
      <c r="D55" s="236"/>
      <c r="E55" s="237"/>
      <c r="F55" s="237"/>
      <c r="G55" s="237"/>
      <c r="H55" s="237"/>
      <c r="I55" s="237"/>
      <c r="J55" s="237"/>
      <c r="K55" s="237"/>
      <c r="L55" s="237"/>
      <c r="M55" s="218"/>
    </row>
    <row r="56" spans="1:8" ht="18" customHeight="1">
      <c r="A56" s="238" t="s">
        <v>359</v>
      </c>
      <c r="F56" s="132"/>
      <c r="G56" s="240"/>
      <c r="H56" s="240"/>
    </row>
    <row r="57" spans="1:11" s="215" customFormat="1" ht="12" customHeight="1">
      <c r="A57" s="240" t="s">
        <v>360</v>
      </c>
      <c r="B57" s="240"/>
      <c r="C57" s="240"/>
      <c r="D57" s="240"/>
      <c r="E57" s="240"/>
      <c r="F57" s="240"/>
      <c r="G57" s="240"/>
      <c r="H57" s="240"/>
      <c r="I57" s="240"/>
      <c r="J57" s="240"/>
      <c r="K57" s="240"/>
    </row>
    <row r="58" ht="12" customHeight="1">
      <c r="A58" s="239" t="s">
        <v>361</v>
      </c>
    </row>
  </sheetData>
  <sheetProtection/>
  <mergeCells count="26">
    <mergeCell ref="A2:L2"/>
    <mergeCell ref="A4:B5"/>
    <mergeCell ref="C4:C5"/>
    <mergeCell ref="D4:D5"/>
    <mergeCell ref="E4:E5"/>
    <mergeCell ref="F4:L4"/>
    <mergeCell ref="A7:B9"/>
    <mergeCell ref="A10:A18"/>
    <mergeCell ref="B10:B12"/>
    <mergeCell ref="B13:B15"/>
    <mergeCell ref="B16:B18"/>
    <mergeCell ref="A19:A45"/>
    <mergeCell ref="B19:B21"/>
    <mergeCell ref="B22:B24"/>
    <mergeCell ref="B25:B27"/>
    <mergeCell ref="B28:B30"/>
    <mergeCell ref="A49:A54"/>
    <mergeCell ref="B49:B51"/>
    <mergeCell ref="B52:B54"/>
    <mergeCell ref="B31:B33"/>
    <mergeCell ref="B34:B36"/>
    <mergeCell ref="B37:B39"/>
    <mergeCell ref="B40:B42"/>
    <mergeCell ref="B43:B45"/>
    <mergeCell ref="A46:A48"/>
    <mergeCell ref="B46:B48"/>
  </mergeCells>
  <printOptions/>
  <pageMargins left="0.6692913385826772" right="0.6692913385826772" top="0.3937007874015748" bottom="0.6692913385826772" header="0.5118110236220472"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
    </sheetView>
  </sheetViews>
  <sheetFormatPr defaultColWidth="9.00390625" defaultRowHeight="13.5"/>
  <cols>
    <col min="1" max="1" width="5.625" style="2" customWidth="1"/>
    <col min="2" max="2" width="7.875" style="2" customWidth="1"/>
    <col min="3" max="6" width="18.125" style="2" customWidth="1"/>
    <col min="7" max="7" width="12.25390625" style="2" bestFit="1" customWidth="1"/>
    <col min="8" max="8" width="6.00390625" style="241" bestFit="1" customWidth="1"/>
    <col min="9" max="9" width="11.25390625" style="2" bestFit="1" customWidth="1"/>
    <col min="10" max="10" width="9.00390625" style="241" customWidth="1"/>
    <col min="11" max="12" width="9.00390625" style="2" customWidth="1"/>
    <col min="13" max="16384" width="9.00390625" style="8" customWidth="1"/>
  </cols>
  <sheetData>
    <row r="1" spans="1:6" ht="24" customHeight="1">
      <c r="A1" s="26"/>
      <c r="B1" s="21"/>
      <c r="C1" s="21"/>
      <c r="D1" s="21"/>
      <c r="E1" s="21"/>
      <c r="F1" s="21"/>
    </row>
    <row r="2" spans="1:6" ht="30" customHeight="1">
      <c r="A2" s="280" t="s">
        <v>362</v>
      </c>
      <c r="B2" s="280"/>
      <c r="C2" s="280"/>
      <c r="D2" s="280"/>
      <c r="E2" s="280"/>
      <c r="F2" s="280"/>
    </row>
    <row r="3" spans="1:6" ht="16.5" customHeight="1" thickBot="1">
      <c r="A3" s="21"/>
      <c r="B3" s="21"/>
      <c r="C3" s="21"/>
      <c r="D3" s="21"/>
      <c r="E3" s="21"/>
      <c r="F3" s="199" t="s">
        <v>363</v>
      </c>
    </row>
    <row r="4" spans="1:6" ht="18" customHeight="1">
      <c r="A4" s="284" t="s">
        <v>210</v>
      </c>
      <c r="B4" s="344"/>
      <c r="C4" s="281" t="s">
        <v>364</v>
      </c>
      <c r="D4" s="326" t="s">
        <v>365</v>
      </c>
      <c r="E4" s="326" t="s">
        <v>366</v>
      </c>
      <c r="F4" s="291" t="s">
        <v>365</v>
      </c>
    </row>
    <row r="5" spans="1:6" ht="18" customHeight="1">
      <c r="A5" s="286"/>
      <c r="B5" s="345"/>
      <c r="C5" s="282"/>
      <c r="D5" s="327"/>
      <c r="E5" s="327"/>
      <c r="F5" s="328"/>
    </row>
    <row r="6" spans="1:6" ht="6" customHeight="1">
      <c r="A6" s="298"/>
      <c r="B6" s="299"/>
      <c r="C6" s="242"/>
      <c r="D6" s="242"/>
      <c r="E6" s="242"/>
      <c r="F6" s="242"/>
    </row>
    <row r="7" spans="1:6" ht="20.25" customHeight="1">
      <c r="A7" s="298" t="s">
        <v>89</v>
      </c>
      <c r="B7" s="299"/>
      <c r="C7" s="243">
        <v>19620013</v>
      </c>
      <c r="D7" s="244">
        <v>107.4</v>
      </c>
      <c r="E7" s="245">
        <v>2367766</v>
      </c>
      <c r="F7" s="244">
        <v>91.76341920726863</v>
      </c>
    </row>
    <row r="8" spans="1:6" ht="20.25" customHeight="1">
      <c r="A8" s="298" t="s">
        <v>90</v>
      </c>
      <c r="B8" s="299"/>
      <c r="C8" s="243">
        <v>21357271</v>
      </c>
      <c r="D8" s="244">
        <v>111</v>
      </c>
      <c r="E8" s="245">
        <v>2348217</v>
      </c>
      <c r="F8" s="244">
        <v>99.2</v>
      </c>
    </row>
    <row r="9" spans="1:6" ht="20.25" customHeight="1">
      <c r="A9" s="298" t="s">
        <v>91</v>
      </c>
      <c r="B9" s="299"/>
      <c r="C9" s="246">
        <v>18809983</v>
      </c>
      <c r="D9" s="247">
        <v>88.1</v>
      </c>
      <c r="E9" s="248">
        <v>2342703</v>
      </c>
      <c r="F9" s="163">
        <v>99.8</v>
      </c>
    </row>
    <row r="10" spans="1:9" ht="20.25" customHeight="1">
      <c r="A10" s="298" t="s">
        <v>68</v>
      </c>
      <c r="B10" s="298"/>
      <c r="C10" s="249">
        <v>19441232</v>
      </c>
      <c r="D10" s="163">
        <v>103.4</v>
      </c>
      <c r="E10" s="248">
        <v>2353617</v>
      </c>
      <c r="F10" s="163">
        <v>100.5</v>
      </c>
      <c r="G10" s="250"/>
      <c r="I10" s="250"/>
    </row>
    <row r="11" spans="1:9" ht="20.25" customHeight="1">
      <c r="A11" s="266" t="s">
        <v>92</v>
      </c>
      <c r="B11" s="300"/>
      <c r="C11" s="251">
        <v>9940580</v>
      </c>
      <c r="D11" s="166">
        <v>51.1</v>
      </c>
      <c r="E11" s="252">
        <v>1093310</v>
      </c>
      <c r="F11" s="166">
        <v>46.5</v>
      </c>
      <c r="G11" s="250"/>
      <c r="I11" s="250"/>
    </row>
    <row r="12" spans="1:6" ht="6" customHeight="1">
      <c r="A12" s="5"/>
      <c r="B12" s="5"/>
      <c r="C12" s="253"/>
      <c r="D12" s="254"/>
      <c r="E12" s="254"/>
      <c r="F12" s="254"/>
    </row>
    <row r="13" spans="1:6" ht="20.25" customHeight="1">
      <c r="A13" s="48" t="s">
        <v>180</v>
      </c>
      <c r="B13" s="149" t="s">
        <v>181</v>
      </c>
      <c r="C13" s="249">
        <v>505750</v>
      </c>
      <c r="D13" s="163">
        <v>30.6</v>
      </c>
      <c r="E13" s="248">
        <v>48349</v>
      </c>
      <c r="F13" s="163">
        <v>22.7</v>
      </c>
    </row>
    <row r="14" spans="1:6" ht="20.25" customHeight="1">
      <c r="A14" s="48"/>
      <c r="B14" s="149" t="s">
        <v>306</v>
      </c>
      <c r="C14" s="249">
        <v>242402</v>
      </c>
      <c r="D14" s="163">
        <v>6</v>
      </c>
      <c r="E14" s="248">
        <v>37399</v>
      </c>
      <c r="F14" s="163">
        <v>18.4</v>
      </c>
    </row>
    <row r="15" spans="1:6" ht="20.25" customHeight="1">
      <c r="A15" s="48"/>
      <c r="B15" s="149" t="s">
        <v>220</v>
      </c>
      <c r="C15" s="249">
        <v>623498</v>
      </c>
      <c r="D15" s="163">
        <v>48.4</v>
      </c>
      <c r="E15" s="248">
        <v>59331</v>
      </c>
      <c r="F15" s="163">
        <v>32.3</v>
      </c>
    </row>
    <row r="16" spans="1:6" ht="20.25" customHeight="1">
      <c r="A16" s="48"/>
      <c r="B16" s="149" t="s">
        <v>184</v>
      </c>
      <c r="C16" s="249">
        <v>676250</v>
      </c>
      <c r="D16" s="163">
        <v>51.4</v>
      </c>
      <c r="E16" s="248">
        <v>83582</v>
      </c>
      <c r="F16" s="163">
        <v>36.8</v>
      </c>
    </row>
    <row r="17" spans="1:6" ht="20.25" customHeight="1">
      <c r="A17" s="48"/>
      <c r="B17" s="149" t="s">
        <v>185</v>
      </c>
      <c r="C17" s="249">
        <v>921724</v>
      </c>
      <c r="D17" s="163">
        <v>41.8</v>
      </c>
      <c r="E17" s="248">
        <v>102471</v>
      </c>
      <c r="F17" s="163">
        <v>36.7</v>
      </c>
    </row>
    <row r="18" spans="1:6" ht="20.25" customHeight="1">
      <c r="A18" s="48"/>
      <c r="B18" s="149" t="s">
        <v>186</v>
      </c>
      <c r="C18" s="249">
        <v>926386</v>
      </c>
      <c r="D18" s="163">
        <v>63.9</v>
      </c>
      <c r="E18" s="248">
        <v>108053</v>
      </c>
      <c r="F18" s="163">
        <v>55.4</v>
      </c>
    </row>
    <row r="19" spans="1:6" ht="20.25" customHeight="1">
      <c r="A19" s="48"/>
      <c r="B19" s="149" t="s">
        <v>251</v>
      </c>
      <c r="C19" s="249">
        <v>1066920</v>
      </c>
      <c r="D19" s="163">
        <v>83.5</v>
      </c>
      <c r="E19" s="248">
        <v>131811</v>
      </c>
      <c r="F19" s="163">
        <v>64.5</v>
      </c>
    </row>
    <row r="20" spans="1:6" ht="20.25" customHeight="1">
      <c r="A20" s="48"/>
      <c r="B20" s="149" t="s">
        <v>222</v>
      </c>
      <c r="C20" s="249">
        <v>1215390</v>
      </c>
      <c r="D20" s="163">
        <v>77.7</v>
      </c>
      <c r="E20" s="248">
        <v>142202</v>
      </c>
      <c r="F20" s="163">
        <v>63.7</v>
      </c>
    </row>
    <row r="21" spans="1:6" ht="20.25" customHeight="1">
      <c r="A21" s="48"/>
      <c r="B21" s="149" t="s">
        <v>223</v>
      </c>
      <c r="C21" s="249">
        <v>890720</v>
      </c>
      <c r="D21" s="163">
        <v>75.3</v>
      </c>
      <c r="E21" s="248">
        <v>121606</v>
      </c>
      <c r="F21" s="163">
        <v>61.2</v>
      </c>
    </row>
    <row r="22" spans="1:6" ht="20.25" customHeight="1">
      <c r="A22" s="48" t="s">
        <v>190</v>
      </c>
      <c r="B22" s="149" t="s">
        <v>191</v>
      </c>
      <c r="C22" s="249">
        <v>1025956</v>
      </c>
      <c r="D22" s="163">
        <v>89.4</v>
      </c>
      <c r="E22" s="248">
        <v>74863</v>
      </c>
      <c r="F22" s="163">
        <v>44.2</v>
      </c>
    </row>
    <row r="23" spans="1:6" ht="20.25" customHeight="1">
      <c r="A23" s="48"/>
      <c r="B23" s="149" t="s">
        <v>254</v>
      </c>
      <c r="C23" s="249">
        <v>789823</v>
      </c>
      <c r="D23" s="163">
        <v>73.7</v>
      </c>
      <c r="E23" s="248">
        <v>68300</v>
      </c>
      <c r="F23" s="163">
        <v>45.9</v>
      </c>
    </row>
    <row r="24" spans="1:6" ht="20.25" customHeight="1">
      <c r="A24" s="48"/>
      <c r="B24" s="149" t="s">
        <v>224</v>
      </c>
      <c r="C24" s="249">
        <v>1055761</v>
      </c>
      <c r="D24" s="163">
        <v>114.9</v>
      </c>
      <c r="E24" s="248">
        <v>115343</v>
      </c>
      <c r="F24" s="163">
        <v>107.4</v>
      </c>
    </row>
    <row r="25" spans="1:8" ht="6" customHeight="1" thickBot="1">
      <c r="A25" s="44"/>
      <c r="B25" s="45"/>
      <c r="C25" s="255"/>
      <c r="D25" s="256"/>
      <c r="E25" s="256"/>
      <c r="F25" s="256"/>
      <c r="H25" s="2"/>
    </row>
    <row r="26" spans="1:6" ht="18" customHeight="1">
      <c r="A26" s="18" t="s">
        <v>367</v>
      </c>
      <c r="B26" s="21"/>
      <c r="C26" s="21"/>
      <c r="D26" s="21"/>
      <c r="E26" s="21"/>
      <c r="F26" s="21"/>
    </row>
    <row r="27" ht="13.5">
      <c r="A27" s="2" t="s">
        <v>368</v>
      </c>
    </row>
    <row r="28" ht="13.5">
      <c r="A28" s="2" t="s">
        <v>369</v>
      </c>
    </row>
    <row r="29" ht="13.5">
      <c r="A29" s="257"/>
    </row>
  </sheetData>
  <sheetProtection/>
  <mergeCells count="12">
    <mergeCell ref="A2:F2"/>
    <mergeCell ref="A4:B5"/>
    <mergeCell ref="C4:C5"/>
    <mergeCell ref="D4:D5"/>
    <mergeCell ref="E4:E5"/>
    <mergeCell ref="F4:F5"/>
    <mergeCell ref="A6:B6"/>
    <mergeCell ref="A7:B7"/>
    <mergeCell ref="A8:B8"/>
    <mergeCell ref="A9:B9"/>
    <mergeCell ref="A10:B10"/>
    <mergeCell ref="A11:B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8"/>
  <sheetViews>
    <sheetView zoomScalePageLayoutView="0" workbookViewId="0" topLeftCell="A1">
      <selection activeCell="A1" sqref="A1"/>
    </sheetView>
  </sheetViews>
  <sheetFormatPr defaultColWidth="9.00390625" defaultRowHeight="13.5"/>
  <cols>
    <col min="1" max="1" width="12.75390625" style="2" customWidth="1"/>
    <col min="2" max="2" width="1.4921875" style="2" customWidth="1"/>
    <col min="3" max="3" width="12.625" style="2" customWidth="1"/>
    <col min="4" max="4" width="12.375" style="2" customWidth="1"/>
    <col min="5" max="6" width="12.50390625" style="2" customWidth="1"/>
    <col min="7" max="7" width="13.125" style="2" customWidth="1"/>
    <col min="8" max="8" width="12.75390625" style="2" customWidth="1"/>
    <col min="9" max="9" width="9.00390625" style="8" customWidth="1"/>
    <col min="10" max="10" width="13.25390625" style="8" bestFit="1" customWidth="1"/>
    <col min="11" max="16384" width="9.00390625" style="8" customWidth="1"/>
  </cols>
  <sheetData>
    <row r="1" ht="30" customHeight="1">
      <c r="H1" s="29"/>
    </row>
    <row r="2" spans="1:8" ht="21" customHeight="1">
      <c r="A2" s="308" t="s">
        <v>55</v>
      </c>
      <c r="B2" s="308"/>
      <c r="C2" s="308"/>
      <c r="D2" s="308"/>
      <c r="E2" s="308"/>
      <c r="F2" s="308"/>
      <c r="G2" s="308"/>
      <c r="H2" s="308"/>
    </row>
    <row r="3" ht="13.5" customHeight="1">
      <c r="A3" s="30"/>
    </row>
    <row r="4" spans="1:8" ht="21" customHeight="1">
      <c r="A4" s="301" t="s">
        <v>56</v>
      </c>
      <c r="B4" s="301"/>
      <c r="C4" s="301"/>
      <c r="D4" s="301"/>
      <c r="E4" s="301"/>
      <c r="F4" s="301"/>
      <c r="G4" s="301"/>
      <c r="H4" s="301"/>
    </row>
    <row r="5" spans="1:8" ht="13.5" customHeight="1" thickBot="1">
      <c r="A5" s="21"/>
      <c r="B5" s="21"/>
      <c r="C5" s="21"/>
      <c r="D5" s="21"/>
      <c r="E5" s="21"/>
      <c r="F5" s="21"/>
      <c r="G5" s="21"/>
      <c r="H5" s="31" t="s">
        <v>57</v>
      </c>
    </row>
    <row r="6" spans="1:8" ht="21" customHeight="1">
      <c r="A6" s="302" t="s">
        <v>58</v>
      </c>
      <c r="B6" s="303"/>
      <c r="C6" s="302" t="s">
        <v>59</v>
      </c>
      <c r="D6" s="303"/>
      <c r="E6" s="303" t="s">
        <v>60</v>
      </c>
      <c r="F6" s="303"/>
      <c r="G6" s="303" t="s">
        <v>61</v>
      </c>
      <c r="H6" s="306" t="s">
        <v>62</v>
      </c>
    </row>
    <row r="7" spans="1:8" ht="21" customHeight="1">
      <c r="A7" s="304"/>
      <c r="B7" s="305"/>
      <c r="C7" s="34" t="s">
        <v>63</v>
      </c>
      <c r="D7" s="34" t="s">
        <v>64</v>
      </c>
      <c r="E7" s="34" t="s">
        <v>63</v>
      </c>
      <c r="F7" s="34" t="s">
        <v>64</v>
      </c>
      <c r="G7" s="305"/>
      <c r="H7" s="307"/>
    </row>
    <row r="8" spans="1:8" ht="6" customHeight="1">
      <c r="A8" s="264"/>
      <c r="B8" s="265"/>
      <c r="C8" s="5"/>
      <c r="D8" s="5"/>
      <c r="E8" s="5"/>
      <c r="F8" s="5"/>
      <c r="G8" s="5"/>
      <c r="H8" s="5"/>
    </row>
    <row r="9" spans="1:8" ht="25.5" customHeight="1">
      <c r="A9" s="264" t="s">
        <v>65</v>
      </c>
      <c r="B9" s="265"/>
      <c r="C9" s="36">
        <v>73</v>
      </c>
      <c r="D9" s="37">
        <v>8960</v>
      </c>
      <c r="E9" s="37">
        <v>140</v>
      </c>
      <c r="F9" s="37">
        <v>43236</v>
      </c>
      <c r="G9" s="37">
        <v>213</v>
      </c>
      <c r="H9" s="37">
        <v>52196</v>
      </c>
    </row>
    <row r="10" spans="1:8" ht="25.5" customHeight="1">
      <c r="A10" s="298" t="s">
        <v>66</v>
      </c>
      <c r="B10" s="299"/>
      <c r="C10" s="36">
        <v>10</v>
      </c>
      <c r="D10" s="37">
        <v>5802</v>
      </c>
      <c r="E10" s="37">
        <v>85</v>
      </c>
      <c r="F10" s="37">
        <v>30550</v>
      </c>
      <c r="G10" s="37">
        <v>95</v>
      </c>
      <c r="H10" s="37">
        <v>36352</v>
      </c>
    </row>
    <row r="11" spans="1:8" ht="25.5" customHeight="1">
      <c r="A11" s="298" t="s">
        <v>67</v>
      </c>
      <c r="B11" s="299"/>
      <c r="C11" s="39">
        <v>35</v>
      </c>
      <c r="D11" s="39">
        <v>28619</v>
      </c>
      <c r="E11" s="39">
        <v>189</v>
      </c>
      <c r="F11" s="39">
        <v>72956</v>
      </c>
      <c r="G11" s="39">
        <v>224</v>
      </c>
      <c r="H11" s="39">
        <v>101575</v>
      </c>
    </row>
    <row r="12" spans="1:10" ht="25.5" customHeight="1">
      <c r="A12" s="298" t="s">
        <v>68</v>
      </c>
      <c r="B12" s="299"/>
      <c r="C12" s="40">
        <v>51</v>
      </c>
      <c r="D12" s="39">
        <v>30213</v>
      </c>
      <c r="E12" s="39">
        <v>163</v>
      </c>
      <c r="F12" s="39">
        <v>144409</v>
      </c>
      <c r="G12" s="39">
        <v>214</v>
      </c>
      <c r="H12" s="39">
        <v>174622</v>
      </c>
      <c r="J12" s="41"/>
    </row>
    <row r="13" spans="1:10" ht="25.5" customHeight="1">
      <c r="A13" s="266" t="s">
        <v>69</v>
      </c>
      <c r="B13" s="300"/>
      <c r="C13" s="43">
        <v>34</v>
      </c>
      <c r="D13" s="43">
        <v>24194</v>
      </c>
      <c r="E13" s="43">
        <v>129</v>
      </c>
      <c r="F13" s="43">
        <v>40887</v>
      </c>
      <c r="G13" s="43">
        <v>163</v>
      </c>
      <c r="H13" s="43">
        <v>65081</v>
      </c>
      <c r="J13" s="41"/>
    </row>
    <row r="14" spans="1:8" ht="6" customHeight="1" thickBot="1">
      <c r="A14" s="296"/>
      <c r="B14" s="297"/>
      <c r="C14" s="44"/>
      <c r="D14" s="44"/>
      <c r="E14" s="44"/>
      <c r="F14" s="44"/>
      <c r="G14" s="44"/>
      <c r="H14" s="44"/>
    </row>
    <row r="15" ht="13.5" customHeight="1">
      <c r="A15" s="46" t="s">
        <v>70</v>
      </c>
    </row>
    <row r="16" ht="13.5" customHeight="1">
      <c r="A16" s="30"/>
    </row>
    <row r="17" spans="1:8" ht="21" customHeight="1">
      <c r="A17" s="301" t="s">
        <v>71</v>
      </c>
      <c r="B17" s="301"/>
      <c r="C17" s="301"/>
      <c r="D17" s="301"/>
      <c r="E17" s="301"/>
      <c r="F17" s="301"/>
      <c r="G17" s="301"/>
      <c r="H17" s="301"/>
    </row>
    <row r="18" spans="1:8" ht="13.5" customHeight="1" thickBot="1">
      <c r="A18" s="21"/>
      <c r="B18" s="21"/>
      <c r="C18" s="21"/>
      <c r="D18" s="21"/>
      <c r="E18" s="21"/>
      <c r="F18" s="21"/>
      <c r="G18" s="21"/>
      <c r="H18" s="31" t="s">
        <v>57</v>
      </c>
    </row>
    <row r="19" spans="1:8" ht="21" customHeight="1">
      <c r="A19" s="302" t="s">
        <v>58</v>
      </c>
      <c r="B19" s="303"/>
      <c r="C19" s="302" t="s">
        <v>72</v>
      </c>
      <c r="D19" s="303"/>
      <c r="E19" s="303" t="s">
        <v>73</v>
      </c>
      <c r="F19" s="303"/>
      <c r="G19" s="303" t="s">
        <v>61</v>
      </c>
      <c r="H19" s="306" t="s">
        <v>62</v>
      </c>
    </row>
    <row r="20" spans="1:8" ht="21" customHeight="1">
      <c r="A20" s="304"/>
      <c r="B20" s="305"/>
      <c r="C20" s="34" t="s">
        <v>63</v>
      </c>
      <c r="D20" s="34" t="s">
        <v>64</v>
      </c>
      <c r="E20" s="34" t="s">
        <v>63</v>
      </c>
      <c r="F20" s="34" t="s">
        <v>64</v>
      </c>
      <c r="G20" s="305"/>
      <c r="H20" s="307"/>
    </row>
    <row r="21" spans="1:8" ht="6" customHeight="1">
      <c r="A21" s="264"/>
      <c r="B21" s="265"/>
      <c r="C21" s="5"/>
      <c r="D21" s="5"/>
      <c r="E21" s="5"/>
      <c r="F21" s="5"/>
      <c r="G21" s="5"/>
      <c r="H21" s="5"/>
    </row>
    <row r="22" spans="1:8" ht="25.5" customHeight="1">
      <c r="A22" s="264" t="s">
        <v>65</v>
      </c>
      <c r="B22" s="265"/>
      <c r="C22" s="36">
        <v>159</v>
      </c>
      <c r="D22" s="37">
        <v>13913</v>
      </c>
      <c r="E22" s="37">
        <v>106</v>
      </c>
      <c r="F22" s="37">
        <v>14022</v>
      </c>
      <c r="G22" s="37">
        <v>265</v>
      </c>
      <c r="H22" s="37">
        <v>27935</v>
      </c>
    </row>
    <row r="23" spans="1:8" ht="25.5" customHeight="1">
      <c r="A23" s="298" t="s">
        <v>66</v>
      </c>
      <c r="B23" s="299"/>
      <c r="C23" s="36">
        <v>113</v>
      </c>
      <c r="D23" s="37">
        <v>10216</v>
      </c>
      <c r="E23" s="37">
        <v>158</v>
      </c>
      <c r="F23" s="37">
        <v>19139</v>
      </c>
      <c r="G23" s="37">
        <v>271</v>
      </c>
      <c r="H23" s="37">
        <v>29355</v>
      </c>
    </row>
    <row r="24" spans="1:8" ht="25.5" customHeight="1">
      <c r="A24" s="298" t="s">
        <v>67</v>
      </c>
      <c r="B24" s="299"/>
      <c r="C24" s="40">
        <v>151</v>
      </c>
      <c r="D24" s="39">
        <v>11196</v>
      </c>
      <c r="E24" s="39">
        <v>127</v>
      </c>
      <c r="F24" s="39">
        <v>21874</v>
      </c>
      <c r="G24" s="39">
        <v>278</v>
      </c>
      <c r="H24" s="39">
        <v>33070</v>
      </c>
    </row>
    <row r="25" spans="1:8" ht="25.5" customHeight="1">
      <c r="A25" s="298" t="s">
        <v>68</v>
      </c>
      <c r="B25" s="298"/>
      <c r="C25" s="40">
        <v>94</v>
      </c>
      <c r="D25" s="39">
        <v>6886</v>
      </c>
      <c r="E25" s="39">
        <v>38</v>
      </c>
      <c r="F25" s="39">
        <v>5358</v>
      </c>
      <c r="G25" s="39">
        <v>132</v>
      </c>
      <c r="H25" s="39">
        <v>12244</v>
      </c>
    </row>
    <row r="26" spans="1:8" ht="25.5" customHeight="1">
      <c r="A26" s="266" t="s">
        <v>69</v>
      </c>
      <c r="B26" s="300"/>
      <c r="C26" s="47">
        <v>136</v>
      </c>
      <c r="D26" s="43">
        <v>8850</v>
      </c>
      <c r="E26" s="43">
        <v>45</v>
      </c>
      <c r="F26" s="43">
        <v>6960</v>
      </c>
      <c r="G26" s="43">
        <v>181</v>
      </c>
      <c r="H26" s="43">
        <v>15810</v>
      </c>
    </row>
    <row r="27" spans="1:8" ht="6" customHeight="1" thickBot="1">
      <c r="A27" s="296"/>
      <c r="B27" s="297"/>
      <c r="C27" s="44"/>
      <c r="D27" s="44"/>
      <c r="E27" s="44"/>
      <c r="F27" s="44"/>
      <c r="G27" s="44"/>
      <c r="H27" s="44"/>
    </row>
    <row r="28" ht="13.5" customHeight="1">
      <c r="A28" s="46" t="s">
        <v>74</v>
      </c>
    </row>
  </sheetData>
  <sheetProtection/>
  <mergeCells count="27">
    <mergeCell ref="A2:H2"/>
    <mergeCell ref="A4:H4"/>
    <mergeCell ref="A6:B7"/>
    <mergeCell ref="C6:D6"/>
    <mergeCell ref="E6:F6"/>
    <mergeCell ref="G6:G7"/>
    <mergeCell ref="H6:H7"/>
    <mergeCell ref="A8:B8"/>
    <mergeCell ref="A9:B9"/>
    <mergeCell ref="A10:B10"/>
    <mergeCell ref="A11:B11"/>
    <mergeCell ref="A12:B12"/>
    <mergeCell ref="A13:B13"/>
    <mergeCell ref="A14:B14"/>
    <mergeCell ref="A17:H17"/>
    <mergeCell ref="A19:B20"/>
    <mergeCell ref="C19:D19"/>
    <mergeCell ref="E19:F19"/>
    <mergeCell ref="G19:G20"/>
    <mergeCell ref="H19:H20"/>
    <mergeCell ref="A27:B27"/>
    <mergeCell ref="A21:B21"/>
    <mergeCell ref="A22:B22"/>
    <mergeCell ref="A23:B23"/>
    <mergeCell ref="A24:B24"/>
    <mergeCell ref="A25:B25"/>
    <mergeCell ref="A26:B26"/>
  </mergeCells>
  <printOptions/>
  <pageMargins left="0.6692913385826772" right="0.6692913385826772" top="0.3937007874015748" bottom="0.6692913385826772" header="0.3937007874015748"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1"/>
  <sheetViews>
    <sheetView zoomScalePageLayoutView="0" workbookViewId="0" topLeftCell="A1">
      <selection activeCell="A1" sqref="A1"/>
    </sheetView>
  </sheetViews>
  <sheetFormatPr defaultColWidth="9.00390625" defaultRowHeight="13.5"/>
  <cols>
    <col min="1" max="1" width="5.625" style="2" customWidth="1"/>
    <col min="2" max="2" width="7.875" style="2" customWidth="1"/>
    <col min="3" max="3" width="8.125" style="2" customWidth="1"/>
    <col min="4" max="4" width="7.50390625" style="2" customWidth="1"/>
    <col min="5" max="5" width="2.625" style="2" customWidth="1"/>
    <col min="6" max="6" width="4.875" style="2" customWidth="1"/>
    <col min="7" max="7" width="9.50390625" style="2" customWidth="1"/>
    <col min="8" max="8" width="5.25390625" style="2" customWidth="1"/>
    <col min="9" max="9" width="3.50390625" style="2" customWidth="1"/>
    <col min="10" max="10" width="8.625" style="2" customWidth="1"/>
    <col min="11" max="11" width="7.00390625" style="2" customWidth="1"/>
    <col min="12" max="12" width="1.75390625" style="2" customWidth="1"/>
    <col min="13" max="13" width="8.625" style="2" customWidth="1"/>
    <col min="14" max="14" width="8.75390625" style="2" customWidth="1"/>
    <col min="15" max="16384" width="9.00390625" style="7" customWidth="1"/>
  </cols>
  <sheetData>
    <row r="1" spans="1:16" ht="33" customHeight="1">
      <c r="A1" s="26"/>
      <c r="B1" s="21"/>
      <c r="C1" s="21"/>
      <c r="D1" s="21"/>
      <c r="E1" s="21"/>
      <c r="F1" s="21"/>
      <c r="G1" s="21"/>
      <c r="H1" s="21"/>
      <c r="I1" s="21"/>
      <c r="J1" s="21"/>
      <c r="K1" s="21"/>
      <c r="L1" s="21"/>
      <c r="M1" s="21"/>
      <c r="N1" s="21"/>
      <c r="O1" s="8"/>
      <c r="P1" s="8"/>
    </row>
    <row r="2" spans="1:16" ht="24.75" customHeight="1">
      <c r="A2" s="280" t="s">
        <v>75</v>
      </c>
      <c r="B2" s="280"/>
      <c r="C2" s="280"/>
      <c r="D2" s="280"/>
      <c r="E2" s="280"/>
      <c r="F2" s="280"/>
      <c r="G2" s="280"/>
      <c r="H2" s="280"/>
      <c r="I2" s="280"/>
      <c r="J2" s="280"/>
      <c r="K2" s="280"/>
      <c r="L2" s="280"/>
      <c r="M2" s="280"/>
      <c r="N2" s="280"/>
      <c r="O2" s="8"/>
      <c r="P2" s="8"/>
    </row>
    <row r="3" spans="1:16" ht="16.5" customHeight="1" thickBot="1">
      <c r="A3" s="21"/>
      <c r="B3" s="21"/>
      <c r="C3" s="21"/>
      <c r="D3" s="21"/>
      <c r="E3" s="21"/>
      <c r="F3" s="21"/>
      <c r="G3" s="21"/>
      <c r="H3" s="21"/>
      <c r="I3" s="21"/>
      <c r="J3" s="21"/>
      <c r="K3" s="21"/>
      <c r="L3" s="21"/>
      <c r="M3" s="21"/>
      <c r="N3" s="48" t="s">
        <v>76</v>
      </c>
      <c r="O3" s="8"/>
      <c r="P3" s="8"/>
    </row>
    <row r="4" spans="1:16" ht="18" customHeight="1">
      <c r="A4" s="317" t="s">
        <v>77</v>
      </c>
      <c r="B4" s="318"/>
      <c r="C4" s="302" t="s">
        <v>78</v>
      </c>
      <c r="D4" s="303"/>
      <c r="E4" s="303"/>
      <c r="F4" s="303"/>
      <c r="G4" s="303" t="s">
        <v>79</v>
      </c>
      <c r="H4" s="303"/>
      <c r="I4" s="303"/>
      <c r="J4" s="303"/>
      <c r="K4" s="303"/>
      <c r="L4" s="303"/>
      <c r="M4" s="303"/>
      <c r="N4" s="321" t="s">
        <v>80</v>
      </c>
      <c r="O4" s="8"/>
      <c r="P4" s="8"/>
    </row>
    <row r="5" spans="1:16" ht="24" customHeight="1">
      <c r="A5" s="319"/>
      <c r="B5" s="320"/>
      <c r="C5" s="33" t="s">
        <v>81</v>
      </c>
      <c r="D5" s="49" t="s">
        <v>82</v>
      </c>
      <c r="E5" s="307" t="s">
        <v>83</v>
      </c>
      <c r="F5" s="323"/>
      <c r="G5" s="34" t="s">
        <v>84</v>
      </c>
      <c r="H5" s="305" t="s">
        <v>85</v>
      </c>
      <c r="I5" s="305"/>
      <c r="J5" s="34" t="s">
        <v>86</v>
      </c>
      <c r="K5" s="305" t="s">
        <v>87</v>
      </c>
      <c r="L5" s="305"/>
      <c r="M5" s="34" t="s">
        <v>88</v>
      </c>
      <c r="N5" s="322"/>
      <c r="O5" s="8"/>
      <c r="P5" s="8"/>
    </row>
    <row r="6" spans="1:16" ht="6" customHeight="1">
      <c r="A6" s="275"/>
      <c r="B6" s="276"/>
      <c r="C6" s="50"/>
      <c r="D6" s="50"/>
      <c r="E6" s="315"/>
      <c r="F6" s="315"/>
      <c r="G6" s="50"/>
      <c r="H6" s="315"/>
      <c r="I6" s="316"/>
      <c r="J6" s="50"/>
      <c r="K6" s="315"/>
      <c r="L6" s="316"/>
      <c r="M6" s="50"/>
      <c r="N6" s="50"/>
      <c r="O6" s="8"/>
      <c r="P6" s="8"/>
    </row>
    <row r="7" spans="1:15" s="8" customFormat="1" ht="17.25" customHeight="1">
      <c r="A7" s="298" t="s">
        <v>89</v>
      </c>
      <c r="B7" s="299"/>
      <c r="C7" s="314">
        <v>1286</v>
      </c>
      <c r="D7" s="313">
        <v>66</v>
      </c>
      <c r="E7" s="313">
        <v>116</v>
      </c>
      <c r="F7" s="313"/>
      <c r="G7" s="50">
        <v>136368</v>
      </c>
      <c r="H7" s="313">
        <v>37308</v>
      </c>
      <c r="I7" s="313"/>
      <c r="J7" s="313">
        <v>33522</v>
      </c>
      <c r="K7" s="313">
        <v>64768</v>
      </c>
      <c r="L7" s="313"/>
      <c r="M7" s="50">
        <v>770</v>
      </c>
      <c r="N7" s="313">
        <v>48913</v>
      </c>
      <c r="O7" s="52"/>
    </row>
    <row r="8" spans="1:14" s="8" customFormat="1" ht="17.25" customHeight="1">
      <c r="A8" s="298"/>
      <c r="B8" s="299"/>
      <c r="C8" s="314"/>
      <c r="D8" s="313"/>
      <c r="E8" s="313"/>
      <c r="F8" s="313"/>
      <c r="G8" s="53">
        <v>624</v>
      </c>
      <c r="H8" s="313"/>
      <c r="I8" s="313"/>
      <c r="J8" s="313"/>
      <c r="K8" s="313"/>
      <c r="L8" s="313"/>
      <c r="M8" s="53">
        <v>624</v>
      </c>
      <c r="N8" s="313"/>
    </row>
    <row r="9" spans="1:16" ht="17.25" customHeight="1">
      <c r="A9" s="298" t="s">
        <v>90</v>
      </c>
      <c r="B9" s="299"/>
      <c r="C9" s="314">
        <v>1286</v>
      </c>
      <c r="D9" s="313">
        <v>66</v>
      </c>
      <c r="E9" s="313">
        <v>116</v>
      </c>
      <c r="F9" s="313"/>
      <c r="G9" s="50">
        <v>136702</v>
      </c>
      <c r="H9" s="313">
        <v>37313</v>
      </c>
      <c r="I9" s="313"/>
      <c r="J9" s="313">
        <v>33838</v>
      </c>
      <c r="K9" s="313">
        <v>64781</v>
      </c>
      <c r="L9" s="313"/>
      <c r="M9" s="50">
        <v>770</v>
      </c>
      <c r="N9" s="313">
        <v>47006</v>
      </c>
      <c r="O9" s="52"/>
      <c r="P9" s="8"/>
    </row>
    <row r="10" spans="1:16" ht="17.25" customHeight="1">
      <c r="A10" s="298"/>
      <c r="B10" s="299"/>
      <c r="C10" s="314"/>
      <c r="D10" s="313"/>
      <c r="E10" s="313"/>
      <c r="F10" s="313"/>
      <c r="G10" s="53">
        <v>624</v>
      </c>
      <c r="H10" s="313"/>
      <c r="I10" s="313"/>
      <c r="J10" s="313"/>
      <c r="K10" s="313"/>
      <c r="L10" s="313"/>
      <c r="M10" s="53">
        <v>624</v>
      </c>
      <c r="N10" s="313"/>
      <c r="O10" s="8"/>
      <c r="P10" s="8"/>
    </row>
    <row r="11" spans="1:15" s="8" customFormat="1" ht="17.25" customHeight="1">
      <c r="A11" s="298" t="s">
        <v>91</v>
      </c>
      <c r="B11" s="299"/>
      <c r="C11" s="314">
        <v>1286</v>
      </c>
      <c r="D11" s="313">
        <v>66</v>
      </c>
      <c r="E11" s="313">
        <v>116</v>
      </c>
      <c r="F11" s="313"/>
      <c r="G11" s="50">
        <v>139832</v>
      </c>
      <c r="H11" s="313">
        <v>37324</v>
      </c>
      <c r="I11" s="313"/>
      <c r="J11" s="313">
        <v>36127</v>
      </c>
      <c r="K11" s="313">
        <v>65611</v>
      </c>
      <c r="L11" s="313"/>
      <c r="M11" s="50">
        <v>770</v>
      </c>
      <c r="N11" s="313">
        <v>43442</v>
      </c>
      <c r="O11" s="52"/>
    </row>
    <row r="12" spans="1:14" s="8" customFormat="1" ht="17.25" customHeight="1">
      <c r="A12" s="298"/>
      <c r="B12" s="299"/>
      <c r="C12" s="314"/>
      <c r="D12" s="313"/>
      <c r="E12" s="313"/>
      <c r="F12" s="313"/>
      <c r="G12" s="53">
        <v>624</v>
      </c>
      <c r="H12" s="313"/>
      <c r="I12" s="313"/>
      <c r="J12" s="313"/>
      <c r="K12" s="313"/>
      <c r="L12" s="313"/>
      <c r="M12" s="53">
        <v>624</v>
      </c>
      <c r="N12" s="313"/>
    </row>
    <row r="13" spans="1:16" s="8" customFormat="1" ht="17.25" customHeight="1">
      <c r="A13" s="298" t="s">
        <v>68</v>
      </c>
      <c r="B13" s="298"/>
      <c r="C13" s="314">
        <v>1286</v>
      </c>
      <c r="D13" s="313">
        <v>66</v>
      </c>
      <c r="E13" s="313">
        <v>116</v>
      </c>
      <c r="F13" s="313"/>
      <c r="G13" s="50">
        <v>141976</v>
      </c>
      <c r="H13" s="313">
        <v>37324</v>
      </c>
      <c r="I13" s="313"/>
      <c r="J13" s="313">
        <v>38204</v>
      </c>
      <c r="K13" s="313">
        <v>65677</v>
      </c>
      <c r="L13" s="313"/>
      <c r="M13" s="50">
        <v>771</v>
      </c>
      <c r="N13" s="313">
        <v>32540</v>
      </c>
      <c r="O13" s="52"/>
      <c r="P13" s="54"/>
    </row>
    <row r="14" spans="1:14" s="8" customFormat="1" ht="17.25" customHeight="1">
      <c r="A14" s="298"/>
      <c r="B14" s="298"/>
      <c r="C14" s="314"/>
      <c r="D14" s="313"/>
      <c r="E14" s="313"/>
      <c r="F14" s="313"/>
      <c r="G14" s="53">
        <v>624</v>
      </c>
      <c r="H14" s="313"/>
      <c r="I14" s="313"/>
      <c r="J14" s="313"/>
      <c r="K14" s="313"/>
      <c r="L14" s="313"/>
      <c r="M14" s="53">
        <v>624</v>
      </c>
      <c r="N14" s="313"/>
    </row>
    <row r="15" spans="1:16" s="15" customFormat="1" ht="17.25" customHeight="1">
      <c r="A15" s="266" t="s">
        <v>92</v>
      </c>
      <c r="B15" s="300"/>
      <c r="C15" s="312">
        <v>1286</v>
      </c>
      <c r="D15" s="309">
        <v>66</v>
      </c>
      <c r="E15" s="309">
        <v>116</v>
      </c>
      <c r="F15" s="309"/>
      <c r="G15" s="55">
        <v>142803</v>
      </c>
      <c r="H15" s="309">
        <v>37370</v>
      </c>
      <c r="I15" s="309"/>
      <c r="J15" s="309">
        <v>38514</v>
      </c>
      <c r="K15" s="309">
        <v>66141</v>
      </c>
      <c r="L15" s="309"/>
      <c r="M15" s="55">
        <v>778</v>
      </c>
      <c r="N15" s="309">
        <v>24032</v>
      </c>
      <c r="O15" s="52"/>
      <c r="P15" s="8"/>
    </row>
    <row r="16" spans="1:16" s="15" customFormat="1" ht="17.25" customHeight="1">
      <c r="A16" s="266"/>
      <c r="B16" s="300"/>
      <c r="C16" s="312"/>
      <c r="D16" s="309"/>
      <c r="E16" s="309"/>
      <c r="F16" s="309"/>
      <c r="G16" s="56">
        <v>624</v>
      </c>
      <c r="H16" s="309"/>
      <c r="I16" s="309"/>
      <c r="J16" s="309"/>
      <c r="K16" s="309"/>
      <c r="L16" s="309"/>
      <c r="M16" s="56">
        <v>624</v>
      </c>
      <c r="N16" s="309"/>
      <c r="O16" s="8"/>
      <c r="P16" s="8"/>
    </row>
    <row r="17" spans="1:16" ht="6" customHeight="1" thickBot="1">
      <c r="A17" s="296"/>
      <c r="B17" s="297"/>
      <c r="C17" s="57"/>
      <c r="D17" s="57"/>
      <c r="E17" s="310"/>
      <c r="F17" s="310"/>
      <c r="G17" s="57"/>
      <c r="H17" s="310"/>
      <c r="I17" s="311"/>
      <c r="J17" s="57"/>
      <c r="K17" s="310"/>
      <c r="L17" s="311"/>
      <c r="M17" s="57"/>
      <c r="N17" s="57"/>
      <c r="O17" s="8"/>
      <c r="P17" s="8"/>
    </row>
    <row r="18" spans="1:16" ht="18" customHeight="1">
      <c r="A18" s="18" t="s">
        <v>93</v>
      </c>
      <c r="B18" s="21"/>
      <c r="C18" s="21"/>
      <c r="D18" s="21"/>
      <c r="E18" s="21"/>
      <c r="F18" s="21"/>
      <c r="G18" s="21"/>
      <c r="H18" s="21"/>
      <c r="I18" s="21"/>
      <c r="J18" s="21"/>
      <c r="K18" s="21"/>
      <c r="L18" s="21"/>
      <c r="M18" s="21"/>
      <c r="N18" s="21"/>
      <c r="O18" s="8"/>
      <c r="P18" s="8"/>
    </row>
    <row r="19" spans="15:16" ht="13.5">
      <c r="O19" s="8"/>
      <c r="P19" s="8"/>
    </row>
    <row r="20" spans="15:16" ht="13.5">
      <c r="O20" s="8"/>
      <c r="P20" s="8"/>
    </row>
    <row r="21" spans="15:16" ht="13.5">
      <c r="O21" s="8"/>
      <c r="P21" s="8"/>
    </row>
  </sheetData>
  <sheetProtection/>
  <mergeCells count="56">
    <mergeCell ref="A2:N2"/>
    <mergeCell ref="A4:B5"/>
    <mergeCell ref="C4:F4"/>
    <mergeCell ref="G4:M4"/>
    <mergeCell ref="N4:N5"/>
    <mergeCell ref="E5:F5"/>
    <mergeCell ref="H5:I5"/>
    <mergeCell ref="K5:L5"/>
    <mergeCell ref="A6:B6"/>
    <mergeCell ref="E6:F6"/>
    <mergeCell ref="H6:I6"/>
    <mergeCell ref="K6:L6"/>
    <mergeCell ref="A7:B8"/>
    <mergeCell ref="C7:C8"/>
    <mergeCell ref="D7:D8"/>
    <mergeCell ref="E7:F8"/>
    <mergeCell ref="H7:I8"/>
    <mergeCell ref="J7:J8"/>
    <mergeCell ref="K7:L8"/>
    <mergeCell ref="N7:N8"/>
    <mergeCell ref="A9:B10"/>
    <mergeCell ref="C9:C10"/>
    <mergeCell ref="D9:D10"/>
    <mergeCell ref="E9:F10"/>
    <mergeCell ref="H9:I10"/>
    <mergeCell ref="J9:J10"/>
    <mergeCell ref="K9:L10"/>
    <mergeCell ref="N9:N10"/>
    <mergeCell ref="K13:L14"/>
    <mergeCell ref="N13:N14"/>
    <mergeCell ref="A11:B12"/>
    <mergeCell ref="C11:C12"/>
    <mergeCell ref="D11:D12"/>
    <mergeCell ref="E11:F12"/>
    <mergeCell ref="H11:I12"/>
    <mergeCell ref="J11:J12"/>
    <mergeCell ref="H15:I16"/>
    <mergeCell ref="J15:J16"/>
    <mergeCell ref="K11:L12"/>
    <mergeCell ref="N11:N12"/>
    <mergeCell ref="A13:B14"/>
    <mergeCell ref="C13:C14"/>
    <mergeCell ref="D13:D14"/>
    <mergeCell ref="E13:F14"/>
    <mergeCell ref="H13:I14"/>
    <mergeCell ref="J13:J14"/>
    <mergeCell ref="K15:L16"/>
    <mergeCell ref="N15:N16"/>
    <mergeCell ref="A17:B17"/>
    <mergeCell ref="E17:F17"/>
    <mergeCell ref="H17:I17"/>
    <mergeCell ref="K17:L17"/>
    <mergeCell ref="A15:B16"/>
    <mergeCell ref="C15:C16"/>
    <mergeCell ref="D15:D16"/>
    <mergeCell ref="E15:F16"/>
  </mergeCells>
  <printOptions/>
  <pageMargins left="0.6692913385826772" right="0.6692913385826772" top="0.3937007874015748" bottom="0.6692913385826772" header="0.3937007874015748"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55"/>
  <sheetViews>
    <sheetView zoomScalePageLayoutView="0" workbookViewId="0" topLeftCell="A1">
      <selection activeCell="A1" sqref="A1:B1"/>
    </sheetView>
  </sheetViews>
  <sheetFormatPr defaultColWidth="9.00390625" defaultRowHeight="13.5"/>
  <cols>
    <col min="1" max="1" width="0.5" style="58" customWidth="1"/>
    <col min="2" max="2" width="18.125" style="58" customWidth="1"/>
    <col min="3" max="3" width="0.5" style="58" customWidth="1"/>
    <col min="4" max="4" width="10.00390625" style="58" customWidth="1"/>
    <col min="5" max="5" width="9.75390625" style="58" customWidth="1"/>
    <col min="6" max="6" width="7.625" style="58" customWidth="1"/>
    <col min="7" max="7" width="9.75390625" style="58" customWidth="1"/>
    <col min="8" max="8" width="7.625" style="58" customWidth="1"/>
    <col min="9" max="9" width="9.75390625" style="58" customWidth="1"/>
    <col min="10" max="10" width="7.625" style="58" customWidth="1"/>
    <col min="11" max="11" width="9.75390625" style="59" customWidth="1"/>
    <col min="12" max="12" width="7.625" style="59" customWidth="1"/>
    <col min="13" max="13" width="9.75390625" style="58" customWidth="1"/>
    <col min="14" max="14" width="7.625" style="58" customWidth="1"/>
    <col min="15" max="15" width="9.75390625" style="58" customWidth="1"/>
    <col min="16" max="16" width="7.625" style="58" customWidth="1"/>
    <col min="17" max="17" width="9.75390625" style="58" customWidth="1"/>
    <col min="18" max="18" width="7.625" style="58" customWidth="1"/>
    <col min="19" max="19" width="9.75390625" style="58" customWidth="1"/>
    <col min="20" max="20" width="7.625" style="59" customWidth="1"/>
    <col min="21" max="21" width="9.75390625" style="59" customWidth="1"/>
    <col min="22" max="22" width="9.00390625" style="59" customWidth="1"/>
    <col min="23" max="23" width="11.50390625" style="58" customWidth="1"/>
    <col min="24" max="16384" width="9.00390625" style="58" customWidth="1"/>
  </cols>
  <sheetData>
    <row r="1" spans="1:21" ht="30" customHeight="1">
      <c r="A1" s="277"/>
      <c r="B1" s="277"/>
      <c r="U1" s="60"/>
    </row>
    <row r="2" spans="1:11" ht="45" customHeight="1">
      <c r="A2" s="329" t="s">
        <v>94</v>
      </c>
      <c r="B2" s="329"/>
      <c r="C2" s="329"/>
      <c r="D2" s="329"/>
      <c r="E2" s="329"/>
      <c r="F2" s="329"/>
      <c r="G2" s="329"/>
      <c r="H2" s="329"/>
      <c r="I2" s="329"/>
      <c r="J2" s="329"/>
      <c r="K2" s="329"/>
    </row>
    <row r="3" spans="1:21" ht="16.5" customHeight="1" thickBot="1">
      <c r="A3" s="61"/>
      <c r="B3" s="61"/>
      <c r="C3" s="61"/>
      <c r="D3" s="61"/>
      <c r="E3" s="61"/>
      <c r="F3" s="61"/>
      <c r="G3" s="61"/>
      <c r="H3" s="61"/>
      <c r="I3" s="61"/>
      <c r="J3" s="61"/>
      <c r="K3" s="5"/>
      <c r="L3" s="5"/>
      <c r="M3" s="61"/>
      <c r="N3" s="61"/>
      <c r="O3" s="61"/>
      <c r="P3" s="61"/>
      <c r="Q3" s="61"/>
      <c r="R3" s="61"/>
      <c r="S3" s="61"/>
      <c r="T3" s="5"/>
      <c r="U3" s="10" t="s">
        <v>95</v>
      </c>
    </row>
    <row r="4" spans="1:21" ht="15.75" customHeight="1">
      <c r="A4" s="281" t="s">
        <v>96</v>
      </c>
      <c r="B4" s="326"/>
      <c r="C4" s="291"/>
      <c r="D4" s="330" t="s">
        <v>97</v>
      </c>
      <c r="E4" s="330"/>
      <c r="F4" s="303" t="s">
        <v>98</v>
      </c>
      <c r="G4" s="303"/>
      <c r="H4" s="303" t="s">
        <v>99</v>
      </c>
      <c r="I4" s="303"/>
      <c r="J4" s="303" t="s">
        <v>100</v>
      </c>
      <c r="K4" s="306"/>
      <c r="L4" s="302" t="s">
        <v>101</v>
      </c>
      <c r="M4" s="303"/>
      <c r="N4" s="303" t="s">
        <v>102</v>
      </c>
      <c r="O4" s="303"/>
      <c r="P4" s="303" t="s">
        <v>103</v>
      </c>
      <c r="Q4" s="303"/>
      <c r="R4" s="303" t="s">
        <v>104</v>
      </c>
      <c r="S4" s="303"/>
      <c r="T4" s="303" t="s">
        <v>105</v>
      </c>
      <c r="U4" s="306"/>
    </row>
    <row r="5" spans="1:21" ht="15.75" customHeight="1">
      <c r="A5" s="282"/>
      <c r="B5" s="327"/>
      <c r="C5" s="328"/>
      <c r="D5" s="64" t="s">
        <v>106</v>
      </c>
      <c r="E5" s="64" t="s">
        <v>107</v>
      </c>
      <c r="F5" s="62" t="s">
        <v>106</v>
      </c>
      <c r="G5" s="62" t="s">
        <v>107</v>
      </c>
      <c r="H5" s="62" t="s">
        <v>106</v>
      </c>
      <c r="I5" s="62" t="s">
        <v>107</v>
      </c>
      <c r="J5" s="62" t="s">
        <v>106</v>
      </c>
      <c r="K5" s="63" t="s">
        <v>107</v>
      </c>
      <c r="L5" s="11" t="s">
        <v>106</v>
      </c>
      <c r="M5" s="62" t="s">
        <v>107</v>
      </c>
      <c r="N5" s="62" t="s">
        <v>106</v>
      </c>
      <c r="O5" s="62" t="s">
        <v>107</v>
      </c>
      <c r="P5" s="62" t="s">
        <v>106</v>
      </c>
      <c r="Q5" s="62" t="s">
        <v>107</v>
      </c>
      <c r="R5" s="62" t="s">
        <v>106</v>
      </c>
      <c r="S5" s="62" t="s">
        <v>107</v>
      </c>
      <c r="T5" s="62" t="s">
        <v>106</v>
      </c>
      <c r="U5" s="63" t="s">
        <v>107</v>
      </c>
    </row>
    <row r="6" spans="1:21" ht="6" customHeight="1">
      <c r="A6" s="5"/>
      <c r="B6" s="5"/>
      <c r="C6" s="5"/>
      <c r="D6" s="65"/>
      <c r="E6" s="66"/>
      <c r="F6" s="5"/>
      <c r="G6" s="5"/>
      <c r="H6" s="5"/>
      <c r="I6" s="5"/>
      <c r="J6" s="5"/>
      <c r="K6" s="5"/>
      <c r="L6" s="5"/>
      <c r="M6" s="5"/>
      <c r="N6" s="5"/>
      <c r="O6" s="5"/>
      <c r="P6" s="5"/>
      <c r="Q6" s="5"/>
      <c r="R6" s="5"/>
      <c r="S6" s="5"/>
      <c r="T6" s="5"/>
      <c r="U6" s="5"/>
    </row>
    <row r="7" spans="1:23" ht="18" customHeight="1">
      <c r="A7" s="5"/>
      <c r="B7" s="1" t="s">
        <v>108</v>
      </c>
      <c r="C7" s="1"/>
      <c r="D7" s="67">
        <f>F7+H7+J7+L7+N7+P7+R7+T7+D15+F15+H15+J15+L15+N15+P15+R15+T15+D23+F23+H23+J23+L23+N23+P23+R23+T23+D31+F31+H31+J31+L31+N31+P31+R31+T31+D39+F39+H39+J39+L39+N39+P39+R39+T39+D47+F47+H47+J47+L47</f>
        <v>2617</v>
      </c>
      <c r="E7" s="68">
        <f>G7+I7+K7+M7+O7+Q7+S7+U7+E15+G15+I15+K15+M15+O15+Q15+S15+U15+E23+G23+I23+K23+M23+O23+Q23+S23+U23+E31+G31+I31+K31+M31+O31+Q31+S31+U31+E39+G39+I39+K39+M39+O39+Q39+S39+U39+E47+G47+I47+K47+M47</f>
        <v>46332</v>
      </c>
      <c r="F7" s="69">
        <v>44</v>
      </c>
      <c r="G7" s="69">
        <v>848</v>
      </c>
      <c r="H7" s="69">
        <v>43</v>
      </c>
      <c r="I7" s="69">
        <v>586</v>
      </c>
      <c r="J7" s="69">
        <v>74</v>
      </c>
      <c r="K7" s="69">
        <v>1196</v>
      </c>
      <c r="L7" s="69">
        <v>82</v>
      </c>
      <c r="M7" s="69">
        <v>1193</v>
      </c>
      <c r="N7" s="69">
        <v>74</v>
      </c>
      <c r="O7" s="69">
        <v>1290</v>
      </c>
      <c r="P7" s="69">
        <v>91</v>
      </c>
      <c r="Q7" s="69">
        <v>1920</v>
      </c>
      <c r="R7" s="69">
        <v>47</v>
      </c>
      <c r="S7" s="69">
        <v>706</v>
      </c>
      <c r="T7" s="69">
        <v>54</v>
      </c>
      <c r="U7" s="69">
        <v>748</v>
      </c>
      <c r="V7" s="70"/>
      <c r="W7" s="71"/>
    </row>
    <row r="8" spans="1:23" ht="18" customHeight="1">
      <c r="A8" s="5"/>
      <c r="B8" s="1" t="s">
        <v>109</v>
      </c>
      <c r="C8" s="1"/>
      <c r="D8" s="67">
        <f>F8+H8+J8+L8+N8+P8+R8+T8+D16+F16+H16+J16+L16+N16+P16+T16+D24+F24+H24+J24+L24+N24+P24+R24+T24+D32+F32+H32+J32+L32+P32+R32+T32+D40+F40+H40+J40+L40+N40+P40+R40+T40+D48+H48+L48</f>
        <v>116777</v>
      </c>
      <c r="E8" s="68">
        <f>G8+I8+K8+M8+O8+Q8+S8+U8+E16+G16+I16+K16+M16+O16+Q16+U16+E24+G24+I24+K24+M24+O24+Q24+S24+U24+E32+G32+I32+K32+M32+Q32+S32+U32+E40+G40+I40+K40+M40+O40+Q40+S40+U40+E48+I48+M48</f>
        <v>1374792</v>
      </c>
      <c r="F8" s="69">
        <v>6060</v>
      </c>
      <c r="G8" s="69">
        <v>71599</v>
      </c>
      <c r="H8" s="69">
        <v>3649</v>
      </c>
      <c r="I8" s="69">
        <v>40604</v>
      </c>
      <c r="J8" s="69">
        <v>5788</v>
      </c>
      <c r="K8" s="69">
        <v>64490</v>
      </c>
      <c r="L8" s="69">
        <v>5816</v>
      </c>
      <c r="M8" s="69">
        <v>61075</v>
      </c>
      <c r="N8" s="69">
        <v>5298</v>
      </c>
      <c r="O8" s="69">
        <v>68494</v>
      </c>
      <c r="P8" s="69">
        <v>4636</v>
      </c>
      <c r="Q8" s="69">
        <v>51521</v>
      </c>
      <c r="R8" s="69">
        <v>4050</v>
      </c>
      <c r="S8" s="69">
        <v>32504</v>
      </c>
      <c r="T8" s="69">
        <v>3729</v>
      </c>
      <c r="U8" s="69">
        <v>45388</v>
      </c>
      <c r="V8" s="70"/>
      <c r="W8" s="71"/>
    </row>
    <row r="9" spans="1:21" ht="18" customHeight="1">
      <c r="A9" s="5"/>
      <c r="B9" s="14" t="s">
        <v>110</v>
      </c>
      <c r="C9" s="14"/>
      <c r="D9" s="67">
        <f aca="true" t="shared" si="0" ref="D9:U9">SUM(D7:D8)</f>
        <v>119394</v>
      </c>
      <c r="E9" s="68">
        <f t="shared" si="0"/>
        <v>1421124</v>
      </c>
      <c r="F9" s="68">
        <f t="shared" si="0"/>
        <v>6104</v>
      </c>
      <c r="G9" s="68">
        <f t="shared" si="0"/>
        <v>72447</v>
      </c>
      <c r="H9" s="68">
        <f t="shared" si="0"/>
        <v>3692</v>
      </c>
      <c r="I9" s="68">
        <f t="shared" si="0"/>
        <v>41190</v>
      </c>
      <c r="J9" s="68">
        <f t="shared" si="0"/>
        <v>5862</v>
      </c>
      <c r="K9" s="68">
        <f t="shared" si="0"/>
        <v>65686</v>
      </c>
      <c r="L9" s="68">
        <f t="shared" si="0"/>
        <v>5898</v>
      </c>
      <c r="M9" s="68">
        <f t="shared" si="0"/>
        <v>62268</v>
      </c>
      <c r="N9" s="68">
        <f t="shared" si="0"/>
        <v>5372</v>
      </c>
      <c r="O9" s="68">
        <f t="shared" si="0"/>
        <v>69784</v>
      </c>
      <c r="P9" s="68">
        <f t="shared" si="0"/>
        <v>4727</v>
      </c>
      <c r="Q9" s="68">
        <f t="shared" si="0"/>
        <v>53441</v>
      </c>
      <c r="R9" s="68">
        <f t="shared" si="0"/>
        <v>4097</v>
      </c>
      <c r="S9" s="68">
        <f t="shared" si="0"/>
        <v>33210</v>
      </c>
      <c r="T9" s="68">
        <f t="shared" si="0"/>
        <v>3783</v>
      </c>
      <c r="U9" s="68">
        <f t="shared" si="0"/>
        <v>46136</v>
      </c>
    </row>
    <row r="10" spans="1:21" ht="6" customHeight="1" thickBot="1">
      <c r="A10" s="44"/>
      <c r="B10" s="44"/>
      <c r="C10" s="44"/>
      <c r="D10" s="72"/>
      <c r="E10" s="44"/>
      <c r="F10" s="44"/>
      <c r="G10" s="44"/>
      <c r="H10" s="44"/>
      <c r="I10" s="44"/>
      <c r="J10" s="44"/>
      <c r="K10" s="44"/>
      <c r="L10" s="44"/>
      <c r="M10" s="44"/>
      <c r="N10" s="44"/>
      <c r="O10" s="44"/>
      <c r="P10" s="44"/>
      <c r="Q10" s="44"/>
      <c r="R10" s="44"/>
      <c r="S10" s="44"/>
      <c r="T10" s="44"/>
      <c r="U10" s="44"/>
    </row>
    <row r="11" spans="1:21" ht="17.25" customHeight="1" thickBot="1">
      <c r="A11" s="5"/>
      <c r="B11" s="5"/>
      <c r="C11" s="5"/>
      <c r="D11" s="73"/>
      <c r="E11" s="73"/>
      <c r="F11" s="73"/>
      <c r="G11" s="73"/>
      <c r="H11" s="73"/>
      <c r="I11" s="73"/>
      <c r="J11" s="73"/>
      <c r="K11" s="73"/>
      <c r="L11" s="73"/>
      <c r="M11" s="73"/>
      <c r="N11" s="73"/>
      <c r="O11" s="73"/>
      <c r="P11" s="73"/>
      <c r="Q11" s="73"/>
      <c r="R11" s="73"/>
      <c r="S11" s="73"/>
      <c r="T11" s="73"/>
      <c r="U11" s="73"/>
    </row>
    <row r="12" spans="1:24" ht="15.75" customHeight="1">
      <c r="A12" s="281" t="s">
        <v>96</v>
      </c>
      <c r="B12" s="326"/>
      <c r="C12" s="291"/>
      <c r="D12" s="303" t="s">
        <v>111</v>
      </c>
      <c r="E12" s="303"/>
      <c r="F12" s="303" t="s">
        <v>112</v>
      </c>
      <c r="G12" s="303"/>
      <c r="H12" s="303" t="s">
        <v>113</v>
      </c>
      <c r="I12" s="303"/>
      <c r="J12" s="303" t="s">
        <v>114</v>
      </c>
      <c r="K12" s="306"/>
      <c r="L12" s="302" t="s">
        <v>115</v>
      </c>
      <c r="M12" s="303"/>
      <c r="N12" s="303" t="s">
        <v>116</v>
      </c>
      <c r="O12" s="303"/>
      <c r="P12" s="303" t="s">
        <v>117</v>
      </c>
      <c r="Q12" s="303"/>
      <c r="R12" s="303" t="s">
        <v>118</v>
      </c>
      <c r="S12" s="303"/>
      <c r="T12" s="303" t="s">
        <v>119</v>
      </c>
      <c r="U12" s="306"/>
      <c r="X12" s="59"/>
    </row>
    <row r="13" spans="1:24" ht="15.75" customHeight="1">
      <c r="A13" s="282"/>
      <c r="B13" s="327"/>
      <c r="C13" s="328"/>
      <c r="D13" s="34" t="s">
        <v>106</v>
      </c>
      <c r="E13" s="62" t="s">
        <v>107</v>
      </c>
      <c r="F13" s="62" t="s">
        <v>106</v>
      </c>
      <c r="G13" s="62" t="s">
        <v>107</v>
      </c>
      <c r="H13" s="62" t="s">
        <v>106</v>
      </c>
      <c r="I13" s="62" t="s">
        <v>107</v>
      </c>
      <c r="J13" s="62" t="s">
        <v>106</v>
      </c>
      <c r="K13" s="63" t="s">
        <v>107</v>
      </c>
      <c r="L13" s="11" t="s">
        <v>106</v>
      </c>
      <c r="M13" s="62" t="s">
        <v>107</v>
      </c>
      <c r="N13" s="62" t="s">
        <v>106</v>
      </c>
      <c r="O13" s="62" t="s">
        <v>107</v>
      </c>
      <c r="P13" s="62" t="s">
        <v>106</v>
      </c>
      <c r="Q13" s="62" t="s">
        <v>107</v>
      </c>
      <c r="R13" s="62" t="s">
        <v>106</v>
      </c>
      <c r="S13" s="62" t="s">
        <v>107</v>
      </c>
      <c r="T13" s="62" t="s">
        <v>106</v>
      </c>
      <c r="U13" s="63" t="s">
        <v>107</v>
      </c>
      <c r="X13" s="59"/>
    </row>
    <row r="14" spans="1:24" ht="6" customHeight="1">
      <c r="A14" s="5"/>
      <c r="B14" s="5"/>
      <c r="C14" s="5"/>
      <c r="D14" s="74"/>
      <c r="E14" s="5"/>
      <c r="F14" s="5"/>
      <c r="G14" s="5"/>
      <c r="H14" s="5"/>
      <c r="I14" s="5"/>
      <c r="J14" s="5"/>
      <c r="K14" s="5"/>
      <c r="L14" s="5"/>
      <c r="M14" s="5"/>
      <c r="N14" s="5"/>
      <c r="O14" s="5"/>
      <c r="P14" s="5"/>
      <c r="Q14" s="5"/>
      <c r="R14" s="5"/>
      <c r="S14" s="5"/>
      <c r="T14" s="5"/>
      <c r="U14" s="5"/>
      <c r="X14" s="59"/>
    </row>
    <row r="15" spans="1:25" ht="18" customHeight="1">
      <c r="A15" s="5"/>
      <c r="B15" s="1" t="s">
        <v>108</v>
      </c>
      <c r="C15" s="1"/>
      <c r="D15" s="75">
        <v>65</v>
      </c>
      <c r="E15" s="69">
        <v>965</v>
      </c>
      <c r="F15" s="69">
        <v>55</v>
      </c>
      <c r="G15" s="69">
        <v>849</v>
      </c>
      <c r="H15" s="69">
        <v>35</v>
      </c>
      <c r="I15" s="69">
        <v>598</v>
      </c>
      <c r="J15" s="69">
        <v>47</v>
      </c>
      <c r="K15" s="69">
        <v>861</v>
      </c>
      <c r="L15" s="69">
        <v>73</v>
      </c>
      <c r="M15" s="69">
        <v>1502</v>
      </c>
      <c r="N15" s="69">
        <v>50</v>
      </c>
      <c r="O15" s="69">
        <v>593</v>
      </c>
      <c r="P15" s="69">
        <v>55</v>
      </c>
      <c r="Q15" s="69">
        <v>1001</v>
      </c>
      <c r="R15" s="69">
        <v>90</v>
      </c>
      <c r="S15" s="69">
        <v>1399</v>
      </c>
      <c r="T15" s="69">
        <v>78</v>
      </c>
      <c r="U15" s="69">
        <v>1206</v>
      </c>
      <c r="X15" s="70"/>
      <c r="Y15" s="71"/>
    </row>
    <row r="16" spans="1:25" ht="18" customHeight="1">
      <c r="A16" s="5"/>
      <c r="B16" s="1" t="s">
        <v>109</v>
      </c>
      <c r="C16" s="1"/>
      <c r="D16" s="75">
        <v>3657</v>
      </c>
      <c r="E16" s="69">
        <v>43274</v>
      </c>
      <c r="F16" s="69">
        <v>1957</v>
      </c>
      <c r="G16" s="69">
        <v>21897</v>
      </c>
      <c r="H16" s="69">
        <v>2881</v>
      </c>
      <c r="I16" s="69">
        <v>33698</v>
      </c>
      <c r="J16" s="69">
        <v>3182</v>
      </c>
      <c r="K16" s="69">
        <v>43148</v>
      </c>
      <c r="L16" s="69">
        <v>5403</v>
      </c>
      <c r="M16" s="69">
        <v>69998</v>
      </c>
      <c r="N16" s="69">
        <v>3649</v>
      </c>
      <c r="O16" s="69">
        <v>45288</v>
      </c>
      <c r="P16" s="69">
        <v>3136</v>
      </c>
      <c r="Q16" s="69">
        <v>36171</v>
      </c>
      <c r="R16" s="69">
        <v>0</v>
      </c>
      <c r="S16" s="69">
        <v>0</v>
      </c>
      <c r="T16" s="69">
        <v>1744</v>
      </c>
      <c r="U16" s="69">
        <v>20257</v>
      </c>
      <c r="X16" s="70"/>
      <c r="Y16" s="71"/>
    </row>
    <row r="17" spans="1:24" ht="18" customHeight="1">
      <c r="A17" s="5"/>
      <c r="B17" s="14" t="s">
        <v>110</v>
      </c>
      <c r="C17" s="1"/>
      <c r="D17" s="67">
        <f aca="true" t="shared" si="1" ref="D17:U17">SUM(D15:D16)</f>
        <v>3722</v>
      </c>
      <c r="E17" s="68">
        <f t="shared" si="1"/>
        <v>44239</v>
      </c>
      <c r="F17" s="68">
        <f t="shared" si="1"/>
        <v>2012</v>
      </c>
      <c r="G17" s="68">
        <f t="shared" si="1"/>
        <v>22746</v>
      </c>
      <c r="H17" s="68">
        <f t="shared" si="1"/>
        <v>2916</v>
      </c>
      <c r="I17" s="68">
        <f t="shared" si="1"/>
        <v>34296</v>
      </c>
      <c r="J17" s="68">
        <f t="shared" si="1"/>
        <v>3229</v>
      </c>
      <c r="K17" s="68">
        <f t="shared" si="1"/>
        <v>44009</v>
      </c>
      <c r="L17" s="68">
        <f t="shared" si="1"/>
        <v>5476</v>
      </c>
      <c r="M17" s="68">
        <f t="shared" si="1"/>
        <v>71500</v>
      </c>
      <c r="N17" s="68">
        <f t="shared" si="1"/>
        <v>3699</v>
      </c>
      <c r="O17" s="68">
        <f t="shared" si="1"/>
        <v>45881</v>
      </c>
      <c r="P17" s="68">
        <f t="shared" si="1"/>
        <v>3191</v>
      </c>
      <c r="Q17" s="68">
        <f t="shared" si="1"/>
        <v>37172</v>
      </c>
      <c r="R17" s="68">
        <f t="shared" si="1"/>
        <v>90</v>
      </c>
      <c r="S17" s="68">
        <f t="shared" si="1"/>
        <v>1399</v>
      </c>
      <c r="T17" s="68">
        <f t="shared" si="1"/>
        <v>1822</v>
      </c>
      <c r="U17" s="68">
        <f t="shared" si="1"/>
        <v>21463</v>
      </c>
      <c r="X17" s="59"/>
    </row>
    <row r="18" spans="1:21" ht="6" customHeight="1" thickBot="1">
      <c r="A18" s="44"/>
      <c r="B18" s="44"/>
      <c r="C18" s="44"/>
      <c r="D18" s="76"/>
      <c r="E18" s="77"/>
      <c r="F18" s="77"/>
      <c r="G18" s="77"/>
      <c r="H18" s="77"/>
      <c r="I18" s="77"/>
      <c r="J18" s="77"/>
      <c r="K18" s="77"/>
      <c r="L18" s="77"/>
      <c r="M18" s="77"/>
      <c r="N18" s="77"/>
      <c r="O18" s="77"/>
      <c r="P18" s="77"/>
      <c r="Q18" s="77"/>
      <c r="R18" s="77"/>
      <c r="S18" s="77"/>
      <c r="T18" s="77"/>
      <c r="U18" s="77"/>
    </row>
    <row r="19" spans="1:21" ht="17.25" customHeight="1" thickBot="1">
      <c r="A19" s="5"/>
      <c r="B19" s="5"/>
      <c r="C19" s="5"/>
      <c r="D19" s="73"/>
      <c r="E19" s="73"/>
      <c r="F19" s="73"/>
      <c r="G19" s="73"/>
      <c r="H19" s="73"/>
      <c r="I19" s="73"/>
      <c r="J19" s="73"/>
      <c r="K19" s="73"/>
      <c r="L19" s="73"/>
      <c r="M19" s="73"/>
      <c r="N19" s="73"/>
      <c r="O19" s="73"/>
      <c r="P19" s="73"/>
      <c r="Q19" s="73"/>
      <c r="R19" s="73"/>
      <c r="S19" s="73"/>
      <c r="T19" s="73"/>
      <c r="U19" s="73"/>
    </row>
    <row r="20" spans="1:24" ht="15.75" customHeight="1">
      <c r="A20" s="283" t="s">
        <v>96</v>
      </c>
      <c r="B20" s="283"/>
      <c r="C20" s="283"/>
      <c r="D20" s="303" t="s">
        <v>120</v>
      </c>
      <c r="E20" s="306"/>
      <c r="F20" s="303" t="s">
        <v>121</v>
      </c>
      <c r="G20" s="303"/>
      <c r="H20" s="303" t="s">
        <v>122</v>
      </c>
      <c r="I20" s="303"/>
      <c r="J20" s="303" t="s">
        <v>123</v>
      </c>
      <c r="K20" s="306"/>
      <c r="L20" s="302" t="s">
        <v>124</v>
      </c>
      <c r="M20" s="306"/>
      <c r="N20" s="303" t="s">
        <v>125</v>
      </c>
      <c r="O20" s="303"/>
      <c r="P20" s="303" t="s">
        <v>126</v>
      </c>
      <c r="Q20" s="303"/>
      <c r="R20" s="303" t="s">
        <v>127</v>
      </c>
      <c r="S20" s="303"/>
      <c r="T20" s="303" t="s">
        <v>128</v>
      </c>
      <c r="U20" s="306"/>
      <c r="X20" s="59"/>
    </row>
    <row r="21" spans="1:24" ht="15.75" customHeight="1">
      <c r="A21" s="285"/>
      <c r="B21" s="285"/>
      <c r="C21" s="285"/>
      <c r="D21" s="62" t="s">
        <v>106</v>
      </c>
      <c r="E21" s="35" t="s">
        <v>107</v>
      </c>
      <c r="F21" s="34" t="s">
        <v>106</v>
      </c>
      <c r="G21" s="62" t="s">
        <v>107</v>
      </c>
      <c r="H21" s="62" t="s">
        <v>106</v>
      </c>
      <c r="I21" s="62" t="s">
        <v>107</v>
      </c>
      <c r="J21" s="62" t="s">
        <v>106</v>
      </c>
      <c r="K21" s="63" t="s">
        <v>107</v>
      </c>
      <c r="L21" s="11" t="s">
        <v>106</v>
      </c>
      <c r="M21" s="63" t="s">
        <v>107</v>
      </c>
      <c r="N21" s="11" t="s">
        <v>106</v>
      </c>
      <c r="O21" s="62" t="s">
        <v>107</v>
      </c>
      <c r="P21" s="62" t="s">
        <v>106</v>
      </c>
      <c r="Q21" s="62" t="s">
        <v>107</v>
      </c>
      <c r="R21" s="62" t="s">
        <v>106</v>
      </c>
      <c r="S21" s="62" t="s">
        <v>107</v>
      </c>
      <c r="T21" s="62" t="s">
        <v>106</v>
      </c>
      <c r="U21" s="63" t="s">
        <v>107</v>
      </c>
      <c r="X21" s="59"/>
    </row>
    <row r="22" spans="1:24" ht="6" customHeight="1">
      <c r="A22" s="9"/>
      <c r="B22" s="9"/>
      <c r="C22" s="9"/>
      <c r="D22" s="78"/>
      <c r="E22" s="25"/>
      <c r="F22" s="25"/>
      <c r="G22" s="5"/>
      <c r="H22" s="5"/>
      <c r="I22" s="5"/>
      <c r="J22" s="5"/>
      <c r="K22" s="5"/>
      <c r="L22" s="5"/>
      <c r="M22" s="5"/>
      <c r="N22" s="5"/>
      <c r="O22" s="5"/>
      <c r="P22" s="5"/>
      <c r="Q22" s="5"/>
      <c r="R22" s="5"/>
      <c r="S22" s="5"/>
      <c r="T22" s="5"/>
      <c r="U22" s="5"/>
      <c r="X22" s="59"/>
    </row>
    <row r="23" spans="1:25" ht="18" customHeight="1">
      <c r="A23" s="9"/>
      <c r="B23" s="1" t="s">
        <v>108</v>
      </c>
      <c r="C23" s="9"/>
      <c r="D23" s="75">
        <v>49</v>
      </c>
      <c r="E23" s="69">
        <v>806</v>
      </c>
      <c r="F23" s="69">
        <v>72</v>
      </c>
      <c r="G23" s="69">
        <v>1849</v>
      </c>
      <c r="H23" s="69">
        <v>57</v>
      </c>
      <c r="I23" s="69">
        <v>835</v>
      </c>
      <c r="J23" s="69">
        <v>43</v>
      </c>
      <c r="K23" s="69">
        <v>439</v>
      </c>
      <c r="L23" s="69">
        <v>46</v>
      </c>
      <c r="M23" s="69">
        <v>590</v>
      </c>
      <c r="N23" s="69">
        <v>48</v>
      </c>
      <c r="O23" s="69">
        <v>631</v>
      </c>
      <c r="P23" s="69">
        <v>34</v>
      </c>
      <c r="Q23" s="69">
        <v>603</v>
      </c>
      <c r="R23" s="69">
        <v>54</v>
      </c>
      <c r="S23" s="69">
        <v>2388</v>
      </c>
      <c r="T23" s="69">
        <v>90</v>
      </c>
      <c r="U23" s="69">
        <v>1762</v>
      </c>
      <c r="X23" s="70"/>
      <c r="Y23" s="71"/>
    </row>
    <row r="24" spans="1:25" ht="18" customHeight="1">
      <c r="A24" s="9"/>
      <c r="B24" s="1" t="s">
        <v>109</v>
      </c>
      <c r="C24" s="5"/>
      <c r="D24" s="75">
        <v>2632</v>
      </c>
      <c r="E24" s="69">
        <v>39653</v>
      </c>
      <c r="F24" s="69">
        <v>3679</v>
      </c>
      <c r="G24" s="69">
        <v>60427</v>
      </c>
      <c r="H24" s="69">
        <v>3514</v>
      </c>
      <c r="I24" s="69">
        <v>43988</v>
      </c>
      <c r="J24" s="69">
        <v>3704</v>
      </c>
      <c r="K24" s="69">
        <v>32516</v>
      </c>
      <c r="L24" s="69">
        <v>3538</v>
      </c>
      <c r="M24" s="69">
        <v>40511</v>
      </c>
      <c r="N24" s="69">
        <v>1162</v>
      </c>
      <c r="O24" s="69">
        <v>13705</v>
      </c>
      <c r="P24" s="69">
        <v>2745</v>
      </c>
      <c r="Q24" s="69">
        <v>33765</v>
      </c>
      <c r="R24" s="69">
        <v>3471</v>
      </c>
      <c r="S24" s="69">
        <v>39216</v>
      </c>
      <c r="T24" s="69">
        <v>3311</v>
      </c>
      <c r="U24" s="69">
        <v>37421</v>
      </c>
      <c r="X24" s="70"/>
      <c r="Y24" s="71"/>
    </row>
    <row r="25" spans="1:24" ht="18" customHeight="1">
      <c r="A25" s="14"/>
      <c r="B25" s="14" t="s">
        <v>110</v>
      </c>
      <c r="C25" s="66"/>
      <c r="D25" s="67">
        <f aca="true" t="shared" si="2" ref="D25:U25">SUM(D23:D24)</f>
        <v>2681</v>
      </c>
      <c r="E25" s="68">
        <f t="shared" si="2"/>
        <v>40459</v>
      </c>
      <c r="F25" s="68">
        <f t="shared" si="2"/>
        <v>3751</v>
      </c>
      <c r="G25" s="68">
        <f t="shared" si="2"/>
        <v>62276</v>
      </c>
      <c r="H25" s="68">
        <f t="shared" si="2"/>
        <v>3571</v>
      </c>
      <c r="I25" s="68">
        <f t="shared" si="2"/>
        <v>44823</v>
      </c>
      <c r="J25" s="68">
        <f t="shared" si="2"/>
        <v>3747</v>
      </c>
      <c r="K25" s="68">
        <f t="shared" si="2"/>
        <v>32955</v>
      </c>
      <c r="L25" s="68">
        <f t="shared" si="2"/>
        <v>3584</v>
      </c>
      <c r="M25" s="68">
        <f t="shared" si="2"/>
        <v>41101</v>
      </c>
      <c r="N25" s="68">
        <f t="shared" si="2"/>
        <v>1210</v>
      </c>
      <c r="O25" s="68">
        <f t="shared" si="2"/>
        <v>14336</v>
      </c>
      <c r="P25" s="68">
        <f t="shared" si="2"/>
        <v>2779</v>
      </c>
      <c r="Q25" s="68">
        <f t="shared" si="2"/>
        <v>34368</v>
      </c>
      <c r="R25" s="68">
        <f t="shared" si="2"/>
        <v>3525</v>
      </c>
      <c r="S25" s="68">
        <f t="shared" si="2"/>
        <v>41604</v>
      </c>
      <c r="T25" s="68">
        <f t="shared" si="2"/>
        <v>3401</v>
      </c>
      <c r="U25" s="68">
        <f t="shared" si="2"/>
        <v>39183</v>
      </c>
      <c r="X25" s="59"/>
    </row>
    <row r="26" spans="1:21" ht="6" customHeight="1" thickBot="1">
      <c r="A26" s="17"/>
      <c r="B26" s="17"/>
      <c r="C26" s="44"/>
      <c r="D26" s="79"/>
      <c r="E26" s="24"/>
      <c r="F26" s="24"/>
      <c r="G26" s="24"/>
      <c r="H26" s="324"/>
      <c r="I26" s="324"/>
      <c r="J26" s="24"/>
      <c r="K26" s="24"/>
      <c r="L26" s="24"/>
      <c r="M26" s="24"/>
      <c r="N26" s="24"/>
      <c r="O26" s="24"/>
      <c r="P26" s="24"/>
      <c r="Q26" s="24"/>
      <c r="R26" s="24"/>
      <c r="S26" s="24"/>
      <c r="T26" s="24"/>
      <c r="U26" s="24"/>
    </row>
    <row r="27" spans="1:21" ht="17.25" customHeight="1" thickBot="1">
      <c r="A27" s="5"/>
      <c r="B27" s="5"/>
      <c r="C27" s="5"/>
      <c r="D27" s="73"/>
      <c r="E27" s="73"/>
      <c r="F27" s="73"/>
      <c r="G27" s="73"/>
      <c r="H27" s="73"/>
      <c r="I27" s="73"/>
      <c r="J27" s="73"/>
      <c r="K27" s="73"/>
      <c r="L27" s="73"/>
      <c r="M27" s="73"/>
      <c r="N27" s="73"/>
      <c r="O27" s="73"/>
      <c r="P27" s="73"/>
      <c r="Q27" s="73"/>
      <c r="R27" s="73"/>
      <c r="S27" s="73"/>
      <c r="T27" s="73"/>
      <c r="U27" s="73"/>
    </row>
    <row r="28" spans="1:24" ht="15.75" customHeight="1">
      <c r="A28" s="283" t="s">
        <v>96</v>
      </c>
      <c r="B28" s="283"/>
      <c r="C28" s="284"/>
      <c r="D28" s="303" t="s">
        <v>129</v>
      </c>
      <c r="E28" s="303"/>
      <c r="F28" s="303" t="s">
        <v>130</v>
      </c>
      <c r="G28" s="303"/>
      <c r="H28" s="303" t="s">
        <v>131</v>
      </c>
      <c r="I28" s="303"/>
      <c r="J28" s="303" t="s">
        <v>132</v>
      </c>
      <c r="K28" s="306"/>
      <c r="L28" s="302" t="s">
        <v>133</v>
      </c>
      <c r="M28" s="303"/>
      <c r="N28" s="303" t="s">
        <v>134</v>
      </c>
      <c r="O28" s="303"/>
      <c r="P28" s="303" t="s">
        <v>135</v>
      </c>
      <c r="Q28" s="303"/>
      <c r="R28" s="303" t="s">
        <v>136</v>
      </c>
      <c r="S28" s="303"/>
      <c r="T28" s="303" t="s">
        <v>137</v>
      </c>
      <c r="U28" s="306"/>
      <c r="X28" s="59"/>
    </row>
    <row r="29" spans="1:24" ht="15.75" customHeight="1">
      <c r="A29" s="285"/>
      <c r="B29" s="285"/>
      <c r="C29" s="285"/>
      <c r="D29" s="62" t="s">
        <v>106</v>
      </c>
      <c r="E29" s="62" t="s">
        <v>107</v>
      </c>
      <c r="F29" s="34" t="s">
        <v>106</v>
      </c>
      <c r="G29" s="62" t="s">
        <v>107</v>
      </c>
      <c r="H29" s="62" t="s">
        <v>106</v>
      </c>
      <c r="I29" s="62" t="s">
        <v>107</v>
      </c>
      <c r="J29" s="62" t="s">
        <v>106</v>
      </c>
      <c r="K29" s="63" t="s">
        <v>107</v>
      </c>
      <c r="L29" s="11" t="s">
        <v>106</v>
      </c>
      <c r="M29" s="62" t="s">
        <v>107</v>
      </c>
      <c r="N29" s="62" t="s">
        <v>106</v>
      </c>
      <c r="O29" s="62" t="s">
        <v>107</v>
      </c>
      <c r="P29" s="62" t="s">
        <v>106</v>
      </c>
      <c r="Q29" s="62" t="s">
        <v>107</v>
      </c>
      <c r="R29" s="62" t="s">
        <v>106</v>
      </c>
      <c r="S29" s="62" t="s">
        <v>107</v>
      </c>
      <c r="T29" s="62" t="s">
        <v>106</v>
      </c>
      <c r="U29" s="63" t="s">
        <v>107</v>
      </c>
      <c r="X29" s="59"/>
    </row>
    <row r="30" spans="1:24" ht="6" customHeight="1">
      <c r="A30" s="9"/>
      <c r="B30" s="9"/>
      <c r="C30" s="9"/>
      <c r="D30" s="78"/>
      <c r="E30" s="25"/>
      <c r="F30" s="5"/>
      <c r="G30" s="5"/>
      <c r="H30" s="5"/>
      <c r="I30" s="5"/>
      <c r="J30" s="5"/>
      <c r="K30" s="5"/>
      <c r="L30" s="5"/>
      <c r="M30" s="5"/>
      <c r="N30" s="25"/>
      <c r="O30" s="5"/>
      <c r="P30" s="5"/>
      <c r="Q30" s="5"/>
      <c r="R30" s="5"/>
      <c r="S30" s="5"/>
      <c r="T30" s="5"/>
      <c r="U30" s="5"/>
      <c r="X30" s="59"/>
    </row>
    <row r="31" spans="1:25" ht="18" customHeight="1">
      <c r="A31" s="9"/>
      <c r="B31" s="1" t="s">
        <v>108</v>
      </c>
      <c r="C31" s="9"/>
      <c r="D31" s="75">
        <v>182</v>
      </c>
      <c r="E31" s="69">
        <v>7692</v>
      </c>
      <c r="F31" s="69">
        <v>81</v>
      </c>
      <c r="G31" s="69">
        <v>1375</v>
      </c>
      <c r="H31" s="69">
        <v>73</v>
      </c>
      <c r="I31" s="69">
        <v>967</v>
      </c>
      <c r="J31" s="69">
        <v>77</v>
      </c>
      <c r="K31" s="69">
        <v>1520</v>
      </c>
      <c r="L31" s="69">
        <v>87</v>
      </c>
      <c r="M31" s="69">
        <v>705</v>
      </c>
      <c r="N31" s="69">
        <v>18</v>
      </c>
      <c r="O31" s="69">
        <v>136</v>
      </c>
      <c r="P31" s="69">
        <v>32</v>
      </c>
      <c r="Q31" s="69">
        <v>443</v>
      </c>
      <c r="R31" s="69">
        <v>33</v>
      </c>
      <c r="S31" s="69">
        <v>493</v>
      </c>
      <c r="T31" s="69">
        <v>39</v>
      </c>
      <c r="U31" s="69">
        <v>403</v>
      </c>
      <c r="X31" s="70"/>
      <c r="Y31" s="71"/>
    </row>
    <row r="32" spans="1:25" ht="18" customHeight="1">
      <c r="A32" s="9"/>
      <c r="B32" s="1" t="s">
        <v>109</v>
      </c>
      <c r="C32" s="5"/>
      <c r="D32" s="75">
        <v>2502</v>
      </c>
      <c r="E32" s="69">
        <v>24653</v>
      </c>
      <c r="F32" s="69">
        <v>3412</v>
      </c>
      <c r="G32" s="69">
        <v>38652</v>
      </c>
      <c r="H32" s="69">
        <v>1760</v>
      </c>
      <c r="I32" s="69">
        <v>22187</v>
      </c>
      <c r="J32" s="69">
        <v>4147</v>
      </c>
      <c r="K32" s="69">
        <v>54632</v>
      </c>
      <c r="L32" s="69">
        <v>987</v>
      </c>
      <c r="M32" s="69">
        <v>10956</v>
      </c>
      <c r="N32" s="69">
        <v>0</v>
      </c>
      <c r="O32" s="69">
        <v>0</v>
      </c>
      <c r="P32" s="69">
        <v>2735</v>
      </c>
      <c r="Q32" s="69">
        <v>31547</v>
      </c>
      <c r="R32" s="69">
        <v>1285</v>
      </c>
      <c r="S32" s="69">
        <v>13844</v>
      </c>
      <c r="T32" s="69">
        <v>1369</v>
      </c>
      <c r="U32" s="69">
        <v>14969</v>
      </c>
      <c r="X32" s="70"/>
      <c r="Y32" s="71"/>
    </row>
    <row r="33" spans="1:24" ht="18" customHeight="1">
      <c r="A33" s="14"/>
      <c r="B33" s="14" t="s">
        <v>110</v>
      </c>
      <c r="C33" s="66"/>
      <c r="D33" s="67">
        <f aca="true" t="shared" si="3" ref="D33:U33">SUM(D31:D32)</f>
        <v>2684</v>
      </c>
      <c r="E33" s="68">
        <f t="shared" si="3"/>
        <v>32345</v>
      </c>
      <c r="F33" s="68">
        <f t="shared" si="3"/>
        <v>3493</v>
      </c>
      <c r="G33" s="68">
        <f t="shared" si="3"/>
        <v>40027</v>
      </c>
      <c r="H33" s="68">
        <f t="shared" si="3"/>
        <v>1833</v>
      </c>
      <c r="I33" s="68">
        <f t="shared" si="3"/>
        <v>23154</v>
      </c>
      <c r="J33" s="68">
        <f t="shared" si="3"/>
        <v>4224</v>
      </c>
      <c r="K33" s="68">
        <f t="shared" si="3"/>
        <v>56152</v>
      </c>
      <c r="L33" s="68">
        <f t="shared" si="3"/>
        <v>1074</v>
      </c>
      <c r="M33" s="68">
        <f t="shared" si="3"/>
        <v>11661</v>
      </c>
      <c r="N33" s="68">
        <f t="shared" si="3"/>
        <v>18</v>
      </c>
      <c r="O33" s="68">
        <f t="shared" si="3"/>
        <v>136</v>
      </c>
      <c r="P33" s="68">
        <f t="shared" si="3"/>
        <v>2767</v>
      </c>
      <c r="Q33" s="68">
        <f t="shared" si="3"/>
        <v>31990</v>
      </c>
      <c r="R33" s="68">
        <f t="shared" si="3"/>
        <v>1318</v>
      </c>
      <c r="S33" s="68">
        <f t="shared" si="3"/>
        <v>14337</v>
      </c>
      <c r="T33" s="68">
        <f t="shared" si="3"/>
        <v>1408</v>
      </c>
      <c r="U33" s="68">
        <f t="shared" si="3"/>
        <v>15372</v>
      </c>
      <c r="X33" s="59"/>
    </row>
    <row r="34" spans="1:21" ht="6" customHeight="1" thickBot="1">
      <c r="A34" s="17"/>
      <c r="B34" s="17"/>
      <c r="C34" s="44"/>
      <c r="D34" s="79"/>
      <c r="E34" s="24"/>
      <c r="F34" s="24"/>
      <c r="G34" s="24"/>
      <c r="H34" s="24"/>
      <c r="I34" s="24"/>
      <c r="J34" s="324"/>
      <c r="K34" s="324"/>
      <c r="L34" s="24"/>
      <c r="M34" s="24"/>
      <c r="N34" s="24"/>
      <c r="O34" s="24"/>
      <c r="P34" s="24"/>
      <c r="Q34" s="24"/>
      <c r="R34" s="24"/>
      <c r="S34" s="24"/>
      <c r="T34" s="24"/>
      <c r="U34" s="24"/>
    </row>
    <row r="35" spans="1:21" ht="17.25" customHeight="1" thickBot="1">
      <c r="A35" s="5"/>
      <c r="B35" s="5"/>
      <c r="C35" s="5"/>
      <c r="D35" s="73"/>
      <c r="E35" s="73"/>
      <c r="F35" s="73"/>
      <c r="G35" s="73"/>
      <c r="H35" s="73"/>
      <c r="I35" s="73"/>
      <c r="J35" s="73"/>
      <c r="K35" s="73"/>
      <c r="L35" s="73"/>
      <c r="M35" s="73"/>
      <c r="N35" s="73"/>
      <c r="O35" s="73"/>
      <c r="P35" s="73"/>
      <c r="Q35" s="73"/>
      <c r="R35" s="73"/>
      <c r="S35" s="73"/>
      <c r="T35" s="73"/>
      <c r="U35" s="73"/>
    </row>
    <row r="36" spans="1:24" ht="15.75" customHeight="1">
      <c r="A36" s="283" t="s">
        <v>96</v>
      </c>
      <c r="B36" s="283"/>
      <c r="C36" s="284"/>
      <c r="D36" s="303" t="s">
        <v>138</v>
      </c>
      <c r="E36" s="303"/>
      <c r="F36" s="303" t="s">
        <v>139</v>
      </c>
      <c r="G36" s="303"/>
      <c r="H36" s="303" t="s">
        <v>140</v>
      </c>
      <c r="I36" s="303"/>
      <c r="J36" s="303" t="s">
        <v>141</v>
      </c>
      <c r="K36" s="306"/>
      <c r="L36" s="302" t="s">
        <v>142</v>
      </c>
      <c r="M36" s="303"/>
      <c r="N36" s="303" t="s">
        <v>143</v>
      </c>
      <c r="O36" s="303"/>
      <c r="P36" s="303" t="s">
        <v>144</v>
      </c>
      <c r="Q36" s="303"/>
      <c r="R36" s="303" t="s">
        <v>145</v>
      </c>
      <c r="S36" s="303"/>
      <c r="T36" s="303" t="s">
        <v>146</v>
      </c>
      <c r="U36" s="306"/>
      <c r="X36" s="59"/>
    </row>
    <row r="37" spans="1:24" ht="15.75" customHeight="1">
      <c r="A37" s="285"/>
      <c r="B37" s="285"/>
      <c r="C37" s="286"/>
      <c r="D37" s="62" t="s">
        <v>106</v>
      </c>
      <c r="E37" s="62" t="s">
        <v>107</v>
      </c>
      <c r="F37" s="62" t="s">
        <v>106</v>
      </c>
      <c r="G37" s="62" t="s">
        <v>107</v>
      </c>
      <c r="H37" s="62" t="s">
        <v>106</v>
      </c>
      <c r="I37" s="62" t="s">
        <v>107</v>
      </c>
      <c r="J37" s="62" t="s">
        <v>106</v>
      </c>
      <c r="K37" s="63" t="s">
        <v>107</v>
      </c>
      <c r="L37" s="11" t="s">
        <v>106</v>
      </c>
      <c r="M37" s="62" t="s">
        <v>107</v>
      </c>
      <c r="N37" s="62" t="s">
        <v>106</v>
      </c>
      <c r="O37" s="62" t="s">
        <v>107</v>
      </c>
      <c r="P37" s="62" t="s">
        <v>106</v>
      </c>
      <c r="Q37" s="62" t="s">
        <v>107</v>
      </c>
      <c r="R37" s="62" t="s">
        <v>106</v>
      </c>
      <c r="S37" s="62" t="s">
        <v>107</v>
      </c>
      <c r="T37" s="62" t="s">
        <v>106</v>
      </c>
      <c r="U37" s="63" t="s">
        <v>107</v>
      </c>
      <c r="X37" s="59"/>
    </row>
    <row r="38" spans="1:24" ht="6" customHeight="1">
      <c r="A38" s="9"/>
      <c r="B38" s="9"/>
      <c r="C38" s="9"/>
      <c r="D38" s="78"/>
      <c r="E38" s="25"/>
      <c r="F38" s="25"/>
      <c r="G38" s="5"/>
      <c r="H38" s="25"/>
      <c r="I38" s="5"/>
      <c r="J38" s="5"/>
      <c r="K38" s="5"/>
      <c r="L38" s="5"/>
      <c r="M38" s="5"/>
      <c r="N38" s="5"/>
      <c r="O38" s="5"/>
      <c r="P38" s="5"/>
      <c r="Q38" s="5"/>
      <c r="R38" s="5"/>
      <c r="S38" s="5"/>
      <c r="T38" s="5"/>
      <c r="U38" s="25"/>
      <c r="X38" s="59"/>
    </row>
    <row r="39" spans="1:24" ht="18" customHeight="1">
      <c r="A39" s="9"/>
      <c r="B39" s="1" t="s">
        <v>108</v>
      </c>
      <c r="C39" s="9"/>
      <c r="D39" s="75">
        <v>50</v>
      </c>
      <c r="E39" s="69">
        <v>688</v>
      </c>
      <c r="F39" s="69">
        <v>27</v>
      </c>
      <c r="G39" s="69">
        <v>548</v>
      </c>
      <c r="H39" s="69">
        <v>25</v>
      </c>
      <c r="I39" s="69">
        <v>217</v>
      </c>
      <c r="J39" s="69">
        <v>33</v>
      </c>
      <c r="K39" s="69">
        <v>647</v>
      </c>
      <c r="L39" s="69">
        <v>17</v>
      </c>
      <c r="M39" s="69">
        <v>301</v>
      </c>
      <c r="N39" s="69">
        <v>29</v>
      </c>
      <c r="O39" s="69">
        <v>424</v>
      </c>
      <c r="P39" s="69">
        <v>38</v>
      </c>
      <c r="Q39" s="69">
        <v>257</v>
      </c>
      <c r="R39" s="69">
        <v>20</v>
      </c>
      <c r="S39" s="69">
        <v>294</v>
      </c>
      <c r="T39" s="69">
        <v>48</v>
      </c>
      <c r="U39" s="69">
        <v>164</v>
      </c>
      <c r="X39" s="59"/>
    </row>
    <row r="40" spans="1:24" ht="18" customHeight="1">
      <c r="A40" s="9"/>
      <c r="B40" s="1" t="s">
        <v>109</v>
      </c>
      <c r="C40" s="5"/>
      <c r="D40" s="75">
        <v>1991</v>
      </c>
      <c r="E40" s="69">
        <v>26144</v>
      </c>
      <c r="F40" s="69">
        <v>1217</v>
      </c>
      <c r="G40" s="69">
        <v>13541</v>
      </c>
      <c r="H40" s="69">
        <v>290</v>
      </c>
      <c r="I40" s="69">
        <v>3862</v>
      </c>
      <c r="J40" s="69">
        <v>311</v>
      </c>
      <c r="K40" s="69">
        <v>3932</v>
      </c>
      <c r="L40" s="69">
        <v>102</v>
      </c>
      <c r="M40" s="69">
        <v>1053</v>
      </c>
      <c r="N40" s="69">
        <v>1266</v>
      </c>
      <c r="O40" s="69">
        <v>14064</v>
      </c>
      <c r="P40" s="69">
        <v>273</v>
      </c>
      <c r="Q40" s="69">
        <v>2957</v>
      </c>
      <c r="R40" s="69">
        <v>196</v>
      </c>
      <c r="S40" s="69">
        <v>2480</v>
      </c>
      <c r="T40" s="69">
        <v>156</v>
      </c>
      <c r="U40" s="69">
        <v>1747</v>
      </c>
      <c r="X40" s="59"/>
    </row>
    <row r="41" spans="1:24" ht="18" customHeight="1">
      <c r="A41" s="14"/>
      <c r="B41" s="14" t="s">
        <v>110</v>
      </c>
      <c r="C41" s="66"/>
      <c r="D41" s="67">
        <f aca="true" t="shared" si="4" ref="D41:U41">SUM(D39:D40)</f>
        <v>2041</v>
      </c>
      <c r="E41" s="68">
        <f t="shared" si="4"/>
        <v>26832</v>
      </c>
      <c r="F41" s="68">
        <f t="shared" si="4"/>
        <v>1244</v>
      </c>
      <c r="G41" s="68">
        <f t="shared" si="4"/>
        <v>14089</v>
      </c>
      <c r="H41" s="68">
        <f t="shared" si="4"/>
        <v>315</v>
      </c>
      <c r="I41" s="68">
        <f t="shared" si="4"/>
        <v>4079</v>
      </c>
      <c r="J41" s="68">
        <f t="shared" si="4"/>
        <v>344</v>
      </c>
      <c r="K41" s="68">
        <f t="shared" si="4"/>
        <v>4579</v>
      </c>
      <c r="L41" s="68">
        <f t="shared" si="4"/>
        <v>119</v>
      </c>
      <c r="M41" s="68">
        <f t="shared" si="4"/>
        <v>1354</v>
      </c>
      <c r="N41" s="68">
        <f t="shared" si="4"/>
        <v>1295</v>
      </c>
      <c r="O41" s="68">
        <f t="shared" si="4"/>
        <v>14488</v>
      </c>
      <c r="P41" s="68">
        <f t="shared" si="4"/>
        <v>311</v>
      </c>
      <c r="Q41" s="68">
        <f t="shared" si="4"/>
        <v>3214</v>
      </c>
      <c r="R41" s="68">
        <f t="shared" si="4"/>
        <v>216</v>
      </c>
      <c r="S41" s="68">
        <f t="shared" si="4"/>
        <v>2774</v>
      </c>
      <c r="T41" s="68">
        <f t="shared" si="4"/>
        <v>204</v>
      </c>
      <c r="U41" s="68">
        <f t="shared" si="4"/>
        <v>1911</v>
      </c>
      <c r="X41" s="59"/>
    </row>
    <row r="42" spans="1:21" ht="6" customHeight="1" thickBot="1">
      <c r="A42" s="17"/>
      <c r="B42" s="17"/>
      <c r="C42" s="44"/>
      <c r="D42" s="79"/>
      <c r="E42" s="24"/>
      <c r="F42" s="24"/>
      <c r="G42" s="24"/>
      <c r="H42" s="24"/>
      <c r="I42" s="24"/>
      <c r="J42" s="324"/>
      <c r="K42" s="324"/>
      <c r="L42" s="324"/>
      <c r="M42" s="324"/>
      <c r="N42" s="324"/>
      <c r="O42" s="324"/>
      <c r="P42" s="324"/>
      <c r="Q42" s="324"/>
      <c r="R42" s="24"/>
      <c r="S42" s="24"/>
      <c r="T42" s="24"/>
      <c r="U42" s="24"/>
    </row>
    <row r="43" spans="1:21" ht="16.5" customHeight="1" thickBot="1">
      <c r="A43" s="5"/>
      <c r="B43" s="5"/>
      <c r="C43" s="5"/>
      <c r="D43" s="73"/>
      <c r="E43" s="73"/>
      <c r="F43" s="73"/>
      <c r="G43" s="73"/>
      <c r="H43" s="73"/>
      <c r="I43" s="73"/>
      <c r="J43" s="73"/>
      <c r="K43" s="73"/>
      <c r="L43" s="73"/>
      <c r="M43" s="73"/>
      <c r="N43" s="73"/>
      <c r="O43" s="73"/>
      <c r="P43" s="73"/>
      <c r="Q43" s="73"/>
      <c r="T43" s="73"/>
      <c r="U43" s="73"/>
    </row>
    <row r="44" spans="1:28" ht="13.5">
      <c r="A44" s="283" t="s">
        <v>96</v>
      </c>
      <c r="B44" s="283"/>
      <c r="C44" s="284"/>
      <c r="D44" s="303" t="s">
        <v>147</v>
      </c>
      <c r="E44" s="303"/>
      <c r="F44" s="303" t="s">
        <v>148</v>
      </c>
      <c r="G44" s="303"/>
      <c r="H44" s="325" t="s">
        <v>149</v>
      </c>
      <c r="I44" s="302"/>
      <c r="J44" s="325" t="s">
        <v>150</v>
      </c>
      <c r="K44" s="325"/>
      <c r="L44" s="325" t="s">
        <v>151</v>
      </c>
      <c r="M44" s="325"/>
      <c r="Q44" s="59"/>
      <c r="R44" s="59"/>
      <c r="T44" s="58"/>
      <c r="U44" s="58"/>
      <c r="V44" s="58"/>
      <c r="Z44" s="59"/>
      <c r="AA44" s="59"/>
      <c r="AB44" s="59"/>
    </row>
    <row r="45" spans="1:28" ht="13.5">
      <c r="A45" s="285"/>
      <c r="B45" s="285"/>
      <c r="C45" s="286"/>
      <c r="D45" s="62" t="s">
        <v>106</v>
      </c>
      <c r="E45" s="62" t="s">
        <v>107</v>
      </c>
      <c r="F45" s="62" t="s">
        <v>106</v>
      </c>
      <c r="G45" s="62" t="s">
        <v>107</v>
      </c>
      <c r="H45" s="11" t="s">
        <v>106</v>
      </c>
      <c r="I45" s="62" t="s">
        <v>107</v>
      </c>
      <c r="J45" s="11" t="s">
        <v>106</v>
      </c>
      <c r="K45" s="63" t="s">
        <v>107</v>
      </c>
      <c r="L45" s="11" t="s">
        <v>106</v>
      </c>
      <c r="M45" s="35" t="s">
        <v>107</v>
      </c>
      <c r="Q45" s="59"/>
      <c r="R45" s="59"/>
      <c r="T45" s="58"/>
      <c r="U45" s="58"/>
      <c r="V45" s="58"/>
      <c r="Z45" s="59"/>
      <c r="AA45" s="59"/>
      <c r="AB45" s="59"/>
    </row>
    <row r="46" spans="1:28" ht="6" customHeight="1">
      <c r="A46" s="9"/>
      <c r="B46" s="9"/>
      <c r="C46" s="9"/>
      <c r="D46" s="78"/>
      <c r="E46" s="5"/>
      <c r="F46" s="5"/>
      <c r="G46" s="5"/>
      <c r="H46" s="5"/>
      <c r="I46" s="5"/>
      <c r="J46" s="5"/>
      <c r="K46" s="5"/>
      <c r="L46" s="25"/>
      <c r="M46" s="5"/>
      <c r="Q46" s="59"/>
      <c r="R46" s="59"/>
      <c r="T46" s="58"/>
      <c r="U46" s="58"/>
      <c r="V46" s="58"/>
      <c r="Z46" s="59"/>
      <c r="AA46" s="59"/>
      <c r="AB46" s="59"/>
    </row>
    <row r="47" spans="1:28" ht="18" customHeight="1">
      <c r="A47" s="9"/>
      <c r="B47" s="1" t="s">
        <v>108</v>
      </c>
      <c r="C47" s="9"/>
      <c r="D47" s="75">
        <v>35</v>
      </c>
      <c r="E47" s="69">
        <v>191</v>
      </c>
      <c r="F47" s="80">
        <v>46</v>
      </c>
      <c r="G47" s="80">
        <v>804</v>
      </c>
      <c r="H47" s="80">
        <v>39</v>
      </c>
      <c r="I47" s="80">
        <v>224</v>
      </c>
      <c r="J47" s="80">
        <v>28</v>
      </c>
      <c r="K47" s="80">
        <v>399</v>
      </c>
      <c r="L47" s="80">
        <v>10</v>
      </c>
      <c r="M47" s="80">
        <v>76</v>
      </c>
      <c r="Q47" s="59"/>
      <c r="R47" s="59"/>
      <c r="T47" s="58"/>
      <c r="U47" s="58"/>
      <c r="V47" s="58"/>
      <c r="Z47" s="59"/>
      <c r="AA47" s="59"/>
      <c r="AB47" s="59"/>
    </row>
    <row r="48" spans="1:28" ht="18" customHeight="1">
      <c r="A48" s="9"/>
      <c r="B48" s="1" t="s">
        <v>109</v>
      </c>
      <c r="C48" s="5"/>
      <c r="D48" s="75">
        <v>223</v>
      </c>
      <c r="E48" s="69">
        <v>1629</v>
      </c>
      <c r="F48" s="69">
        <v>0</v>
      </c>
      <c r="G48" s="69">
        <v>0</v>
      </c>
      <c r="H48" s="69">
        <v>97</v>
      </c>
      <c r="I48" s="69">
        <v>813</v>
      </c>
      <c r="J48" s="69">
        <v>0</v>
      </c>
      <c r="K48" s="69">
        <v>0</v>
      </c>
      <c r="L48" s="69">
        <v>67</v>
      </c>
      <c r="M48" s="69">
        <v>522</v>
      </c>
      <c r="Q48" s="59"/>
      <c r="R48" s="59"/>
      <c r="T48" s="58"/>
      <c r="U48" s="58"/>
      <c r="V48" s="58"/>
      <c r="Z48" s="59"/>
      <c r="AA48" s="59"/>
      <c r="AB48" s="59"/>
    </row>
    <row r="49" spans="1:28" ht="18" customHeight="1">
      <c r="A49" s="14"/>
      <c r="B49" s="14" t="s">
        <v>110</v>
      </c>
      <c r="C49" s="66"/>
      <c r="D49" s="67">
        <f aca="true" t="shared" si="5" ref="D49:M49">SUM(D47:D48)</f>
        <v>258</v>
      </c>
      <c r="E49" s="68">
        <f t="shared" si="5"/>
        <v>1820</v>
      </c>
      <c r="F49" s="68">
        <f t="shared" si="5"/>
        <v>46</v>
      </c>
      <c r="G49" s="68">
        <f t="shared" si="5"/>
        <v>804</v>
      </c>
      <c r="H49" s="68">
        <f t="shared" si="5"/>
        <v>136</v>
      </c>
      <c r="I49" s="68">
        <f t="shared" si="5"/>
        <v>1037</v>
      </c>
      <c r="J49" s="68">
        <f t="shared" si="5"/>
        <v>28</v>
      </c>
      <c r="K49" s="68">
        <f t="shared" si="5"/>
        <v>399</v>
      </c>
      <c r="L49" s="68">
        <f t="shared" si="5"/>
        <v>77</v>
      </c>
      <c r="M49" s="68">
        <f t="shared" si="5"/>
        <v>598</v>
      </c>
      <c r="Q49" s="59"/>
      <c r="R49" s="59"/>
      <c r="T49" s="58"/>
      <c r="U49" s="58"/>
      <c r="V49" s="58"/>
      <c r="Z49" s="59"/>
      <c r="AA49" s="59"/>
      <c r="AB49" s="59"/>
    </row>
    <row r="50" spans="1:26" ht="6" customHeight="1" thickBot="1">
      <c r="A50" s="17"/>
      <c r="B50" s="17"/>
      <c r="C50" s="45"/>
      <c r="D50" s="324"/>
      <c r="E50" s="324"/>
      <c r="F50" s="24"/>
      <c r="G50" s="24"/>
      <c r="H50" s="24"/>
      <c r="I50" s="24"/>
      <c r="J50" s="24"/>
      <c r="K50" s="24"/>
      <c r="L50" s="81"/>
      <c r="M50" s="81"/>
      <c r="O50" s="59"/>
      <c r="P50" s="59"/>
      <c r="T50" s="58"/>
      <c r="U50" s="58"/>
      <c r="V50" s="58"/>
      <c r="Y50" s="59"/>
      <c r="Z50" s="59"/>
    </row>
    <row r="51" spans="2:21" ht="13.5">
      <c r="B51" s="18" t="s">
        <v>152</v>
      </c>
      <c r="C51" s="5"/>
      <c r="D51" s="19"/>
      <c r="E51" s="82"/>
      <c r="F51" s="19"/>
      <c r="G51" s="19"/>
      <c r="H51" s="19"/>
      <c r="I51" s="19"/>
      <c r="J51" s="19"/>
      <c r="K51" s="19"/>
      <c r="L51" s="83"/>
      <c r="M51" s="83"/>
      <c r="P51" s="19"/>
      <c r="Q51" s="19"/>
      <c r="R51" s="19"/>
      <c r="S51" s="19"/>
      <c r="T51" s="19"/>
      <c r="U51" s="19"/>
    </row>
    <row r="52" spans="1:13" ht="13.5">
      <c r="A52" s="2" t="s">
        <v>153</v>
      </c>
      <c r="B52" s="2" t="s">
        <v>154</v>
      </c>
      <c r="D52" s="84"/>
      <c r="E52" s="84"/>
      <c r="F52" s="84"/>
      <c r="G52" s="84"/>
      <c r="H52" s="84"/>
      <c r="I52" s="84"/>
      <c r="J52" s="84"/>
      <c r="K52" s="30"/>
      <c r="L52" s="30"/>
      <c r="M52" s="84"/>
    </row>
    <row r="53" ht="13.5">
      <c r="B53" s="2" t="s">
        <v>155</v>
      </c>
    </row>
    <row r="54" ht="13.5">
      <c r="B54" s="2" t="s">
        <v>156</v>
      </c>
    </row>
    <row r="55" ht="13.5">
      <c r="B55" s="2" t="s">
        <v>157</v>
      </c>
    </row>
  </sheetData>
  <sheetProtection/>
  <mergeCells count="65">
    <mergeCell ref="A1:B1"/>
    <mergeCell ref="A2:K2"/>
    <mergeCell ref="A4:C5"/>
    <mergeCell ref="D4:E4"/>
    <mergeCell ref="F4:G4"/>
    <mergeCell ref="H4:I4"/>
    <mergeCell ref="J4:K4"/>
    <mergeCell ref="N4:O4"/>
    <mergeCell ref="P4:Q4"/>
    <mergeCell ref="R4:S4"/>
    <mergeCell ref="T4:U4"/>
    <mergeCell ref="A12:C13"/>
    <mergeCell ref="D12:E12"/>
    <mergeCell ref="F12:G12"/>
    <mergeCell ref="H12:I12"/>
    <mergeCell ref="J12:K12"/>
    <mergeCell ref="A20:C21"/>
    <mergeCell ref="D20:E20"/>
    <mergeCell ref="F20:G20"/>
    <mergeCell ref="H20:I20"/>
    <mergeCell ref="J20:K20"/>
    <mergeCell ref="L4:M4"/>
    <mergeCell ref="P20:Q20"/>
    <mergeCell ref="R20:S20"/>
    <mergeCell ref="T20:U20"/>
    <mergeCell ref="H26:I26"/>
    <mergeCell ref="L12:M12"/>
    <mergeCell ref="N12:O12"/>
    <mergeCell ref="P12:Q12"/>
    <mergeCell ref="R12:S12"/>
    <mergeCell ref="T12:U12"/>
    <mergeCell ref="F28:G28"/>
    <mergeCell ref="H28:I28"/>
    <mergeCell ref="J28:K28"/>
    <mergeCell ref="L28:M28"/>
    <mergeCell ref="L20:M20"/>
    <mergeCell ref="N20:O20"/>
    <mergeCell ref="R28:S28"/>
    <mergeCell ref="T28:U28"/>
    <mergeCell ref="J34:K34"/>
    <mergeCell ref="A36:C37"/>
    <mergeCell ref="D36:E36"/>
    <mergeCell ref="F36:G36"/>
    <mergeCell ref="H36:I36"/>
    <mergeCell ref="J36:K36"/>
    <mergeCell ref="A28:C29"/>
    <mergeCell ref="D28:E28"/>
    <mergeCell ref="J42:K42"/>
    <mergeCell ref="L42:M42"/>
    <mergeCell ref="N42:O42"/>
    <mergeCell ref="P42:Q42"/>
    <mergeCell ref="N28:O28"/>
    <mergeCell ref="P28:Q28"/>
    <mergeCell ref="L44:M44"/>
    <mergeCell ref="L36:M36"/>
    <mergeCell ref="N36:O36"/>
    <mergeCell ref="P36:Q36"/>
    <mergeCell ref="R36:S36"/>
    <mergeCell ref="T36:U36"/>
    <mergeCell ref="D50:E50"/>
    <mergeCell ref="A44:C45"/>
    <mergeCell ref="D44:E44"/>
    <mergeCell ref="F44:G44"/>
    <mergeCell ref="H44:I44"/>
    <mergeCell ref="J44:K44"/>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Y34"/>
  <sheetViews>
    <sheetView zoomScalePageLayoutView="0" workbookViewId="0" topLeftCell="A1">
      <selection activeCell="A1" sqref="A1"/>
    </sheetView>
  </sheetViews>
  <sheetFormatPr defaultColWidth="9.00390625" defaultRowHeight="13.5"/>
  <cols>
    <col min="1" max="1" width="6.375" style="85" customWidth="1"/>
    <col min="2" max="2" width="6.625" style="85" customWidth="1"/>
    <col min="3" max="10" width="8.25390625" style="85" customWidth="1"/>
    <col min="11" max="12" width="8.25390625" style="86" customWidth="1"/>
    <col min="13" max="15" width="8.25390625" style="85" customWidth="1"/>
    <col min="16" max="16" width="7.375" style="85" customWidth="1"/>
    <col min="17" max="17" width="6.125" style="85" customWidth="1"/>
    <col min="18" max="19" width="7.375" style="85" customWidth="1"/>
    <col min="20" max="20" width="6.125" style="85" customWidth="1"/>
    <col min="21" max="22" width="7.375" style="85" customWidth="1"/>
    <col min="23" max="23" width="6.125" style="85" customWidth="1"/>
    <col min="24" max="24" width="7.375" style="85" customWidth="1"/>
    <col min="25" max="25" width="6.625" style="85" hidden="1" customWidth="1"/>
    <col min="26" max="16384" width="9.00390625" style="85" customWidth="1"/>
  </cols>
  <sheetData>
    <row r="1" ht="33" customHeight="1"/>
    <row r="2" spans="1:24" ht="24.75" customHeight="1">
      <c r="A2" s="337" t="s">
        <v>158</v>
      </c>
      <c r="B2" s="337"/>
      <c r="C2" s="337"/>
      <c r="D2" s="337"/>
      <c r="E2" s="337"/>
      <c r="F2" s="337"/>
      <c r="G2" s="337"/>
      <c r="H2" s="337"/>
      <c r="I2" s="337"/>
      <c r="J2" s="337"/>
      <c r="K2" s="87"/>
      <c r="L2" s="87"/>
      <c r="M2" s="87"/>
      <c r="N2" s="87"/>
      <c r="O2" s="87"/>
      <c r="P2" s="87"/>
      <c r="Q2" s="87"/>
      <c r="R2" s="87"/>
      <c r="S2" s="87"/>
      <c r="T2" s="87"/>
      <c r="U2" s="87"/>
      <c r="V2" s="87"/>
      <c r="W2" s="87"/>
      <c r="X2" s="87"/>
    </row>
    <row r="3" spans="1:24" ht="16.5" customHeight="1" thickBot="1">
      <c r="A3" s="88"/>
      <c r="B3" s="88"/>
      <c r="C3" s="87"/>
      <c r="D3" s="87"/>
      <c r="E3" s="87"/>
      <c r="F3" s="87"/>
      <c r="G3" s="87"/>
      <c r="H3" s="87"/>
      <c r="I3" s="87"/>
      <c r="J3" s="87"/>
      <c r="K3" s="87"/>
      <c r="L3" s="87"/>
      <c r="M3" s="87"/>
      <c r="N3" s="87"/>
      <c r="O3" s="87"/>
      <c r="P3" s="87"/>
      <c r="Q3" s="87"/>
      <c r="R3" s="87"/>
      <c r="S3" s="87"/>
      <c r="T3" s="87"/>
      <c r="U3" s="87"/>
      <c r="V3" s="87"/>
      <c r="W3" s="87"/>
      <c r="X3" s="87"/>
    </row>
    <row r="4" spans="1:24" ht="15" customHeight="1">
      <c r="A4" s="338" t="s">
        <v>159</v>
      </c>
      <c r="B4" s="339"/>
      <c r="C4" s="331" t="s">
        <v>160</v>
      </c>
      <c r="D4" s="331"/>
      <c r="E4" s="331"/>
      <c r="F4" s="331"/>
      <c r="G4" s="331"/>
      <c r="H4" s="332" t="s">
        <v>161</v>
      </c>
      <c r="I4" s="342"/>
      <c r="J4" s="342"/>
      <c r="K4" s="342"/>
      <c r="L4" s="342"/>
      <c r="M4" s="342"/>
      <c r="N4" s="343"/>
      <c r="O4" s="89" t="s">
        <v>162</v>
      </c>
      <c r="P4" s="331" t="s">
        <v>163</v>
      </c>
      <c r="Q4" s="331"/>
      <c r="R4" s="331"/>
      <c r="S4" s="331" t="s">
        <v>164</v>
      </c>
      <c r="T4" s="331"/>
      <c r="U4" s="331"/>
      <c r="V4" s="331" t="s">
        <v>165</v>
      </c>
      <c r="W4" s="331"/>
      <c r="X4" s="332"/>
    </row>
    <row r="5" spans="1:24" ht="21" customHeight="1">
      <c r="A5" s="340"/>
      <c r="B5" s="341"/>
      <c r="C5" s="90" t="s">
        <v>166</v>
      </c>
      <c r="D5" s="91" t="s">
        <v>167</v>
      </c>
      <c r="E5" s="91" t="s">
        <v>168</v>
      </c>
      <c r="F5" s="91" t="s">
        <v>169</v>
      </c>
      <c r="G5" s="91" t="s">
        <v>170</v>
      </c>
      <c r="H5" s="91" t="s">
        <v>171</v>
      </c>
      <c r="I5" s="91" t="s">
        <v>167</v>
      </c>
      <c r="J5" s="91" t="s">
        <v>168</v>
      </c>
      <c r="K5" s="92" t="s">
        <v>169</v>
      </c>
      <c r="L5" s="93" t="s">
        <v>172</v>
      </c>
      <c r="M5" s="90" t="s">
        <v>173</v>
      </c>
      <c r="N5" s="94" t="s">
        <v>174</v>
      </c>
      <c r="O5" s="95" t="s">
        <v>175</v>
      </c>
      <c r="P5" s="96" t="s">
        <v>176</v>
      </c>
      <c r="Q5" s="97" t="s">
        <v>177</v>
      </c>
      <c r="R5" s="98" t="s">
        <v>178</v>
      </c>
      <c r="S5" s="96" t="s">
        <v>176</v>
      </c>
      <c r="T5" s="97" t="s">
        <v>177</v>
      </c>
      <c r="U5" s="98" t="s">
        <v>178</v>
      </c>
      <c r="V5" s="96" t="s">
        <v>176</v>
      </c>
      <c r="W5" s="97" t="s">
        <v>177</v>
      </c>
      <c r="X5" s="99" t="s">
        <v>178</v>
      </c>
    </row>
    <row r="6" spans="1:24" ht="6" customHeight="1">
      <c r="A6" s="100"/>
      <c r="B6" s="101"/>
      <c r="C6" s="102"/>
      <c r="D6" s="103"/>
      <c r="E6" s="103"/>
      <c r="F6" s="103"/>
      <c r="G6" s="103"/>
      <c r="H6" s="103"/>
      <c r="I6" s="103"/>
      <c r="J6" s="103"/>
      <c r="K6" s="103"/>
      <c r="L6" s="103"/>
      <c r="M6" s="103"/>
      <c r="N6" s="103"/>
      <c r="O6" s="103"/>
      <c r="P6" s="103"/>
      <c r="Q6" s="103"/>
      <c r="R6" s="103"/>
      <c r="S6" s="103"/>
      <c r="T6" s="103"/>
      <c r="U6" s="103"/>
      <c r="V6" s="103"/>
      <c r="W6" s="103"/>
      <c r="X6" s="103"/>
    </row>
    <row r="7" spans="1:24" ht="15" customHeight="1">
      <c r="A7" s="333" t="s">
        <v>179</v>
      </c>
      <c r="B7" s="334"/>
      <c r="C7" s="104">
        <v>166373</v>
      </c>
      <c r="D7" s="104">
        <v>73716</v>
      </c>
      <c r="E7" s="104">
        <v>2946</v>
      </c>
      <c r="F7" s="104">
        <v>89711</v>
      </c>
      <c r="G7" s="104">
        <v>536.6870967741935</v>
      </c>
      <c r="H7" s="104">
        <v>52063</v>
      </c>
      <c r="I7" s="104">
        <v>21253</v>
      </c>
      <c r="J7" s="104">
        <v>785</v>
      </c>
      <c r="K7" s="104">
        <v>22482</v>
      </c>
      <c r="L7" s="104">
        <v>0</v>
      </c>
      <c r="M7" s="104">
        <v>168</v>
      </c>
      <c r="N7" s="104">
        <v>7543</v>
      </c>
      <c r="O7" s="104">
        <v>34047</v>
      </c>
      <c r="P7" s="105">
        <v>582.5</v>
      </c>
      <c r="Q7" s="106">
        <v>15.6</v>
      </c>
      <c r="R7" s="107">
        <v>6719</v>
      </c>
      <c r="S7" s="105">
        <v>561</v>
      </c>
      <c r="T7" s="106">
        <v>7.5</v>
      </c>
      <c r="U7" s="104">
        <v>3088</v>
      </c>
      <c r="V7" s="105">
        <v>1143.5</v>
      </c>
      <c r="W7" s="106">
        <v>11.7</v>
      </c>
      <c r="X7" s="104">
        <v>9807</v>
      </c>
    </row>
    <row r="8" spans="1:24" ht="15" customHeight="1">
      <c r="A8" s="333" t="s">
        <v>90</v>
      </c>
      <c r="B8" s="334"/>
      <c r="C8" s="108">
        <v>203155</v>
      </c>
      <c r="D8" s="104">
        <v>90843</v>
      </c>
      <c r="E8" s="104">
        <v>2944</v>
      </c>
      <c r="F8" s="104">
        <v>109368</v>
      </c>
      <c r="G8" s="104">
        <v>655.3387096774194</v>
      </c>
      <c r="H8" s="104">
        <v>53426</v>
      </c>
      <c r="I8" s="104">
        <v>23078</v>
      </c>
      <c r="J8" s="104">
        <v>774</v>
      </c>
      <c r="K8" s="104">
        <v>29574</v>
      </c>
      <c r="L8" s="104">
        <v>0</v>
      </c>
      <c r="M8" s="104">
        <v>175.1672131147541</v>
      </c>
      <c r="N8" s="104">
        <v>0</v>
      </c>
      <c r="O8" s="104">
        <v>34071</v>
      </c>
      <c r="P8" s="106">
        <v>477</v>
      </c>
      <c r="Q8" s="106">
        <v>13.9</v>
      </c>
      <c r="R8" s="107">
        <v>7182</v>
      </c>
      <c r="S8" s="106">
        <v>679.5</v>
      </c>
      <c r="T8" s="106">
        <v>9</v>
      </c>
      <c r="U8" s="104">
        <v>2313</v>
      </c>
      <c r="V8" s="106">
        <v>1156.5</v>
      </c>
      <c r="W8" s="106">
        <v>10.5</v>
      </c>
      <c r="X8" s="104">
        <v>9495</v>
      </c>
    </row>
    <row r="9" spans="1:24" ht="15" customHeight="1">
      <c r="A9" s="333" t="s">
        <v>91</v>
      </c>
      <c r="B9" s="334"/>
      <c r="C9" s="108">
        <v>80131</v>
      </c>
      <c r="D9" s="104">
        <v>0</v>
      </c>
      <c r="E9" s="104">
        <v>0</v>
      </c>
      <c r="F9" s="104">
        <v>0</v>
      </c>
      <c r="G9" s="104">
        <v>5008</v>
      </c>
      <c r="H9" s="104">
        <v>0</v>
      </c>
      <c r="I9" s="104">
        <v>0</v>
      </c>
      <c r="J9" s="104">
        <v>0</v>
      </c>
      <c r="K9" s="104">
        <v>0</v>
      </c>
      <c r="L9" s="104">
        <v>0</v>
      </c>
      <c r="M9" s="104">
        <v>0</v>
      </c>
      <c r="N9" s="104">
        <v>0</v>
      </c>
      <c r="O9" s="104">
        <v>29938</v>
      </c>
      <c r="P9" s="106">
        <v>0</v>
      </c>
      <c r="Q9" s="106">
        <v>0</v>
      </c>
      <c r="R9" s="107">
        <v>0</v>
      </c>
      <c r="S9" s="106">
        <v>0</v>
      </c>
      <c r="T9" s="106">
        <v>0</v>
      </c>
      <c r="U9" s="104">
        <v>0</v>
      </c>
      <c r="V9" s="106">
        <v>0</v>
      </c>
      <c r="W9" s="106">
        <v>0</v>
      </c>
      <c r="X9" s="104">
        <v>0</v>
      </c>
    </row>
    <row r="10" spans="1:24" ht="15" customHeight="1">
      <c r="A10" s="333" t="s">
        <v>68</v>
      </c>
      <c r="B10" s="333"/>
      <c r="C10" s="109">
        <v>191333</v>
      </c>
      <c r="D10" s="108">
        <v>90734</v>
      </c>
      <c r="E10" s="108">
        <v>2459</v>
      </c>
      <c r="F10" s="108">
        <v>98140</v>
      </c>
      <c r="G10" s="104">
        <v>811</v>
      </c>
      <c r="H10" s="104">
        <v>80215</v>
      </c>
      <c r="I10" s="104">
        <v>31266</v>
      </c>
      <c r="J10" s="104">
        <v>886</v>
      </c>
      <c r="K10" s="104">
        <v>48063</v>
      </c>
      <c r="L10" s="104">
        <v>0</v>
      </c>
      <c r="M10" s="104">
        <v>62.13333333333334</v>
      </c>
      <c r="N10" s="104">
        <v>0</v>
      </c>
      <c r="O10" s="104">
        <v>12018</v>
      </c>
      <c r="P10" s="104">
        <v>85</v>
      </c>
      <c r="Q10" s="106">
        <v>5.7</v>
      </c>
      <c r="R10" s="104">
        <v>1060</v>
      </c>
      <c r="S10" s="104">
        <v>47.5</v>
      </c>
      <c r="T10" s="106">
        <v>2</v>
      </c>
      <c r="U10" s="104">
        <v>137</v>
      </c>
      <c r="V10" s="104">
        <v>132.5</v>
      </c>
      <c r="W10" s="106">
        <v>3.4</v>
      </c>
      <c r="X10" s="104">
        <v>1197</v>
      </c>
    </row>
    <row r="11" spans="1:24" ht="15" customHeight="1">
      <c r="A11" s="335" t="s">
        <v>92</v>
      </c>
      <c r="B11" s="336"/>
      <c r="C11" s="110">
        <v>88826</v>
      </c>
      <c r="D11" s="110">
        <f>SUM(D13:D24)</f>
        <v>43131</v>
      </c>
      <c r="E11" s="110">
        <f aca="true" t="shared" si="0" ref="E11:L11">SUM(E13:E24)</f>
        <v>1785</v>
      </c>
      <c r="F11" s="110">
        <f t="shared" si="0"/>
        <v>43910</v>
      </c>
      <c r="G11" s="110">
        <f>SUM(G15:G24)/10</f>
        <v>347.9913185916468</v>
      </c>
      <c r="H11" s="110">
        <v>42742</v>
      </c>
      <c r="I11" s="110">
        <f t="shared" si="0"/>
        <v>19918</v>
      </c>
      <c r="J11" s="110">
        <f t="shared" si="0"/>
        <v>530</v>
      </c>
      <c r="K11" s="110">
        <f t="shared" si="0"/>
        <v>17345</v>
      </c>
      <c r="L11" s="110">
        <f t="shared" si="0"/>
        <v>4949</v>
      </c>
      <c r="M11" s="110">
        <f>SUM(M15:M24)/10</f>
        <v>166.51100469936796</v>
      </c>
      <c r="N11" s="111">
        <v>0</v>
      </c>
      <c r="O11" s="110">
        <f aca="true" t="shared" si="1" ref="O11:X11">SUM(O13:O24)</f>
        <v>7944</v>
      </c>
      <c r="P11" s="110">
        <f t="shared" si="1"/>
        <v>61</v>
      </c>
      <c r="Q11" s="112">
        <f>SUM(Q15:Q24)/10</f>
        <v>7.93364012763823</v>
      </c>
      <c r="R11" s="110">
        <f t="shared" si="1"/>
        <v>853</v>
      </c>
      <c r="S11" s="110">
        <f t="shared" si="1"/>
        <v>35</v>
      </c>
      <c r="T11" s="112">
        <f>SUM(T15:T24)/10</f>
        <v>5.159600937198657</v>
      </c>
      <c r="U11" s="110">
        <f t="shared" si="1"/>
        <v>212</v>
      </c>
      <c r="V11" s="110">
        <f t="shared" si="1"/>
        <v>96</v>
      </c>
      <c r="W11" s="112">
        <f>SUM(W15:W24)/10</f>
        <v>7.520020887046394</v>
      </c>
      <c r="X11" s="110">
        <f t="shared" si="1"/>
        <v>1065</v>
      </c>
    </row>
    <row r="12" spans="1:24" ht="6" customHeight="1">
      <c r="A12" s="113"/>
      <c r="B12" s="113"/>
      <c r="C12" s="114"/>
      <c r="D12" s="104"/>
      <c r="E12" s="104"/>
      <c r="F12" s="104"/>
      <c r="G12" s="104"/>
      <c r="H12" s="104"/>
      <c r="I12" s="104"/>
      <c r="J12" s="104"/>
      <c r="K12" s="104"/>
      <c r="L12" s="104"/>
      <c r="M12" s="104"/>
      <c r="N12" s="104"/>
      <c r="O12" s="104"/>
      <c r="P12" s="106"/>
      <c r="Q12" s="106"/>
      <c r="R12" s="107"/>
      <c r="S12" s="106"/>
      <c r="T12" s="106"/>
      <c r="U12" s="104"/>
      <c r="V12" s="106"/>
      <c r="W12" s="106"/>
      <c r="X12" s="104"/>
    </row>
    <row r="13" spans="1:24" ht="15" customHeight="1">
      <c r="A13" s="87" t="s">
        <v>180</v>
      </c>
      <c r="B13" s="113" t="s">
        <v>181</v>
      </c>
      <c r="C13" s="109">
        <v>0</v>
      </c>
      <c r="D13" s="108">
        <v>0</v>
      </c>
      <c r="E13" s="108">
        <v>0</v>
      </c>
      <c r="F13" s="108">
        <v>0</v>
      </c>
      <c r="G13" s="108">
        <v>0</v>
      </c>
      <c r="H13" s="108">
        <v>0</v>
      </c>
      <c r="I13" s="108">
        <v>0</v>
      </c>
      <c r="J13" s="108">
        <v>0</v>
      </c>
      <c r="K13" s="108">
        <v>0</v>
      </c>
      <c r="L13" s="108">
        <v>0</v>
      </c>
      <c r="M13" s="108">
        <v>0</v>
      </c>
      <c r="N13" s="108">
        <v>0</v>
      </c>
      <c r="O13" s="108">
        <v>0</v>
      </c>
      <c r="P13" s="108">
        <v>0</v>
      </c>
      <c r="Q13" s="108">
        <v>0</v>
      </c>
      <c r="R13" s="108">
        <v>0</v>
      </c>
      <c r="S13" s="115">
        <v>0</v>
      </c>
      <c r="T13" s="115">
        <v>0</v>
      </c>
      <c r="U13" s="115">
        <v>0</v>
      </c>
      <c r="V13" s="115">
        <v>0</v>
      </c>
      <c r="W13" s="115">
        <v>0</v>
      </c>
      <c r="X13" s="115">
        <v>0</v>
      </c>
    </row>
    <row r="14" spans="1:24" ht="15" customHeight="1">
      <c r="A14" s="87"/>
      <c r="B14" s="113" t="s">
        <v>182</v>
      </c>
      <c r="C14" s="109">
        <v>0</v>
      </c>
      <c r="D14" s="108">
        <v>0</v>
      </c>
      <c r="E14" s="108">
        <v>0</v>
      </c>
      <c r="F14" s="108">
        <v>0</v>
      </c>
      <c r="G14" s="108">
        <v>0</v>
      </c>
      <c r="H14" s="108">
        <v>0</v>
      </c>
      <c r="I14" s="108">
        <v>0</v>
      </c>
      <c r="J14" s="108">
        <v>0</v>
      </c>
      <c r="K14" s="108">
        <v>0</v>
      </c>
      <c r="L14" s="108">
        <v>0</v>
      </c>
      <c r="M14" s="108">
        <v>0</v>
      </c>
      <c r="N14" s="108">
        <v>0</v>
      </c>
      <c r="O14" s="108">
        <v>0</v>
      </c>
      <c r="P14" s="108">
        <v>0</v>
      </c>
      <c r="Q14" s="108">
        <v>0</v>
      </c>
      <c r="R14" s="108">
        <v>0</v>
      </c>
      <c r="S14" s="115">
        <v>0</v>
      </c>
      <c r="T14" s="115">
        <v>0</v>
      </c>
      <c r="U14" s="115">
        <v>0</v>
      </c>
      <c r="V14" s="115">
        <v>0</v>
      </c>
      <c r="W14" s="115">
        <v>0</v>
      </c>
      <c r="X14" s="115">
        <v>0</v>
      </c>
    </row>
    <row r="15" spans="1:24" ht="15" customHeight="1">
      <c r="A15" s="87"/>
      <c r="B15" s="113" t="s">
        <v>183</v>
      </c>
      <c r="C15" s="109">
        <v>5319</v>
      </c>
      <c r="D15" s="108">
        <v>3099</v>
      </c>
      <c r="E15" s="108">
        <v>53</v>
      </c>
      <c r="F15" s="108">
        <v>2167</v>
      </c>
      <c r="G15" s="108">
        <f>C15/25</f>
        <v>212.76</v>
      </c>
      <c r="H15" s="108">
        <v>2509</v>
      </c>
      <c r="I15" s="108">
        <v>1408</v>
      </c>
      <c r="J15" s="108">
        <v>16</v>
      </c>
      <c r="K15" s="108">
        <v>809</v>
      </c>
      <c r="L15" s="108">
        <v>276</v>
      </c>
      <c r="M15" s="115">
        <f>H15/25</f>
        <v>100.36</v>
      </c>
      <c r="N15" s="108">
        <v>0</v>
      </c>
      <c r="O15" s="108">
        <v>43</v>
      </c>
      <c r="P15" s="108">
        <v>0</v>
      </c>
      <c r="Q15" s="108">
        <v>0</v>
      </c>
      <c r="R15" s="108">
        <v>0</v>
      </c>
      <c r="S15" s="116">
        <v>8</v>
      </c>
      <c r="T15" s="117">
        <f>S15/123*100</f>
        <v>6.504065040650407</v>
      </c>
      <c r="U15" s="115">
        <v>29</v>
      </c>
      <c r="V15" s="116">
        <v>8</v>
      </c>
      <c r="W15" s="118">
        <f>V15/123*100</f>
        <v>6.504065040650407</v>
      </c>
      <c r="X15" s="115">
        <f>R15+U15</f>
        <v>29</v>
      </c>
    </row>
    <row r="16" spans="1:25" ht="15" customHeight="1">
      <c r="A16" s="87"/>
      <c r="B16" s="113" t="s">
        <v>184</v>
      </c>
      <c r="C16" s="114">
        <v>9937</v>
      </c>
      <c r="D16" s="104">
        <v>5247</v>
      </c>
      <c r="E16" s="104">
        <v>73</v>
      </c>
      <c r="F16" s="104">
        <v>4617</v>
      </c>
      <c r="G16" s="108">
        <f>C16/28</f>
        <v>354.89285714285717</v>
      </c>
      <c r="H16" s="104">
        <v>5425</v>
      </c>
      <c r="I16" s="104">
        <v>2660</v>
      </c>
      <c r="J16" s="104">
        <v>29</v>
      </c>
      <c r="K16" s="104">
        <v>2005</v>
      </c>
      <c r="L16" s="104">
        <v>731</v>
      </c>
      <c r="M16" s="115">
        <f>H16/28</f>
        <v>193.75</v>
      </c>
      <c r="N16" s="108">
        <v>0</v>
      </c>
      <c r="O16" s="104">
        <v>597</v>
      </c>
      <c r="P16" s="106">
        <v>0</v>
      </c>
      <c r="Q16" s="106">
        <v>0</v>
      </c>
      <c r="R16" s="108">
        <v>0</v>
      </c>
      <c r="S16" s="108">
        <v>0</v>
      </c>
      <c r="T16" s="108">
        <v>0</v>
      </c>
      <c r="U16" s="115">
        <v>0</v>
      </c>
      <c r="V16" s="115">
        <v>0</v>
      </c>
      <c r="W16" s="115">
        <v>0</v>
      </c>
      <c r="X16" s="115">
        <v>0</v>
      </c>
      <c r="Y16" s="106">
        <v>336</v>
      </c>
    </row>
    <row r="17" spans="1:25" ht="15" customHeight="1">
      <c r="A17" s="87"/>
      <c r="B17" s="113" t="s">
        <v>185</v>
      </c>
      <c r="C17" s="114">
        <v>10269</v>
      </c>
      <c r="D17" s="104">
        <v>5351</v>
      </c>
      <c r="E17" s="104">
        <v>157</v>
      </c>
      <c r="F17" s="104">
        <v>4761</v>
      </c>
      <c r="G17" s="108">
        <f>C17/31</f>
        <v>331.258064516129</v>
      </c>
      <c r="H17" s="104">
        <v>5556</v>
      </c>
      <c r="I17" s="104">
        <v>2772</v>
      </c>
      <c r="J17" s="104">
        <v>69</v>
      </c>
      <c r="K17" s="104">
        <v>2437</v>
      </c>
      <c r="L17" s="104">
        <v>278</v>
      </c>
      <c r="M17" s="115">
        <f>H17/31</f>
        <v>179.2258064516129</v>
      </c>
      <c r="N17" s="108">
        <v>0</v>
      </c>
      <c r="O17" s="104">
        <v>880</v>
      </c>
      <c r="P17" s="106">
        <v>2</v>
      </c>
      <c r="Q17" s="106">
        <f>P17/13*100</f>
        <v>15.384615384615385</v>
      </c>
      <c r="R17" s="119">
        <v>8</v>
      </c>
      <c r="S17" s="108">
        <v>0</v>
      </c>
      <c r="T17" s="108">
        <v>0</v>
      </c>
      <c r="U17" s="115">
        <v>0</v>
      </c>
      <c r="V17" s="116">
        <v>2</v>
      </c>
      <c r="W17" s="118">
        <f>V17/13*100</f>
        <v>15.384615384615385</v>
      </c>
      <c r="X17" s="115">
        <f aca="true" t="shared" si="2" ref="X17:X24">R17+U17</f>
        <v>8</v>
      </c>
      <c r="Y17" s="106">
        <v>372</v>
      </c>
    </row>
    <row r="18" spans="1:25" ht="15" customHeight="1">
      <c r="A18" s="87"/>
      <c r="B18" s="113" t="s">
        <v>186</v>
      </c>
      <c r="C18" s="114">
        <v>10706</v>
      </c>
      <c r="D18" s="104">
        <v>5255</v>
      </c>
      <c r="E18" s="104">
        <v>108</v>
      </c>
      <c r="F18" s="104">
        <v>5343</v>
      </c>
      <c r="G18" s="108">
        <f>C18/22</f>
        <v>486.6363636363636</v>
      </c>
      <c r="H18" s="104">
        <v>4635</v>
      </c>
      <c r="I18" s="104">
        <v>2203</v>
      </c>
      <c r="J18" s="104">
        <v>48</v>
      </c>
      <c r="K18" s="104">
        <v>1960</v>
      </c>
      <c r="L18" s="104">
        <v>424</v>
      </c>
      <c r="M18" s="115">
        <f>H18/22</f>
        <v>210.6818181818182</v>
      </c>
      <c r="N18" s="108">
        <v>0</v>
      </c>
      <c r="O18" s="104">
        <v>3043</v>
      </c>
      <c r="P18" s="106">
        <v>7</v>
      </c>
      <c r="Q18" s="106">
        <f>P18/38*100</f>
        <v>18.421052631578945</v>
      </c>
      <c r="R18" s="107">
        <v>162</v>
      </c>
      <c r="S18" s="116">
        <v>11</v>
      </c>
      <c r="T18" s="117">
        <f>S18/35.5*100</f>
        <v>30.985915492957744</v>
      </c>
      <c r="U18" s="120">
        <v>145</v>
      </c>
      <c r="V18" s="116">
        <v>18</v>
      </c>
      <c r="W18" s="118">
        <f>V18/73.5*100</f>
        <v>24.489795918367346</v>
      </c>
      <c r="X18" s="115">
        <f t="shared" si="2"/>
        <v>307</v>
      </c>
      <c r="Y18" s="106">
        <v>348</v>
      </c>
    </row>
    <row r="19" spans="1:25" ht="15" customHeight="1">
      <c r="A19" s="87"/>
      <c r="B19" s="121" t="s">
        <v>187</v>
      </c>
      <c r="C19" s="114">
        <v>11835</v>
      </c>
      <c r="D19" s="104">
        <v>4965</v>
      </c>
      <c r="E19" s="104">
        <v>399</v>
      </c>
      <c r="F19" s="104">
        <v>6471</v>
      </c>
      <c r="G19" s="108">
        <f>C19/25</f>
        <v>473.4</v>
      </c>
      <c r="H19" s="104">
        <v>5592</v>
      </c>
      <c r="I19" s="104">
        <v>2440</v>
      </c>
      <c r="J19" s="104">
        <v>44</v>
      </c>
      <c r="K19" s="104">
        <v>2599</v>
      </c>
      <c r="L19" s="104">
        <v>509</v>
      </c>
      <c r="M19" s="115">
        <f>H19/25</f>
        <v>223.68</v>
      </c>
      <c r="N19" s="108">
        <v>0</v>
      </c>
      <c r="O19" s="104">
        <v>368</v>
      </c>
      <c r="P19" s="106">
        <v>7</v>
      </c>
      <c r="Q19" s="106">
        <f>P19/121.5*100</f>
        <v>5.761316872427984</v>
      </c>
      <c r="R19" s="107">
        <v>333</v>
      </c>
      <c r="S19" s="116">
        <v>2</v>
      </c>
      <c r="T19" s="117">
        <f>S19/122.5*100</f>
        <v>1.6326530612244898</v>
      </c>
      <c r="U19" s="120">
        <v>7</v>
      </c>
      <c r="V19" s="116">
        <v>9</v>
      </c>
      <c r="W19" s="118">
        <f>V19/244*100</f>
        <v>3.6885245901639343</v>
      </c>
      <c r="X19" s="115">
        <f t="shared" si="2"/>
        <v>340</v>
      </c>
      <c r="Y19" s="106">
        <v>564</v>
      </c>
    </row>
    <row r="20" spans="1:25" ht="15" customHeight="1">
      <c r="A20" s="87"/>
      <c r="B20" s="121" t="s">
        <v>188</v>
      </c>
      <c r="C20" s="114">
        <v>9089</v>
      </c>
      <c r="D20" s="104">
        <v>4169</v>
      </c>
      <c r="E20" s="104">
        <v>93</v>
      </c>
      <c r="F20" s="104">
        <v>4827</v>
      </c>
      <c r="G20" s="108">
        <f>C20/25</f>
        <v>363.56</v>
      </c>
      <c r="H20" s="104">
        <v>4105</v>
      </c>
      <c r="I20" s="104">
        <v>1982</v>
      </c>
      <c r="J20" s="104">
        <v>24</v>
      </c>
      <c r="K20" s="104">
        <v>1634</v>
      </c>
      <c r="L20" s="104">
        <v>465</v>
      </c>
      <c r="M20" s="115">
        <f>H20/25</f>
        <v>164.2</v>
      </c>
      <c r="N20" s="108">
        <v>0</v>
      </c>
      <c r="O20" s="104">
        <v>354</v>
      </c>
      <c r="P20" s="106">
        <v>17</v>
      </c>
      <c r="Q20" s="106">
        <f>P20/128*100</f>
        <v>13.28125</v>
      </c>
      <c r="R20" s="107">
        <v>70</v>
      </c>
      <c r="S20" s="116">
        <v>5</v>
      </c>
      <c r="T20" s="117">
        <f>S20/122*100</f>
        <v>4.098360655737705</v>
      </c>
      <c r="U20" s="120">
        <v>3</v>
      </c>
      <c r="V20" s="116">
        <v>22</v>
      </c>
      <c r="W20" s="118">
        <f>V20/250*100</f>
        <v>8.799999999999999</v>
      </c>
      <c r="X20" s="115">
        <f t="shared" si="2"/>
        <v>73</v>
      </c>
      <c r="Y20" s="106">
        <v>600</v>
      </c>
    </row>
    <row r="21" spans="1:25" ht="15" customHeight="1">
      <c r="A21" s="87"/>
      <c r="B21" s="121" t="s">
        <v>189</v>
      </c>
      <c r="C21" s="114">
        <v>5765</v>
      </c>
      <c r="D21" s="104">
        <v>2694</v>
      </c>
      <c r="E21" s="104">
        <v>195</v>
      </c>
      <c r="F21" s="104">
        <v>2876</v>
      </c>
      <c r="G21" s="108">
        <f>C21/25</f>
        <v>230.6</v>
      </c>
      <c r="H21" s="104">
        <v>3130</v>
      </c>
      <c r="I21" s="104">
        <v>1355</v>
      </c>
      <c r="J21" s="104">
        <v>81</v>
      </c>
      <c r="K21" s="104">
        <v>1224</v>
      </c>
      <c r="L21" s="104">
        <v>470</v>
      </c>
      <c r="M21" s="115">
        <f>H21/25</f>
        <v>125.2</v>
      </c>
      <c r="N21" s="108">
        <v>0</v>
      </c>
      <c r="O21" s="104">
        <v>235</v>
      </c>
      <c r="P21" s="106">
        <v>0</v>
      </c>
      <c r="Q21" s="106">
        <f>P21/13*100</f>
        <v>0</v>
      </c>
      <c r="R21" s="106">
        <f>Q21/13*100</f>
        <v>0</v>
      </c>
      <c r="S21" s="106">
        <f>R21/13*100</f>
        <v>0</v>
      </c>
      <c r="T21" s="106">
        <f>S21/13*100</f>
        <v>0</v>
      </c>
      <c r="U21" s="115">
        <v>0</v>
      </c>
      <c r="V21" s="115">
        <v>0</v>
      </c>
      <c r="W21" s="115">
        <v>0</v>
      </c>
      <c r="X21" s="115">
        <v>0</v>
      </c>
      <c r="Y21" s="106">
        <v>516</v>
      </c>
    </row>
    <row r="22" spans="1:25" ht="15" customHeight="1">
      <c r="A22" s="87" t="s">
        <v>190</v>
      </c>
      <c r="B22" s="113" t="s">
        <v>191</v>
      </c>
      <c r="C22" s="114">
        <v>6041</v>
      </c>
      <c r="D22" s="104">
        <v>3085</v>
      </c>
      <c r="E22" s="104">
        <v>72</v>
      </c>
      <c r="F22" s="104">
        <v>2884</v>
      </c>
      <c r="G22" s="108">
        <f>C22/23</f>
        <v>262.6521739130435</v>
      </c>
      <c r="H22" s="104">
        <v>2883</v>
      </c>
      <c r="I22" s="104">
        <v>1330</v>
      </c>
      <c r="J22" s="104">
        <v>39</v>
      </c>
      <c r="K22" s="104">
        <v>1063</v>
      </c>
      <c r="L22" s="104">
        <v>451</v>
      </c>
      <c r="M22" s="115">
        <f>H22/23</f>
        <v>125.34782608695652</v>
      </c>
      <c r="N22" s="108">
        <v>0</v>
      </c>
      <c r="O22" s="104">
        <v>2125</v>
      </c>
      <c r="P22" s="106">
        <v>0</v>
      </c>
      <c r="Q22" s="106">
        <f>P22/13*100</f>
        <v>0</v>
      </c>
      <c r="R22" s="107">
        <v>0</v>
      </c>
      <c r="S22" s="122">
        <v>2</v>
      </c>
      <c r="T22" s="117">
        <f>S22/74.5*100</f>
        <v>2.684563758389262</v>
      </c>
      <c r="U22" s="115">
        <v>0</v>
      </c>
      <c r="V22" s="116">
        <v>2</v>
      </c>
      <c r="W22" s="118">
        <f>V22/169*100</f>
        <v>1.183431952662722</v>
      </c>
      <c r="X22" s="115">
        <v>0</v>
      </c>
      <c r="Y22" s="106">
        <v>588</v>
      </c>
    </row>
    <row r="23" spans="1:25" ht="15" customHeight="1">
      <c r="A23" s="113"/>
      <c r="B23" s="113" t="s">
        <v>192</v>
      </c>
      <c r="C23" s="114">
        <v>7044</v>
      </c>
      <c r="D23" s="104">
        <v>3374</v>
      </c>
      <c r="E23" s="104">
        <v>151</v>
      </c>
      <c r="F23" s="104">
        <v>3519</v>
      </c>
      <c r="G23" s="108">
        <f>C23/23</f>
        <v>306.2608695652174</v>
      </c>
      <c r="H23" s="104">
        <v>3163</v>
      </c>
      <c r="I23" s="104">
        <v>1373</v>
      </c>
      <c r="J23" s="104">
        <v>35</v>
      </c>
      <c r="K23" s="104">
        <v>935</v>
      </c>
      <c r="L23" s="104">
        <v>820</v>
      </c>
      <c r="M23" s="115">
        <f>H23/23</f>
        <v>137.52173913043478</v>
      </c>
      <c r="N23" s="108">
        <v>0</v>
      </c>
      <c r="O23" s="104">
        <v>152</v>
      </c>
      <c r="P23" s="106">
        <v>12</v>
      </c>
      <c r="Q23" s="106">
        <f>P23/141*100</f>
        <v>8.51063829787234</v>
      </c>
      <c r="R23" s="107">
        <v>50</v>
      </c>
      <c r="S23" s="116">
        <v>2</v>
      </c>
      <c r="T23" s="117">
        <f>S23/98*100</f>
        <v>2.0408163265306123</v>
      </c>
      <c r="U23" s="120">
        <v>5</v>
      </c>
      <c r="V23" s="116">
        <v>14</v>
      </c>
      <c r="W23" s="118">
        <f>V23/239*100</f>
        <v>5.857740585774058</v>
      </c>
      <c r="X23" s="115">
        <f t="shared" si="2"/>
        <v>55</v>
      </c>
      <c r="Y23" s="106">
        <v>540</v>
      </c>
    </row>
    <row r="24" spans="1:24" s="86" customFormat="1" ht="18.75" customHeight="1">
      <c r="A24" s="103"/>
      <c r="B24" s="123" t="s">
        <v>193</v>
      </c>
      <c r="C24" s="114">
        <v>12821</v>
      </c>
      <c r="D24" s="104">
        <v>5892</v>
      </c>
      <c r="E24" s="104">
        <v>484</v>
      </c>
      <c r="F24" s="104">
        <v>6445</v>
      </c>
      <c r="G24" s="108">
        <f>C24/28</f>
        <v>457.89285714285717</v>
      </c>
      <c r="H24" s="104">
        <v>5744</v>
      </c>
      <c r="I24" s="104">
        <v>2395</v>
      </c>
      <c r="J24" s="104">
        <v>145</v>
      </c>
      <c r="K24" s="104">
        <v>2679</v>
      </c>
      <c r="L24" s="104">
        <v>525</v>
      </c>
      <c r="M24" s="115">
        <f>H24/28</f>
        <v>205.14285714285714</v>
      </c>
      <c r="N24" s="108">
        <v>0</v>
      </c>
      <c r="O24" s="104">
        <v>147</v>
      </c>
      <c r="P24" s="105">
        <v>16</v>
      </c>
      <c r="Q24" s="106">
        <f>P24/89*100</f>
        <v>17.97752808988764</v>
      </c>
      <c r="R24" s="107">
        <v>230</v>
      </c>
      <c r="S24" s="122">
        <v>5</v>
      </c>
      <c r="T24" s="117">
        <f>S24/137*100</f>
        <v>3.64963503649635</v>
      </c>
      <c r="U24" s="120">
        <v>23</v>
      </c>
      <c r="V24" s="116">
        <v>21</v>
      </c>
      <c r="W24" s="118">
        <f>V24/226*100</f>
        <v>9.29203539823009</v>
      </c>
      <c r="X24" s="115">
        <f t="shared" si="2"/>
        <v>253</v>
      </c>
    </row>
    <row r="25" spans="1:24" s="86" customFormat="1" ht="6" customHeight="1" thickBot="1">
      <c r="A25" s="124"/>
      <c r="B25" s="125"/>
      <c r="C25" s="126"/>
      <c r="D25" s="127"/>
      <c r="E25" s="127"/>
      <c r="F25" s="127"/>
      <c r="G25" s="127"/>
      <c r="H25" s="127"/>
      <c r="I25" s="127"/>
      <c r="J25" s="127"/>
      <c r="K25" s="127"/>
      <c r="L25" s="127"/>
      <c r="M25" s="127"/>
      <c r="N25" s="127"/>
      <c r="O25" s="127"/>
      <c r="P25" s="128"/>
      <c r="Q25" s="129"/>
      <c r="R25" s="127"/>
      <c r="S25" s="128"/>
      <c r="T25" s="129"/>
      <c r="U25" s="127"/>
      <c r="V25" s="128"/>
      <c r="W25" s="130"/>
      <c r="X25" s="127"/>
    </row>
    <row r="26" spans="1:22" ht="13.5" customHeight="1">
      <c r="A26" s="131" t="s">
        <v>194</v>
      </c>
      <c r="B26" s="88"/>
      <c r="C26" s="87"/>
      <c r="D26" s="131"/>
      <c r="G26" s="87"/>
      <c r="H26" s="87"/>
      <c r="I26" s="87"/>
      <c r="J26" s="87"/>
      <c r="K26" s="131"/>
      <c r="L26" s="84" t="s">
        <v>195</v>
      </c>
      <c r="M26" s="132"/>
      <c r="N26" s="133"/>
      <c r="O26" s="133"/>
      <c r="P26" s="133"/>
      <c r="Q26" s="133"/>
      <c r="R26" s="133"/>
      <c r="S26" s="133"/>
      <c r="T26" s="133"/>
      <c r="U26" s="133"/>
      <c r="V26" s="87"/>
    </row>
    <row r="27" spans="1:23" ht="13.5">
      <c r="A27" s="134" t="s">
        <v>196</v>
      </c>
      <c r="K27" s="135"/>
      <c r="L27" s="84" t="s">
        <v>197</v>
      </c>
      <c r="M27" s="132"/>
      <c r="R27" s="87"/>
      <c r="S27" s="87"/>
      <c r="T27" s="87"/>
      <c r="U27" s="87"/>
      <c r="V27" s="87"/>
      <c r="W27" s="87"/>
    </row>
    <row r="28" spans="1:23" ht="13.5">
      <c r="A28" s="134" t="s">
        <v>198</v>
      </c>
      <c r="K28" s="135"/>
      <c r="L28" s="136" t="s">
        <v>199</v>
      </c>
      <c r="M28" s="136"/>
      <c r="N28" s="136"/>
      <c r="O28" s="136"/>
      <c r="P28" s="136"/>
      <c r="Q28" s="136"/>
      <c r="R28" s="137"/>
      <c r="S28" s="137"/>
      <c r="T28" s="137"/>
      <c r="U28" s="137"/>
      <c r="V28" s="87"/>
      <c r="W28" s="87"/>
    </row>
    <row r="29" spans="1:23" ht="13.5">
      <c r="A29" s="138" t="s">
        <v>200</v>
      </c>
      <c r="K29" s="121"/>
      <c r="L29" s="137" t="s">
        <v>201</v>
      </c>
      <c r="M29" s="137"/>
      <c r="R29" s="87"/>
      <c r="S29" s="87"/>
      <c r="T29" s="87"/>
      <c r="U29" s="87"/>
      <c r="V29" s="87"/>
      <c r="W29" s="87"/>
    </row>
    <row r="30" spans="1:23" ht="13.5">
      <c r="A30" s="139" t="s">
        <v>202</v>
      </c>
      <c r="B30" s="88"/>
      <c r="C30" s="87"/>
      <c r="G30" s="87"/>
      <c r="H30" s="87"/>
      <c r="I30" s="87"/>
      <c r="K30" s="121"/>
      <c r="L30" s="137" t="s">
        <v>203</v>
      </c>
      <c r="R30" s="87"/>
      <c r="S30" s="87"/>
      <c r="T30" s="87"/>
      <c r="U30" s="87"/>
      <c r="V30" s="87"/>
      <c r="W30" s="87"/>
    </row>
    <row r="31" spans="1:12" ht="13.5">
      <c r="A31" s="140" t="s">
        <v>204</v>
      </c>
      <c r="B31" s="88"/>
      <c r="C31" s="87"/>
      <c r="G31" s="87"/>
      <c r="H31" s="87"/>
      <c r="I31" s="87"/>
      <c r="J31" s="87"/>
      <c r="L31" s="137" t="s">
        <v>205</v>
      </c>
    </row>
    <row r="32" spans="1:12" ht="13.5">
      <c r="A32" s="137" t="s">
        <v>206</v>
      </c>
      <c r="B32" s="88"/>
      <c r="C32" s="87"/>
      <c r="D32" s="131"/>
      <c r="E32" s="87"/>
      <c r="F32" s="87"/>
      <c r="G32" s="87"/>
      <c r="H32" s="87"/>
      <c r="I32" s="87"/>
      <c r="J32" s="87"/>
      <c r="L32" s="137" t="s">
        <v>207</v>
      </c>
    </row>
    <row r="33" spans="2:10" ht="13.5">
      <c r="B33" s="88"/>
      <c r="C33" s="87"/>
      <c r="D33" s="131"/>
      <c r="E33" s="87"/>
      <c r="F33" s="87"/>
      <c r="G33" s="87"/>
      <c r="H33" s="87"/>
      <c r="I33" s="87"/>
      <c r="J33" s="87"/>
    </row>
    <row r="34" spans="3:6" ht="13.5">
      <c r="C34" s="141"/>
      <c r="D34" s="131"/>
      <c r="E34" s="87"/>
      <c r="F34" s="87"/>
    </row>
  </sheetData>
  <sheetProtection/>
  <mergeCells count="12">
    <mergeCell ref="A2:J2"/>
    <mergeCell ref="A4:B5"/>
    <mergeCell ref="C4:G4"/>
    <mergeCell ref="H4:N4"/>
    <mergeCell ref="P4:R4"/>
    <mergeCell ref="S4:U4"/>
    <mergeCell ref="V4:X4"/>
    <mergeCell ref="A7:B7"/>
    <mergeCell ref="A8:B8"/>
    <mergeCell ref="A9:B9"/>
    <mergeCell ref="A10:B10"/>
    <mergeCell ref="A11:B11"/>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
    </sheetView>
  </sheetViews>
  <sheetFormatPr defaultColWidth="9.00390625" defaultRowHeight="13.5"/>
  <cols>
    <col min="1" max="1" width="6.25390625" style="20" customWidth="1"/>
    <col min="2" max="2" width="8.375" style="20" customWidth="1"/>
    <col min="3" max="3" width="15.625" style="20" customWidth="1"/>
    <col min="4" max="5" width="15.625" style="2" customWidth="1"/>
    <col min="6" max="6" width="24.625" style="2" customWidth="1"/>
    <col min="7" max="7" width="10.00390625" style="8" bestFit="1" customWidth="1"/>
    <col min="8" max="16384" width="9.00390625" style="8" customWidth="1"/>
  </cols>
  <sheetData>
    <row r="1" spans="1:6" ht="33" customHeight="1">
      <c r="A1" s="9"/>
      <c r="B1" s="9"/>
      <c r="C1" s="9"/>
      <c r="D1" s="5"/>
      <c r="E1" s="5"/>
      <c r="F1" s="5"/>
    </row>
    <row r="2" spans="1:6" ht="24.75" customHeight="1">
      <c r="A2" s="280" t="s">
        <v>208</v>
      </c>
      <c r="B2" s="280"/>
      <c r="C2" s="280"/>
      <c r="D2" s="280"/>
      <c r="E2" s="280"/>
      <c r="F2" s="280"/>
    </row>
    <row r="3" spans="1:6" ht="16.5" customHeight="1" thickBot="1">
      <c r="A3" s="9"/>
      <c r="B3" s="9"/>
      <c r="C3" s="9"/>
      <c r="D3" s="9"/>
      <c r="E3" s="9"/>
      <c r="F3" s="48" t="s">
        <v>209</v>
      </c>
    </row>
    <row r="4" spans="1:6" ht="15" customHeight="1">
      <c r="A4" s="283" t="s">
        <v>210</v>
      </c>
      <c r="B4" s="284"/>
      <c r="C4" s="344" t="s">
        <v>211</v>
      </c>
      <c r="D4" s="326" t="s">
        <v>212</v>
      </c>
      <c r="E4" s="326" t="s">
        <v>213</v>
      </c>
      <c r="F4" s="32" t="s">
        <v>214</v>
      </c>
    </row>
    <row r="5" spans="1:6" ht="18" customHeight="1">
      <c r="A5" s="285"/>
      <c r="B5" s="286"/>
      <c r="C5" s="345"/>
      <c r="D5" s="327"/>
      <c r="E5" s="327"/>
      <c r="F5" s="35" t="s">
        <v>215</v>
      </c>
    </row>
    <row r="6" spans="1:6" ht="6" customHeight="1">
      <c r="A6" s="346"/>
      <c r="B6" s="347"/>
      <c r="C6" s="143"/>
      <c r="D6" s="144"/>
      <c r="E6" s="144"/>
      <c r="F6" s="144"/>
    </row>
    <row r="7" spans="1:7" ht="18" customHeight="1">
      <c r="A7" s="298" t="s">
        <v>89</v>
      </c>
      <c r="B7" s="299"/>
      <c r="C7" s="145">
        <v>398857</v>
      </c>
      <c r="D7" s="146">
        <v>151842</v>
      </c>
      <c r="E7" s="146">
        <v>225116</v>
      </c>
      <c r="F7" s="146">
        <v>21899</v>
      </c>
      <c r="G7" s="147"/>
    </row>
    <row r="8" spans="1:7" ht="18" customHeight="1">
      <c r="A8" s="298" t="s">
        <v>216</v>
      </c>
      <c r="B8" s="299"/>
      <c r="C8" s="145">
        <v>372602</v>
      </c>
      <c r="D8" s="146">
        <v>138967</v>
      </c>
      <c r="E8" s="146">
        <v>203955</v>
      </c>
      <c r="F8" s="146">
        <v>29680</v>
      </c>
      <c r="G8" s="147"/>
    </row>
    <row r="9" spans="1:7" ht="18" customHeight="1">
      <c r="A9" s="298" t="s">
        <v>217</v>
      </c>
      <c r="B9" s="299"/>
      <c r="C9" s="143">
        <v>363464</v>
      </c>
      <c r="D9" s="144">
        <v>130843</v>
      </c>
      <c r="E9" s="144">
        <v>196425</v>
      </c>
      <c r="F9" s="146">
        <v>36196</v>
      </c>
      <c r="G9" s="147"/>
    </row>
    <row r="10" spans="1:7" ht="18" customHeight="1">
      <c r="A10" s="298" t="s">
        <v>68</v>
      </c>
      <c r="B10" s="298"/>
      <c r="C10" s="143">
        <v>322855</v>
      </c>
      <c r="D10" s="144">
        <v>164718</v>
      </c>
      <c r="E10" s="144">
        <v>134311</v>
      </c>
      <c r="F10" s="146">
        <v>23826</v>
      </c>
      <c r="G10" s="147"/>
    </row>
    <row r="11" spans="1:7" ht="18" customHeight="1">
      <c r="A11" s="266" t="s">
        <v>218</v>
      </c>
      <c r="B11" s="300"/>
      <c r="C11" s="148">
        <v>276163</v>
      </c>
      <c r="D11" s="148">
        <v>196109</v>
      </c>
      <c r="E11" s="148">
        <v>72717</v>
      </c>
      <c r="F11" s="148">
        <v>7337</v>
      </c>
      <c r="G11" s="147"/>
    </row>
    <row r="12" spans="1:7" ht="18" customHeight="1">
      <c r="A12" s="48" t="s">
        <v>180</v>
      </c>
      <c r="B12" s="149" t="s">
        <v>181</v>
      </c>
      <c r="C12" s="143">
        <v>5812</v>
      </c>
      <c r="D12" s="144">
        <v>3211</v>
      </c>
      <c r="E12" s="144">
        <v>2321</v>
      </c>
      <c r="F12" s="146">
        <v>280</v>
      </c>
      <c r="G12" s="147"/>
    </row>
    <row r="13" spans="1:7" ht="18" customHeight="1">
      <c r="A13" s="48"/>
      <c r="B13" s="149" t="s">
        <v>219</v>
      </c>
      <c r="C13" s="143">
        <v>0</v>
      </c>
      <c r="D13" s="144">
        <v>0</v>
      </c>
      <c r="E13" s="144">
        <v>0</v>
      </c>
      <c r="F13" s="146">
        <v>0</v>
      </c>
      <c r="G13" s="147"/>
    </row>
    <row r="14" spans="1:7" ht="18" customHeight="1">
      <c r="A14" s="48"/>
      <c r="B14" s="149" t="s">
        <v>220</v>
      </c>
      <c r="C14" s="143">
        <v>27932</v>
      </c>
      <c r="D14" s="144">
        <v>13134</v>
      </c>
      <c r="E14" s="144">
        <v>12682</v>
      </c>
      <c r="F14" s="146">
        <v>2116</v>
      </c>
      <c r="G14" s="147"/>
    </row>
    <row r="15" spans="1:7" ht="18" customHeight="1">
      <c r="A15" s="48"/>
      <c r="B15" s="149" t="s">
        <v>184</v>
      </c>
      <c r="C15" s="143">
        <v>16458</v>
      </c>
      <c r="D15" s="144">
        <v>8621</v>
      </c>
      <c r="E15" s="144">
        <v>7120</v>
      </c>
      <c r="F15" s="146">
        <v>717</v>
      </c>
      <c r="G15" s="147"/>
    </row>
    <row r="16" spans="1:7" ht="18" customHeight="1">
      <c r="A16" s="48"/>
      <c r="B16" s="149" t="s">
        <v>185</v>
      </c>
      <c r="C16" s="143">
        <v>14639</v>
      </c>
      <c r="D16" s="144">
        <v>8056</v>
      </c>
      <c r="E16" s="144">
        <v>5943</v>
      </c>
      <c r="F16" s="146">
        <v>640</v>
      </c>
      <c r="G16" s="147"/>
    </row>
    <row r="17" spans="1:7" ht="18" customHeight="1">
      <c r="A17" s="48"/>
      <c r="B17" s="149" t="s">
        <v>186</v>
      </c>
      <c r="C17" s="143">
        <v>31352</v>
      </c>
      <c r="D17" s="144">
        <v>16708</v>
      </c>
      <c r="E17" s="144">
        <v>13455</v>
      </c>
      <c r="F17" s="146">
        <v>1189</v>
      </c>
      <c r="G17" s="147"/>
    </row>
    <row r="18" spans="1:7" ht="18" customHeight="1">
      <c r="A18" s="48"/>
      <c r="B18" s="149" t="s">
        <v>221</v>
      </c>
      <c r="C18" s="143">
        <v>39730</v>
      </c>
      <c r="D18" s="144">
        <v>19493</v>
      </c>
      <c r="E18" s="144">
        <v>18700</v>
      </c>
      <c r="F18" s="146">
        <v>1537</v>
      </c>
      <c r="G18" s="147"/>
    </row>
    <row r="19" spans="1:7" ht="18" customHeight="1">
      <c r="A19" s="48"/>
      <c r="B19" s="149" t="s">
        <v>222</v>
      </c>
      <c r="C19" s="143">
        <v>41561</v>
      </c>
      <c r="D19" s="144">
        <v>40309</v>
      </c>
      <c r="E19" s="144">
        <v>1124</v>
      </c>
      <c r="F19" s="146">
        <v>128</v>
      </c>
      <c r="G19" s="147"/>
    </row>
    <row r="20" spans="1:7" ht="18" customHeight="1">
      <c r="A20" s="48"/>
      <c r="B20" s="149" t="s">
        <v>223</v>
      </c>
      <c r="C20" s="143">
        <v>18370</v>
      </c>
      <c r="D20" s="144">
        <v>18370</v>
      </c>
      <c r="E20" s="144">
        <v>0</v>
      </c>
      <c r="F20" s="146">
        <v>0</v>
      </c>
      <c r="G20" s="147"/>
    </row>
    <row r="21" spans="1:7" ht="18" customHeight="1">
      <c r="A21" s="48" t="s">
        <v>190</v>
      </c>
      <c r="B21" s="149" t="s">
        <v>191</v>
      </c>
      <c r="C21" s="143">
        <v>17405</v>
      </c>
      <c r="D21" s="144">
        <v>17405</v>
      </c>
      <c r="E21" s="144">
        <v>0</v>
      </c>
      <c r="F21" s="146">
        <v>0</v>
      </c>
      <c r="G21" s="147"/>
    </row>
    <row r="22" spans="1:7" ht="18" customHeight="1">
      <c r="A22" s="48"/>
      <c r="B22" s="149" t="s">
        <v>192</v>
      </c>
      <c r="C22" s="143">
        <v>36305</v>
      </c>
      <c r="D22" s="144">
        <v>36305</v>
      </c>
      <c r="E22" s="144">
        <v>0</v>
      </c>
      <c r="F22" s="146">
        <v>0</v>
      </c>
      <c r="G22" s="147"/>
    </row>
    <row r="23" spans="1:7" ht="18" customHeight="1">
      <c r="A23" s="48"/>
      <c r="B23" s="149" t="s">
        <v>224</v>
      </c>
      <c r="C23" s="143">
        <v>26599</v>
      </c>
      <c r="D23" s="144">
        <v>14497</v>
      </c>
      <c r="E23" s="144">
        <v>11372</v>
      </c>
      <c r="F23" s="146">
        <v>730</v>
      </c>
      <c r="G23" s="147"/>
    </row>
    <row r="24" spans="1:6" ht="6" customHeight="1" thickBot="1">
      <c r="A24" s="17"/>
      <c r="B24" s="17"/>
      <c r="C24" s="150"/>
      <c r="D24" s="151"/>
      <c r="E24" s="151"/>
      <c r="F24" s="151"/>
    </row>
    <row r="25" spans="1:6" ht="13.5" customHeight="1">
      <c r="A25" s="152" t="s">
        <v>225</v>
      </c>
      <c r="B25" s="9"/>
      <c r="C25" s="9"/>
      <c r="D25" s="5"/>
      <c r="E25" s="5"/>
      <c r="F25" s="5"/>
    </row>
    <row r="26" spans="1:6" s="155" customFormat="1" ht="13.5">
      <c r="A26" s="153"/>
      <c r="B26" s="154"/>
      <c r="C26" s="154"/>
      <c r="D26" s="154"/>
      <c r="E26" s="154"/>
      <c r="F26" s="154"/>
    </row>
    <row r="27" spans="3:5" ht="13.5">
      <c r="C27" s="156"/>
      <c r="D27" s="156"/>
      <c r="E27" s="156"/>
    </row>
  </sheetData>
  <sheetProtection/>
  <mergeCells count="11">
    <mergeCell ref="A6:B6"/>
    <mergeCell ref="A7:B7"/>
    <mergeCell ref="A8:B8"/>
    <mergeCell ref="A9:B9"/>
    <mergeCell ref="A10:B10"/>
    <mergeCell ref="A11:B11"/>
    <mergeCell ref="A2:F2"/>
    <mergeCell ref="A4:B5"/>
    <mergeCell ref="C4:C5"/>
    <mergeCell ref="D4:D5"/>
    <mergeCell ref="E4:E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3"/>
  <sheetViews>
    <sheetView zoomScalePageLayoutView="0" workbookViewId="0" topLeftCell="A1">
      <selection activeCell="A1" sqref="A1"/>
    </sheetView>
  </sheetViews>
  <sheetFormatPr defaultColWidth="9.00390625" defaultRowHeight="13.5"/>
  <cols>
    <col min="1" max="1" width="6.25390625" style="20" customWidth="1"/>
    <col min="2" max="2" width="8.375" style="20" customWidth="1"/>
    <col min="3" max="3" width="12.375" style="20" customWidth="1"/>
    <col min="4" max="7" width="12.375" style="2" customWidth="1"/>
    <col min="8" max="8" width="13.125" style="2" customWidth="1"/>
    <col min="9" max="16384" width="9.00390625" style="8" customWidth="1"/>
  </cols>
  <sheetData>
    <row r="1" spans="1:8" ht="33" customHeight="1">
      <c r="A1" s="9"/>
      <c r="B1" s="9"/>
      <c r="C1" s="9"/>
      <c r="D1" s="5"/>
      <c r="E1" s="5"/>
      <c r="F1" s="5"/>
      <c r="G1" s="5"/>
      <c r="H1" s="157"/>
    </row>
    <row r="2" spans="1:8" ht="24.75" customHeight="1">
      <c r="A2" s="280" t="s">
        <v>226</v>
      </c>
      <c r="B2" s="280"/>
      <c r="C2" s="280"/>
      <c r="D2" s="280"/>
      <c r="E2" s="280"/>
      <c r="F2" s="280"/>
      <c r="G2" s="280"/>
      <c r="H2" s="280"/>
    </row>
    <row r="3" spans="1:8" ht="16.5" customHeight="1" thickBot="1">
      <c r="A3" s="9"/>
      <c r="B3" s="9"/>
      <c r="C3" s="9"/>
      <c r="D3" s="5"/>
      <c r="E3" s="5"/>
      <c r="F3" s="5"/>
      <c r="G3" s="5"/>
      <c r="H3" s="10" t="s">
        <v>227</v>
      </c>
    </row>
    <row r="4" spans="1:8" ht="18" customHeight="1">
      <c r="A4" s="283" t="s">
        <v>77</v>
      </c>
      <c r="B4" s="284"/>
      <c r="C4" s="318" t="s">
        <v>228</v>
      </c>
      <c r="D4" s="318"/>
      <c r="E4" s="303" t="s">
        <v>229</v>
      </c>
      <c r="F4" s="303"/>
      <c r="G4" s="303" t="s">
        <v>230</v>
      </c>
      <c r="H4" s="306"/>
    </row>
    <row r="5" spans="1:8" ht="24" customHeight="1">
      <c r="A5" s="285"/>
      <c r="B5" s="286"/>
      <c r="C5" s="142" t="s">
        <v>231</v>
      </c>
      <c r="D5" s="142" t="s">
        <v>232</v>
      </c>
      <c r="E5" s="62" t="s">
        <v>231</v>
      </c>
      <c r="F5" s="142" t="s">
        <v>232</v>
      </c>
      <c r="G5" s="62" t="s">
        <v>231</v>
      </c>
      <c r="H5" s="63" t="s">
        <v>232</v>
      </c>
    </row>
    <row r="6" spans="1:8" ht="6" customHeight="1">
      <c r="A6" s="298"/>
      <c r="B6" s="299"/>
      <c r="C6" s="143"/>
      <c r="D6" s="144"/>
      <c r="E6" s="144"/>
      <c r="F6" s="144"/>
      <c r="G6" s="144"/>
      <c r="H6" s="144"/>
    </row>
    <row r="7" spans="1:10" ht="26.25" customHeight="1">
      <c r="A7" s="298" t="s">
        <v>89</v>
      </c>
      <c r="B7" s="299"/>
      <c r="C7" s="143">
        <v>93</v>
      </c>
      <c r="D7" s="146">
        <v>388</v>
      </c>
      <c r="E7" s="146">
        <v>50</v>
      </c>
      <c r="F7" s="146">
        <v>218</v>
      </c>
      <c r="G7" s="146">
        <v>43</v>
      </c>
      <c r="H7" s="144">
        <v>170</v>
      </c>
      <c r="I7" s="147"/>
      <c r="J7" s="147"/>
    </row>
    <row r="8" spans="1:10" ht="26.25" customHeight="1">
      <c r="A8" s="298" t="s">
        <v>90</v>
      </c>
      <c r="B8" s="299"/>
      <c r="C8" s="143">
        <v>95</v>
      </c>
      <c r="D8" s="146">
        <v>385</v>
      </c>
      <c r="E8" s="146">
        <v>50</v>
      </c>
      <c r="F8" s="146">
        <v>209</v>
      </c>
      <c r="G8" s="146">
        <v>45</v>
      </c>
      <c r="H8" s="144">
        <v>176</v>
      </c>
      <c r="I8" s="147"/>
      <c r="J8" s="147"/>
    </row>
    <row r="9" spans="1:10" ht="26.25" customHeight="1">
      <c r="A9" s="298" t="s">
        <v>91</v>
      </c>
      <c r="B9" s="299"/>
      <c r="C9" s="143">
        <v>93</v>
      </c>
      <c r="D9" s="144">
        <v>368</v>
      </c>
      <c r="E9" s="144">
        <v>49</v>
      </c>
      <c r="F9" s="144">
        <v>196</v>
      </c>
      <c r="G9" s="144">
        <v>44</v>
      </c>
      <c r="H9" s="144">
        <v>172</v>
      </c>
      <c r="I9" s="147"/>
      <c r="J9" s="147"/>
    </row>
    <row r="10" spans="1:10" ht="26.25" customHeight="1">
      <c r="A10" s="298" t="s">
        <v>68</v>
      </c>
      <c r="B10" s="299"/>
      <c r="C10" s="143">
        <v>93</v>
      </c>
      <c r="D10" s="144">
        <v>356</v>
      </c>
      <c r="E10" s="144">
        <v>49</v>
      </c>
      <c r="F10" s="144">
        <v>186</v>
      </c>
      <c r="G10" s="144">
        <v>44</v>
      </c>
      <c r="H10" s="144">
        <v>170</v>
      </c>
      <c r="I10" s="147"/>
      <c r="J10" s="147"/>
    </row>
    <row r="11" spans="1:10" ht="26.25" customHeight="1">
      <c r="A11" s="266" t="s">
        <v>92</v>
      </c>
      <c r="B11" s="300"/>
      <c r="C11" s="158">
        <v>90</v>
      </c>
      <c r="D11" s="148">
        <v>377</v>
      </c>
      <c r="E11" s="148">
        <v>50</v>
      </c>
      <c r="F11" s="148">
        <v>222</v>
      </c>
      <c r="G11" s="148">
        <v>40</v>
      </c>
      <c r="H11" s="148">
        <v>155</v>
      </c>
      <c r="I11" s="147"/>
      <c r="J11" s="147"/>
    </row>
    <row r="12" spans="1:8" ht="6" customHeight="1" thickBot="1">
      <c r="A12" s="348"/>
      <c r="B12" s="259"/>
      <c r="C12" s="150"/>
      <c r="D12" s="151"/>
      <c r="E12" s="151"/>
      <c r="F12" s="151"/>
      <c r="G12" s="151"/>
      <c r="H12" s="151"/>
    </row>
    <row r="13" spans="1:8" ht="18" customHeight="1">
      <c r="A13" s="18" t="s">
        <v>233</v>
      </c>
      <c r="B13" s="9"/>
      <c r="C13" s="9"/>
      <c r="D13" s="5"/>
      <c r="E13" s="159"/>
      <c r="F13" s="159"/>
      <c r="G13" s="159"/>
      <c r="H13" s="159"/>
    </row>
  </sheetData>
  <sheetProtection/>
  <mergeCells count="12">
    <mergeCell ref="A2:H2"/>
    <mergeCell ref="A4:B5"/>
    <mergeCell ref="C4:D4"/>
    <mergeCell ref="E4:F4"/>
    <mergeCell ref="G4:H4"/>
    <mergeCell ref="A6:B6"/>
    <mergeCell ref="A7:B7"/>
    <mergeCell ref="A8:B8"/>
    <mergeCell ref="A9:B9"/>
    <mergeCell ref="A10:B10"/>
    <mergeCell ref="A11:B11"/>
    <mergeCell ref="A12:B12"/>
  </mergeCells>
  <printOptions/>
  <pageMargins left="0.6692913385826772" right="0.6692913385826772" top="0.3937007874015748" bottom="0.6692913385826772" header="0.3937007874015748"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28"/>
  <sheetViews>
    <sheetView zoomScalePageLayoutView="0" workbookViewId="0" topLeftCell="A1">
      <selection activeCell="A1" sqref="A1"/>
    </sheetView>
  </sheetViews>
  <sheetFormatPr defaultColWidth="9.00390625" defaultRowHeight="13.5"/>
  <cols>
    <col min="1" max="2" width="9.625" style="20" customWidth="1"/>
    <col min="3" max="3" width="11.625" style="20" customWidth="1"/>
    <col min="4" max="13" width="11.625" style="2" customWidth="1"/>
    <col min="14" max="15" width="10.625" style="2" customWidth="1"/>
    <col min="16" max="16384" width="9.00390625" style="8" customWidth="1"/>
  </cols>
  <sheetData>
    <row r="1" spans="1:15" ht="24" customHeight="1">
      <c r="A1" s="26"/>
      <c r="B1" s="9"/>
      <c r="C1" s="9"/>
      <c r="D1" s="5"/>
      <c r="E1" s="5"/>
      <c r="F1" s="5"/>
      <c r="G1" s="5"/>
      <c r="H1" s="5"/>
      <c r="I1" s="5"/>
      <c r="J1" s="5"/>
      <c r="K1" s="5"/>
      <c r="L1" s="5"/>
      <c r="M1" s="5"/>
      <c r="N1" s="5"/>
      <c r="O1" s="29"/>
    </row>
    <row r="2" spans="1:15" ht="33" customHeight="1">
      <c r="A2" s="26"/>
      <c r="B2" s="9"/>
      <c r="C2" s="9"/>
      <c r="D2" s="5"/>
      <c r="E2" s="5"/>
      <c r="F2" s="5"/>
      <c r="G2" s="5"/>
      <c r="H2" s="5"/>
      <c r="I2" s="5"/>
      <c r="J2" s="5"/>
      <c r="K2" s="5"/>
      <c r="L2" s="5"/>
      <c r="M2" s="5"/>
      <c r="N2" s="5"/>
      <c r="O2" s="29"/>
    </row>
    <row r="3" spans="1:15" ht="24.75" customHeight="1">
      <c r="A3" s="280" t="s">
        <v>234</v>
      </c>
      <c r="B3" s="280"/>
      <c r="C3" s="280"/>
      <c r="D3" s="280"/>
      <c r="E3" s="280"/>
      <c r="F3" s="280"/>
      <c r="G3" s="280"/>
      <c r="H3" s="280"/>
      <c r="I3" s="5"/>
      <c r="J3" s="5"/>
      <c r="K3" s="5"/>
      <c r="L3" s="5"/>
      <c r="M3" s="5"/>
      <c r="N3" s="5"/>
      <c r="O3" s="5"/>
    </row>
    <row r="4" spans="1:15" ht="16.5" customHeight="1" thickBot="1">
      <c r="A4" s="9"/>
      <c r="B4" s="9"/>
      <c r="C4" s="9"/>
      <c r="D4" s="9"/>
      <c r="E4" s="9"/>
      <c r="F4" s="9"/>
      <c r="G4" s="9"/>
      <c r="H4" s="9"/>
      <c r="I4" s="9"/>
      <c r="J4" s="9"/>
      <c r="K4" s="9"/>
      <c r="L4" s="9"/>
      <c r="M4" s="9"/>
      <c r="N4" s="9"/>
      <c r="O4" s="48" t="s">
        <v>235</v>
      </c>
    </row>
    <row r="5" spans="1:15" ht="18" customHeight="1">
      <c r="A5" s="283" t="s">
        <v>236</v>
      </c>
      <c r="B5" s="292"/>
      <c r="C5" s="344" t="s">
        <v>237</v>
      </c>
      <c r="D5" s="306" t="s">
        <v>238</v>
      </c>
      <c r="E5" s="302"/>
      <c r="F5" s="303" t="s">
        <v>239</v>
      </c>
      <c r="G5" s="303"/>
      <c r="H5" s="306"/>
      <c r="I5" s="302" t="s">
        <v>240</v>
      </c>
      <c r="J5" s="303"/>
      <c r="K5" s="303"/>
      <c r="L5" s="303" t="s">
        <v>241</v>
      </c>
      <c r="M5" s="303"/>
      <c r="N5" s="326" t="s">
        <v>242</v>
      </c>
      <c r="O5" s="349" t="s">
        <v>243</v>
      </c>
    </row>
    <row r="6" spans="1:15" ht="24" customHeight="1">
      <c r="A6" s="290"/>
      <c r="B6" s="294"/>
      <c r="C6" s="345"/>
      <c r="D6" s="142" t="s">
        <v>244</v>
      </c>
      <c r="E6" s="62" t="s">
        <v>245</v>
      </c>
      <c r="F6" s="142" t="s">
        <v>244</v>
      </c>
      <c r="G6" s="62" t="s">
        <v>246</v>
      </c>
      <c r="H6" s="63" t="s">
        <v>245</v>
      </c>
      <c r="I6" s="33" t="s">
        <v>247</v>
      </c>
      <c r="J6" s="28" t="s">
        <v>244</v>
      </c>
      <c r="K6" s="62" t="s">
        <v>245</v>
      </c>
      <c r="L6" s="142" t="s">
        <v>244</v>
      </c>
      <c r="M6" s="62" t="s">
        <v>245</v>
      </c>
      <c r="N6" s="327"/>
      <c r="O6" s="350"/>
    </row>
    <row r="7" spans="1:15" ht="6" customHeight="1">
      <c r="A7" s="9"/>
      <c r="B7" s="9"/>
      <c r="C7" s="160"/>
      <c r="D7" s="9"/>
      <c r="E7" s="5"/>
      <c r="F7" s="5"/>
      <c r="G7" s="5"/>
      <c r="H7" s="5"/>
      <c r="I7" s="5"/>
      <c r="J7" s="5"/>
      <c r="K7" s="5"/>
      <c r="L7" s="5"/>
      <c r="M7" s="5"/>
      <c r="N7" s="5"/>
      <c r="O7" s="5"/>
    </row>
    <row r="8" spans="1:15" ht="15.75" customHeight="1">
      <c r="A8" s="298" t="s">
        <v>179</v>
      </c>
      <c r="B8" s="299"/>
      <c r="C8" s="161">
        <v>470646</v>
      </c>
      <c r="D8" s="162">
        <v>173665</v>
      </c>
      <c r="E8" s="162">
        <v>6170</v>
      </c>
      <c r="F8" s="162">
        <v>102770</v>
      </c>
      <c r="G8" s="162">
        <v>0</v>
      </c>
      <c r="H8" s="162">
        <v>4800</v>
      </c>
      <c r="I8" s="162">
        <v>2493</v>
      </c>
      <c r="J8" s="162">
        <v>7372</v>
      </c>
      <c r="K8" s="162">
        <v>0</v>
      </c>
      <c r="L8" s="162">
        <v>24159</v>
      </c>
      <c r="M8" s="162">
        <v>0</v>
      </c>
      <c r="N8" s="162">
        <v>149217</v>
      </c>
      <c r="O8" s="163">
        <v>100</v>
      </c>
    </row>
    <row r="9" spans="1:15" ht="15.75" customHeight="1">
      <c r="A9" s="298" t="s">
        <v>90</v>
      </c>
      <c r="B9" s="299"/>
      <c r="C9" s="161">
        <v>509381</v>
      </c>
      <c r="D9" s="162">
        <v>179105</v>
      </c>
      <c r="E9" s="162">
        <v>7745</v>
      </c>
      <c r="F9" s="162">
        <v>123616</v>
      </c>
      <c r="G9" s="162">
        <v>0</v>
      </c>
      <c r="H9" s="162">
        <v>5356</v>
      </c>
      <c r="I9" s="162">
        <v>4553</v>
      </c>
      <c r="J9" s="162">
        <v>7516</v>
      </c>
      <c r="K9" s="162">
        <v>0</v>
      </c>
      <c r="L9" s="162">
        <v>28582</v>
      </c>
      <c r="M9" s="162">
        <v>0</v>
      </c>
      <c r="N9" s="162">
        <v>152908</v>
      </c>
      <c r="O9" s="163">
        <v>108.2</v>
      </c>
    </row>
    <row r="10" spans="1:15" ht="15.75" customHeight="1">
      <c r="A10" s="298" t="s">
        <v>91</v>
      </c>
      <c r="B10" s="299"/>
      <c r="C10" s="161">
        <v>432455</v>
      </c>
      <c r="D10" s="162">
        <v>147983</v>
      </c>
      <c r="E10" s="162">
        <v>5662</v>
      </c>
      <c r="F10" s="162">
        <v>73194</v>
      </c>
      <c r="G10" s="162">
        <v>0</v>
      </c>
      <c r="H10" s="162">
        <v>4074</v>
      </c>
      <c r="I10" s="162">
        <v>2183</v>
      </c>
      <c r="J10" s="162">
        <v>5977</v>
      </c>
      <c r="K10" s="162">
        <v>0</v>
      </c>
      <c r="L10" s="162">
        <v>29370</v>
      </c>
      <c r="M10" s="162">
        <v>0</v>
      </c>
      <c r="N10" s="162">
        <v>164012</v>
      </c>
      <c r="O10" s="163">
        <v>91.89</v>
      </c>
    </row>
    <row r="11" spans="1:15" ht="15.75" customHeight="1">
      <c r="A11" s="298" t="s">
        <v>68</v>
      </c>
      <c r="B11" s="298"/>
      <c r="C11" s="161">
        <v>460286</v>
      </c>
      <c r="D11" s="162">
        <v>201426</v>
      </c>
      <c r="E11" s="162">
        <v>5308</v>
      </c>
      <c r="F11" s="162">
        <v>56828</v>
      </c>
      <c r="G11" s="162">
        <v>0</v>
      </c>
      <c r="H11" s="162">
        <v>3985</v>
      </c>
      <c r="I11" s="162">
        <v>0</v>
      </c>
      <c r="J11" s="162">
        <v>7201</v>
      </c>
      <c r="K11" s="162">
        <v>0</v>
      </c>
      <c r="L11" s="162">
        <v>26479</v>
      </c>
      <c r="M11" s="162">
        <v>0</v>
      </c>
      <c r="N11" s="162">
        <v>159059</v>
      </c>
      <c r="O11" s="163">
        <v>97.8</v>
      </c>
    </row>
    <row r="12" spans="1:15" ht="15.75" customHeight="1">
      <c r="A12" s="266" t="s">
        <v>92</v>
      </c>
      <c r="B12" s="300"/>
      <c r="C12" s="164">
        <f>SUM(C14:C25)</f>
        <v>351176</v>
      </c>
      <c r="D12" s="165">
        <f>SUM(D14:D25)</f>
        <v>173492</v>
      </c>
      <c r="E12" s="165">
        <f aca="true" t="shared" si="0" ref="E12:N12">SUM(E14:E25)</f>
        <v>1901</v>
      </c>
      <c r="F12" s="165">
        <f t="shared" si="0"/>
        <v>10595</v>
      </c>
      <c r="G12" s="165">
        <f t="shared" si="0"/>
        <v>0</v>
      </c>
      <c r="H12" s="165">
        <f t="shared" si="0"/>
        <v>0</v>
      </c>
      <c r="I12" s="165">
        <f t="shared" si="0"/>
        <v>0</v>
      </c>
      <c r="J12" s="165">
        <f t="shared" si="0"/>
        <v>2231</v>
      </c>
      <c r="K12" s="165">
        <f t="shared" si="0"/>
        <v>0</v>
      </c>
      <c r="L12" s="165">
        <f t="shared" si="0"/>
        <v>13642</v>
      </c>
      <c r="M12" s="165">
        <f t="shared" si="0"/>
        <v>0</v>
      </c>
      <c r="N12" s="165">
        <f t="shared" si="0"/>
        <v>149315</v>
      </c>
      <c r="O12" s="166">
        <f>(C12/C8)*100</f>
        <v>74.61574091780234</v>
      </c>
    </row>
    <row r="13" spans="1:15" ht="6" customHeight="1">
      <c r="A13" s="149"/>
      <c r="B13" s="149"/>
      <c r="C13" s="161"/>
      <c r="D13" s="162"/>
      <c r="E13" s="162"/>
      <c r="F13" s="162"/>
      <c r="G13" s="162"/>
      <c r="H13" s="162"/>
      <c r="I13" s="162"/>
      <c r="J13" s="162"/>
      <c r="K13" s="162"/>
      <c r="L13" s="162"/>
      <c r="M13" s="162"/>
      <c r="N13" s="162"/>
      <c r="O13" s="163"/>
    </row>
    <row r="14" spans="1:15" ht="15.75" customHeight="1">
      <c r="A14" s="48" t="s">
        <v>180</v>
      </c>
      <c r="B14" s="149" t="s">
        <v>181</v>
      </c>
      <c r="C14" s="161">
        <v>22456</v>
      </c>
      <c r="D14" s="162">
        <v>14325</v>
      </c>
      <c r="E14" s="162">
        <v>555</v>
      </c>
      <c r="F14" s="162">
        <v>246</v>
      </c>
      <c r="G14" s="162">
        <v>0</v>
      </c>
      <c r="H14" s="162">
        <v>0</v>
      </c>
      <c r="I14" s="162">
        <v>0</v>
      </c>
      <c r="J14" s="162">
        <v>528</v>
      </c>
      <c r="K14" s="162">
        <v>0</v>
      </c>
      <c r="L14" s="162">
        <v>957</v>
      </c>
      <c r="M14" s="162">
        <v>0</v>
      </c>
      <c r="N14" s="162">
        <v>5845</v>
      </c>
      <c r="O14" s="167">
        <v>19.3</v>
      </c>
    </row>
    <row r="15" spans="1:15" ht="15.75" customHeight="1">
      <c r="A15" s="48"/>
      <c r="B15" s="149" t="s">
        <v>182</v>
      </c>
      <c r="C15" s="161">
        <v>0</v>
      </c>
      <c r="D15" s="162">
        <v>0</v>
      </c>
      <c r="E15" s="162">
        <v>0</v>
      </c>
      <c r="F15" s="162">
        <v>0</v>
      </c>
      <c r="G15" s="162">
        <v>0</v>
      </c>
      <c r="H15" s="162">
        <v>0</v>
      </c>
      <c r="I15" s="162">
        <v>0</v>
      </c>
      <c r="J15" s="162">
        <v>0</v>
      </c>
      <c r="K15" s="162">
        <v>0</v>
      </c>
      <c r="L15" s="162">
        <v>0</v>
      </c>
      <c r="M15" s="162">
        <v>0</v>
      </c>
      <c r="N15" s="162">
        <v>0</v>
      </c>
      <c r="O15" s="162">
        <v>0</v>
      </c>
    </row>
    <row r="16" spans="1:15" ht="15.75" customHeight="1">
      <c r="A16" s="48"/>
      <c r="B16" s="149" t="s">
        <v>183</v>
      </c>
      <c r="C16" s="161">
        <v>27319</v>
      </c>
      <c r="D16" s="162">
        <v>14991</v>
      </c>
      <c r="E16" s="162">
        <v>604</v>
      </c>
      <c r="F16" s="162">
        <v>710</v>
      </c>
      <c r="G16" s="162">
        <v>0</v>
      </c>
      <c r="H16" s="162">
        <v>0</v>
      </c>
      <c r="I16" s="162">
        <v>0</v>
      </c>
      <c r="J16" s="162">
        <v>1084</v>
      </c>
      <c r="K16" s="162">
        <v>0</v>
      </c>
      <c r="L16" s="162">
        <v>1714</v>
      </c>
      <c r="M16" s="162">
        <v>0</v>
      </c>
      <c r="N16" s="162">
        <v>8216</v>
      </c>
      <c r="O16" s="167">
        <v>80.55</v>
      </c>
    </row>
    <row r="17" spans="1:15" ht="15.75" customHeight="1">
      <c r="A17" s="48"/>
      <c r="B17" s="149" t="s">
        <v>248</v>
      </c>
      <c r="C17" s="161">
        <v>17441</v>
      </c>
      <c r="D17" s="162">
        <v>0</v>
      </c>
      <c r="E17" s="162">
        <v>0</v>
      </c>
      <c r="F17" s="162">
        <v>0</v>
      </c>
      <c r="G17" s="162">
        <v>0</v>
      </c>
      <c r="H17" s="162">
        <v>0</v>
      </c>
      <c r="I17" s="162">
        <v>0</v>
      </c>
      <c r="J17" s="162">
        <v>0</v>
      </c>
      <c r="K17" s="162">
        <v>0</v>
      </c>
      <c r="L17" s="162">
        <v>0</v>
      </c>
      <c r="M17" s="162">
        <v>0</v>
      </c>
      <c r="N17" s="162">
        <v>17441</v>
      </c>
      <c r="O17" s="167">
        <v>71.5</v>
      </c>
    </row>
    <row r="18" spans="1:15" ht="15.75" customHeight="1">
      <c r="A18" s="48"/>
      <c r="B18" s="149" t="s">
        <v>249</v>
      </c>
      <c r="C18" s="161">
        <v>15506</v>
      </c>
      <c r="D18" s="162">
        <v>0</v>
      </c>
      <c r="E18" s="162">
        <v>0</v>
      </c>
      <c r="F18" s="162">
        <v>0</v>
      </c>
      <c r="G18" s="162">
        <v>0</v>
      </c>
      <c r="H18" s="162">
        <v>0</v>
      </c>
      <c r="I18" s="162">
        <v>0</v>
      </c>
      <c r="J18" s="162">
        <v>0</v>
      </c>
      <c r="K18" s="162">
        <v>0</v>
      </c>
      <c r="L18" s="162">
        <v>0</v>
      </c>
      <c r="M18" s="162">
        <v>0</v>
      </c>
      <c r="N18" s="162">
        <v>15506</v>
      </c>
      <c r="O18" s="167">
        <v>47.54</v>
      </c>
    </row>
    <row r="19" spans="1:15" ht="15.75" customHeight="1">
      <c r="A19" s="48"/>
      <c r="B19" s="149" t="s">
        <v>250</v>
      </c>
      <c r="C19" s="161">
        <v>17572</v>
      </c>
      <c r="D19" s="162">
        <v>5943</v>
      </c>
      <c r="E19" s="162">
        <v>0</v>
      </c>
      <c r="F19" s="162">
        <v>323</v>
      </c>
      <c r="G19" s="162">
        <v>0</v>
      </c>
      <c r="H19" s="162">
        <v>0</v>
      </c>
      <c r="I19" s="162">
        <v>0</v>
      </c>
      <c r="J19" s="162">
        <v>0</v>
      </c>
      <c r="K19" s="162">
        <v>0</v>
      </c>
      <c r="L19" s="162">
        <v>2459</v>
      </c>
      <c r="M19" s="162">
        <v>0</v>
      </c>
      <c r="N19" s="162">
        <v>8847</v>
      </c>
      <c r="O19" s="167">
        <v>79.05</v>
      </c>
    </row>
    <row r="20" spans="1:15" ht="15.75" customHeight="1">
      <c r="A20" s="48"/>
      <c r="B20" s="149" t="s">
        <v>251</v>
      </c>
      <c r="C20" s="161">
        <v>23679</v>
      </c>
      <c r="D20" s="162">
        <v>10595</v>
      </c>
      <c r="E20" s="162">
        <v>0</v>
      </c>
      <c r="F20" s="162">
        <v>806</v>
      </c>
      <c r="G20" s="162">
        <v>0</v>
      </c>
      <c r="H20" s="162">
        <v>0</v>
      </c>
      <c r="I20" s="162">
        <v>0</v>
      </c>
      <c r="J20" s="162">
        <v>0</v>
      </c>
      <c r="K20" s="162">
        <v>0</v>
      </c>
      <c r="L20" s="162">
        <v>2719</v>
      </c>
      <c r="M20" s="162">
        <v>0</v>
      </c>
      <c r="N20" s="162">
        <v>9559</v>
      </c>
      <c r="O20" s="167">
        <v>106.72</v>
      </c>
    </row>
    <row r="21" spans="1:15" ht="15.75" customHeight="1">
      <c r="A21" s="48"/>
      <c r="B21" s="149" t="s">
        <v>252</v>
      </c>
      <c r="C21" s="161">
        <v>55506</v>
      </c>
      <c r="D21" s="162">
        <v>29920</v>
      </c>
      <c r="E21" s="162">
        <v>0</v>
      </c>
      <c r="F21" s="162">
        <v>1819</v>
      </c>
      <c r="G21" s="162">
        <v>0</v>
      </c>
      <c r="H21" s="162">
        <v>0</v>
      </c>
      <c r="I21" s="162">
        <v>0</v>
      </c>
      <c r="J21" s="162">
        <v>0</v>
      </c>
      <c r="K21" s="162">
        <v>0</v>
      </c>
      <c r="L21" s="162">
        <v>384</v>
      </c>
      <c r="M21" s="162">
        <v>0</v>
      </c>
      <c r="N21" s="162">
        <v>23383</v>
      </c>
      <c r="O21" s="167">
        <v>276.76</v>
      </c>
    </row>
    <row r="22" spans="1:15" ht="15.75" customHeight="1">
      <c r="A22" s="48"/>
      <c r="B22" s="149" t="s">
        <v>253</v>
      </c>
      <c r="C22" s="161">
        <v>44544</v>
      </c>
      <c r="D22" s="162">
        <v>27286</v>
      </c>
      <c r="E22" s="162">
        <v>0</v>
      </c>
      <c r="F22" s="162">
        <v>778</v>
      </c>
      <c r="G22" s="162">
        <v>0</v>
      </c>
      <c r="H22" s="162">
        <v>0</v>
      </c>
      <c r="I22" s="162">
        <v>0</v>
      </c>
      <c r="J22" s="162">
        <v>0</v>
      </c>
      <c r="K22" s="162">
        <v>0</v>
      </c>
      <c r="L22" s="162">
        <v>0</v>
      </c>
      <c r="M22" s="162">
        <v>0</v>
      </c>
      <c r="N22" s="162">
        <v>16480</v>
      </c>
      <c r="O22" s="167">
        <v>116.06</v>
      </c>
    </row>
    <row r="23" spans="1:15" ht="15.75" customHeight="1">
      <c r="A23" s="48" t="s">
        <v>190</v>
      </c>
      <c r="B23" s="149" t="s">
        <v>191</v>
      </c>
      <c r="C23" s="161">
        <v>21756</v>
      </c>
      <c r="D23" s="162">
        <v>11071</v>
      </c>
      <c r="E23" s="162">
        <v>0</v>
      </c>
      <c r="F23" s="162">
        <v>1359</v>
      </c>
      <c r="G23" s="162">
        <v>0</v>
      </c>
      <c r="H23" s="162">
        <v>0</v>
      </c>
      <c r="I23" s="162">
        <v>0</v>
      </c>
      <c r="J23" s="162">
        <v>0</v>
      </c>
      <c r="K23" s="162">
        <v>0</v>
      </c>
      <c r="L23" s="162">
        <v>0</v>
      </c>
      <c r="M23" s="162">
        <v>0</v>
      </c>
      <c r="N23" s="162">
        <v>9326</v>
      </c>
      <c r="O23" s="167">
        <v>109.9</v>
      </c>
    </row>
    <row r="24" spans="1:15" ht="15.75" customHeight="1">
      <c r="A24" s="149"/>
      <c r="B24" s="149" t="s">
        <v>254</v>
      </c>
      <c r="C24" s="161">
        <v>45381</v>
      </c>
      <c r="D24" s="162">
        <v>22767</v>
      </c>
      <c r="E24" s="162">
        <v>0</v>
      </c>
      <c r="F24" s="162">
        <v>4386</v>
      </c>
      <c r="G24" s="162">
        <v>0</v>
      </c>
      <c r="H24" s="162">
        <v>0</v>
      </c>
      <c r="I24" s="162">
        <v>0</v>
      </c>
      <c r="J24" s="162">
        <v>0</v>
      </c>
      <c r="K24" s="162">
        <v>0</v>
      </c>
      <c r="L24" s="162">
        <v>0</v>
      </c>
      <c r="M24" s="162">
        <v>0</v>
      </c>
      <c r="N24" s="162">
        <v>18228</v>
      </c>
      <c r="O24" s="167">
        <v>279.07</v>
      </c>
    </row>
    <row r="25" spans="1:15" ht="15.75" customHeight="1">
      <c r="A25" s="9"/>
      <c r="B25" s="149" t="s">
        <v>255</v>
      </c>
      <c r="C25" s="161">
        <v>60016</v>
      </c>
      <c r="D25" s="162">
        <v>36594</v>
      </c>
      <c r="E25" s="162">
        <v>742</v>
      </c>
      <c r="F25" s="162">
        <v>168</v>
      </c>
      <c r="G25" s="162">
        <v>0</v>
      </c>
      <c r="H25" s="162">
        <v>0</v>
      </c>
      <c r="I25" s="162">
        <v>0</v>
      </c>
      <c r="J25" s="162">
        <v>619</v>
      </c>
      <c r="K25" s="162">
        <v>0</v>
      </c>
      <c r="L25" s="162">
        <v>5409</v>
      </c>
      <c r="M25" s="162">
        <v>0</v>
      </c>
      <c r="N25" s="162">
        <v>16484</v>
      </c>
      <c r="O25" s="167">
        <v>128.37</v>
      </c>
    </row>
    <row r="26" spans="1:15" ht="6" customHeight="1" thickBot="1">
      <c r="A26" s="17"/>
      <c r="B26" s="17"/>
      <c r="C26" s="23"/>
      <c r="D26" s="17"/>
      <c r="E26" s="44"/>
      <c r="F26" s="44"/>
      <c r="G26" s="44"/>
      <c r="H26" s="44"/>
      <c r="I26" s="44"/>
      <c r="J26" s="44"/>
      <c r="K26" s="44"/>
      <c r="L26" s="44"/>
      <c r="M26" s="44"/>
      <c r="N26" s="44"/>
      <c r="O26" s="44"/>
    </row>
    <row r="27" spans="1:15" ht="18" customHeight="1">
      <c r="A27" s="18" t="s">
        <v>256</v>
      </c>
      <c r="B27" s="9"/>
      <c r="C27" s="9"/>
      <c r="D27" s="5"/>
      <c r="E27" s="19"/>
      <c r="F27" s="19"/>
      <c r="G27" s="19"/>
      <c r="H27" s="19"/>
      <c r="I27" s="19"/>
      <c r="J27" s="19"/>
      <c r="K27" s="19"/>
      <c r="L27" s="19"/>
      <c r="M27" s="19"/>
      <c r="N27" s="19"/>
      <c r="O27" s="19"/>
    </row>
    <row r="28" ht="13.5">
      <c r="A28" s="20" t="s">
        <v>257</v>
      </c>
    </row>
  </sheetData>
  <sheetProtection/>
  <mergeCells count="14">
    <mergeCell ref="A3:H3"/>
    <mergeCell ref="A5:B6"/>
    <mergeCell ref="C5:C6"/>
    <mergeCell ref="D5:E5"/>
    <mergeCell ref="F5:H5"/>
    <mergeCell ref="I5:K5"/>
    <mergeCell ref="A11:B11"/>
    <mergeCell ref="A12:B12"/>
    <mergeCell ref="L5:M5"/>
    <mergeCell ref="N5:N6"/>
    <mergeCell ref="O5:O6"/>
    <mergeCell ref="A8:B8"/>
    <mergeCell ref="A9:B9"/>
    <mergeCell ref="A10:B1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28"/>
  <sheetViews>
    <sheetView zoomScalePageLayoutView="0" workbookViewId="0" topLeftCell="A1">
      <selection activeCell="A1" sqref="A1"/>
    </sheetView>
  </sheetViews>
  <sheetFormatPr defaultColWidth="9.00390625" defaultRowHeight="13.5"/>
  <cols>
    <col min="1" max="2" width="9.625" style="20" customWidth="1"/>
    <col min="3" max="3" width="22.625" style="20" customWidth="1"/>
    <col min="4" max="5" width="22.625" style="2" customWidth="1"/>
    <col min="6" max="10" width="17.625" style="2" customWidth="1"/>
    <col min="11" max="11" width="15.00390625" style="2" customWidth="1"/>
    <col min="12" max="12" width="7.625" style="8" customWidth="1"/>
    <col min="13" max="16384" width="9.00390625" style="8" customWidth="1"/>
  </cols>
  <sheetData>
    <row r="1" spans="1:11" ht="30" customHeight="1">
      <c r="A1" s="26"/>
      <c r="B1" s="9"/>
      <c r="C1" s="9"/>
      <c r="D1" s="5"/>
      <c r="E1" s="5"/>
      <c r="F1" s="5"/>
      <c r="G1" s="5"/>
      <c r="H1" s="5"/>
      <c r="I1" s="5"/>
      <c r="J1" s="5"/>
      <c r="K1" s="5"/>
    </row>
    <row r="2" spans="1:11" ht="24.75" customHeight="1">
      <c r="A2" s="280" t="s">
        <v>258</v>
      </c>
      <c r="B2" s="280"/>
      <c r="C2" s="280"/>
      <c r="D2" s="280"/>
      <c r="E2" s="280"/>
      <c r="F2" s="27"/>
      <c r="G2" s="19"/>
      <c r="H2" s="19"/>
      <c r="I2" s="19"/>
      <c r="J2" s="19"/>
      <c r="K2" s="19"/>
    </row>
    <row r="3" spans="1:11" ht="16.5" customHeight="1" thickBot="1">
      <c r="A3" s="9"/>
      <c r="B3" s="9"/>
      <c r="C3" s="9"/>
      <c r="D3" s="5"/>
      <c r="E3" s="19"/>
      <c r="F3" s="19"/>
      <c r="G3" s="19"/>
      <c r="H3" s="19"/>
      <c r="I3" s="19"/>
      <c r="J3" s="48" t="s">
        <v>235</v>
      </c>
      <c r="K3" s="19"/>
    </row>
    <row r="4" spans="1:11" ht="18" customHeight="1">
      <c r="A4" s="283" t="s">
        <v>236</v>
      </c>
      <c r="B4" s="292"/>
      <c r="C4" s="344" t="s">
        <v>237</v>
      </c>
      <c r="D4" s="306" t="s">
        <v>259</v>
      </c>
      <c r="E4" s="325"/>
      <c r="F4" s="325" t="s">
        <v>260</v>
      </c>
      <c r="G4" s="325"/>
      <c r="H4" s="325"/>
      <c r="I4" s="302"/>
      <c r="J4" s="351" t="s">
        <v>261</v>
      </c>
      <c r="K4" s="8"/>
    </row>
    <row r="5" spans="1:11" ht="24" customHeight="1">
      <c r="A5" s="290"/>
      <c r="B5" s="294"/>
      <c r="C5" s="345"/>
      <c r="D5" s="142" t="s">
        <v>212</v>
      </c>
      <c r="E5" s="63" t="s">
        <v>245</v>
      </c>
      <c r="F5" s="168" t="s">
        <v>262</v>
      </c>
      <c r="G5" s="169" t="s">
        <v>263</v>
      </c>
      <c r="H5" s="169" t="s">
        <v>264</v>
      </c>
      <c r="I5" s="169" t="s">
        <v>265</v>
      </c>
      <c r="J5" s="352"/>
      <c r="K5" s="8"/>
    </row>
    <row r="6" spans="1:11" ht="6" customHeight="1">
      <c r="A6" s="9"/>
      <c r="B6" s="9"/>
      <c r="C6" s="160"/>
      <c r="D6" s="19"/>
      <c r="E6" s="19"/>
      <c r="F6" s="19"/>
      <c r="G6" s="19"/>
      <c r="H6" s="19"/>
      <c r="I6" s="19"/>
      <c r="K6" s="8"/>
    </row>
    <row r="7" spans="1:11" ht="15.75" customHeight="1">
      <c r="A7" s="298" t="s">
        <v>89</v>
      </c>
      <c r="B7" s="299"/>
      <c r="C7" s="143">
        <v>338098</v>
      </c>
      <c r="D7" s="144">
        <v>204225</v>
      </c>
      <c r="E7" s="144">
        <v>54540</v>
      </c>
      <c r="F7" s="144">
        <v>4076</v>
      </c>
      <c r="G7" s="144">
        <v>6001</v>
      </c>
      <c r="H7" s="144">
        <v>64258</v>
      </c>
      <c r="I7" s="144">
        <v>4998</v>
      </c>
      <c r="J7" s="170">
        <v>100</v>
      </c>
      <c r="K7" s="8"/>
    </row>
    <row r="8" spans="1:11" ht="15.75" customHeight="1">
      <c r="A8" s="298" t="s">
        <v>90</v>
      </c>
      <c r="B8" s="298"/>
      <c r="C8" s="143">
        <v>320799</v>
      </c>
      <c r="D8" s="144">
        <v>182499</v>
      </c>
      <c r="E8" s="144">
        <v>50212</v>
      </c>
      <c r="F8" s="144">
        <v>3937</v>
      </c>
      <c r="G8" s="144">
        <v>5947</v>
      </c>
      <c r="H8" s="144">
        <v>59210</v>
      </c>
      <c r="I8" s="144">
        <v>18994</v>
      </c>
      <c r="J8" s="170">
        <v>105.4</v>
      </c>
      <c r="K8" s="8"/>
    </row>
    <row r="9" spans="1:11" ht="15.75" customHeight="1">
      <c r="A9" s="298" t="s">
        <v>91</v>
      </c>
      <c r="B9" s="298"/>
      <c r="C9" s="143">
        <v>310949</v>
      </c>
      <c r="D9" s="144">
        <v>152774</v>
      </c>
      <c r="E9" s="144">
        <v>49360</v>
      </c>
      <c r="F9" s="144">
        <v>2911</v>
      </c>
      <c r="G9" s="144">
        <v>5650</v>
      </c>
      <c r="H9" s="144">
        <v>53224</v>
      </c>
      <c r="I9" s="144">
        <v>47030</v>
      </c>
      <c r="J9" s="170">
        <v>92</v>
      </c>
      <c r="K9" s="8"/>
    </row>
    <row r="10" spans="1:11" ht="15.75" customHeight="1">
      <c r="A10" s="298" t="s">
        <v>68</v>
      </c>
      <c r="B10" s="298"/>
      <c r="C10" s="143">
        <v>270260</v>
      </c>
      <c r="D10" s="144">
        <v>150849</v>
      </c>
      <c r="E10" s="144">
        <v>44284</v>
      </c>
      <c r="F10" s="144">
        <v>2953</v>
      </c>
      <c r="G10" s="144">
        <v>6723</v>
      </c>
      <c r="H10" s="144">
        <v>51428</v>
      </c>
      <c r="I10" s="144">
        <v>14023</v>
      </c>
      <c r="J10" s="170">
        <v>80</v>
      </c>
      <c r="K10" s="8"/>
    </row>
    <row r="11" spans="1:11" ht="15.75" customHeight="1">
      <c r="A11" s="266" t="s">
        <v>92</v>
      </c>
      <c r="B11" s="300"/>
      <c r="C11" s="148">
        <v>179882</v>
      </c>
      <c r="D11" s="148">
        <v>102636</v>
      </c>
      <c r="E11" s="148">
        <v>30345</v>
      </c>
      <c r="F11" s="148">
        <v>2176</v>
      </c>
      <c r="G11" s="148">
        <v>5263</v>
      </c>
      <c r="H11" s="148">
        <v>35348</v>
      </c>
      <c r="I11" s="148">
        <v>4114</v>
      </c>
      <c r="J11" s="171">
        <v>53.2</v>
      </c>
      <c r="K11" s="8"/>
    </row>
    <row r="12" spans="1:11" ht="6" customHeight="1">
      <c r="A12" s="149"/>
      <c r="B12" s="149"/>
      <c r="C12" s="143"/>
      <c r="D12" s="144"/>
      <c r="E12" s="144"/>
      <c r="F12" s="172"/>
      <c r="G12" s="172"/>
      <c r="H12" s="172"/>
      <c r="I12" s="172"/>
      <c r="J12" s="144"/>
      <c r="K12" s="8"/>
    </row>
    <row r="13" spans="1:11" ht="15.75" customHeight="1">
      <c r="A13" s="48" t="s">
        <v>180</v>
      </c>
      <c r="B13" s="149" t="s">
        <v>181</v>
      </c>
      <c r="C13" s="143">
        <v>3721</v>
      </c>
      <c r="D13" s="144">
        <v>1532</v>
      </c>
      <c r="E13" s="144">
        <v>750</v>
      </c>
      <c r="F13" s="144">
        <v>65</v>
      </c>
      <c r="G13" s="144">
        <v>259</v>
      </c>
      <c r="H13" s="144">
        <v>739</v>
      </c>
      <c r="I13" s="144">
        <v>376</v>
      </c>
      <c r="J13" s="170">
        <v>13.1</v>
      </c>
      <c r="K13" s="8"/>
    </row>
    <row r="14" spans="1:11" ht="15.75" customHeight="1">
      <c r="A14" s="48"/>
      <c r="B14" s="149" t="s">
        <v>182</v>
      </c>
      <c r="C14" s="143">
        <v>0</v>
      </c>
      <c r="D14" s="144">
        <v>0</v>
      </c>
      <c r="E14" s="144">
        <v>0</v>
      </c>
      <c r="F14" s="144">
        <v>0</v>
      </c>
      <c r="G14" s="144">
        <v>0</v>
      </c>
      <c r="H14" s="144">
        <v>0</v>
      </c>
      <c r="I14" s="144">
        <v>0</v>
      </c>
      <c r="J14" s="170">
        <v>0</v>
      </c>
      <c r="K14" s="8"/>
    </row>
    <row r="15" spans="1:11" ht="15.75" customHeight="1">
      <c r="A15" s="48"/>
      <c r="B15" s="149" t="s">
        <v>183</v>
      </c>
      <c r="C15" s="143">
        <v>8067</v>
      </c>
      <c r="D15" s="144">
        <v>4785</v>
      </c>
      <c r="E15" s="144">
        <v>1074</v>
      </c>
      <c r="F15" s="144">
        <v>116</v>
      </c>
      <c r="G15" s="144">
        <v>384</v>
      </c>
      <c r="H15" s="144">
        <v>1444</v>
      </c>
      <c r="I15" s="144">
        <v>264</v>
      </c>
      <c r="J15" s="170">
        <v>41</v>
      </c>
      <c r="K15" s="8"/>
    </row>
    <row r="16" spans="1:11" ht="15.75" customHeight="1">
      <c r="A16" s="48"/>
      <c r="B16" s="149" t="s">
        <v>248</v>
      </c>
      <c r="C16" s="143">
        <v>9533</v>
      </c>
      <c r="D16" s="144">
        <v>5878</v>
      </c>
      <c r="E16" s="144">
        <v>1322</v>
      </c>
      <c r="F16" s="144">
        <v>122</v>
      </c>
      <c r="G16" s="144">
        <v>247</v>
      </c>
      <c r="H16" s="144">
        <v>1853</v>
      </c>
      <c r="I16" s="144">
        <v>111</v>
      </c>
      <c r="J16" s="170">
        <v>40</v>
      </c>
      <c r="K16" s="8"/>
    </row>
    <row r="17" spans="1:11" ht="15.75" customHeight="1">
      <c r="A17" s="48"/>
      <c r="B17" s="149" t="s">
        <v>249</v>
      </c>
      <c r="C17" s="143">
        <v>20059</v>
      </c>
      <c r="D17" s="144">
        <v>11457</v>
      </c>
      <c r="E17" s="144">
        <v>3723</v>
      </c>
      <c r="F17" s="144">
        <v>227</v>
      </c>
      <c r="G17" s="144">
        <v>419</v>
      </c>
      <c r="H17" s="144">
        <v>4138</v>
      </c>
      <c r="I17" s="144">
        <v>95</v>
      </c>
      <c r="J17" s="170">
        <v>55.2</v>
      </c>
      <c r="K17" s="8"/>
    </row>
    <row r="18" spans="1:11" ht="15.75" customHeight="1">
      <c r="A18" s="48"/>
      <c r="B18" s="149" t="s">
        <v>250</v>
      </c>
      <c r="C18" s="143">
        <v>16172</v>
      </c>
      <c r="D18" s="144">
        <v>9505</v>
      </c>
      <c r="E18" s="144">
        <v>2510</v>
      </c>
      <c r="F18" s="144">
        <v>193</v>
      </c>
      <c r="G18" s="144">
        <v>495</v>
      </c>
      <c r="H18" s="144">
        <v>2772</v>
      </c>
      <c r="I18" s="144">
        <v>697</v>
      </c>
      <c r="J18" s="170">
        <v>102.6</v>
      </c>
      <c r="K18" s="8"/>
    </row>
    <row r="19" spans="1:11" ht="15.75" customHeight="1">
      <c r="A19" s="48"/>
      <c r="B19" s="149" t="s">
        <v>251</v>
      </c>
      <c r="C19" s="143">
        <v>21186</v>
      </c>
      <c r="D19" s="144">
        <v>11381</v>
      </c>
      <c r="E19" s="144">
        <v>4685</v>
      </c>
      <c r="F19" s="144">
        <v>293</v>
      </c>
      <c r="G19" s="144">
        <v>734</v>
      </c>
      <c r="H19" s="144">
        <v>3876</v>
      </c>
      <c r="I19" s="144">
        <v>217</v>
      </c>
      <c r="J19" s="170">
        <v>72.6</v>
      </c>
      <c r="K19" s="8"/>
    </row>
    <row r="20" spans="1:11" ht="15.75" customHeight="1">
      <c r="A20" s="48"/>
      <c r="B20" s="149" t="s">
        <v>252</v>
      </c>
      <c r="C20" s="143">
        <v>27606</v>
      </c>
      <c r="D20" s="144">
        <v>15603</v>
      </c>
      <c r="E20" s="144">
        <v>4675</v>
      </c>
      <c r="F20" s="144">
        <v>315</v>
      </c>
      <c r="G20" s="144">
        <v>833</v>
      </c>
      <c r="H20" s="144">
        <v>5167</v>
      </c>
      <c r="I20" s="144">
        <v>1013</v>
      </c>
      <c r="J20" s="170">
        <v>98.4</v>
      </c>
      <c r="K20" s="8"/>
    </row>
    <row r="21" spans="1:11" ht="15.75" customHeight="1">
      <c r="A21" s="48"/>
      <c r="B21" s="149" t="s">
        <v>253</v>
      </c>
      <c r="C21" s="143">
        <v>22639</v>
      </c>
      <c r="D21" s="144">
        <v>14998</v>
      </c>
      <c r="E21" s="144">
        <v>3252</v>
      </c>
      <c r="F21" s="144">
        <v>229</v>
      </c>
      <c r="G21" s="144">
        <v>327</v>
      </c>
      <c r="H21" s="144">
        <v>3747</v>
      </c>
      <c r="I21" s="144">
        <v>86</v>
      </c>
      <c r="J21" s="170">
        <v>70</v>
      </c>
      <c r="K21" s="8"/>
    </row>
    <row r="22" spans="1:11" ht="15.75" customHeight="1">
      <c r="A22" s="48" t="s">
        <v>190</v>
      </c>
      <c r="B22" s="149" t="s">
        <v>191</v>
      </c>
      <c r="C22" s="143">
        <v>14317</v>
      </c>
      <c r="D22" s="144">
        <v>8835</v>
      </c>
      <c r="E22" s="144">
        <v>2184</v>
      </c>
      <c r="F22" s="144">
        <v>159</v>
      </c>
      <c r="G22" s="144">
        <v>255</v>
      </c>
      <c r="H22" s="144">
        <v>2806</v>
      </c>
      <c r="I22" s="144">
        <v>78</v>
      </c>
      <c r="J22" s="170">
        <v>62.3</v>
      </c>
      <c r="K22" s="8"/>
    </row>
    <row r="23" spans="1:11" ht="15.75" customHeight="1">
      <c r="A23" s="149"/>
      <c r="B23" s="149" t="s">
        <v>254</v>
      </c>
      <c r="C23" s="143">
        <v>16384</v>
      </c>
      <c r="D23" s="144">
        <v>8667</v>
      </c>
      <c r="E23" s="144">
        <v>2150</v>
      </c>
      <c r="F23" s="144">
        <v>187</v>
      </c>
      <c r="G23" s="144">
        <v>670</v>
      </c>
      <c r="H23" s="144">
        <v>4226</v>
      </c>
      <c r="I23" s="144">
        <v>484</v>
      </c>
      <c r="J23" s="170">
        <v>109.4</v>
      </c>
      <c r="K23" s="8"/>
    </row>
    <row r="24" spans="1:11" ht="15.75" customHeight="1">
      <c r="A24" s="9"/>
      <c r="B24" s="149" t="s">
        <v>255</v>
      </c>
      <c r="C24" s="143">
        <v>20198</v>
      </c>
      <c r="D24" s="144">
        <v>9995</v>
      </c>
      <c r="E24" s="144">
        <v>4020</v>
      </c>
      <c r="F24" s="144">
        <v>270</v>
      </c>
      <c r="G24" s="144">
        <v>640</v>
      </c>
      <c r="H24" s="144">
        <v>4580</v>
      </c>
      <c r="I24" s="144">
        <v>693</v>
      </c>
      <c r="J24" s="170">
        <v>55.6</v>
      </c>
      <c r="K24" s="8"/>
    </row>
    <row r="25" spans="1:11" ht="6" customHeight="1" thickBot="1">
      <c r="A25" s="17"/>
      <c r="B25" s="17"/>
      <c r="C25" s="23"/>
      <c r="D25" s="17"/>
      <c r="E25" s="44"/>
      <c r="F25" s="44"/>
      <c r="G25" s="44"/>
      <c r="H25" s="44"/>
      <c r="I25" s="44"/>
      <c r="J25" s="44"/>
      <c r="K25" s="8"/>
    </row>
    <row r="26" spans="1:11" ht="18" customHeight="1">
      <c r="A26" s="173" t="s">
        <v>266</v>
      </c>
      <c r="B26" s="9"/>
      <c r="C26" s="9"/>
      <c r="D26" s="9"/>
      <c r="E26" s="5"/>
      <c r="F26" s="30" t="s">
        <v>267</v>
      </c>
      <c r="G26" s="5"/>
      <c r="H26" s="5"/>
      <c r="I26" s="5"/>
      <c r="J26" s="5"/>
      <c r="K26" s="5"/>
    </row>
    <row r="27" spans="1:11" s="177" customFormat="1" ht="15" customHeight="1">
      <c r="A27" s="18" t="s">
        <v>268</v>
      </c>
      <c r="B27" s="174"/>
      <c r="C27" s="175"/>
      <c r="D27" s="174"/>
      <c r="E27" s="174"/>
      <c r="F27" s="176"/>
      <c r="G27" s="174"/>
      <c r="H27" s="174"/>
      <c r="I27" s="174"/>
      <c r="J27" s="174"/>
      <c r="K27" s="174"/>
    </row>
    <row r="28" ht="15" customHeight="1">
      <c r="A28" s="178" t="s">
        <v>269</v>
      </c>
    </row>
  </sheetData>
  <sheetProtection/>
  <mergeCells count="11">
    <mergeCell ref="F4:I4"/>
    <mergeCell ref="J4:J5"/>
    <mergeCell ref="A7:B7"/>
    <mergeCell ref="A8:B8"/>
    <mergeCell ref="A9:B9"/>
    <mergeCell ref="A10:B10"/>
    <mergeCell ref="A11:B11"/>
    <mergeCell ref="A2:E2"/>
    <mergeCell ref="A4:B5"/>
    <mergeCell ref="C4:C5"/>
    <mergeCell ref="D4: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浜松市役所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行政情報課</dc:creator>
  <cp:keywords/>
  <dc:description/>
  <cp:lastModifiedBy>Windows ユーザー</cp:lastModifiedBy>
  <cp:lastPrinted>2022-03-16T07:00:13Z</cp:lastPrinted>
  <dcterms:created xsi:type="dcterms:W3CDTF">2001-02-09T06:42:36Z</dcterms:created>
  <dcterms:modified xsi:type="dcterms:W3CDTF">2022-03-16T07:00:45Z</dcterms:modified>
  <cp:category/>
  <cp:version/>
  <cp:contentType/>
  <cp:contentStatus/>
</cp:coreProperties>
</file>