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yJnUcxmuIAZL1ou7VgRenes4Zn/lMdQRXIdCetm5DITMLfTPfqKCbG2r/ObS2tfRG+g4tcxxOE6KGez/DPQbDA==" workbookSaltValue="crZ+QI5qJym1F8nyqvdfNg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A51" i="4" l="1"/>
  <c r="MA30" i="4"/>
  <c r="MI76" i="4"/>
  <c r="IT76" i="4"/>
  <c r="CS51" i="4"/>
  <c r="HJ30" i="4"/>
  <c r="BZ76" i="4"/>
  <c r="HJ51" i="4"/>
  <c r="CS30" i="4"/>
  <c r="C11" i="5"/>
  <c r="D11" i="5"/>
  <c r="E11" i="5"/>
  <c r="B11" i="5"/>
  <c r="BK76" i="4" l="1"/>
  <c r="LH51" i="4"/>
  <c r="LT76" i="4"/>
  <c r="GQ51" i="4"/>
  <c r="LH30" i="4"/>
  <c r="IE76" i="4"/>
  <c r="BZ51" i="4"/>
  <c r="GQ30" i="4"/>
  <c r="BZ30" i="4"/>
  <c r="FX30" i="4"/>
  <c r="AV76" i="4"/>
  <c r="KO51" i="4"/>
  <c r="FX51" i="4"/>
  <c r="BG51" i="4"/>
  <c r="LE76" i="4"/>
  <c r="KO30" i="4"/>
  <c r="HP76" i="4"/>
  <c r="BG30" i="4"/>
  <c r="FE51" i="4"/>
  <c r="FE30" i="4"/>
  <c r="HA76" i="4"/>
  <c r="AN51" i="4"/>
  <c r="AN30" i="4"/>
  <c r="AG76" i="4"/>
  <c r="JV51" i="4"/>
  <c r="KP76" i="4"/>
  <c r="JV30" i="4"/>
  <c r="EL51" i="4"/>
  <c r="KA76" i="4"/>
  <c r="JC30" i="4"/>
  <c r="GL76" i="4"/>
  <c r="U51" i="4"/>
  <c r="EL30" i="4"/>
  <c r="U30" i="4"/>
  <c r="R76" i="4"/>
  <c r="JC51" i="4"/>
</calcChain>
</file>

<file path=xl/sharedStrings.xml><?xml version="1.0" encoding="utf-8"?>
<sst xmlns="http://schemas.openxmlformats.org/spreadsheetml/2006/main" count="278" uniqueCount="130">
  <si>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</si>
  <si>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</si>
  <si>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</si>
  <si>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</si>
  <si>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</si>
  <si>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</si>
  <si>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</si>
  <si>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</si>
  <si>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</si>
  <si>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</si>
  <si>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</si>
  <si>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</si>
  <si>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</si>
  <si>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</si>
  <si>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</si>
  <si>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</si>
  <si>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</si>
  <si>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</si>
  <si>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</si>
  <si>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</si>
  <si>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</si>
  <si>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</si>
  <si>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平成30年度全国平均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</si>
  <si>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</si>
  <si>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</si>
  <si>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</si>
  <si>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</si>
  <si>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</si>
  <si>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</si>
  <si>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</si>
  <si>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</si>
  <si>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</si>
  <si>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</si>
  <si>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</si>
  <si>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</si>
  <si>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</si>
  <si>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</si>
  <si>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</si>
  <si>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</si>
  <si>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</si>
  <si>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</si>
  <si>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</si>
  <si>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</si>
  <si>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</si>
  <si>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</si>
  <si>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</si>
  <si>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</si>
  <si>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</si>
  <si>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</si>
  <si>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</si>
  <si>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</si>
  <si>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</si>
  <si>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</si>
  <si>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</si>
  <si>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</si>
  <si>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</si>
  <si>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</si>
  <si>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</si>
  <si>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</si>
  <si>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</si>
  <si>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</si>
  <si>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</si>
  <si>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</si>
  <si>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</si>
  <si>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</si>
  <si>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</si>
  <si>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</si>
  <si>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</si>
  <si>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</si>
  <si>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</si>
  <si>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</si>
  <si>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</si>
  <si>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</si>
  <si>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</si>
  <si>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</si>
  <si>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</si>
  <si>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</si>
  <si>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</si>
  <si>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</si>
  <si>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</si>
  <si>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</si>
  <si>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</si>
  <si>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</si>
  <si>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</si>
  <si>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</si>
  <si>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</si>
  <si>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</si>
  <si>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</si>
  <si>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</si>
  <si>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</si>
  <si>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</si>
  <si>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</si>
  <si>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</si>
  <si>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</si>
  <si>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</si>
  <si>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</si>
  <si>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</si>
  <si>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</si>
  <si>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</si>
  <si>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当該値(N-1)</t>
    <phoneticPr fontId="5"/>
  </si>
  <si>
    <t>当該値(N-4)</t>
    <phoneticPr fontId="5"/>
  </si>
  <si>
    <t>当該値(N)</t>
    <phoneticPr fontId="5"/>
  </si>
  <si>
    <t>当該値(N-2)</t>
    <phoneticPr fontId="5"/>
  </si>
  <si>
    <t>当該値(N-3)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</si>
  <si>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</si>
  <si>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</si>
  <si>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</si>
  <si>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</si>
  <si>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静岡県　浜松市</t>
  </si>
  <si>
    <t>新川北駐車場</t>
  </si>
  <si>
    <t>法非適用</t>
  </si>
  <si>
    <t>駐車場整備事業</t>
  </si>
  <si>
    <t>-</t>
  </si>
  <si>
    <t>Ａ３Ｂ２</t>
  </si>
  <si>
    <t>非設置</t>
  </si>
  <si>
    <t>該当数値なし</t>
  </si>
  <si>
    <t>届出駐車場</t>
  </si>
  <si>
    <t>広場式</t>
  </si>
  <si>
    <t>公共施設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</si>
  <si>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</si>
  <si>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</si>
  <si>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</si>
  <si>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</si>
  <si>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</si>
  <si>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</si>
  <si>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</si>
  <si>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本駐車場は収容台数40台の小規模な無人の平面駐車場である。そのため、事業規模が小さく、小額の修繕工事であっても指標への影響が大きいため、各経営指標において、年度間で大きな増減が生じているものの、一貫して他会計補助金を要しておらず独立採算制を保っており、概ね順調に運営されているものと考える</t>
    <phoneticPr fontId="5"/>
  </si>
  <si>
    <t>　本駐車場は、河川上に位置する平面駐車場であるため⑦敷地の地価はない。また、企業債もない。</t>
    <rPh sb="9" eb="10">
      <t>ジョウ</t>
    </rPh>
    <rPh sb="11" eb="13">
      <t>イチ</t>
    </rPh>
    <phoneticPr fontId="5"/>
  </si>
  <si>
    <t>本駐車場は平面の無人駐車場であるため、現状は経営上は良好な状況であるが、近隣の駐車場の需給バランスを調査し、公の駐車場としての必要性・あり方について検討を進める。</t>
    <rPh sb="0" eb="1">
      <t>ホン</t>
    </rPh>
    <rPh sb="1" eb="4">
      <t>チュウシャジョウ</t>
    </rPh>
    <rPh sb="19" eb="21">
      <t>ゲンジョウ</t>
    </rPh>
    <rPh sb="43" eb="45">
      <t>ジュキュウ</t>
    </rPh>
    <rPh sb="50" eb="52">
      <t>チョウサ</t>
    </rPh>
    <rPh sb="54" eb="55">
      <t>オオヤケ</t>
    </rPh>
    <rPh sb="56" eb="59">
      <t>チュウシャジョウ</t>
    </rPh>
    <rPh sb="63" eb="66">
      <t>ヒツヨウセイ</t>
    </rPh>
    <phoneticPr fontId="5"/>
  </si>
  <si>
    <t>　　当駐車場は無人の平面駐車場であるため、周辺の民間コインパーキングの状況に影響を受けるが、⑪稼働率は順調に推移している。</t>
    <rPh sb="2" eb="3">
      <t>トウ</t>
    </rPh>
    <rPh sb="3" eb="6">
      <t>チュウシャジョウ</t>
    </rPh>
    <rPh sb="7" eb="9">
      <t>ムジン</t>
    </rPh>
    <rPh sb="10" eb="12">
      <t>ヘイメン</t>
    </rPh>
    <rPh sb="12" eb="15">
      <t>チュウシャジョウ</t>
    </rPh>
    <rPh sb="21" eb="23">
      <t>シュウヘン</t>
    </rPh>
    <rPh sb="24" eb="26">
      <t>ミンカン</t>
    </rPh>
    <rPh sb="35" eb="37">
      <t>ジョウキョウ</t>
    </rPh>
    <rPh sb="38" eb="40">
      <t>エイキョウ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</si>
</sst>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426.9</c:v>
                </c:pt>
                <c:pt idx="1">
                  <c:v>290.7</c:v>
                </c:pt>
                <c:pt idx="2">
                  <c:v>241.2</c:v>
                </c:pt>
                <c:pt idx="3">
                  <c:v>293.2</c:v>
                </c:pt>
                <c:pt idx="4">
                  <c:v>396.9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A9-4290-9A13-477732889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532736"/>
        <c:axId val="72626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277.8</c:v>
                </c:pt>
                <c:pt idx="1">
                  <c:v>443.6</c:v>
                </c:pt>
                <c:pt idx="2">
                  <c:v>355.6</c:v>
                </c:pt>
                <c:pt idx="3">
                  <c:v>358.6</c:v>
                </c:pt>
                <c:pt idx="4">
                  <c:v>298.39999999999998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2A9-4290-9A13-477732889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532736"/>
        <c:axId val="72626944"/>
      </c:lineChart>
      <c:dateAx>
        <c:axId val="72532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626944"/>
        <c:crosses val="autoZero"/>
        <c:auto val="1"/>
        <c:lblOffset val="100"/>
        <c:baseTimeUnit val="years"/>
      </c:dateAx>
      <c:valAx>
        <c:axId val="72626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25327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CBD-4E78-8E47-E5E8D8677F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276864"/>
        <c:axId val="99121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45.6</c:v>
                </c:pt>
                <c:pt idx="1">
                  <c:v>85.4</c:v>
                </c:pt>
                <c:pt idx="2">
                  <c:v>69.900000000000006</c:v>
                </c:pt>
                <c:pt idx="3">
                  <c:v>59.6</c:v>
                </c:pt>
                <c:pt idx="4">
                  <c:v>51.8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CBD-4E78-8E47-E5E8D8677F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276864"/>
        <c:axId val="99121024"/>
      </c:lineChart>
      <c:dateAx>
        <c:axId val="74276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121024"/>
        <c:crosses val="autoZero"/>
        <c:auto val="1"/>
        <c:lblOffset val="100"/>
        <c:baseTimeUnit val="years"/>
      </c:dateAx>
      <c:valAx>
        <c:axId val="99121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42768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8D9-4CB1-A458-2B4C8999E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587008"/>
        <c:axId val="184589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8D9-4CB1-A458-2B4C8999E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587008"/>
        <c:axId val="184589312"/>
      </c:lineChart>
      <c:dateAx>
        <c:axId val="184587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4589312"/>
        <c:crosses val="autoZero"/>
        <c:auto val="1"/>
        <c:lblOffset val="100"/>
        <c:baseTimeUnit val="years"/>
      </c:dateAx>
      <c:valAx>
        <c:axId val="184589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845870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153-4DA4-BC55-543F832186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263808"/>
        <c:axId val="54264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153-4DA4-BC55-543F832186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263808"/>
        <c:axId val="54264960"/>
      </c:lineChart>
      <c:dateAx>
        <c:axId val="54263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4264960"/>
        <c:crosses val="autoZero"/>
        <c:auto val="1"/>
        <c:lblOffset val="100"/>
        <c:baseTimeUnit val="years"/>
      </c:dateAx>
      <c:valAx>
        <c:axId val="54264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42638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A53-4B97-87EB-E367AAA6C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303360"/>
        <c:axId val="72495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2.1</c:v>
                </c:pt>
                <c:pt idx="1">
                  <c:v>2.2999999999999998</c:v>
                </c:pt>
                <c:pt idx="2">
                  <c:v>2.7</c:v>
                </c:pt>
                <c:pt idx="3">
                  <c:v>2.2999999999999998</c:v>
                </c:pt>
                <c:pt idx="4">
                  <c:v>9.6999999999999993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A53-4B97-87EB-E367AAA6C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303360"/>
        <c:axId val="72495872"/>
      </c:lineChart>
      <c:dateAx>
        <c:axId val="54303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495872"/>
        <c:crosses val="autoZero"/>
        <c:auto val="1"/>
        <c:lblOffset val="100"/>
        <c:baseTimeUnit val="years"/>
      </c:dateAx>
      <c:valAx>
        <c:axId val="72495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43033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B1A-435E-96CA-69FB548B55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365376"/>
        <c:axId val="95367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48</c:v>
                </c:pt>
                <c:pt idx="1">
                  <c:v>48</c:v>
                </c:pt>
                <c:pt idx="2">
                  <c:v>54</c:v>
                </c:pt>
                <c:pt idx="3">
                  <c:v>33</c:v>
                </c:pt>
                <c:pt idx="4">
                  <c:v>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B1A-435E-96CA-69FB548B55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65376"/>
        <c:axId val="95367552"/>
      </c:lineChart>
      <c:dateAx>
        <c:axId val="95365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367552"/>
        <c:crosses val="autoZero"/>
        <c:auto val="1"/>
        <c:lblOffset val="100"/>
        <c:baseTimeUnit val="years"/>
      </c:dateAx>
      <c:valAx>
        <c:axId val="95367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53653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150</c:v>
                </c:pt>
                <c:pt idx="1">
                  <c:v>157.5</c:v>
                </c:pt>
                <c:pt idx="2">
                  <c:v>227.5</c:v>
                </c:pt>
                <c:pt idx="3">
                  <c:v>250</c:v>
                </c:pt>
                <c:pt idx="4">
                  <c:v>237.5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58-4BA2-9E2F-4BF420ADE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385472"/>
        <c:axId val="95428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149.5</c:v>
                </c:pt>
                <c:pt idx="1">
                  <c:v>154.1</c:v>
                </c:pt>
                <c:pt idx="2">
                  <c:v>151.6</c:v>
                </c:pt>
                <c:pt idx="3">
                  <c:v>151.19999999999999</c:v>
                </c:pt>
                <c:pt idx="4">
                  <c:v>153.80000000000001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D58-4BA2-9E2F-4BF420ADE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85472"/>
        <c:axId val="95428608"/>
      </c:lineChart>
      <c:dateAx>
        <c:axId val="95385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428608"/>
        <c:crosses val="autoZero"/>
        <c:auto val="1"/>
        <c:lblOffset val="100"/>
        <c:baseTimeUnit val="years"/>
      </c:dateAx>
      <c:valAx>
        <c:axId val="95428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53854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76.599999999999994</c:v>
                </c:pt>
                <c:pt idx="1">
                  <c:v>65.599999999999994</c:v>
                </c:pt>
                <c:pt idx="2">
                  <c:v>58.5</c:v>
                </c:pt>
                <c:pt idx="3">
                  <c:v>193.2</c:v>
                </c:pt>
                <c:pt idx="4">
                  <c:v>296.89999999999998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770-43F9-B8F5-B233D1AD6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454720"/>
        <c:axId val="954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32.299999999999997</c:v>
                </c:pt>
                <c:pt idx="1">
                  <c:v>33.4</c:v>
                </c:pt>
                <c:pt idx="2">
                  <c:v>32.299999999999997</c:v>
                </c:pt>
                <c:pt idx="3">
                  <c:v>22.3</c:v>
                </c:pt>
                <c:pt idx="4">
                  <c:v>27.1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770-43F9-B8F5-B233D1AD6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454720"/>
        <c:axId val="95456640"/>
      </c:lineChart>
      <c:dateAx>
        <c:axId val="95454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456640"/>
        <c:crosses val="autoZero"/>
        <c:auto val="1"/>
        <c:lblOffset val="100"/>
        <c:baseTimeUnit val="years"/>
      </c:dateAx>
      <c:valAx>
        <c:axId val="954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54547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8890</c:v>
                </c:pt>
                <c:pt idx="1">
                  <c:v>7671</c:v>
                </c:pt>
                <c:pt idx="2">
                  <c:v>9072</c:v>
                </c:pt>
                <c:pt idx="3">
                  <c:v>11946</c:v>
                </c:pt>
                <c:pt idx="4">
                  <c:v>14563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A97-460E-83FA-2C18CAB38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949952"/>
        <c:axId val="95951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7497</c:v>
                </c:pt>
                <c:pt idx="1">
                  <c:v>9663</c:v>
                </c:pt>
                <c:pt idx="2">
                  <c:v>9019</c:v>
                </c:pt>
                <c:pt idx="3">
                  <c:v>8406</c:v>
                </c:pt>
                <c:pt idx="4">
                  <c:v>9239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A97-460E-83FA-2C18CAB38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949952"/>
        <c:axId val="95951872"/>
      </c:lineChart>
      <c:dateAx>
        <c:axId val="95949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951872"/>
        <c:crosses val="autoZero"/>
        <c:auto val="1"/>
        <c:lblOffset val="100"/>
        <c:baseTimeUnit val="years"/>
      </c:dateAx>
      <c:valAx>
        <c:axId val="95951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59499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【16,102】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【199.3】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B55" zoomScaleNormal="100" zoomScaleSheetLayoutView="70" workbookViewId="0">
      <selection activeCell="ND66" sqref="ND66:NR82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静岡県浜松市　新川北駐車場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Ａ３Ｂ２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公共施設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1385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116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54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40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200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利用料金制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126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>
        <f>データ!$B$11</f>
        <v>41640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>
        <f>データ!$C$11</f>
        <v>42005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>
        <f>データ!$D$11</f>
        <v>42370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>
        <f>データ!$E$11</f>
        <v>42736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>
        <f>データ!$F$11</f>
        <v>43101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>
        <f>データ!$B$11</f>
        <v>41640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>
        <f>データ!$C$11</f>
        <v>42005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>
        <f>データ!$D$11</f>
        <v>42370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>
        <f>データ!$E$11</f>
        <v>42736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>
        <f>データ!$F$11</f>
        <v>43101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>
        <f>データ!$B$11</f>
        <v>41640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>
        <f>データ!$C$11</f>
        <v>42005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>
        <f>データ!$D$11</f>
        <v>42370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>
        <f>データ!$E$11</f>
        <v>42736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>
        <f>データ!$F$11</f>
        <v>43101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426.9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290.7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241.2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293.2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396.9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150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157.5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227.5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250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237.5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277.8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443.6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355.6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358.6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298.39999999999998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2.1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2.2999999999999998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2.7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2.2999999999999998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9.6999999999999993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149.5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154.1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151.6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151.19999999999999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153.80000000000001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127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129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>
        <f>データ!$B$11</f>
        <v>41640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>
        <f>データ!$C$11</f>
        <v>42005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>
        <f>データ!$D$11</f>
        <v>42370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>
        <f>データ!$E$11</f>
        <v>42736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>
        <f>データ!$F$11</f>
        <v>43101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>
        <f>データ!$B$11</f>
        <v>41640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>
        <f>データ!$C$11</f>
        <v>42005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>
        <f>データ!$D$11</f>
        <v>42370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>
        <f>データ!$E$11</f>
        <v>42736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>
        <f>データ!$F$11</f>
        <v>43101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>
        <f>データ!$B$11</f>
        <v>41640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>
        <f>データ!$C$11</f>
        <v>42005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>
        <f>データ!$D$11</f>
        <v>42370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>
        <f>データ!$E$11</f>
        <v>42736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>
        <f>データ!$F$11</f>
        <v>43101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データ!AU7</f>
        <v>0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データ!AV7</f>
        <v>0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76.599999999999994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65.599999999999994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58.5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193.2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296.89999999999998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8890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7671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9072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11946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14563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48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48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54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33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14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32.299999999999997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33.4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32.299999999999997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22.3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27.1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7497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9663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9019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8406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9239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128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0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>
        <f>データ!$B$11</f>
        <v>41640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>
        <f>データ!$C$11</f>
        <v>42005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>
        <f>データ!$D$11</f>
        <v>42370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>
        <f>データ!$E$11</f>
        <v>42736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>
        <f>データ!$F$11</f>
        <v>43101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3000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>
        <f>データ!$B$11</f>
        <v>41640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>
        <f>データ!$C$11</f>
        <v>42005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>
        <f>データ!$D$11</f>
        <v>42370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>
        <f>データ!$E$11</f>
        <v>42736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>
        <f>データ!$F$11</f>
        <v>43101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>
        <f>データ!$B$11</f>
        <v>41640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>
        <f>データ!$C$11</f>
        <v>42005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>
        <f>データ!$D$11</f>
        <v>42370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>
        <f>データ!$E$11</f>
        <v>42736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>
        <f>データ!$F$11</f>
        <v>43101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45.6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85.4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69.900000000000006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59.6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51.8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【297.1】</v>
      </c>
      <c r="C88" s="46" t="str">
        <f>データ!AT6</f>
        <v>【5.3】</v>
      </c>
      <c r="D88" s="46" t="str">
        <f>データ!BE6</f>
        <v>【30】</v>
      </c>
      <c r="E88" s="46" t="str">
        <f>データ!DU6</f>
        <v>【199.3】</v>
      </c>
      <c r="F88" s="46" t="str">
        <f>データ!BP6</f>
        <v>【26.3】</v>
      </c>
      <c r="G88" s="46" t="str">
        <f>データ!CA6</f>
        <v>【16,102】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【103.6】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cz8fPYwuCfZIdhXVRyBqi5Yoez6+80LbKCubLuumX3+74tzu0cQstuYlf0HADjzh3JLGgagFqnM6iyS5kXw8+g==" saltValue="LVJejZ1E5VTr50bDxZSH4g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61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68</v>
      </c>
      <c r="CN4" s="149" t="s">
        <v>69</v>
      </c>
      <c r="CO4" s="140" t="s">
        <v>70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73</v>
      </c>
      <c r="B5" s="58"/>
      <c r="C5" s="58"/>
      <c r="D5" s="58"/>
      <c r="E5" s="58"/>
      <c r="F5" s="58"/>
      <c r="G5" s="58"/>
      <c r="H5" s="59" t="s">
        <v>74</v>
      </c>
      <c r="I5" s="59" t="s">
        <v>75</v>
      </c>
      <c r="J5" s="59" t="s">
        <v>76</v>
      </c>
      <c r="K5" s="59" t="s">
        <v>77</v>
      </c>
      <c r="L5" s="59" t="s">
        <v>78</v>
      </c>
      <c r="M5" s="59" t="s">
        <v>4</v>
      </c>
      <c r="N5" s="59" t="s">
        <v>5</v>
      </c>
      <c r="O5" s="59" t="s">
        <v>79</v>
      </c>
      <c r="P5" s="59" t="s">
        <v>13</v>
      </c>
      <c r="Q5" s="59" t="s">
        <v>80</v>
      </c>
      <c r="R5" s="59" t="s">
        <v>81</v>
      </c>
      <c r="S5" s="59" t="s">
        <v>82</v>
      </c>
      <c r="T5" s="59" t="s">
        <v>83</v>
      </c>
      <c r="U5" s="59" t="s">
        <v>84</v>
      </c>
      <c r="V5" s="59" t="s">
        <v>85</v>
      </c>
      <c r="W5" s="59" t="s">
        <v>86</v>
      </c>
      <c r="X5" s="59" t="s">
        <v>87</v>
      </c>
      <c r="Y5" s="59" t="s">
        <v>88</v>
      </c>
      <c r="Z5" s="59" t="s">
        <v>89</v>
      </c>
      <c r="AA5" s="59" t="s">
        <v>90</v>
      </c>
      <c r="AB5" s="59" t="s">
        <v>91</v>
      </c>
      <c r="AC5" s="59" t="s">
        <v>92</v>
      </c>
      <c r="AD5" s="59" t="s">
        <v>93</v>
      </c>
      <c r="AE5" s="59" t="s">
        <v>94</v>
      </c>
      <c r="AF5" s="59" t="s">
        <v>95</v>
      </c>
      <c r="AG5" s="59" t="s">
        <v>96</v>
      </c>
      <c r="AH5" s="59" t="s">
        <v>97</v>
      </c>
      <c r="AI5" s="59" t="s">
        <v>98</v>
      </c>
      <c r="AJ5" s="59" t="s">
        <v>88</v>
      </c>
      <c r="AK5" s="59" t="s">
        <v>89</v>
      </c>
      <c r="AL5" s="59" t="s">
        <v>90</v>
      </c>
      <c r="AM5" s="59" t="s">
        <v>99</v>
      </c>
      <c r="AN5" s="59" t="s">
        <v>92</v>
      </c>
      <c r="AO5" s="59" t="s">
        <v>93</v>
      </c>
      <c r="AP5" s="59" t="s">
        <v>94</v>
      </c>
      <c r="AQ5" s="59" t="s">
        <v>95</v>
      </c>
      <c r="AR5" s="59" t="s">
        <v>96</v>
      </c>
      <c r="AS5" s="59" t="s">
        <v>97</v>
      </c>
      <c r="AT5" s="59" t="s">
        <v>98</v>
      </c>
      <c r="AU5" s="59" t="s">
        <v>100</v>
      </c>
      <c r="AV5" s="59" t="s">
        <v>89</v>
      </c>
      <c r="AW5" s="59" t="s">
        <v>90</v>
      </c>
      <c r="AX5" s="59" t="s">
        <v>99</v>
      </c>
      <c r="AY5" s="59" t="s">
        <v>101</v>
      </c>
      <c r="AZ5" s="59" t="s">
        <v>93</v>
      </c>
      <c r="BA5" s="59" t="s">
        <v>94</v>
      </c>
      <c r="BB5" s="59" t="s">
        <v>95</v>
      </c>
      <c r="BC5" s="59" t="s">
        <v>96</v>
      </c>
      <c r="BD5" s="59" t="s">
        <v>97</v>
      </c>
      <c r="BE5" s="59" t="s">
        <v>98</v>
      </c>
      <c r="BF5" s="59" t="s">
        <v>88</v>
      </c>
      <c r="BG5" s="59" t="s">
        <v>89</v>
      </c>
      <c r="BH5" s="59" t="s">
        <v>102</v>
      </c>
      <c r="BI5" s="59" t="s">
        <v>91</v>
      </c>
      <c r="BJ5" s="59" t="s">
        <v>92</v>
      </c>
      <c r="BK5" s="59" t="s">
        <v>93</v>
      </c>
      <c r="BL5" s="59" t="s">
        <v>94</v>
      </c>
      <c r="BM5" s="59" t="s">
        <v>95</v>
      </c>
      <c r="BN5" s="59" t="s">
        <v>96</v>
      </c>
      <c r="BO5" s="59" t="s">
        <v>97</v>
      </c>
      <c r="BP5" s="59" t="s">
        <v>98</v>
      </c>
      <c r="BQ5" s="59" t="s">
        <v>88</v>
      </c>
      <c r="BR5" s="59" t="s">
        <v>103</v>
      </c>
      <c r="BS5" s="59" t="s">
        <v>90</v>
      </c>
      <c r="BT5" s="59" t="s">
        <v>99</v>
      </c>
      <c r="BU5" s="59" t="s">
        <v>101</v>
      </c>
      <c r="BV5" s="59" t="s">
        <v>93</v>
      </c>
      <c r="BW5" s="59" t="s">
        <v>94</v>
      </c>
      <c r="BX5" s="59" t="s">
        <v>95</v>
      </c>
      <c r="BY5" s="59" t="s">
        <v>96</v>
      </c>
      <c r="BZ5" s="59" t="s">
        <v>97</v>
      </c>
      <c r="CA5" s="59" t="s">
        <v>98</v>
      </c>
      <c r="CB5" s="59" t="s">
        <v>100</v>
      </c>
      <c r="CC5" s="59" t="s">
        <v>103</v>
      </c>
      <c r="CD5" s="59" t="s">
        <v>102</v>
      </c>
      <c r="CE5" s="59" t="s">
        <v>99</v>
      </c>
      <c r="CF5" s="59" t="s">
        <v>101</v>
      </c>
      <c r="CG5" s="59" t="s">
        <v>93</v>
      </c>
      <c r="CH5" s="59" t="s">
        <v>94</v>
      </c>
      <c r="CI5" s="59" t="s">
        <v>95</v>
      </c>
      <c r="CJ5" s="59" t="s">
        <v>96</v>
      </c>
      <c r="CK5" s="59" t="s">
        <v>97</v>
      </c>
      <c r="CL5" s="59" t="s">
        <v>98</v>
      </c>
      <c r="CM5" s="150"/>
      <c r="CN5" s="150"/>
      <c r="CO5" s="59" t="s">
        <v>88</v>
      </c>
      <c r="CP5" s="59" t="s">
        <v>103</v>
      </c>
      <c r="CQ5" s="59" t="s">
        <v>102</v>
      </c>
      <c r="CR5" s="59" t="s">
        <v>99</v>
      </c>
      <c r="CS5" s="59" t="s">
        <v>101</v>
      </c>
      <c r="CT5" s="59" t="s">
        <v>93</v>
      </c>
      <c r="CU5" s="59" t="s">
        <v>94</v>
      </c>
      <c r="CV5" s="59" t="s">
        <v>95</v>
      </c>
      <c r="CW5" s="59" t="s">
        <v>96</v>
      </c>
      <c r="CX5" s="59" t="s">
        <v>97</v>
      </c>
      <c r="CY5" s="59" t="s">
        <v>98</v>
      </c>
      <c r="CZ5" s="59" t="s">
        <v>88</v>
      </c>
      <c r="DA5" s="59" t="s">
        <v>103</v>
      </c>
      <c r="DB5" s="59" t="s">
        <v>102</v>
      </c>
      <c r="DC5" s="59" t="s">
        <v>99</v>
      </c>
      <c r="DD5" s="59" t="s">
        <v>92</v>
      </c>
      <c r="DE5" s="59" t="s">
        <v>93</v>
      </c>
      <c r="DF5" s="59" t="s">
        <v>94</v>
      </c>
      <c r="DG5" s="59" t="s">
        <v>95</v>
      </c>
      <c r="DH5" s="59" t="s">
        <v>96</v>
      </c>
      <c r="DI5" s="59" t="s">
        <v>97</v>
      </c>
      <c r="DJ5" s="59" t="s">
        <v>35</v>
      </c>
      <c r="DK5" s="59" t="s">
        <v>100</v>
      </c>
      <c r="DL5" s="59" t="s">
        <v>89</v>
      </c>
      <c r="DM5" s="59" t="s">
        <v>90</v>
      </c>
      <c r="DN5" s="59" t="s">
        <v>91</v>
      </c>
      <c r="DO5" s="59" t="s">
        <v>92</v>
      </c>
      <c r="DP5" s="59" t="s">
        <v>93</v>
      </c>
      <c r="DQ5" s="59" t="s">
        <v>94</v>
      </c>
      <c r="DR5" s="59" t="s">
        <v>95</v>
      </c>
      <c r="DS5" s="59" t="s">
        <v>96</v>
      </c>
      <c r="DT5" s="59" t="s">
        <v>97</v>
      </c>
      <c r="DU5" s="59" t="s">
        <v>98</v>
      </c>
    </row>
    <row r="6" spans="1:125" s="66" customFormat="1" x14ac:dyDescent="0.15">
      <c r="A6" s="49" t="s">
        <v>104</v>
      </c>
      <c r="B6" s="60">
        <f>B8</f>
        <v>2018</v>
      </c>
      <c r="C6" s="60">
        <f t="shared" ref="C6:X6" si="1">C8</f>
        <v>221309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1</v>
      </c>
      <c r="H6" s="60" t="str">
        <f>SUBSTITUTE(H8,"　","")</f>
        <v>静岡県浜松市</v>
      </c>
      <c r="I6" s="60" t="str">
        <f t="shared" si="1"/>
        <v>新川北駐車場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</v>
      </c>
      <c r="Q6" s="62" t="str">
        <f t="shared" si="1"/>
        <v>広場式</v>
      </c>
      <c r="R6" s="63">
        <f t="shared" si="1"/>
        <v>54</v>
      </c>
      <c r="S6" s="62" t="str">
        <f t="shared" si="1"/>
        <v>公共施設</v>
      </c>
      <c r="T6" s="62" t="str">
        <f t="shared" si="1"/>
        <v>無</v>
      </c>
      <c r="U6" s="63">
        <f t="shared" si="1"/>
        <v>1385</v>
      </c>
      <c r="V6" s="63">
        <f t="shared" si="1"/>
        <v>40</v>
      </c>
      <c r="W6" s="63">
        <f t="shared" si="1"/>
        <v>200</v>
      </c>
      <c r="X6" s="62" t="str">
        <f t="shared" si="1"/>
        <v>利用料金制</v>
      </c>
      <c r="Y6" s="64">
        <f>IF(Y8="-",NA(),Y8)</f>
        <v>426.9</v>
      </c>
      <c r="Z6" s="64">
        <f t="shared" ref="Z6:AH6" si="2">IF(Z8="-",NA(),Z8)</f>
        <v>290.7</v>
      </c>
      <c r="AA6" s="64">
        <f t="shared" si="2"/>
        <v>241.2</v>
      </c>
      <c r="AB6" s="64">
        <f t="shared" si="2"/>
        <v>293.2</v>
      </c>
      <c r="AC6" s="64">
        <f t="shared" si="2"/>
        <v>396.9</v>
      </c>
      <c r="AD6" s="64">
        <f t="shared" si="2"/>
        <v>277.8</v>
      </c>
      <c r="AE6" s="64">
        <f t="shared" si="2"/>
        <v>443.6</v>
      </c>
      <c r="AF6" s="64">
        <f t="shared" si="2"/>
        <v>355.6</v>
      </c>
      <c r="AG6" s="64">
        <f t="shared" si="2"/>
        <v>358.6</v>
      </c>
      <c r="AH6" s="64">
        <f t="shared" si="2"/>
        <v>298.39999999999998</v>
      </c>
      <c r="AI6" s="61" t="str">
        <f>IF(AI8="-","",IF(AI8="-","【-】","【"&amp;SUBSTITUTE(TEXT(AI8,"#,##0.0"),"-","△")&amp;"】"))</f>
        <v>【297.1】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2.1</v>
      </c>
      <c r="AP6" s="64">
        <f t="shared" si="3"/>
        <v>2.2999999999999998</v>
      </c>
      <c r="AQ6" s="64">
        <f t="shared" si="3"/>
        <v>2.7</v>
      </c>
      <c r="AR6" s="64">
        <f t="shared" si="3"/>
        <v>2.2999999999999998</v>
      </c>
      <c r="AS6" s="64">
        <f t="shared" si="3"/>
        <v>9.6999999999999993</v>
      </c>
      <c r="AT6" s="61" t="str">
        <f>IF(AT8="-","",IF(AT8="-","【-】","【"&amp;SUBSTITUTE(TEXT(AT8,"#,##0.0"),"-","△")&amp;"】"))</f>
        <v>【5.3】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48</v>
      </c>
      <c r="BA6" s="65">
        <f t="shared" si="4"/>
        <v>48</v>
      </c>
      <c r="BB6" s="65">
        <f t="shared" si="4"/>
        <v>54</v>
      </c>
      <c r="BC6" s="65">
        <f t="shared" si="4"/>
        <v>33</v>
      </c>
      <c r="BD6" s="65">
        <f t="shared" si="4"/>
        <v>14</v>
      </c>
      <c r="BE6" s="63" t="str">
        <f>IF(BE8="-","",IF(BE8="-","【-】","【"&amp;SUBSTITUTE(TEXT(BE8,"#,##0"),"-","△")&amp;"】"))</f>
        <v>【30】</v>
      </c>
      <c r="BF6" s="64">
        <f>IF(BF8="-",NA(),BF8)</f>
        <v>76.599999999999994</v>
      </c>
      <c r="BG6" s="64">
        <f t="shared" ref="BG6:BO6" si="5">IF(BG8="-",NA(),BG8)</f>
        <v>65.599999999999994</v>
      </c>
      <c r="BH6" s="64">
        <f t="shared" si="5"/>
        <v>58.5</v>
      </c>
      <c r="BI6" s="64">
        <f t="shared" si="5"/>
        <v>193.2</v>
      </c>
      <c r="BJ6" s="64">
        <f t="shared" si="5"/>
        <v>296.89999999999998</v>
      </c>
      <c r="BK6" s="64">
        <f t="shared" si="5"/>
        <v>32.299999999999997</v>
      </c>
      <c r="BL6" s="64">
        <f t="shared" si="5"/>
        <v>33.4</v>
      </c>
      <c r="BM6" s="64">
        <f t="shared" si="5"/>
        <v>32.299999999999997</v>
      </c>
      <c r="BN6" s="64">
        <f t="shared" si="5"/>
        <v>22.3</v>
      </c>
      <c r="BO6" s="64">
        <f t="shared" si="5"/>
        <v>27.1</v>
      </c>
      <c r="BP6" s="61" t="str">
        <f>IF(BP8="-","",IF(BP8="-","【-】","【"&amp;SUBSTITUTE(TEXT(BP8,"#,##0.0"),"-","△")&amp;"】"))</f>
        <v>【26.3】</v>
      </c>
      <c r="BQ6" s="65">
        <f>IF(BQ8="-",NA(),BQ8)</f>
        <v>8890</v>
      </c>
      <c r="BR6" s="65">
        <f t="shared" ref="BR6:BZ6" si="6">IF(BR8="-",NA(),BR8)</f>
        <v>7671</v>
      </c>
      <c r="BS6" s="65">
        <f t="shared" si="6"/>
        <v>9072</v>
      </c>
      <c r="BT6" s="65">
        <f t="shared" si="6"/>
        <v>11946</v>
      </c>
      <c r="BU6" s="65">
        <f t="shared" si="6"/>
        <v>14563</v>
      </c>
      <c r="BV6" s="65">
        <f t="shared" si="6"/>
        <v>7497</v>
      </c>
      <c r="BW6" s="65">
        <f t="shared" si="6"/>
        <v>9663</v>
      </c>
      <c r="BX6" s="65">
        <f t="shared" si="6"/>
        <v>9019</v>
      </c>
      <c r="BY6" s="65">
        <f t="shared" si="6"/>
        <v>8406</v>
      </c>
      <c r="BZ6" s="65">
        <f t="shared" si="6"/>
        <v>9239</v>
      </c>
      <c r="CA6" s="63" t="str">
        <f>IF(CA8="-","",IF(CA8="-","【-】","【"&amp;SUBSTITUTE(TEXT(CA8,"#,##0"),"-","△")&amp;"】"))</f>
        <v>【16,102】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105</v>
      </c>
      <c r="CM6" s="63">
        <f t="shared" ref="CM6:CN6" si="7">CM8</f>
        <v>0</v>
      </c>
      <c r="CN6" s="63">
        <f t="shared" si="7"/>
        <v>3000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105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45.6</v>
      </c>
      <c r="DF6" s="64">
        <f t="shared" si="8"/>
        <v>85.4</v>
      </c>
      <c r="DG6" s="64">
        <f t="shared" si="8"/>
        <v>69.900000000000006</v>
      </c>
      <c r="DH6" s="64">
        <f t="shared" si="8"/>
        <v>59.6</v>
      </c>
      <c r="DI6" s="64">
        <f t="shared" si="8"/>
        <v>51.8</v>
      </c>
      <c r="DJ6" s="61" t="str">
        <f>IF(DJ8="-","",IF(DJ8="-","【-】","【"&amp;SUBSTITUTE(TEXT(DJ8,"#,##0.0"),"-","△")&amp;"】"))</f>
        <v>【103.6】</v>
      </c>
      <c r="DK6" s="64">
        <f>IF(DK8="-",NA(),DK8)</f>
        <v>150</v>
      </c>
      <c r="DL6" s="64">
        <f t="shared" ref="DL6:DT6" si="9">IF(DL8="-",NA(),DL8)</f>
        <v>157.5</v>
      </c>
      <c r="DM6" s="64">
        <f t="shared" si="9"/>
        <v>227.5</v>
      </c>
      <c r="DN6" s="64">
        <f t="shared" si="9"/>
        <v>250</v>
      </c>
      <c r="DO6" s="64">
        <f t="shared" si="9"/>
        <v>237.5</v>
      </c>
      <c r="DP6" s="64">
        <f t="shared" si="9"/>
        <v>149.5</v>
      </c>
      <c r="DQ6" s="64">
        <f t="shared" si="9"/>
        <v>154.1</v>
      </c>
      <c r="DR6" s="64">
        <f t="shared" si="9"/>
        <v>151.6</v>
      </c>
      <c r="DS6" s="64">
        <f t="shared" si="9"/>
        <v>151.19999999999999</v>
      </c>
      <c r="DT6" s="64">
        <f t="shared" si="9"/>
        <v>153.80000000000001</v>
      </c>
      <c r="DU6" s="61" t="str">
        <f>IF(DU8="-","",IF(DU8="-","【-】","【"&amp;SUBSTITUTE(TEXT(DU8,"#,##0.0"),"-","△")&amp;"】"))</f>
        <v>【199.3】</v>
      </c>
    </row>
    <row r="7" spans="1:125" s="66" customFormat="1" x14ac:dyDescent="0.15">
      <c r="A7" s="49" t="s">
        <v>106</v>
      </c>
      <c r="B7" s="60">
        <f t="shared" ref="B7:X7" si="10">B8</f>
        <v>2018</v>
      </c>
      <c r="C7" s="60">
        <f t="shared" si="10"/>
        <v>221309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1</v>
      </c>
      <c r="H7" s="60" t="str">
        <f t="shared" si="10"/>
        <v>静岡県　浜松市</v>
      </c>
      <c r="I7" s="60" t="str">
        <f t="shared" si="10"/>
        <v>新川北駐車場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</v>
      </c>
      <c r="Q7" s="62" t="str">
        <f t="shared" si="10"/>
        <v>広場式</v>
      </c>
      <c r="R7" s="63">
        <f t="shared" si="10"/>
        <v>54</v>
      </c>
      <c r="S7" s="62" t="str">
        <f t="shared" si="10"/>
        <v>公共施設</v>
      </c>
      <c r="T7" s="62" t="str">
        <f t="shared" si="10"/>
        <v>無</v>
      </c>
      <c r="U7" s="63">
        <f t="shared" si="10"/>
        <v>1385</v>
      </c>
      <c r="V7" s="63">
        <f t="shared" si="10"/>
        <v>40</v>
      </c>
      <c r="W7" s="63">
        <f t="shared" si="10"/>
        <v>200</v>
      </c>
      <c r="X7" s="62" t="str">
        <f t="shared" si="10"/>
        <v>利用料金制</v>
      </c>
      <c r="Y7" s="64">
        <f>Y8</f>
        <v>426.9</v>
      </c>
      <c r="Z7" s="64">
        <f t="shared" ref="Z7:AH7" si="11">Z8</f>
        <v>290.7</v>
      </c>
      <c r="AA7" s="64">
        <f t="shared" si="11"/>
        <v>241.2</v>
      </c>
      <c r="AB7" s="64">
        <f t="shared" si="11"/>
        <v>293.2</v>
      </c>
      <c r="AC7" s="64">
        <f t="shared" si="11"/>
        <v>396.9</v>
      </c>
      <c r="AD7" s="64">
        <f t="shared" si="11"/>
        <v>277.8</v>
      </c>
      <c r="AE7" s="64">
        <f t="shared" si="11"/>
        <v>443.6</v>
      </c>
      <c r="AF7" s="64">
        <f t="shared" si="11"/>
        <v>355.6</v>
      </c>
      <c r="AG7" s="64">
        <f t="shared" si="11"/>
        <v>358.6</v>
      </c>
      <c r="AH7" s="64">
        <f t="shared" si="11"/>
        <v>298.39999999999998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2.1</v>
      </c>
      <c r="AP7" s="64">
        <f t="shared" si="12"/>
        <v>2.2999999999999998</v>
      </c>
      <c r="AQ7" s="64">
        <f t="shared" si="12"/>
        <v>2.7</v>
      </c>
      <c r="AR7" s="64">
        <f t="shared" si="12"/>
        <v>2.2999999999999998</v>
      </c>
      <c r="AS7" s="64">
        <f t="shared" si="12"/>
        <v>9.6999999999999993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48</v>
      </c>
      <c r="BA7" s="65">
        <f t="shared" si="13"/>
        <v>48</v>
      </c>
      <c r="BB7" s="65">
        <f t="shared" si="13"/>
        <v>54</v>
      </c>
      <c r="BC7" s="65">
        <f t="shared" si="13"/>
        <v>33</v>
      </c>
      <c r="BD7" s="65">
        <f t="shared" si="13"/>
        <v>14</v>
      </c>
      <c r="BE7" s="63"/>
      <c r="BF7" s="64">
        <f>BF8</f>
        <v>76.599999999999994</v>
      </c>
      <c r="BG7" s="64">
        <f t="shared" ref="BG7:BO7" si="14">BG8</f>
        <v>65.599999999999994</v>
      </c>
      <c r="BH7" s="64">
        <f t="shared" si="14"/>
        <v>58.5</v>
      </c>
      <c r="BI7" s="64">
        <f t="shared" si="14"/>
        <v>193.2</v>
      </c>
      <c r="BJ7" s="64">
        <f t="shared" si="14"/>
        <v>296.89999999999998</v>
      </c>
      <c r="BK7" s="64">
        <f t="shared" si="14"/>
        <v>32.299999999999997</v>
      </c>
      <c r="BL7" s="64">
        <f t="shared" si="14"/>
        <v>33.4</v>
      </c>
      <c r="BM7" s="64">
        <f t="shared" si="14"/>
        <v>32.299999999999997</v>
      </c>
      <c r="BN7" s="64">
        <f t="shared" si="14"/>
        <v>22.3</v>
      </c>
      <c r="BO7" s="64">
        <f t="shared" si="14"/>
        <v>27.1</v>
      </c>
      <c r="BP7" s="61"/>
      <c r="BQ7" s="65">
        <f>BQ8</f>
        <v>8890</v>
      </c>
      <c r="BR7" s="65">
        <f t="shared" ref="BR7:BZ7" si="15">BR8</f>
        <v>7671</v>
      </c>
      <c r="BS7" s="65">
        <f t="shared" si="15"/>
        <v>9072</v>
      </c>
      <c r="BT7" s="65">
        <f t="shared" si="15"/>
        <v>11946</v>
      </c>
      <c r="BU7" s="65">
        <f t="shared" si="15"/>
        <v>14563</v>
      </c>
      <c r="BV7" s="65">
        <f t="shared" si="15"/>
        <v>7497</v>
      </c>
      <c r="BW7" s="65">
        <f t="shared" si="15"/>
        <v>9663</v>
      </c>
      <c r="BX7" s="65">
        <f t="shared" si="15"/>
        <v>9019</v>
      </c>
      <c r="BY7" s="65">
        <f t="shared" si="15"/>
        <v>8406</v>
      </c>
      <c r="BZ7" s="65">
        <f t="shared" si="15"/>
        <v>9239</v>
      </c>
      <c r="CA7" s="63"/>
      <c r="CB7" s="64" t="s">
        <v>107</v>
      </c>
      <c r="CC7" s="64" t="s">
        <v>107</v>
      </c>
      <c r="CD7" s="64" t="s">
        <v>107</v>
      </c>
      <c r="CE7" s="64" t="s">
        <v>107</v>
      </c>
      <c r="CF7" s="64" t="s">
        <v>107</v>
      </c>
      <c r="CG7" s="64" t="s">
        <v>107</v>
      </c>
      <c r="CH7" s="64" t="s">
        <v>107</v>
      </c>
      <c r="CI7" s="64" t="s">
        <v>107</v>
      </c>
      <c r="CJ7" s="64" t="s">
        <v>107</v>
      </c>
      <c r="CK7" s="64" t="s">
        <v>105</v>
      </c>
      <c r="CL7" s="61"/>
      <c r="CM7" s="63">
        <f>CM8</f>
        <v>0</v>
      </c>
      <c r="CN7" s="63">
        <f>CN8</f>
        <v>3000</v>
      </c>
      <c r="CO7" s="64" t="s">
        <v>107</v>
      </c>
      <c r="CP7" s="64" t="s">
        <v>107</v>
      </c>
      <c r="CQ7" s="64" t="s">
        <v>107</v>
      </c>
      <c r="CR7" s="64" t="s">
        <v>107</v>
      </c>
      <c r="CS7" s="64" t="s">
        <v>107</v>
      </c>
      <c r="CT7" s="64" t="s">
        <v>107</v>
      </c>
      <c r="CU7" s="64" t="s">
        <v>107</v>
      </c>
      <c r="CV7" s="64" t="s">
        <v>107</v>
      </c>
      <c r="CW7" s="64" t="s">
        <v>107</v>
      </c>
      <c r="CX7" s="64" t="s">
        <v>105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45.6</v>
      </c>
      <c r="DF7" s="64">
        <f t="shared" si="16"/>
        <v>85.4</v>
      </c>
      <c r="DG7" s="64">
        <f t="shared" si="16"/>
        <v>69.900000000000006</v>
      </c>
      <c r="DH7" s="64">
        <f t="shared" si="16"/>
        <v>59.6</v>
      </c>
      <c r="DI7" s="64">
        <f t="shared" si="16"/>
        <v>51.8</v>
      </c>
      <c r="DJ7" s="61"/>
      <c r="DK7" s="64">
        <f>DK8</f>
        <v>150</v>
      </c>
      <c r="DL7" s="64">
        <f t="shared" ref="DL7:DT7" si="17">DL8</f>
        <v>157.5</v>
      </c>
      <c r="DM7" s="64">
        <f t="shared" si="17"/>
        <v>227.5</v>
      </c>
      <c r="DN7" s="64">
        <f t="shared" si="17"/>
        <v>250</v>
      </c>
      <c r="DO7" s="64">
        <f t="shared" si="17"/>
        <v>237.5</v>
      </c>
      <c r="DP7" s="64">
        <f t="shared" si="17"/>
        <v>149.5</v>
      </c>
      <c r="DQ7" s="64">
        <f t="shared" si="17"/>
        <v>154.1</v>
      </c>
      <c r="DR7" s="64">
        <f t="shared" si="17"/>
        <v>151.6</v>
      </c>
      <c r="DS7" s="64">
        <f t="shared" si="17"/>
        <v>151.19999999999999</v>
      </c>
      <c r="DT7" s="64">
        <f t="shared" si="17"/>
        <v>153.80000000000001</v>
      </c>
      <c r="DU7" s="61"/>
    </row>
    <row r="8" spans="1:125" s="66" customFormat="1" x14ac:dyDescent="0.15">
      <c r="A8" s="49"/>
      <c r="B8" s="67">
        <v>2018</v>
      </c>
      <c r="C8" s="67">
        <v>221309</v>
      </c>
      <c r="D8" s="67">
        <v>47</v>
      </c>
      <c r="E8" s="67">
        <v>14</v>
      </c>
      <c r="F8" s="67">
        <v>0</v>
      </c>
      <c r="G8" s="67">
        <v>1</v>
      </c>
      <c r="H8" s="67" t="s">
        <v>108</v>
      </c>
      <c r="I8" s="67" t="s">
        <v>109</v>
      </c>
      <c r="J8" s="67" t="s">
        <v>110</v>
      </c>
      <c r="K8" s="67" t="s">
        <v>111</v>
      </c>
      <c r="L8" s="67" t="s">
        <v>112</v>
      </c>
      <c r="M8" s="67" t="s">
        <v>113</v>
      </c>
      <c r="N8" s="67" t="s">
        <v>114</v>
      </c>
      <c r="O8" s="68" t="s">
        <v>115</v>
      </c>
      <c r="P8" s="69" t="s">
        <v>116</v>
      </c>
      <c r="Q8" s="69" t="s">
        <v>117</v>
      </c>
      <c r="R8" s="70">
        <v>54</v>
      </c>
      <c r="S8" s="69" t="s">
        <v>118</v>
      </c>
      <c r="T8" s="69" t="s">
        <v>119</v>
      </c>
      <c r="U8" s="70">
        <v>1385</v>
      </c>
      <c r="V8" s="70">
        <v>40</v>
      </c>
      <c r="W8" s="70">
        <v>200</v>
      </c>
      <c r="X8" s="69" t="s">
        <v>120</v>
      </c>
      <c r="Y8" s="71">
        <v>426.9</v>
      </c>
      <c r="Z8" s="71">
        <v>290.7</v>
      </c>
      <c r="AA8" s="71">
        <v>241.2</v>
      </c>
      <c r="AB8" s="71">
        <v>293.2</v>
      </c>
      <c r="AC8" s="71">
        <v>396.9</v>
      </c>
      <c r="AD8" s="71">
        <v>277.8</v>
      </c>
      <c r="AE8" s="71">
        <v>443.6</v>
      </c>
      <c r="AF8" s="71">
        <v>355.6</v>
      </c>
      <c r="AG8" s="71">
        <v>358.6</v>
      </c>
      <c r="AH8" s="71">
        <v>298.39999999999998</v>
      </c>
      <c r="AI8" s="68">
        <v>297.10000000000002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2.1</v>
      </c>
      <c r="AP8" s="71">
        <v>2.2999999999999998</v>
      </c>
      <c r="AQ8" s="71">
        <v>2.7</v>
      </c>
      <c r="AR8" s="71">
        <v>2.2999999999999998</v>
      </c>
      <c r="AS8" s="71">
        <v>9.6999999999999993</v>
      </c>
      <c r="AT8" s="68">
        <v>5.3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48</v>
      </c>
      <c r="BA8" s="72">
        <v>48</v>
      </c>
      <c r="BB8" s="72">
        <v>54</v>
      </c>
      <c r="BC8" s="72">
        <v>33</v>
      </c>
      <c r="BD8" s="72">
        <v>14</v>
      </c>
      <c r="BE8" s="72">
        <v>30</v>
      </c>
      <c r="BF8" s="71">
        <v>76.599999999999994</v>
      </c>
      <c r="BG8" s="71">
        <v>65.599999999999994</v>
      </c>
      <c r="BH8" s="71">
        <v>58.5</v>
      </c>
      <c r="BI8" s="71">
        <v>193.2</v>
      </c>
      <c r="BJ8" s="71">
        <v>296.89999999999998</v>
      </c>
      <c r="BK8" s="71">
        <v>32.299999999999997</v>
      </c>
      <c r="BL8" s="71">
        <v>33.4</v>
      </c>
      <c r="BM8" s="71">
        <v>32.299999999999997</v>
      </c>
      <c r="BN8" s="71">
        <v>22.3</v>
      </c>
      <c r="BO8" s="71">
        <v>27.1</v>
      </c>
      <c r="BP8" s="68">
        <v>26.3</v>
      </c>
      <c r="BQ8" s="72">
        <v>8890</v>
      </c>
      <c r="BR8" s="72">
        <v>7671</v>
      </c>
      <c r="BS8" s="72">
        <v>9072</v>
      </c>
      <c r="BT8" s="73">
        <v>11946</v>
      </c>
      <c r="BU8" s="73">
        <v>14563</v>
      </c>
      <c r="BV8" s="72">
        <v>7497</v>
      </c>
      <c r="BW8" s="72">
        <v>9663</v>
      </c>
      <c r="BX8" s="72">
        <v>9019</v>
      </c>
      <c r="BY8" s="72">
        <v>8406</v>
      </c>
      <c r="BZ8" s="72">
        <v>9239</v>
      </c>
      <c r="CA8" s="70">
        <v>16102</v>
      </c>
      <c r="CB8" s="71" t="s">
        <v>112</v>
      </c>
      <c r="CC8" s="71" t="s">
        <v>112</v>
      </c>
      <c r="CD8" s="71" t="s">
        <v>112</v>
      </c>
      <c r="CE8" s="71" t="s">
        <v>112</v>
      </c>
      <c r="CF8" s="71" t="s">
        <v>112</v>
      </c>
      <c r="CG8" s="71" t="s">
        <v>112</v>
      </c>
      <c r="CH8" s="71" t="s">
        <v>112</v>
      </c>
      <c r="CI8" s="71" t="s">
        <v>112</v>
      </c>
      <c r="CJ8" s="71" t="s">
        <v>112</v>
      </c>
      <c r="CK8" s="71" t="s">
        <v>112</v>
      </c>
      <c r="CL8" s="68" t="s">
        <v>112</v>
      </c>
      <c r="CM8" s="70">
        <v>0</v>
      </c>
      <c r="CN8" s="70">
        <v>3000</v>
      </c>
      <c r="CO8" s="71" t="s">
        <v>112</v>
      </c>
      <c r="CP8" s="71" t="s">
        <v>112</v>
      </c>
      <c r="CQ8" s="71" t="s">
        <v>112</v>
      </c>
      <c r="CR8" s="71" t="s">
        <v>112</v>
      </c>
      <c r="CS8" s="71" t="s">
        <v>112</v>
      </c>
      <c r="CT8" s="71" t="s">
        <v>112</v>
      </c>
      <c r="CU8" s="71" t="s">
        <v>112</v>
      </c>
      <c r="CV8" s="71" t="s">
        <v>112</v>
      </c>
      <c r="CW8" s="71" t="s">
        <v>112</v>
      </c>
      <c r="CX8" s="71" t="s">
        <v>112</v>
      </c>
      <c r="CY8" s="68" t="s">
        <v>112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45.6</v>
      </c>
      <c r="DF8" s="71">
        <v>85.4</v>
      </c>
      <c r="DG8" s="71">
        <v>69.900000000000006</v>
      </c>
      <c r="DH8" s="71">
        <v>59.6</v>
      </c>
      <c r="DI8" s="71">
        <v>51.8</v>
      </c>
      <c r="DJ8" s="68">
        <v>103.6</v>
      </c>
      <c r="DK8" s="71">
        <v>150</v>
      </c>
      <c r="DL8" s="71">
        <v>157.5</v>
      </c>
      <c r="DM8" s="71">
        <v>227.5</v>
      </c>
      <c r="DN8" s="71">
        <v>250</v>
      </c>
      <c r="DO8" s="71">
        <v>237.5</v>
      </c>
      <c r="DP8" s="71">
        <v>149.5</v>
      </c>
      <c r="DQ8" s="71">
        <v>154.1</v>
      </c>
      <c r="DR8" s="71">
        <v>151.6</v>
      </c>
      <c r="DS8" s="71">
        <v>151.19999999999999</v>
      </c>
      <c r="DT8" s="71">
        <v>153.80000000000001</v>
      </c>
      <c r="DU8" s="68">
        <v>199.3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121</v>
      </c>
      <c r="C10" s="78" t="s">
        <v>122</v>
      </c>
      <c r="D10" s="78" t="s">
        <v>123</v>
      </c>
      <c r="E10" s="78" t="s">
        <v>124</v>
      </c>
      <c r="F10" s="78" t="s">
        <v>125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>
        <f>DATEVALUE($B$6-4&amp;"年1月1日")</f>
        <v>41640</v>
      </c>
      <c r="C11" s="79">
        <f>DATEVALUE($B$6-3&amp;"年1月1日")</f>
        <v>42005</v>
      </c>
      <c r="D11" s="79">
        <f>DATEVALUE($B$6-2&amp;"年1月1日")</f>
        <v>42370</v>
      </c>
      <c r="E11" s="79">
        <f>DATEVALUE($B$6-1&amp;"年1月1日")</f>
        <v>42736</v>
      </c>
      <c r="F11" s="79">
        <f>DATEVALUE($B$6&amp;"年1月1日")</f>
        <v>43101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H0000</cp:lastModifiedBy>
  <dcterms:created xsi:type="dcterms:W3CDTF">2019-12-05T07:23:31Z</dcterms:created>
  <dcterms:modified xsi:type="dcterms:W3CDTF">2020-01-20T02:46:50Z</dcterms:modified>
  <cp:category/>
</cp:coreProperties>
</file>