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850" windowWidth="22260" windowHeight="12645" tabRatio="440"/>
  </bookViews>
  <sheets>
    <sheet name="入力シート" sheetId="3" r:id="rId1"/>
    <sheet name="記載例" sheetId="2" r:id="rId2"/>
  </sheets>
  <definedNames>
    <definedName name="_xlnm.Print_Area" localSheetId="1">記載例!$A$1:$K$32</definedName>
    <definedName name="_xlnm.Print_Area" localSheetId="0">入力シート!$A$1:$K$32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3" l="1"/>
  <c r="E26" i="2"/>
  <c r="H8" i="2"/>
  <c r="F24" i="2" l="1"/>
  <c r="G24" i="2" s="1"/>
  <c r="G25" i="2" s="1"/>
  <c r="G26" i="2"/>
  <c r="F12" i="3"/>
  <c r="F11" i="3"/>
  <c r="F25" i="2" l="1"/>
  <c r="H24" i="2"/>
  <c r="D31" i="3"/>
  <c r="G26" i="3"/>
  <c r="D13" i="3"/>
  <c r="H8" i="3" s="1"/>
  <c r="F10" i="2"/>
  <c r="F24" i="3" l="1"/>
  <c r="D31" i="2"/>
  <c r="D13" i="2"/>
  <c r="G24" i="3" l="1"/>
  <c r="F25" i="3"/>
  <c r="E11" i="3"/>
  <c r="E8" i="3"/>
  <c r="F8" i="3" s="1"/>
  <c r="E9" i="3"/>
  <c r="F9" i="3" s="1"/>
  <c r="E10" i="3"/>
  <c r="F10" i="3" s="1"/>
  <c r="E12" i="3"/>
  <c r="F13" i="3" l="1"/>
  <c r="I8" i="3" s="1"/>
  <c r="C4" i="3" s="1"/>
  <c r="G25" i="3"/>
  <c r="H25" i="3" s="1"/>
  <c r="H24" i="3"/>
  <c r="E9" i="2"/>
  <c r="F9" i="2" s="1"/>
  <c r="E12" i="2"/>
  <c r="F12" i="2" s="1"/>
  <c r="E11" i="2"/>
  <c r="F11" i="2" s="1"/>
  <c r="E8" i="2"/>
  <c r="F8" i="2" s="1"/>
  <c r="E10" i="2"/>
  <c r="H26" i="3" l="1"/>
  <c r="F13" i="2"/>
  <c r="H25" i="2"/>
  <c r="H26" i="2" s="1"/>
  <c r="I8" i="2" l="1"/>
  <c r="C4" i="2" s="1"/>
</calcChain>
</file>

<file path=xl/sharedStrings.xml><?xml version="1.0" encoding="utf-8"?>
<sst xmlns="http://schemas.openxmlformats.org/spreadsheetml/2006/main" count="104" uniqueCount="61">
  <si>
    <t>№</t>
    <phoneticPr fontId="3"/>
  </si>
  <si>
    <t>受変電設備</t>
    <rPh sb="0" eb="5">
      <t>ジュヘンデンセツビ</t>
    </rPh>
    <phoneticPr fontId="3"/>
  </si>
  <si>
    <t>修繕項目</t>
    <rPh sb="0" eb="4">
      <t>シュウゼンコウモク</t>
    </rPh>
    <phoneticPr fontId="3"/>
  </si>
  <si>
    <t>屋上防水</t>
    <rPh sb="0" eb="2">
      <t>オクジョウ</t>
    </rPh>
    <rPh sb="2" eb="4">
      <t>ボウスイ</t>
    </rPh>
    <phoneticPr fontId="3"/>
  </si>
  <si>
    <t>合計</t>
    <rPh sb="0" eb="2">
      <t>ゴウケイ</t>
    </rPh>
    <phoneticPr fontId="3"/>
  </si>
  <si>
    <t>○</t>
  </si>
  <si>
    <t>○</t>
    <phoneticPr fontId="3"/>
  </si>
  <si>
    <t>×</t>
    <phoneticPr fontId="3"/>
  </si>
  <si>
    <t>１　事業費の内訳</t>
    <rPh sb="2" eb="5">
      <t>ジギョウヒ</t>
    </rPh>
    <rPh sb="6" eb="8">
      <t>ウチワケ</t>
    </rPh>
    <phoneticPr fontId="3"/>
  </si>
  <si>
    <t>①</t>
    <phoneticPr fontId="3"/>
  </si>
  <si>
    <t>②</t>
    <phoneticPr fontId="3"/>
  </si>
  <si>
    <t>③</t>
    <phoneticPr fontId="3"/>
  </si>
  <si>
    <t>項目</t>
    <rPh sb="0" eb="2">
      <t>コウモク</t>
    </rPh>
    <phoneticPr fontId="3"/>
  </si>
  <si>
    <t>補助対象
A</t>
    <rPh sb="0" eb="4">
      <t>ホジョタイショウ</t>
    </rPh>
    <phoneticPr fontId="3"/>
  </si>
  <si>
    <t>外壁改修</t>
    <rPh sb="0" eb="4">
      <t>ガイヘキカイシュウ</t>
    </rPh>
    <phoneticPr fontId="3"/>
  </si>
  <si>
    <t>○申請額</t>
    <rPh sb="1" eb="4">
      <t>シンセイガク</t>
    </rPh>
    <phoneticPr fontId="3"/>
  </si>
  <si>
    <t>大規模修繕工事申請額積算表</t>
    <rPh sb="0" eb="3">
      <t>ダイキボ</t>
    </rPh>
    <rPh sb="3" eb="5">
      <t>シュウゼン</t>
    </rPh>
    <rPh sb="5" eb="7">
      <t>コウジ</t>
    </rPh>
    <rPh sb="7" eb="9">
      <t>シンセイ</t>
    </rPh>
    <rPh sb="9" eb="10">
      <t>ガク</t>
    </rPh>
    <rPh sb="10" eb="12">
      <t>セキサン</t>
    </rPh>
    <rPh sb="12" eb="13">
      <t>ヒョウ</t>
    </rPh>
    <phoneticPr fontId="3"/>
  </si>
  <si>
    <t>床数
A'</t>
    <rPh sb="0" eb="2">
      <t>ショウスウ</t>
    </rPh>
    <phoneticPr fontId="3"/>
  </si>
  <si>
    <t>単価/床
B'</t>
    <rPh sb="0" eb="2">
      <t>タンカ</t>
    </rPh>
    <rPh sb="3" eb="4">
      <t>ショウ</t>
    </rPh>
    <phoneticPr fontId="3"/>
  </si>
  <si>
    <t>合計
C'
(A'+B')</t>
    <rPh sb="0" eb="2">
      <t>ゴウケイ</t>
    </rPh>
    <phoneticPr fontId="3"/>
  </si>
  <si>
    <t>備考
D'</t>
    <rPh sb="0" eb="2">
      <t>ビコウ</t>
    </rPh>
    <phoneticPr fontId="3"/>
  </si>
  <si>
    <t>居室壁紙張替</t>
    <rPh sb="0" eb="2">
      <t>キョシツ</t>
    </rPh>
    <rPh sb="2" eb="6">
      <t>カベガミハリカエ</t>
    </rPh>
    <phoneticPr fontId="3"/>
  </si>
  <si>
    <t>面積按分による割合(％)
C</t>
    <rPh sb="0" eb="2">
      <t>メンセキ</t>
    </rPh>
    <rPh sb="2" eb="4">
      <t>アンブン</t>
    </rPh>
    <rPh sb="7" eb="9">
      <t>ワリアイ</t>
    </rPh>
    <phoneticPr fontId="3"/>
  </si>
  <si>
    <t>共有部分面積</t>
    <rPh sb="0" eb="2">
      <t>キョウユウ</t>
    </rPh>
    <rPh sb="2" eb="4">
      <t>ブブン</t>
    </rPh>
    <rPh sb="4" eb="6">
      <t>メンセキ</t>
    </rPh>
    <phoneticPr fontId="3"/>
  </si>
  <si>
    <t>専用部分面積</t>
    <rPh sb="0" eb="2">
      <t>センヨウ</t>
    </rPh>
    <rPh sb="2" eb="4">
      <t>ブブン</t>
    </rPh>
    <rPh sb="4" eb="6">
      <t>メンセキ</t>
    </rPh>
    <phoneticPr fontId="3"/>
  </si>
  <si>
    <t>専用部分割合</t>
    <rPh sb="0" eb="4">
      <t>センヨウブブン</t>
    </rPh>
    <rPh sb="4" eb="6">
      <t>ワリアイ</t>
    </rPh>
    <phoneticPr fontId="3"/>
  </si>
  <si>
    <t>補助対象面積</t>
    <rPh sb="0" eb="2">
      <t>ホジョ</t>
    </rPh>
    <rPh sb="2" eb="4">
      <t>タイショウ</t>
    </rPh>
    <rPh sb="4" eb="6">
      <t>メンセキ</t>
    </rPh>
    <phoneticPr fontId="3"/>
  </si>
  <si>
    <t>工事事務費</t>
    <rPh sb="0" eb="2">
      <t>コウジ</t>
    </rPh>
    <rPh sb="2" eb="5">
      <t>ジムヒ</t>
    </rPh>
    <phoneticPr fontId="3"/>
  </si>
  <si>
    <t>補助メニュー</t>
    <rPh sb="0" eb="2">
      <t>ホジョ</t>
    </rPh>
    <phoneticPr fontId="3"/>
  </si>
  <si>
    <t>補助対象部分面積</t>
    <rPh sb="0" eb="6">
      <t>ホジョタイショウブブン</t>
    </rPh>
    <rPh sb="6" eb="8">
      <t>メンセキ</t>
    </rPh>
    <phoneticPr fontId="3"/>
  </si>
  <si>
    <t>補助対象外面積</t>
    <rPh sb="0" eb="2">
      <t>ホジョ</t>
    </rPh>
    <rPh sb="2" eb="5">
      <t>タイショウガイ</t>
    </rPh>
    <rPh sb="5" eb="7">
      <t>メンセキ</t>
    </rPh>
    <phoneticPr fontId="3"/>
  </si>
  <si>
    <t>(b)</t>
    <phoneticPr fontId="3"/>
  </si>
  <si>
    <t>A欄には当該工事が補助対象となるかを記載</t>
    <rPh sb="1" eb="2">
      <t>ラン</t>
    </rPh>
    <rPh sb="4" eb="6">
      <t>トウガイ</t>
    </rPh>
    <rPh sb="6" eb="8">
      <t>コウジ</t>
    </rPh>
    <rPh sb="9" eb="11">
      <t>ホジョ</t>
    </rPh>
    <rPh sb="11" eb="13">
      <t>タイショウ</t>
    </rPh>
    <rPh sb="18" eb="20">
      <t>キサイ</t>
    </rPh>
    <phoneticPr fontId="3"/>
  </si>
  <si>
    <t>B欄には当該工事の事業費を記載</t>
    <rPh sb="1" eb="2">
      <t>ラン</t>
    </rPh>
    <rPh sb="4" eb="8">
      <t>トウガイコウジ</t>
    </rPh>
    <rPh sb="9" eb="12">
      <t>ジギョウヒ</t>
    </rPh>
    <rPh sb="13" eb="15">
      <t>キサイ</t>
    </rPh>
    <phoneticPr fontId="3"/>
  </si>
  <si>
    <t>C欄には下表面積按分にて算出した割合を記載（自動計算）</t>
    <rPh sb="1" eb="2">
      <t>ラン</t>
    </rPh>
    <rPh sb="4" eb="6">
      <t>カヒョウ</t>
    </rPh>
    <rPh sb="6" eb="8">
      <t>メンセキ</t>
    </rPh>
    <rPh sb="8" eb="10">
      <t>アンブン</t>
    </rPh>
    <rPh sb="12" eb="14">
      <t>サンシュツ</t>
    </rPh>
    <rPh sb="16" eb="18">
      <t>ワリアイ</t>
    </rPh>
    <rPh sb="19" eb="21">
      <t>キサイ</t>
    </rPh>
    <rPh sb="22" eb="24">
      <t>ジドウ</t>
    </rPh>
    <rPh sb="24" eb="26">
      <t>ケイサン</t>
    </rPh>
    <phoneticPr fontId="3"/>
  </si>
  <si>
    <t>D欄はAが○の工事について、B×Cで算出（自動計算）</t>
    <rPh sb="1" eb="2">
      <t>ラン</t>
    </rPh>
    <rPh sb="7" eb="9">
      <t>コウジ</t>
    </rPh>
    <rPh sb="18" eb="20">
      <t>サンシュツ</t>
    </rPh>
    <rPh sb="21" eb="23">
      <t>ジドウ</t>
    </rPh>
    <rPh sb="23" eb="25">
      <t>ケイサン</t>
    </rPh>
    <phoneticPr fontId="3"/>
  </si>
  <si>
    <t>E欄はその他収入・移行時特別積立金の金額を記載</t>
    <rPh sb="18" eb="20">
      <t>キンガク</t>
    </rPh>
    <rPh sb="21" eb="23">
      <t>キサイ</t>
    </rPh>
    <phoneticPr fontId="3"/>
  </si>
  <si>
    <t>F欄はAが○の工事の総事業費を記載（自動計算）</t>
    <rPh sb="1" eb="2">
      <t>ラン</t>
    </rPh>
    <rPh sb="10" eb="14">
      <t>ソウジギョウヒ</t>
    </rPh>
    <rPh sb="15" eb="17">
      <t>キサイ</t>
    </rPh>
    <rPh sb="18" eb="20">
      <t>ジドウ</t>
    </rPh>
    <rPh sb="20" eb="22">
      <t>ケイサン</t>
    </rPh>
    <phoneticPr fontId="3"/>
  </si>
  <si>
    <t>修繕項目は、工事の対象となる場所や設備ごとに記載。欄が足りない場合は適宜追加すること。</t>
    <rPh sb="0" eb="4">
      <t>シュウゼンコウモク</t>
    </rPh>
    <rPh sb="6" eb="8">
      <t>コウジ</t>
    </rPh>
    <rPh sb="9" eb="11">
      <t>タイショウ</t>
    </rPh>
    <rPh sb="14" eb="16">
      <t>バショ</t>
    </rPh>
    <rPh sb="17" eb="19">
      <t>セツビ</t>
    </rPh>
    <rPh sb="22" eb="24">
      <t>キサイ</t>
    </rPh>
    <rPh sb="25" eb="26">
      <t>ラン</t>
    </rPh>
    <rPh sb="27" eb="28">
      <t>タ</t>
    </rPh>
    <rPh sb="31" eb="33">
      <t>バアイ</t>
    </rPh>
    <rPh sb="34" eb="36">
      <t>テキギ</t>
    </rPh>
    <rPh sb="36" eb="38">
      <t>ツイカ</t>
    </rPh>
    <phoneticPr fontId="3"/>
  </si>
  <si>
    <t>←この金額を申請額とする</t>
    <rPh sb="3" eb="5">
      <t>キンガク</t>
    </rPh>
    <rPh sb="6" eb="9">
      <t>シンセイガク</t>
    </rPh>
    <phoneticPr fontId="3"/>
  </si>
  <si>
    <t>修繕項目は、工事の対象となる場所や設備ごとに記載。行が足りない場合は適宜追加すること。</t>
    <rPh sb="0" eb="4">
      <t>シュウゼンコウモク</t>
    </rPh>
    <rPh sb="6" eb="8">
      <t>コウジ</t>
    </rPh>
    <rPh sb="9" eb="11">
      <t>タイショウ</t>
    </rPh>
    <rPh sb="14" eb="16">
      <t>バショ</t>
    </rPh>
    <rPh sb="17" eb="19">
      <t>セツビ</t>
    </rPh>
    <rPh sb="22" eb="24">
      <t>キサイ</t>
    </rPh>
    <rPh sb="25" eb="26">
      <t>ギョウ</t>
    </rPh>
    <rPh sb="27" eb="28">
      <t>タ</t>
    </rPh>
    <rPh sb="31" eb="33">
      <t>バアイ</t>
    </rPh>
    <rPh sb="34" eb="36">
      <t>テキギ</t>
    </rPh>
    <rPh sb="36" eb="38">
      <t>ツイカ</t>
    </rPh>
    <phoneticPr fontId="3"/>
  </si>
  <si>
    <t>←黄色網掛けセルを入力</t>
    <rPh sb="1" eb="3">
      <t>キイロ</t>
    </rPh>
    <rPh sb="3" eb="5">
      <t>アミカ</t>
    </rPh>
    <rPh sb="9" eb="11">
      <t>ニュウリョク</t>
    </rPh>
    <phoneticPr fontId="3"/>
  </si>
  <si>
    <t>D欄はAが○の工事について、Bの金額を記載（自動計算）</t>
    <rPh sb="1" eb="2">
      <t>ラン</t>
    </rPh>
    <rPh sb="7" eb="9">
      <t>コウジ</t>
    </rPh>
    <rPh sb="16" eb="18">
      <t>キンガク</t>
    </rPh>
    <rPh sb="19" eb="21">
      <t>キサイ</t>
    </rPh>
    <rPh sb="22" eb="24">
      <t>ジドウ</t>
    </rPh>
    <rPh sb="24" eb="26">
      <t>ケイサン</t>
    </rPh>
    <phoneticPr fontId="3"/>
  </si>
  <si>
    <t>比較額(a)欄はF欄とD欄の合計額の少ない方の4分の3</t>
    <rPh sb="0" eb="2">
      <t>ヒカク</t>
    </rPh>
    <rPh sb="2" eb="3">
      <t>ガク</t>
    </rPh>
    <rPh sb="6" eb="7">
      <t>ラン</t>
    </rPh>
    <rPh sb="9" eb="10">
      <t>ラン</t>
    </rPh>
    <rPh sb="12" eb="13">
      <t>ラン</t>
    </rPh>
    <rPh sb="14" eb="17">
      <t>ゴウケイガク</t>
    </rPh>
    <rPh sb="18" eb="19">
      <t>スク</t>
    </rPh>
    <rPh sb="21" eb="22">
      <t>ホウ</t>
    </rPh>
    <rPh sb="24" eb="25">
      <t>ブン</t>
    </rPh>
    <phoneticPr fontId="3"/>
  </si>
  <si>
    <t>(参考)</t>
    <rPh sb="1" eb="3">
      <t>サンコウ</t>
    </rPh>
    <phoneticPr fontId="3"/>
  </si>
  <si>
    <t>総事業費
B
円</t>
    <rPh sb="0" eb="4">
      <t>ソウジギョウヒ</t>
    </rPh>
    <rPh sb="7" eb="8">
      <t>エン</t>
    </rPh>
    <phoneticPr fontId="3"/>
  </si>
  <si>
    <t>総事業費
B－E
（F）円</t>
    <rPh sb="0" eb="4">
      <t>ソウジギョウヒ</t>
    </rPh>
    <rPh sb="12" eb="13">
      <t>エン</t>
    </rPh>
    <phoneticPr fontId="3"/>
  </si>
  <si>
    <t>２　面積按分（工事対象施設のうち、特養部分とショートステイ部分の合計）</t>
    <rPh sb="2" eb="4">
      <t>メンセキ</t>
    </rPh>
    <rPh sb="4" eb="6">
      <t>アンブン</t>
    </rPh>
    <rPh sb="7" eb="9">
      <t>コウジ</t>
    </rPh>
    <rPh sb="9" eb="11">
      <t>タイショウ</t>
    </rPh>
    <rPh sb="11" eb="13">
      <t>シセツ</t>
    </rPh>
    <rPh sb="17" eb="21">
      <t>トクヨウブブン</t>
    </rPh>
    <rPh sb="29" eb="31">
      <t>ブブン</t>
    </rPh>
    <rPh sb="32" eb="34">
      <t>ゴウケイ</t>
    </rPh>
    <phoneticPr fontId="3"/>
  </si>
  <si>
    <t>※特養+ショートで
専用している面積</t>
    <rPh sb="1" eb="3">
      <t>トクヨウ</t>
    </rPh>
    <rPh sb="10" eb="12">
      <t>センヨウ</t>
    </rPh>
    <rPh sb="16" eb="18">
      <t>メンセキ</t>
    </rPh>
    <phoneticPr fontId="3"/>
  </si>
  <si>
    <r>
      <t xml:space="preserve">専用部分面積
</t>
    </r>
    <r>
      <rPr>
        <sz val="9"/>
        <color theme="1"/>
        <rFont val="ＭＳ 明朝"/>
        <family val="1"/>
        <charset val="128"/>
      </rPr>
      <t>※右欄外参照</t>
    </r>
    <rPh sb="0" eb="2">
      <t>センヨウ</t>
    </rPh>
    <rPh sb="2" eb="4">
      <t>ブブン</t>
    </rPh>
    <rPh sb="4" eb="6">
      <t>メンセキ</t>
    </rPh>
    <rPh sb="8" eb="11">
      <t>ミギランガイ</t>
    </rPh>
    <rPh sb="11" eb="13">
      <t>サンショウ</t>
    </rPh>
    <phoneticPr fontId="3"/>
  </si>
  <si>
    <t>補助対象経費
B×C
(D) 円</t>
    <rPh sb="0" eb="6">
      <t>ホジョタイショウケイヒ</t>
    </rPh>
    <rPh sb="15" eb="16">
      <t>エン</t>
    </rPh>
    <phoneticPr fontId="3"/>
  </si>
  <si>
    <t>※施設内で実施されている対象施設以外の事業(デイサービス、訪問介護等)は補助対象外</t>
    <rPh sb="1" eb="4">
      <t>シセツナイ</t>
    </rPh>
    <rPh sb="5" eb="7">
      <t>ジッシ</t>
    </rPh>
    <rPh sb="12" eb="18">
      <t>タイショウシセツイガイ</t>
    </rPh>
    <rPh sb="19" eb="21">
      <t>ジギョウ</t>
    </rPh>
    <rPh sb="29" eb="34">
      <t>ホウモンカイゴトウ</t>
    </rPh>
    <rPh sb="36" eb="41">
      <t>ホジョタイショウガイ</t>
    </rPh>
    <phoneticPr fontId="3"/>
  </si>
  <si>
    <t>※小数点以下2桁まで</t>
    <rPh sb="1" eb="6">
      <t>ショウスウテンイカ</t>
    </rPh>
    <rPh sb="7" eb="8">
      <t>ケタ</t>
    </rPh>
    <phoneticPr fontId="3"/>
  </si>
  <si>
    <t>建物全体の
総床面積(㎡)</t>
    <rPh sb="0" eb="2">
      <t>タテモノ</t>
    </rPh>
    <rPh sb="2" eb="4">
      <t>ゼンタイ</t>
    </rPh>
    <rPh sb="6" eb="7">
      <t>ソウ</t>
    </rPh>
    <rPh sb="7" eb="8">
      <t>ユカ</t>
    </rPh>
    <rPh sb="8" eb="10">
      <t>メンセキ</t>
    </rPh>
    <phoneticPr fontId="3"/>
  </si>
  <si>
    <t>３　特養部分とショートステイの合計の床数</t>
    <rPh sb="2" eb="4">
      <t>トクヨウ</t>
    </rPh>
    <rPh sb="4" eb="6">
      <t>ブブン</t>
    </rPh>
    <rPh sb="15" eb="17">
      <t>ゴウケイ</t>
    </rPh>
    <rPh sb="18" eb="20">
      <t>ショウスウ</t>
    </rPh>
    <phoneticPr fontId="3"/>
  </si>
  <si>
    <t>床数
（特養＋ショート）
A'</t>
    <rPh sb="0" eb="2">
      <t>ショウスウ</t>
    </rPh>
    <rPh sb="4" eb="6">
      <t>トクヨウ</t>
    </rPh>
    <phoneticPr fontId="3"/>
  </si>
  <si>
    <t>合計
C'
(A'×B')
円</t>
    <rPh sb="0" eb="2">
      <t>ゴウケイ</t>
    </rPh>
    <rPh sb="14" eb="15">
      <t>エン</t>
    </rPh>
    <phoneticPr fontId="3"/>
  </si>
  <si>
    <t>比較額
(a)
円</t>
    <rPh sb="0" eb="3">
      <t>ヒカクガク</t>
    </rPh>
    <rPh sb="8" eb="9">
      <t>エン</t>
    </rPh>
    <phoneticPr fontId="3"/>
  </si>
  <si>
    <t>円(aとbの内少ない額）</t>
    <rPh sb="0" eb="1">
      <t>エン</t>
    </rPh>
    <rPh sb="6" eb="7">
      <t>ウチ</t>
    </rPh>
    <rPh sb="7" eb="8">
      <t>スク</t>
    </rPh>
    <rPh sb="10" eb="11">
      <t>ガク</t>
    </rPh>
    <phoneticPr fontId="3"/>
  </si>
  <si>
    <t>補助対象外面積(共有除く)</t>
    <rPh sb="0" eb="2">
      <t>ホジョ</t>
    </rPh>
    <rPh sb="2" eb="5">
      <t>タイショウガイ</t>
    </rPh>
    <rPh sb="5" eb="7">
      <t>メンセキ</t>
    </rPh>
    <rPh sb="8" eb="10">
      <t>キョウユウ</t>
    </rPh>
    <rPh sb="10" eb="11">
      <t>ノゾ</t>
    </rPh>
    <phoneticPr fontId="3"/>
  </si>
  <si>
    <t>その他収入・
移行時特別積立金　円
E</t>
    <rPh sb="2" eb="3">
      <t>タ</t>
    </rPh>
    <rPh sb="3" eb="5">
      <t>シュウニュウ</t>
    </rPh>
    <rPh sb="7" eb="10">
      <t>イコウジ</t>
    </rPh>
    <rPh sb="10" eb="12">
      <t>トクベツ</t>
    </rPh>
    <rPh sb="12" eb="15">
      <t>ツミタテキン</t>
    </rPh>
    <rPh sb="16" eb="1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</si>
</sst>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0_ "/>
    <numFmt numFmtId="178" formatCode="0.0%"/>
    <numFmt numFmtId="179" formatCode="#,##0.00;&quot;△ &quot;#,##0.00"/>
  </numFmts>
  <fonts count="7" x14ac:knownFonts="1">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11"/>
      <color theme="1"/>
      <name val="ＭＳ ゴシック"/>
      <family val="3"/>
      <charset val="128"/>
    </font>
    <font>
      <sz val="14"/>
      <color theme="1"/>
      <name val="ＭＳ ゴシック"/>
      <family val="3"/>
      <charset val="128"/>
    </font>
    <font>
      <sz val="9"/>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rgb="FFFFFF6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9" fontId="1" fillId="0" borderId="0" applyFont="0" applyFill="0" applyBorder="0" applyAlignment="0" applyProtection="0">
      <alignment vertical="center"/>
    </xf>
  </cellStyleXfs>
  <cellXfs count="73">
    <xf numFmtId="0" fontId="0" fillId="0" borderId="0" xfId="0"/>
    <xf numFmtId="176" fontId="2" fillId="0" borderId="1" xfId="0" applyNumberFormat="1" applyFont="1" applyBorder="1" applyAlignment="1">
      <alignment horizontal="center" vertical="center"/>
    </xf>
    <xf numFmtId="176" fontId="2" fillId="0" borderId="0" xfId="0" applyNumberFormat="1" applyFont="1" applyAlignment="1">
      <alignment vertical="center"/>
    </xf>
    <xf numFmtId="176"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wrapText="1"/>
    </xf>
    <xf numFmtId="176" fontId="2" fillId="2" borderId="1" xfId="0" applyNumberFormat="1" applyFont="1" applyFill="1" applyBorder="1" applyAlignment="1">
      <alignment vertical="center"/>
    </xf>
    <xf numFmtId="176" fontId="2" fillId="2" borderId="3" xfId="0" applyNumberFormat="1" applyFont="1" applyFill="1" applyBorder="1" applyAlignment="1">
      <alignment horizontal="center" vertical="center" wrapText="1"/>
    </xf>
    <xf numFmtId="176" fontId="2" fillId="2" borderId="2"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2" fillId="4" borderId="2" xfId="0" applyNumberFormat="1" applyFont="1" applyFill="1" applyBorder="1" applyAlignment="1">
      <alignment horizontal="center" vertical="center"/>
    </xf>
    <xf numFmtId="178" fontId="2" fillId="2" borderId="1" xfId="0" applyNumberFormat="1" applyFont="1" applyFill="1" applyBorder="1" applyAlignment="1">
      <alignment vertical="center"/>
    </xf>
    <xf numFmtId="176" fontId="2" fillId="2" borderId="2" xfId="0" applyNumberFormat="1" applyFont="1" applyFill="1" applyBorder="1" applyAlignment="1">
      <alignment vertical="center"/>
    </xf>
    <xf numFmtId="179" fontId="2" fillId="2" borderId="1" xfId="0" applyNumberFormat="1" applyFont="1" applyFill="1" applyBorder="1" applyAlignment="1">
      <alignment vertical="center"/>
    </xf>
    <xf numFmtId="179" fontId="2" fillId="4" borderId="2" xfId="0" applyNumberFormat="1" applyFont="1" applyFill="1" applyBorder="1" applyAlignment="1">
      <alignment vertical="center"/>
    </xf>
    <xf numFmtId="179" fontId="2" fillId="2" borderId="2" xfId="0" applyNumberFormat="1" applyFont="1" applyFill="1" applyBorder="1" applyAlignment="1">
      <alignment vertical="center"/>
    </xf>
    <xf numFmtId="178" fontId="2" fillId="2" borderId="22" xfId="0" applyNumberFormat="1" applyFont="1" applyFill="1" applyBorder="1" applyAlignment="1">
      <alignment vertical="center"/>
    </xf>
    <xf numFmtId="176" fontId="6" fillId="0" borderId="7" xfId="0" applyNumberFormat="1" applyFont="1" applyBorder="1" applyAlignment="1">
      <alignment vertical="center"/>
    </xf>
    <xf numFmtId="0" fontId="2" fillId="2" borderId="1" xfId="0" applyNumberFormat="1" applyFont="1" applyFill="1" applyBorder="1" applyAlignment="1">
      <alignment vertical="center"/>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5" fillId="0" borderId="0" xfId="0" applyNumberFormat="1" applyFont="1" applyAlignment="1">
      <alignment horizontal="center" vertical="center"/>
    </xf>
    <xf numFmtId="176" fontId="2" fillId="4" borderId="1" xfId="0" applyNumberFormat="1" applyFont="1" applyFill="1" applyBorder="1" applyAlignment="1">
      <alignment vertical="center"/>
    </xf>
    <xf numFmtId="176" fontId="4" fillId="0" borderId="0" xfId="0" applyNumberFormat="1" applyFont="1" applyAlignment="1">
      <alignment horizontal="left" vertical="center"/>
    </xf>
    <xf numFmtId="176" fontId="5" fillId="3" borderId="19" xfId="0" applyNumberFormat="1" applyFont="1" applyFill="1" applyBorder="1" applyAlignment="1">
      <alignment vertical="center"/>
    </xf>
    <xf numFmtId="176" fontId="5" fillId="3" borderId="20" xfId="0" applyNumberFormat="1" applyFont="1" applyFill="1" applyBorder="1" applyAlignment="1">
      <alignment vertical="center"/>
    </xf>
    <xf numFmtId="178" fontId="2" fillId="2" borderId="1" xfId="1" applyNumberFormat="1" applyFont="1" applyFill="1" applyBorder="1" applyAlignment="1">
      <alignment vertical="center"/>
    </xf>
    <xf numFmtId="176" fontId="2" fillId="4" borderId="3" xfId="0" applyNumberFormat="1" applyFont="1" applyFill="1" applyBorder="1" applyAlignment="1">
      <alignment vertical="center"/>
    </xf>
    <xf numFmtId="177" fontId="2" fillId="2" borderId="1" xfId="1" applyNumberFormat="1" applyFont="1" applyFill="1" applyBorder="1" applyAlignment="1">
      <alignment vertical="center"/>
    </xf>
    <xf numFmtId="176" fontId="2" fillId="2" borderId="3" xfId="0" applyNumberFormat="1" applyFont="1" applyFill="1" applyBorder="1" applyAlignment="1">
      <alignment vertical="center"/>
    </xf>
    <xf numFmtId="176" fontId="2" fillId="0" borderId="0" xfId="0" applyNumberFormat="1" applyFont="1" applyAlignment="1">
      <alignment vertical="center" wrapText="1"/>
    </xf>
    <xf numFmtId="176" fontId="4" fillId="0" borderId="0" xfId="0" applyNumberFormat="1" applyFont="1" applyAlignment="1">
      <alignment vertical="center"/>
    </xf>
    <xf numFmtId="176" fontId="4" fillId="0" borderId="0" xfId="0" applyNumberFormat="1" applyFont="1" applyAlignment="1">
      <alignment horizontal="right" vertical="center"/>
    </xf>
    <xf numFmtId="0" fontId="0" fillId="0" borderId="0" xfId="0" applyAlignment="1">
      <alignment vertical="center"/>
    </xf>
    <xf numFmtId="176" fontId="2" fillId="2" borderId="18" xfId="0" applyNumberFormat="1" applyFont="1" applyFill="1" applyBorder="1" applyAlignment="1">
      <alignment vertical="center"/>
    </xf>
    <xf numFmtId="176" fontId="5" fillId="0" borderId="4" xfId="0" applyNumberFormat="1" applyFont="1" applyBorder="1" applyAlignment="1">
      <alignment vertical="center"/>
    </xf>
    <xf numFmtId="176" fontId="2" fillId="0" borderId="4" xfId="0" applyNumberFormat="1" applyFont="1" applyBorder="1" applyAlignment="1">
      <alignment vertical="center"/>
    </xf>
    <xf numFmtId="176" fontId="2" fillId="0" borderId="0" xfId="0" applyNumberFormat="1" applyFont="1" applyAlignment="1">
      <alignment vertical="center"/>
    </xf>
    <xf numFmtId="176" fontId="2" fillId="0" borderId="0" xfId="0" applyNumberFormat="1" applyFont="1" applyAlignment="1">
      <alignment horizontal="left" vertical="center" wrapText="1"/>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9" fontId="2" fillId="4" borderId="5" xfId="0" applyNumberFormat="1" applyFont="1" applyFill="1" applyBorder="1" applyAlignment="1">
      <alignment horizontal="center" vertical="center"/>
    </xf>
    <xf numFmtId="179" fontId="2" fillId="4" borderId="6" xfId="0" applyNumberFormat="1" applyFont="1" applyFill="1" applyBorder="1" applyAlignment="1">
      <alignment horizontal="center" vertical="center"/>
    </xf>
    <xf numFmtId="179" fontId="2" fillId="4" borderId="7" xfId="0" applyNumberFormat="1" applyFont="1" applyFill="1" applyBorder="1" applyAlignment="1">
      <alignment horizontal="center" vertical="center"/>
    </xf>
    <xf numFmtId="179" fontId="2" fillId="4" borderId="8"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179" fontId="2" fillId="4" borderId="10" xfId="0" applyNumberFormat="1" applyFont="1" applyFill="1" applyBorder="1" applyAlignment="1">
      <alignment horizontal="center" vertical="center"/>
    </xf>
    <xf numFmtId="176" fontId="5" fillId="0" borderId="0" xfId="0" applyNumberFormat="1" applyFont="1" applyAlignment="1">
      <alignment horizontal="center" vertical="center"/>
    </xf>
    <xf numFmtId="176" fontId="4" fillId="0" borderId="4" xfId="0" applyNumberFormat="1" applyFont="1" applyBorder="1" applyAlignment="1">
      <alignment horizontal="left" vertical="center"/>
    </xf>
    <xf numFmtId="176" fontId="4" fillId="0" borderId="0" xfId="0" applyNumberFormat="1" applyFont="1" applyBorder="1" applyAlignment="1">
      <alignment horizontal="left" vertical="center"/>
    </xf>
    <xf numFmtId="176" fontId="2" fillId="4" borderId="11" xfId="0" applyNumberFormat="1" applyFont="1" applyFill="1" applyBorder="1" applyAlignment="1">
      <alignment horizontal="right" vertical="center"/>
    </xf>
    <xf numFmtId="176" fontId="2" fillId="4" borderId="12" xfId="0" applyNumberFormat="1" applyFont="1" applyFill="1" applyBorder="1" applyAlignment="1">
      <alignment horizontal="right" vertical="center"/>
    </xf>
    <xf numFmtId="176" fontId="2" fillId="4" borderId="13" xfId="0" applyNumberFormat="1" applyFont="1" applyFill="1" applyBorder="1" applyAlignment="1">
      <alignment horizontal="right" vertical="center"/>
    </xf>
    <xf numFmtId="176" fontId="2" fillId="2" borderId="5"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176" fontId="2" fillId="2" borderId="9" xfId="0" applyNumberFormat="1" applyFont="1" applyFill="1" applyBorder="1" applyAlignment="1">
      <alignment horizontal="right" vertical="center"/>
    </xf>
    <xf numFmtId="176" fontId="2" fillId="2" borderId="15" xfId="0" applyNumberFormat="1" applyFont="1" applyFill="1" applyBorder="1" applyAlignment="1">
      <alignment horizontal="right" vertical="center"/>
    </xf>
    <xf numFmtId="176" fontId="2" fillId="2" borderId="16" xfId="0" applyNumberFormat="1" applyFont="1" applyFill="1" applyBorder="1" applyAlignment="1">
      <alignment horizontal="right" vertical="center"/>
    </xf>
    <xf numFmtId="176" fontId="2" fillId="2" borderId="17" xfId="0" applyNumberFormat="1" applyFont="1" applyFill="1" applyBorder="1" applyAlignment="1">
      <alignment horizontal="right" vertical="center"/>
    </xf>
    <xf numFmtId="176" fontId="2" fillId="2" borderId="1" xfId="0" applyNumberFormat="1" applyFont="1" applyFill="1" applyBorder="1" applyAlignment="1">
      <alignment horizontal="center" vertical="center"/>
    </xf>
    <xf numFmtId="176" fontId="5" fillId="3" borderId="20" xfId="0" applyNumberFormat="1" applyFont="1" applyFill="1" applyBorder="1" applyAlignment="1">
      <alignment horizontal="left" vertical="center"/>
    </xf>
    <xf numFmtId="176" fontId="5" fillId="3" borderId="21" xfId="0" applyNumberFormat="1" applyFont="1" applyFill="1" applyBorder="1" applyAlignment="1">
      <alignment horizontal="left" vertical="center"/>
    </xf>
    <xf numFmtId="176" fontId="6" fillId="0" borderId="7" xfId="0" applyNumberFormat="1" applyFont="1" applyBorder="1" applyAlignment="1">
      <alignment vertical="center" wrapText="1"/>
    </xf>
    <xf numFmtId="176" fontId="6" fillId="0" borderId="0" xfId="0" applyNumberFormat="1" applyFont="1" applyBorder="1" applyAlignment="1">
      <alignment vertical="center" wrapText="1"/>
    </xf>
    <xf numFmtId="176" fontId="5" fillId="3" borderId="20" xfId="0" applyNumberFormat="1" applyFont="1" applyFill="1" applyBorder="1" applyAlignment="1">
      <alignment horizontal="right" vertical="center"/>
    </xf>
    <xf numFmtId="176" fontId="4" fillId="0" borderId="0" xfId="0" applyNumberFormat="1" applyFont="1" applyAlignment="1">
      <alignment vertical="center"/>
    </xf>
    <xf numFmtId="176" fontId="5" fillId="0" borderId="4" xfId="0" applyNumberFormat="1" applyFont="1" applyBorder="1" applyAlignment="1">
      <alignment horizontal="right" vertical="center"/>
    </xf>
    <xf numFmtId="176" fontId="2" fillId="2" borderId="15" xfId="0" applyNumberFormat="1" applyFont="1" applyFill="1" applyBorder="1" applyAlignment="1">
      <alignment horizontal="right" vertical="center" shrinkToFit="1"/>
    </xf>
    <xf numFmtId="176" fontId="2" fillId="2" borderId="16" xfId="0" applyNumberFormat="1" applyFont="1" applyFill="1" applyBorder="1" applyAlignment="1">
      <alignment horizontal="right" vertical="center" shrinkToFit="1"/>
    </xf>
    <xf numFmtId="176" fontId="2" fillId="2" borderId="17" xfId="0" applyNumberFormat="1" applyFont="1" applyFill="1" applyBorder="1" applyAlignment="1">
      <alignment horizontal="right"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FFFF66"/>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171450</xdr:rowOff>
    </xdr:from>
    <xdr:to>
      <xdr:col>16</xdr:col>
      <xdr:colOff>114300</xdr:colOff>
      <xdr:row>27</xdr:row>
      <xdr:rowOff>9525</xdr:rowOff>
    </xdr:to>
    <xdr:sp macro="" textlink="">
      <xdr:nvSpPr>
        <xdr:cNvPr id="3" name="テキスト ボックス 2"/>
        <xdr:cNvSpPr txBox="1"/>
      </xdr:nvSpPr>
      <xdr:spPr>
        <a:xfrm>
          <a:off x="9391650" y="171450"/>
          <a:ext cx="3505200" cy="614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●補助メニュー一覧</a:t>
          </a:r>
          <a:endParaRPr kumimoji="1" lang="en-US" altLang="ja-JP" sz="1100"/>
        </a:p>
        <a:p>
          <a:r>
            <a:rPr kumimoji="1" lang="en-US" altLang="ja-JP" sz="1100"/>
            <a:t>(1) </a:t>
          </a:r>
          <a:r>
            <a:rPr kumimoji="1" lang="ja-JP" altLang="en-US" sz="1100"/>
            <a:t>一定年数を経過して使用に堪えなくなり、改修が必要となった浴室、食堂等の改修工事や外壁、屋上等の防水工事等施設の改修工事</a:t>
          </a:r>
        </a:p>
        <a:p>
          <a:r>
            <a:rPr kumimoji="1" lang="en-US" altLang="ja-JP" sz="1100"/>
            <a:t>(2) </a:t>
          </a:r>
          <a:r>
            <a:rPr kumimoji="1" lang="ja-JP" altLang="en-US" sz="1100"/>
            <a:t>一定年数を経過して使用に堪えなくなり、改修が必要となった給排水設備、電気設備、ガス設備、消防用設備等付帯設備の改造工事</a:t>
          </a:r>
        </a:p>
        <a:p>
          <a:r>
            <a:rPr kumimoji="1" lang="en-US" altLang="ja-JP" sz="1100"/>
            <a:t>(3) </a:t>
          </a:r>
          <a:r>
            <a:rPr kumimoji="1" lang="ja-JP" altLang="en-US" sz="1100"/>
            <a:t>気象状況により特に必要とされる熱中症対策等のための施設の冷暖房設備の新規設置工事及び一定年数を経過して使用に堪えなくなり、改修が必要となった冷暖房設備の改造工事</a:t>
          </a:r>
        </a:p>
        <a:p>
          <a:r>
            <a:rPr kumimoji="1" lang="en-US" altLang="ja-JP" sz="1100"/>
            <a:t>(4) </a:t>
          </a:r>
          <a:r>
            <a:rPr kumimoji="1" lang="ja-JP" altLang="en-US" sz="1100"/>
            <a:t>居室と避難通路（バルコニー）等との段差の解消を図る工事や自力避難が困難な者の居室を避難階へ移すための改修等防災対策に配慮した施設の内部改修工事</a:t>
          </a:r>
        </a:p>
        <a:p>
          <a:r>
            <a:rPr kumimoji="1" lang="en-US" altLang="ja-JP" sz="1100"/>
            <a:t>(5) </a:t>
          </a:r>
          <a:r>
            <a:rPr kumimoji="1" lang="ja-JP" altLang="en-US" sz="1100"/>
            <a:t>消防法設備等（スプリンクラー設備等を除く</a:t>
          </a:r>
          <a:r>
            <a:rPr kumimoji="1" lang="en-US" altLang="ja-JP" sz="1100"/>
            <a:t>｡)</a:t>
          </a:r>
          <a:r>
            <a:rPr kumimoji="1" lang="ja-JP" altLang="en-US" sz="1100"/>
            <a:t>について、消防法令等が改正されたことに伴い、新たに必要となる設備の整備</a:t>
          </a:r>
        </a:p>
        <a:p>
          <a:r>
            <a:rPr kumimoji="1" lang="en-US" altLang="ja-JP" sz="1100"/>
            <a:t>(6) </a:t>
          </a:r>
          <a:r>
            <a:rPr kumimoji="1" lang="ja-JP" altLang="en-US" sz="1100"/>
            <a:t>県又は市が土砂災害等の危険区域等として指定している区域に設置されている施設の防災対策上、必要な補強改修工事や設備の整備等</a:t>
          </a:r>
        </a:p>
        <a:p>
          <a:r>
            <a:rPr kumimoji="1" lang="en-US" altLang="ja-JP" sz="1100"/>
            <a:t>(7) </a:t>
          </a:r>
          <a:r>
            <a:rPr kumimoji="1" lang="ja-JP" altLang="en-US" sz="1100"/>
            <a:t>施設事業を行う場合に必要な、既存建物（賃貸物件を含む</a:t>
          </a:r>
          <a:r>
            <a:rPr kumimoji="1" lang="en-US" altLang="ja-JP" sz="1100"/>
            <a:t>｡)</a:t>
          </a:r>
          <a:r>
            <a:rPr kumimoji="1" lang="ja-JP" altLang="en-US" sz="1100"/>
            <a:t>のバリアフリー化工事等施設等の基盤整備を図るための改修工事</a:t>
          </a:r>
        </a:p>
        <a:p>
          <a:r>
            <a:rPr kumimoji="1" lang="en-US" altLang="ja-JP" sz="1100"/>
            <a:t>(8) </a:t>
          </a:r>
          <a:r>
            <a:rPr kumimoji="1" lang="ja-JP" altLang="en-US" sz="1100"/>
            <a:t>特に必要と認められる上記に準ずる工事</a:t>
          </a:r>
        </a:p>
        <a:p>
          <a:r>
            <a:rPr kumimoji="1" lang="en-US" altLang="ja-JP" sz="1100"/>
            <a:t>※ </a:t>
          </a:r>
          <a:r>
            <a:rPr kumimoji="1" lang="ja-JP" altLang="en-US" sz="1100"/>
            <a:t>一定年数は、おおむね</a:t>
          </a:r>
          <a:r>
            <a:rPr kumimoji="1" lang="en-US" altLang="ja-JP" sz="1100"/>
            <a:t>15</a:t>
          </a:r>
          <a:r>
            <a:rPr kumimoji="1" lang="ja-JP" altLang="en-US" sz="1100"/>
            <a:t>年とする。</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0</xdr:row>
      <xdr:rowOff>190500</xdr:rowOff>
    </xdr:from>
    <xdr:to>
      <xdr:col>10</xdr:col>
      <xdr:colOff>190500</xdr:colOff>
      <xdr:row>3</xdr:row>
      <xdr:rowOff>133350</xdr:rowOff>
    </xdr:to>
    <xdr:sp macro="" textlink="">
      <xdr:nvSpPr>
        <xdr:cNvPr id="3" name="正方形/長方形 2"/>
        <xdr:cNvSpPr/>
      </xdr:nvSpPr>
      <xdr:spPr>
        <a:xfrm>
          <a:off x="7391400" y="190500"/>
          <a:ext cx="1485900" cy="5524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tabSelected="1" view="pageBreakPreview" zoomScaleNormal="100" zoomScaleSheetLayoutView="100" workbookViewId="0">
      <selection activeCell="B3" sqref="B3"/>
    </sheetView>
  </sheetViews>
  <sheetFormatPr defaultRowHeight="13.5" x14ac:dyDescent="0.4"/>
  <cols>
    <col min="1" max="1" width="3.5" style="2" bestFit="1" customWidth="1"/>
    <col min="2" max="2" width="13.875" style="2" bestFit="1" customWidth="1"/>
    <col min="3" max="3" width="10.625" style="2" customWidth="1"/>
    <col min="4" max="4" width="13.75" style="2" customWidth="1"/>
    <col min="5" max="5" width="13.875" style="2" bestFit="1" customWidth="1"/>
    <col min="6" max="6" width="14.375" style="2" customWidth="1"/>
    <col min="7" max="7" width="13.875" style="2" customWidth="1"/>
    <col min="8" max="8" width="12.625" style="2" customWidth="1"/>
    <col min="9" max="9" width="9.5" style="2" customWidth="1"/>
    <col min="10" max="10" width="12.625" style="2" customWidth="1"/>
    <col min="11" max="16384" width="9" style="2"/>
  </cols>
  <sheetData>
    <row r="1" spans="1:10" ht="17.25" x14ac:dyDescent="0.4">
      <c r="A1" s="50" t="s">
        <v>16</v>
      </c>
      <c r="B1" s="50"/>
      <c r="C1" s="50"/>
      <c r="D1" s="50"/>
      <c r="E1" s="50"/>
      <c r="F1" s="50"/>
      <c r="G1" s="50"/>
      <c r="H1" s="50"/>
      <c r="I1" s="50"/>
    </row>
    <row r="2" spans="1:10" ht="17.25" x14ac:dyDescent="0.4">
      <c r="A2" s="24"/>
      <c r="B2" s="24"/>
      <c r="C2" s="24"/>
      <c r="D2" s="24"/>
      <c r="E2" s="24"/>
      <c r="F2" s="24"/>
      <c r="G2" s="24"/>
      <c r="H2" s="25"/>
      <c r="I2" s="26" t="s">
        <v>41</v>
      </c>
    </row>
    <row r="3" spans="1:10" ht="14.25" thickBot="1" x14ac:dyDescent="0.45"/>
    <row r="4" spans="1:10" ht="21.75" customHeight="1" thickBot="1" x14ac:dyDescent="0.45">
      <c r="A4" s="27" t="s">
        <v>15</v>
      </c>
      <c r="B4" s="28"/>
      <c r="C4" s="67">
        <f>ROUNDDOWN(MIN(I8,D31),-3)</f>
        <v>0</v>
      </c>
      <c r="D4" s="67"/>
      <c r="E4" s="63" t="s">
        <v>58</v>
      </c>
      <c r="F4" s="63"/>
      <c r="G4" s="64"/>
      <c r="H4" s="2" t="s">
        <v>39</v>
      </c>
    </row>
    <row r="6" spans="1:10" ht="14.25" thickBot="1" x14ac:dyDescent="0.45">
      <c r="A6" s="51" t="s">
        <v>8</v>
      </c>
      <c r="B6" s="51"/>
      <c r="C6" s="51"/>
      <c r="D6" s="51"/>
      <c r="E6" s="51"/>
      <c r="F6" s="51"/>
      <c r="G6" s="51"/>
      <c r="H6" s="51"/>
      <c r="I6" s="52"/>
    </row>
    <row r="7" spans="1:10" ht="54" x14ac:dyDescent="0.4">
      <c r="A7" s="1" t="s">
        <v>0</v>
      </c>
      <c r="B7" s="10" t="s">
        <v>2</v>
      </c>
      <c r="C7" s="11" t="s">
        <v>13</v>
      </c>
      <c r="D7" s="11" t="s">
        <v>45</v>
      </c>
      <c r="E7" s="3" t="s">
        <v>22</v>
      </c>
      <c r="F7" s="3" t="s">
        <v>50</v>
      </c>
      <c r="G7" s="11" t="s">
        <v>60</v>
      </c>
      <c r="H7" s="4" t="s">
        <v>46</v>
      </c>
      <c r="I7" s="5" t="s">
        <v>57</v>
      </c>
      <c r="J7" s="23" t="s">
        <v>28</v>
      </c>
    </row>
    <row r="8" spans="1:10" ht="15.75" customHeight="1" x14ac:dyDescent="0.4">
      <c r="A8" s="1">
        <v>1</v>
      </c>
      <c r="B8" s="25"/>
      <c r="C8" s="10"/>
      <c r="D8" s="25"/>
      <c r="E8" s="29" t="e">
        <f>F24</f>
        <v>#DIV/0!</v>
      </c>
      <c r="F8" s="6">
        <f>IF(C8="○",D8*E8,0)</f>
        <v>0</v>
      </c>
      <c r="G8" s="53">
        <v>0</v>
      </c>
      <c r="H8" s="56">
        <f>D13-G8</f>
        <v>0</v>
      </c>
      <c r="I8" s="70">
        <f>IF(F13&gt;H8,H8,F13)*3/4</f>
        <v>0</v>
      </c>
      <c r="J8" s="30"/>
    </row>
    <row r="9" spans="1:10" ht="15.75" customHeight="1" x14ac:dyDescent="0.4">
      <c r="A9" s="1">
        <v>2</v>
      </c>
      <c r="B9" s="25"/>
      <c r="C9" s="10"/>
      <c r="D9" s="25"/>
      <c r="E9" s="29" t="e">
        <f>F24</f>
        <v>#DIV/0!</v>
      </c>
      <c r="F9" s="6">
        <f>IF(C9="○",D9*E9,0)</f>
        <v>0</v>
      </c>
      <c r="G9" s="54"/>
      <c r="H9" s="57"/>
      <c r="I9" s="71"/>
      <c r="J9" s="30"/>
    </row>
    <row r="10" spans="1:10" ht="15.75" customHeight="1" x14ac:dyDescent="0.4">
      <c r="A10" s="1">
        <v>3</v>
      </c>
      <c r="B10" s="25"/>
      <c r="C10" s="10"/>
      <c r="D10" s="25"/>
      <c r="E10" s="29" t="e">
        <f>F24</f>
        <v>#DIV/0!</v>
      </c>
      <c r="F10" s="6">
        <f>IF(C10="○",D10*E10,0)</f>
        <v>0</v>
      </c>
      <c r="G10" s="54"/>
      <c r="H10" s="57"/>
      <c r="I10" s="71"/>
      <c r="J10" s="30"/>
    </row>
    <row r="11" spans="1:10" ht="15.75" customHeight="1" x14ac:dyDescent="0.4">
      <c r="A11" s="1">
        <v>4</v>
      </c>
      <c r="B11" s="25"/>
      <c r="C11" s="10"/>
      <c r="D11" s="25"/>
      <c r="E11" s="29" t="e">
        <f>F24</f>
        <v>#DIV/0!</v>
      </c>
      <c r="F11" s="6">
        <f>IF(C11="○",D11*E11,0)</f>
        <v>0</v>
      </c>
      <c r="G11" s="54"/>
      <c r="H11" s="57"/>
      <c r="I11" s="71"/>
      <c r="J11" s="30"/>
    </row>
    <row r="12" spans="1:10" ht="15.75" customHeight="1" x14ac:dyDescent="0.4">
      <c r="A12" s="1">
        <v>5</v>
      </c>
      <c r="B12" s="25"/>
      <c r="C12" s="10"/>
      <c r="D12" s="25"/>
      <c r="E12" s="29" t="e">
        <f>F24</f>
        <v>#DIV/0!</v>
      </c>
      <c r="F12" s="6">
        <f>IF(C12="○",D12*E12,0)</f>
        <v>0</v>
      </c>
      <c r="G12" s="54"/>
      <c r="H12" s="57"/>
      <c r="I12" s="71"/>
      <c r="J12" s="30"/>
    </row>
    <row r="13" spans="1:10" ht="14.25" thickBot="1" x14ac:dyDescent="0.45">
      <c r="A13" s="62" t="s">
        <v>4</v>
      </c>
      <c r="B13" s="62"/>
      <c r="C13" s="12"/>
      <c r="D13" s="6">
        <f>SUM(D8:D12)</f>
        <v>0</v>
      </c>
      <c r="E13" s="31"/>
      <c r="F13" s="6">
        <f>SUM(F8:F12)</f>
        <v>0</v>
      </c>
      <c r="G13" s="55"/>
      <c r="H13" s="58"/>
      <c r="I13" s="72"/>
      <c r="J13" s="32"/>
    </row>
    <row r="14" spans="1:10" x14ac:dyDescent="0.4">
      <c r="A14" s="2" t="s">
        <v>40</v>
      </c>
    </row>
    <row r="15" spans="1:10" x14ac:dyDescent="0.4">
      <c r="A15" s="2" t="s">
        <v>32</v>
      </c>
    </row>
    <row r="16" spans="1:10" x14ac:dyDescent="0.4">
      <c r="A16" s="2" t="s">
        <v>33</v>
      </c>
    </row>
    <row r="17" spans="1:11" x14ac:dyDescent="0.4">
      <c r="A17" s="2" t="s">
        <v>34</v>
      </c>
    </row>
    <row r="18" spans="1:11" x14ac:dyDescent="0.4">
      <c r="A18" s="40" t="s">
        <v>42</v>
      </c>
      <c r="B18" s="40"/>
      <c r="C18" s="40"/>
      <c r="D18" s="40"/>
      <c r="E18" s="40"/>
      <c r="F18" s="40"/>
    </row>
    <row r="19" spans="1:11" x14ac:dyDescent="0.4">
      <c r="A19" s="41" t="s">
        <v>36</v>
      </c>
      <c r="B19" s="41"/>
      <c r="C19" s="41"/>
      <c r="D19" s="41"/>
      <c r="E19" s="41"/>
      <c r="F19" s="33"/>
    </row>
    <row r="20" spans="1:11" x14ac:dyDescent="0.4">
      <c r="A20" s="2" t="s">
        <v>37</v>
      </c>
      <c r="F20" s="2" t="s">
        <v>43</v>
      </c>
    </row>
    <row r="22" spans="1:11" x14ac:dyDescent="0.4">
      <c r="A22" s="34" t="s">
        <v>47</v>
      </c>
      <c r="B22" s="34"/>
      <c r="C22" s="34"/>
      <c r="D22" s="34"/>
      <c r="E22" s="34"/>
      <c r="F22" s="34"/>
      <c r="G22" s="34"/>
      <c r="H22" s="35" t="s">
        <v>44</v>
      </c>
      <c r="I22" s="34"/>
    </row>
    <row r="23" spans="1:11" ht="30" customHeight="1" x14ac:dyDescent="0.4">
      <c r="A23" s="12" t="s">
        <v>0</v>
      </c>
      <c r="B23" s="12" t="s">
        <v>12</v>
      </c>
      <c r="C23" s="42" t="s">
        <v>53</v>
      </c>
      <c r="D23" s="43"/>
      <c r="E23" s="22" t="s">
        <v>49</v>
      </c>
      <c r="F23" s="12" t="s">
        <v>25</v>
      </c>
      <c r="G23" s="12" t="s">
        <v>23</v>
      </c>
      <c r="H23" s="12" t="s">
        <v>26</v>
      </c>
    </row>
    <row r="24" spans="1:11" ht="36" customHeight="1" x14ac:dyDescent="0.4">
      <c r="A24" s="6" t="s">
        <v>9</v>
      </c>
      <c r="B24" s="8" t="s">
        <v>29</v>
      </c>
      <c r="C24" s="44"/>
      <c r="D24" s="45"/>
      <c r="E24" s="17"/>
      <c r="F24" s="14" t="e">
        <f>ROUNDDOWN(E24/E26,3)</f>
        <v>#DIV/0!</v>
      </c>
      <c r="G24" s="16" t="e">
        <f>ROUNDDOWN((C24-E26)*F24,2)</f>
        <v>#DIV/0!</v>
      </c>
      <c r="H24" s="16" t="e">
        <f>ROUNDDOWN(E24+G24,2)</f>
        <v>#DIV/0!</v>
      </c>
      <c r="I24" s="20" t="s">
        <v>48</v>
      </c>
      <c r="J24" s="36"/>
    </row>
    <row r="25" spans="1:11" ht="30.75" customHeight="1" x14ac:dyDescent="0.4">
      <c r="A25" s="6" t="s">
        <v>10</v>
      </c>
      <c r="B25" s="9" t="s">
        <v>30</v>
      </c>
      <c r="C25" s="46"/>
      <c r="D25" s="47"/>
      <c r="E25" s="17"/>
      <c r="F25" s="14" t="e">
        <f>1-F24</f>
        <v>#DIV/0!</v>
      </c>
      <c r="G25" s="21" t="e">
        <f>G26-G24</f>
        <v>#DIV/0!</v>
      </c>
      <c r="H25" s="16" t="e">
        <f>ROUNDDOWN(E25+G25,2)</f>
        <v>#DIV/0!</v>
      </c>
      <c r="I25" s="65" t="s">
        <v>51</v>
      </c>
      <c r="J25" s="66"/>
      <c r="K25" s="66"/>
    </row>
    <row r="26" spans="1:11" ht="19.5" customHeight="1" x14ac:dyDescent="0.4">
      <c r="A26" s="6" t="s">
        <v>11</v>
      </c>
      <c r="B26" s="15" t="s">
        <v>4</v>
      </c>
      <c r="C26" s="48"/>
      <c r="D26" s="49"/>
      <c r="E26" s="18">
        <f>E24+E25</f>
        <v>0</v>
      </c>
      <c r="F26" s="19"/>
      <c r="G26" s="16">
        <f>C24-E26</f>
        <v>0</v>
      </c>
      <c r="H26" s="16" t="e">
        <f>SUM(H24:H25)</f>
        <v>#DIV/0!</v>
      </c>
    </row>
    <row r="27" spans="1:11" x14ac:dyDescent="0.4">
      <c r="C27" s="2" t="s">
        <v>52</v>
      </c>
    </row>
    <row r="29" spans="1:11" ht="14.25" thickBot="1" x14ac:dyDescent="0.45">
      <c r="A29" s="34" t="s">
        <v>54</v>
      </c>
      <c r="B29" s="34"/>
      <c r="C29" s="34"/>
      <c r="D29" s="34"/>
      <c r="E29" s="34"/>
      <c r="F29" s="34"/>
      <c r="G29" s="34"/>
      <c r="H29" s="34"/>
      <c r="I29" s="34"/>
    </row>
    <row r="30" spans="1:11" ht="60.75" customHeight="1" x14ac:dyDescent="0.4">
      <c r="B30" s="3" t="s">
        <v>55</v>
      </c>
      <c r="C30" s="4" t="s">
        <v>18</v>
      </c>
      <c r="D30" s="5" t="s">
        <v>56</v>
      </c>
      <c r="E30" s="7" t="s">
        <v>20</v>
      </c>
    </row>
    <row r="31" spans="1:11" ht="17.25" customHeight="1" thickBot="1" x14ac:dyDescent="0.45">
      <c r="B31" s="10"/>
      <c r="C31" s="15">
        <v>1230000</v>
      </c>
      <c r="D31" s="37">
        <f>B31*C31</f>
        <v>0</v>
      </c>
      <c r="E31" s="32" t="s">
        <v>31</v>
      </c>
    </row>
  </sheetData>
  <mergeCells count="13">
    <mergeCell ref="A18:F18"/>
    <mergeCell ref="A19:E19"/>
    <mergeCell ref="C23:D23"/>
    <mergeCell ref="C24:D26"/>
    <mergeCell ref="A1:I1"/>
    <mergeCell ref="A6:I6"/>
    <mergeCell ref="G8:G13"/>
    <mergeCell ref="H8:H13"/>
    <mergeCell ref="I8:I13"/>
    <mergeCell ref="A13:B13"/>
    <mergeCell ref="E4:G4"/>
    <mergeCell ref="I25:K25"/>
    <mergeCell ref="C4:D4"/>
  </mergeCells>
  <phoneticPr fontId="3"/>
  <dataValidations count="2">
    <dataValidation type="list" allowBlank="1" showInputMessage="1" showErrorMessage="1" sqref="C8:C13">
      <formula1>"○,×"</formula1>
    </dataValidation>
    <dataValidation type="list" allowBlank="1" showInputMessage="1" showErrorMessage="1" sqref="J8:J12">
      <formula1>"1,2,3,4,5,6,7,対象外"</formula1>
    </dataValidation>
  </dataValidations>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view="pageBreakPreview" topLeftCell="A2" zoomScaleNormal="100" zoomScaleSheetLayoutView="100" workbookViewId="0">
      <selection activeCell="C3" sqref="C3"/>
    </sheetView>
  </sheetViews>
  <sheetFormatPr defaultRowHeight="13.5" x14ac:dyDescent="0.4"/>
  <cols>
    <col min="1" max="1" width="3.5" style="2" bestFit="1" customWidth="1"/>
    <col min="2" max="2" width="13.875" style="2" bestFit="1" customWidth="1"/>
    <col min="3" max="3" width="10.5" style="2" bestFit="1" customWidth="1"/>
    <col min="4" max="4" width="14" style="2" customWidth="1"/>
    <col min="5" max="5" width="13.875" style="2" bestFit="1" customWidth="1"/>
    <col min="6" max="6" width="15.625" style="2" customWidth="1"/>
    <col min="7" max="7" width="13.875" style="2" customWidth="1"/>
    <col min="8" max="8" width="15.25" style="2" customWidth="1"/>
    <col min="9" max="9" width="14.625" style="2" customWidth="1"/>
    <col min="10" max="16384" width="9" style="2"/>
  </cols>
  <sheetData>
    <row r="1" spans="1:10" ht="17.25" x14ac:dyDescent="0.4">
      <c r="A1" s="50" t="s">
        <v>16</v>
      </c>
      <c r="B1" s="50"/>
      <c r="C1" s="50"/>
      <c r="D1" s="50"/>
      <c r="E1" s="50"/>
      <c r="F1" s="50"/>
      <c r="G1" s="50"/>
      <c r="H1" s="50"/>
      <c r="I1" s="50"/>
    </row>
    <row r="2" spans="1:10" ht="17.25" x14ac:dyDescent="0.4">
      <c r="A2" s="24"/>
      <c r="B2" s="24"/>
      <c r="C2" s="24"/>
      <c r="D2" s="24"/>
      <c r="E2" s="24"/>
      <c r="F2" s="24"/>
      <c r="G2" s="24"/>
      <c r="H2" s="24"/>
      <c r="I2" s="24"/>
    </row>
    <row r="4" spans="1:10" ht="20.25" customHeight="1" x14ac:dyDescent="0.4">
      <c r="A4" s="38" t="s">
        <v>15</v>
      </c>
      <c r="B4" s="38"/>
      <c r="C4" s="69">
        <f>MIN(I8,D31)</f>
        <v>27933750</v>
      </c>
      <c r="D4" s="69"/>
      <c r="E4" s="38" t="s">
        <v>58</v>
      </c>
      <c r="F4" s="38"/>
      <c r="G4" s="39"/>
    </row>
    <row r="6" spans="1:10" ht="14.25" thickBot="1" x14ac:dyDescent="0.45">
      <c r="A6" s="51" t="s">
        <v>8</v>
      </c>
      <c r="B6" s="51"/>
      <c r="C6" s="51"/>
      <c r="D6" s="51"/>
      <c r="E6" s="51"/>
      <c r="F6" s="51"/>
      <c r="G6" s="51"/>
      <c r="H6" s="51"/>
      <c r="I6" s="52"/>
    </row>
    <row r="7" spans="1:10" ht="54" x14ac:dyDescent="0.4">
      <c r="A7" s="1" t="s">
        <v>0</v>
      </c>
      <c r="B7" s="10" t="s">
        <v>2</v>
      </c>
      <c r="C7" s="11" t="s">
        <v>13</v>
      </c>
      <c r="D7" s="11" t="s">
        <v>45</v>
      </c>
      <c r="E7" s="3" t="s">
        <v>22</v>
      </c>
      <c r="F7" s="3" t="s">
        <v>50</v>
      </c>
      <c r="G7" s="11" t="s">
        <v>60</v>
      </c>
      <c r="H7" s="4" t="s">
        <v>46</v>
      </c>
      <c r="I7" s="5" t="s">
        <v>57</v>
      </c>
      <c r="J7" s="23" t="s">
        <v>28</v>
      </c>
    </row>
    <row r="8" spans="1:10" ht="15.75" customHeight="1" x14ac:dyDescent="0.4">
      <c r="A8" s="1">
        <v>1</v>
      </c>
      <c r="B8" s="25" t="s">
        <v>1</v>
      </c>
      <c r="C8" s="10" t="s">
        <v>6</v>
      </c>
      <c r="D8" s="25">
        <v>25000000</v>
      </c>
      <c r="E8" s="29">
        <f>F24</f>
        <v>0.57299999999999995</v>
      </c>
      <c r="F8" s="6">
        <f>IF(C8="○",D8*E8,0)</f>
        <v>14324999.999999998</v>
      </c>
      <c r="G8" s="53">
        <v>2000000</v>
      </c>
      <c r="H8" s="56">
        <f>D13-G8</f>
        <v>68000000</v>
      </c>
      <c r="I8" s="59">
        <f>IF(F13&gt;H8,H8,F13)*3/4</f>
        <v>27933750</v>
      </c>
      <c r="J8" s="30">
        <v>2</v>
      </c>
    </row>
    <row r="9" spans="1:10" ht="15.75" customHeight="1" x14ac:dyDescent="0.4">
      <c r="A9" s="1">
        <v>2</v>
      </c>
      <c r="B9" s="25" t="s">
        <v>3</v>
      </c>
      <c r="C9" s="10" t="s">
        <v>6</v>
      </c>
      <c r="D9" s="25">
        <v>10000000</v>
      </c>
      <c r="E9" s="29">
        <f>F24</f>
        <v>0.57299999999999995</v>
      </c>
      <c r="F9" s="6">
        <f t="shared" ref="F9:F12" si="0">IF(C9="○",D9*E9,0)</f>
        <v>5730000</v>
      </c>
      <c r="G9" s="54"/>
      <c r="H9" s="57"/>
      <c r="I9" s="60"/>
      <c r="J9" s="30">
        <v>1</v>
      </c>
    </row>
    <row r="10" spans="1:10" ht="15.75" customHeight="1" x14ac:dyDescent="0.4">
      <c r="A10" s="1">
        <v>3</v>
      </c>
      <c r="B10" s="25" t="s">
        <v>21</v>
      </c>
      <c r="C10" s="10" t="s">
        <v>7</v>
      </c>
      <c r="D10" s="25">
        <v>5000000</v>
      </c>
      <c r="E10" s="29">
        <f>F24</f>
        <v>0.57299999999999995</v>
      </c>
      <c r="F10" s="6">
        <f t="shared" si="0"/>
        <v>0</v>
      </c>
      <c r="G10" s="54"/>
      <c r="H10" s="57"/>
      <c r="I10" s="60"/>
      <c r="J10" s="30"/>
    </row>
    <row r="11" spans="1:10" ht="15.75" customHeight="1" x14ac:dyDescent="0.4">
      <c r="A11" s="1">
        <v>4</v>
      </c>
      <c r="B11" s="25" t="s">
        <v>14</v>
      </c>
      <c r="C11" s="10" t="s">
        <v>5</v>
      </c>
      <c r="D11" s="25">
        <v>20000000</v>
      </c>
      <c r="E11" s="29">
        <f>F24</f>
        <v>0.57299999999999995</v>
      </c>
      <c r="F11" s="6">
        <f t="shared" si="0"/>
        <v>11460000</v>
      </c>
      <c r="G11" s="54"/>
      <c r="H11" s="57"/>
      <c r="I11" s="60"/>
      <c r="J11" s="30">
        <v>1</v>
      </c>
    </row>
    <row r="12" spans="1:10" ht="15.75" customHeight="1" x14ac:dyDescent="0.4">
      <c r="A12" s="1">
        <v>5</v>
      </c>
      <c r="B12" s="25" t="s">
        <v>27</v>
      </c>
      <c r="C12" s="10" t="s">
        <v>5</v>
      </c>
      <c r="D12" s="25">
        <v>10000000</v>
      </c>
      <c r="E12" s="29">
        <f>F24</f>
        <v>0.57299999999999995</v>
      </c>
      <c r="F12" s="6">
        <f t="shared" si="0"/>
        <v>5730000</v>
      </c>
      <c r="G12" s="54"/>
      <c r="H12" s="57"/>
      <c r="I12" s="60"/>
      <c r="J12" s="30">
        <v>1</v>
      </c>
    </row>
    <row r="13" spans="1:10" ht="14.25" thickBot="1" x14ac:dyDescent="0.45">
      <c r="A13" s="62" t="s">
        <v>4</v>
      </c>
      <c r="B13" s="62"/>
      <c r="C13" s="12"/>
      <c r="D13" s="6">
        <f>SUM(D8:D12)</f>
        <v>70000000</v>
      </c>
      <c r="E13" s="31"/>
      <c r="F13" s="6">
        <f>SUM(F8:F12)</f>
        <v>37245000</v>
      </c>
      <c r="G13" s="55"/>
      <c r="H13" s="58"/>
      <c r="I13" s="61"/>
      <c r="J13" s="32"/>
    </row>
    <row r="14" spans="1:10" x14ac:dyDescent="0.4">
      <c r="A14" s="2" t="s">
        <v>38</v>
      </c>
    </row>
    <row r="15" spans="1:10" x14ac:dyDescent="0.4">
      <c r="A15" s="2" t="s">
        <v>32</v>
      </c>
    </row>
    <row r="16" spans="1:10" x14ac:dyDescent="0.4">
      <c r="A16" s="2" t="s">
        <v>33</v>
      </c>
    </row>
    <row r="17" spans="1:11" x14ac:dyDescent="0.4">
      <c r="A17" s="2" t="s">
        <v>34</v>
      </c>
    </row>
    <row r="18" spans="1:11" x14ac:dyDescent="0.4">
      <c r="A18" s="40" t="s">
        <v>35</v>
      </c>
      <c r="B18" s="40"/>
      <c r="C18" s="40"/>
      <c r="D18" s="40"/>
      <c r="E18" s="40"/>
      <c r="F18" s="40"/>
    </row>
    <row r="19" spans="1:11" x14ac:dyDescent="0.4">
      <c r="A19" s="41" t="s">
        <v>36</v>
      </c>
      <c r="B19" s="41"/>
      <c r="C19" s="41"/>
      <c r="D19" s="41"/>
      <c r="E19" s="41"/>
      <c r="F19" s="33"/>
    </row>
    <row r="20" spans="1:11" x14ac:dyDescent="0.4">
      <c r="A20" s="2" t="s">
        <v>37</v>
      </c>
    </row>
    <row r="22" spans="1:11" x14ac:dyDescent="0.4">
      <c r="A22" s="68" t="s">
        <v>47</v>
      </c>
      <c r="B22" s="68"/>
      <c r="C22" s="68"/>
      <c r="D22" s="68"/>
      <c r="E22" s="68"/>
      <c r="F22" s="68"/>
      <c r="G22" s="68"/>
      <c r="H22" s="68"/>
      <c r="I22" s="68"/>
    </row>
    <row r="23" spans="1:11" ht="30" customHeight="1" x14ac:dyDescent="0.4">
      <c r="A23" s="12" t="s">
        <v>0</v>
      </c>
      <c r="B23" s="12" t="s">
        <v>12</v>
      </c>
      <c r="C23" s="42" t="s">
        <v>53</v>
      </c>
      <c r="D23" s="43"/>
      <c r="E23" s="13" t="s">
        <v>24</v>
      </c>
      <c r="F23" s="12" t="s">
        <v>25</v>
      </c>
      <c r="G23" s="12" t="s">
        <v>23</v>
      </c>
      <c r="H23" s="12" t="s">
        <v>26</v>
      </c>
    </row>
    <row r="24" spans="1:11" ht="36" customHeight="1" x14ac:dyDescent="0.4">
      <c r="A24" s="6" t="s">
        <v>9</v>
      </c>
      <c r="B24" s="8" t="s">
        <v>29</v>
      </c>
      <c r="C24" s="44">
        <v>2800</v>
      </c>
      <c r="D24" s="45"/>
      <c r="E24" s="17">
        <v>1450</v>
      </c>
      <c r="F24" s="14">
        <f>ROUNDDOWN(E24/E26,3)</f>
        <v>0.57299999999999995</v>
      </c>
      <c r="G24" s="16">
        <f>ROUNDDOWN((C24-E26)*F24,2)</f>
        <v>154.71</v>
      </c>
      <c r="H24" s="16">
        <f>ROUNDDOWN(E24+G24,2)</f>
        <v>1604.71</v>
      </c>
      <c r="I24" s="20" t="s">
        <v>48</v>
      </c>
      <c r="J24" s="36"/>
    </row>
    <row r="25" spans="1:11" ht="30.75" customHeight="1" x14ac:dyDescent="0.4">
      <c r="A25" s="6" t="s">
        <v>10</v>
      </c>
      <c r="B25" s="9" t="s">
        <v>59</v>
      </c>
      <c r="C25" s="46"/>
      <c r="D25" s="47"/>
      <c r="E25" s="17">
        <v>1080</v>
      </c>
      <c r="F25" s="14">
        <f>1-F24</f>
        <v>0.42700000000000005</v>
      </c>
      <c r="G25" s="16">
        <f>G26-G24</f>
        <v>115.28999999999999</v>
      </c>
      <c r="H25" s="16">
        <f>ROUNDDOWN(E25+G25,2)</f>
        <v>1195.29</v>
      </c>
      <c r="I25" s="65" t="s">
        <v>51</v>
      </c>
      <c r="J25" s="66"/>
      <c r="K25" s="66"/>
    </row>
    <row r="26" spans="1:11" ht="19.5" customHeight="1" x14ac:dyDescent="0.4">
      <c r="A26" s="6" t="s">
        <v>11</v>
      </c>
      <c r="B26" s="15" t="s">
        <v>4</v>
      </c>
      <c r="C26" s="48"/>
      <c r="D26" s="49"/>
      <c r="E26" s="18">
        <f>E24+E25</f>
        <v>2530</v>
      </c>
      <c r="F26" s="19"/>
      <c r="G26" s="16">
        <f>C24-E26</f>
        <v>270</v>
      </c>
      <c r="H26" s="16">
        <f>SUM(H24:H25)</f>
        <v>2800</v>
      </c>
    </row>
    <row r="27" spans="1:11" x14ac:dyDescent="0.4">
      <c r="C27" s="2" t="s">
        <v>52</v>
      </c>
    </row>
    <row r="29" spans="1:11" ht="14.25" thickBot="1" x14ac:dyDescent="0.45">
      <c r="A29" s="68" t="s">
        <v>54</v>
      </c>
      <c r="B29" s="68"/>
      <c r="C29" s="68"/>
      <c r="D29" s="68"/>
      <c r="E29" s="68"/>
      <c r="F29" s="68"/>
      <c r="G29" s="68"/>
      <c r="H29" s="68"/>
      <c r="I29" s="68"/>
    </row>
    <row r="30" spans="1:11" ht="40.5" x14ac:dyDescent="0.4">
      <c r="B30" s="3" t="s">
        <v>17</v>
      </c>
      <c r="C30" s="4" t="s">
        <v>18</v>
      </c>
      <c r="D30" s="5" t="s">
        <v>19</v>
      </c>
      <c r="E30" s="7" t="s">
        <v>20</v>
      </c>
    </row>
    <row r="31" spans="1:11" ht="18.75" customHeight="1" thickBot="1" x14ac:dyDescent="0.45">
      <c r="B31" s="10">
        <v>50</v>
      </c>
      <c r="C31" s="15">
        <v>1230000</v>
      </c>
      <c r="D31" s="37">
        <f>B31*C31</f>
        <v>61500000</v>
      </c>
      <c r="E31" s="32" t="s">
        <v>31</v>
      </c>
    </row>
  </sheetData>
  <mergeCells count="14">
    <mergeCell ref="A29:I29"/>
    <mergeCell ref="A1:I1"/>
    <mergeCell ref="A6:I6"/>
    <mergeCell ref="A13:B13"/>
    <mergeCell ref="A18:F18"/>
    <mergeCell ref="C24:D26"/>
    <mergeCell ref="C23:D23"/>
    <mergeCell ref="H8:H13"/>
    <mergeCell ref="I8:I13"/>
    <mergeCell ref="G8:G13"/>
    <mergeCell ref="A19:E19"/>
    <mergeCell ref="A22:I22"/>
    <mergeCell ref="I25:K25"/>
    <mergeCell ref="C4:D4"/>
  </mergeCells>
  <phoneticPr fontId="3"/>
  <dataValidations disablePrompts="1" count="2">
    <dataValidation type="list" allowBlank="1" showInputMessage="1" showErrorMessage="1" sqref="J8:J12">
      <formula1>"1,2,3,4,5,6,7,対象外"</formula1>
    </dataValidation>
    <dataValidation type="list" allowBlank="1" showInputMessage="1" showErrorMessage="1" sqref="C8:C13">
      <formula1>"○,×"</formula1>
    </dataValidation>
  </dataValidations>
  <pageMargins left="0.7" right="0.7" top="0.75" bottom="0.75" header="0.3" footer="0.3"/>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vt:lpstr>
      <vt:lpstr>記載例!Print_Area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2026-04-23T01:41:43Z</dcterms:modified>
</cp:coreProperties>
</file>