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144.IHMMT\Downloads\新しいフォルダー\"/>
    </mc:Choice>
  </mc:AlternateContent>
  <bookViews>
    <workbookView xWindow="0" yWindow="0" windowWidth="20490" windowHeight="7530"/>
  </bookViews>
  <sheets>
    <sheet name="資料一覧" sheetId="37" r:id="rId1"/>
    <sheet name="【共通】" sheetId="23" r:id="rId2"/>
    <sheet name="選択肢" sheetId="47" state="hidden" r:id="rId3"/>
    <sheet name="P1" sheetId="62" r:id="rId4"/>
    <sheet name="P2-1" sheetId="63" r:id="rId5"/>
    <sheet name="P2-2" sheetId="64" r:id="rId6"/>
    <sheet name="P2-3" sheetId="65" r:id="rId7"/>
    <sheet name="選択肢 (2)" sheetId="66" state="hidden" r:id="rId8"/>
    <sheet name="P3" sheetId="17" r:id="rId9"/>
    <sheet name="P4 " sheetId="67" r:id="rId10"/>
    <sheet name="P5" sheetId="21" r:id="rId11"/>
    <sheet name="P6" sheetId="25" r:id="rId12"/>
    <sheet name="P7" sheetId="26" r:id="rId13"/>
    <sheet name="P8" sheetId="27"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____________________________________________________kk29" localSheetId="9">#REF!</definedName>
    <definedName name="____________________________________________________________________kk29">#REF!</definedName>
    <definedName name="___________________________________________________________________kk29" localSheetId="9">#REF!</definedName>
    <definedName name="___________________________________________________________________kk29">#REF!</definedName>
    <definedName name="__________________________________________________________________kk29" localSheetId="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5">#REF!</definedName>
    <definedName name="___kk06" localSheetId="6">#REF!</definedName>
    <definedName name="___kk06">#REF!</definedName>
    <definedName name="___kk29" localSheetId="5">#REF!</definedName>
    <definedName name="___kk29" localSheetId="6">#REF!</definedName>
    <definedName name="___kk29">#REF!</definedName>
    <definedName name="__kk06" localSheetId="5">#REF!</definedName>
    <definedName name="__kk06" localSheetId="6">#REF!</definedName>
    <definedName name="__kk06">#REF!</definedName>
    <definedName name="__kk29" localSheetId="5">#REF!</definedName>
    <definedName name="__kk29" localSheetId="6">#REF!</definedName>
    <definedName name="__kk29">#REF!</definedName>
    <definedName name="_box1" localSheetId="5">[1]帳票設定!#REF!</definedName>
    <definedName name="_box1" localSheetId="6">[1]帳票設定!#REF!</definedName>
    <definedName name="_box1" localSheetId="9">[1]帳票設定!#REF!</definedName>
    <definedName name="_box1">[1]帳票設定!#REF!</definedName>
    <definedName name="_kk06" localSheetId="5">#REF!</definedName>
    <definedName name="_kk06" localSheetId="6">#REF!</definedName>
    <definedName name="_kk06" localSheetId="9">#REF!</definedName>
    <definedName name="_kk06">#REF!</definedName>
    <definedName name="_kk29" localSheetId="5">#REF!</definedName>
    <definedName name="_kk29" localSheetId="6">#REF!</definedName>
    <definedName name="_kk29">#REF!</definedName>
    <definedName name="Avrg" localSheetId="5">#REF!</definedName>
    <definedName name="Avrg" localSheetId="6">#REF!</definedName>
    <definedName name="Avrg">#REF!</definedName>
    <definedName name="avrg1" localSheetId="5">#REF!</definedName>
    <definedName name="avrg1" localSheetId="6">#REF!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 localSheetId="5">#REF!</definedName>
    <definedName name="jiritu" localSheetId="6">#REF!</definedName>
    <definedName name="jiritu">#REF!</definedName>
    <definedName name="ｋ">#N/A</definedName>
    <definedName name="kanagawaken" localSheetId="9">#REF!</definedName>
    <definedName name="kanagawaken">#REF!</definedName>
    <definedName name="kawasaki" localSheetId="9">#REF!</definedName>
    <definedName name="kawasaki">#REF!</definedName>
    <definedName name="KK_03" localSheetId="5">#REF!</definedName>
    <definedName name="KK_03" localSheetId="6">#REF!</definedName>
    <definedName name="KK_03">#REF!</definedName>
    <definedName name="kk_04" localSheetId="5">#REF!</definedName>
    <definedName name="kk_04" localSheetId="6">#REF!</definedName>
    <definedName name="kk_04">#REF!</definedName>
    <definedName name="KK_06" localSheetId="5">#REF!</definedName>
    <definedName name="KK_06" localSheetId="6">#REF!</definedName>
    <definedName name="KK_06">#REF!</definedName>
    <definedName name="kk_07" localSheetId="5">#REF!</definedName>
    <definedName name="kk_07" localSheetId="6">#REF!</definedName>
    <definedName name="kk_07">#REF!</definedName>
    <definedName name="‐㏍08">#REF!</definedName>
    <definedName name="KK2_3" localSheetId="5">#REF!</definedName>
    <definedName name="KK2_3" localSheetId="6">#REF!</definedName>
    <definedName name="KK2_3">#REF!</definedName>
    <definedName name="ｋｋｋｋ">#REF!</definedName>
    <definedName name="nn">#REF!</definedName>
    <definedName name="_xlnm.Print_Area" localSheetId="1">【共通】!$A$1:$U$51</definedName>
    <definedName name="_xlnm.Print_Area" localSheetId="3">'P1'!$A$1:$AP$59</definedName>
    <definedName name="_xlnm.Print_Area" localSheetId="4">'P2-1'!$A$1:$AT$81</definedName>
    <definedName name="_xlnm.Print_Area" localSheetId="5">'P2-2'!$A$1:$AT$81</definedName>
    <definedName name="_xlnm.Print_Area" localSheetId="6">'P2-3'!$A$1:$AT$81</definedName>
    <definedName name="_xlnm.Print_Area" localSheetId="8">'P3'!$A$1:$W$29</definedName>
    <definedName name="_xlnm.Print_Area" localSheetId="9">'P4 '!$A$1:$R$40</definedName>
    <definedName name="_xlnm.Print_Area" localSheetId="10">'P5'!$A$1:$N$18</definedName>
    <definedName name="_xlnm.Print_Area" localSheetId="11">'P6'!$A$1:$M$24</definedName>
    <definedName name="_xlnm.Print_Area" localSheetId="12">'P7'!$A$1:$F$18</definedName>
    <definedName name="_xlnm.Print_Area" localSheetId="13">'P8'!$A$1:$H$36</definedName>
    <definedName name="_xlnm.Print_Area" localSheetId="0">資料一覧!$A$1:$D$69</definedName>
    <definedName name="Roman_01" localSheetId="5">#REF!</definedName>
    <definedName name="Roman_01" localSheetId="6">#REF!</definedName>
    <definedName name="Roman_01" localSheetId="9">#REF!</definedName>
    <definedName name="Roman_01">#REF!</definedName>
    <definedName name="Roman_02">#REF!</definedName>
    <definedName name="Roman_03" localSheetId="5">#REF!</definedName>
    <definedName name="Roman_03" localSheetId="6">#REF!</definedName>
    <definedName name="Roman_03">#REF!</definedName>
    <definedName name="Roman_04" localSheetId="5">#REF!</definedName>
    <definedName name="Roman_04" localSheetId="6">#REF!</definedName>
    <definedName name="Roman_04">#REF!</definedName>
    <definedName name="Roman_06" localSheetId="5">#REF!</definedName>
    <definedName name="Roman_06" localSheetId="6">#REF!</definedName>
    <definedName name="Roman_06">#REF!</definedName>
    <definedName name="roman_09" localSheetId="5">#REF!</definedName>
    <definedName name="roman_09" localSheetId="6">#REF!</definedName>
    <definedName name="roman_09">#REF!</definedName>
    <definedName name="roman_11" localSheetId="5">#REF!</definedName>
    <definedName name="roman_11" localSheetId="6">#REF!</definedName>
    <definedName name="roman_11">#REF!</definedName>
    <definedName name="roman11" localSheetId="5">#REF!</definedName>
    <definedName name="roman11" localSheetId="6">#REF!</definedName>
    <definedName name="roman11">#REF!</definedName>
    <definedName name="Roman2_1" localSheetId="5">#REF!</definedName>
    <definedName name="Roman2_1" localSheetId="6">#REF!</definedName>
    <definedName name="Roman2_1">#REF!</definedName>
    <definedName name="Roman2_3" localSheetId="5">#REF!</definedName>
    <definedName name="Roman2_3" localSheetId="6">#REF!</definedName>
    <definedName name="Roman2_3">#REF!</definedName>
    <definedName name="roman31" localSheetId="5">#REF!</definedName>
    <definedName name="roman31" localSheetId="6">#REF!</definedName>
    <definedName name="roman31">#REF!</definedName>
    <definedName name="roman33" localSheetId="5">#REF!</definedName>
    <definedName name="roman33" localSheetId="6">#REF!</definedName>
    <definedName name="roman33">#REF!</definedName>
    <definedName name="roman4_3" localSheetId="5">#REF!</definedName>
    <definedName name="roman4_3" localSheetId="6">#REF!</definedName>
    <definedName name="roman4_3">#REF!</definedName>
    <definedName name="roman43">#REF!</definedName>
    <definedName name="roman7_1" localSheetId="5">#REF!</definedName>
    <definedName name="roman7_1" localSheetId="6">#REF!</definedName>
    <definedName name="roman7_1">#REF!</definedName>
    <definedName name="roman77" localSheetId="5">#REF!</definedName>
    <definedName name="roman77" localSheetId="6">#REF!</definedName>
    <definedName name="roman77">#REF!</definedName>
    <definedName name="romann_12" localSheetId="5">#REF!</definedName>
    <definedName name="romann_12" localSheetId="6">#REF!</definedName>
    <definedName name="romann_12">#REF!</definedName>
    <definedName name="romann_66" localSheetId="5">#REF!</definedName>
    <definedName name="romann_66" localSheetId="6">#REF!</definedName>
    <definedName name="romann_66">#REF!</definedName>
    <definedName name="romann33" localSheetId="5">#REF!</definedName>
    <definedName name="romann33" localSheetId="6">#REF!</definedName>
    <definedName name="romann33">#REF!</definedName>
    <definedName name="sendmonth" localSheetId="5">#REF!</definedName>
    <definedName name="sendmonth" localSheetId="6">#REF!</definedName>
    <definedName name="sendmonth" localSheetId="9">#REF!</definedName>
    <definedName name="sendmonth">#REF!</definedName>
    <definedName name="serv" localSheetId="5">#REF!</definedName>
    <definedName name="serv" localSheetId="6">#REF!</definedName>
    <definedName name="serv">#REF!</definedName>
    <definedName name="serv_" localSheetId="5">#REF!</definedName>
    <definedName name="serv_" localSheetId="6">#REF!</definedName>
    <definedName name="serv_">#REF!</definedName>
    <definedName name="Serv_LIST" localSheetId="5">#REF!</definedName>
    <definedName name="Serv_LIST" localSheetId="6">#REF!</definedName>
    <definedName name="Serv_LIST">#REF!</definedName>
    <definedName name="servo1" localSheetId="5">#REF!</definedName>
    <definedName name="servo1" localSheetId="6">#REF!</definedName>
    <definedName name="servo1">#REF!</definedName>
    <definedName name="siharai">#REF!</definedName>
    <definedName name="sikuchouson">#REF!</definedName>
    <definedName name="sinseisaki">#REF!</definedName>
    <definedName name="ｔａｂｉｅ＿04" localSheetId="5">#REF!</definedName>
    <definedName name="ｔａｂｉｅ＿04" localSheetId="6">#REF!</definedName>
    <definedName name="ｔａｂｉｅ＿04">#REF!</definedName>
    <definedName name="table_03" localSheetId="5">#REF!</definedName>
    <definedName name="table_03" localSheetId="6">#REF!</definedName>
    <definedName name="table_03">#REF!</definedName>
    <definedName name="table_06" localSheetId="5">#REF!</definedName>
    <definedName name="table_06" localSheetId="6">#REF!</definedName>
    <definedName name="table_06">#REF!</definedName>
    <definedName name="table2_3" localSheetId="5">#REF!</definedName>
    <definedName name="table2_3" localSheetId="6">#REF!</definedName>
    <definedName name="table2_3">#REF!</definedName>
    <definedName name="tapi2" localSheetId="5">#REF!</definedName>
    <definedName name="tapi2" localSheetId="6">#REF!</definedName>
    <definedName name="tapi2">#REF!</definedName>
    <definedName name="tebie_07">#REF!</definedName>
    <definedName name="tebie_o7" localSheetId="5">#REF!</definedName>
    <definedName name="tebie_o7" localSheetId="6">#REF!</definedName>
    <definedName name="tebie_o7">#REF!</definedName>
    <definedName name="tebie07">#REF!</definedName>
    <definedName name="tebie08" localSheetId="5">#REF!</definedName>
    <definedName name="tebie08" localSheetId="6">#REF!</definedName>
    <definedName name="tebie08">#REF!</definedName>
    <definedName name="tebie33" localSheetId="5">#REF!</definedName>
    <definedName name="tebie33" localSheetId="6">#REF!</definedName>
    <definedName name="tebie33">#REF!</definedName>
    <definedName name="tebiroo" localSheetId="5">#REF!</definedName>
    <definedName name="tebiroo" localSheetId="6">#REF!</definedName>
    <definedName name="tebiroo">#REF!</definedName>
    <definedName name="teble" localSheetId="5">#REF!</definedName>
    <definedName name="teble" localSheetId="6">#REF!</definedName>
    <definedName name="teble">#REF!</definedName>
    <definedName name="teble_09" localSheetId="5">#REF!</definedName>
    <definedName name="teble_09" localSheetId="6">#REF!</definedName>
    <definedName name="teble_09">#REF!</definedName>
    <definedName name="teble77" localSheetId="5">#REF!</definedName>
    <definedName name="teble77" localSheetId="6">#REF!</definedName>
    <definedName name="teble77">#REF!</definedName>
    <definedName name="yokohama">#REF!</definedName>
    <definedName name="あ">#REF!</definedName>
    <definedName name="あるふぁるふぁ">[2]プルダウン・リスト!$C$17:$L$17</definedName>
    <definedName name="こ" localSheetId="9">#REF!</definedName>
    <definedName name="こ">#REF!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選択肢!$B$31:$J$31</definedName>
    <definedName name="一般相談支援事業">選択肢!$B$21:$C$21</definedName>
    <definedName name="確認">#N/A</definedName>
    <definedName name="看護時間" localSheetId="9">#REF!</definedName>
    <definedName name="看護時間">#REF!</definedName>
    <definedName name="機能訓練">選択肢!$B$16:$H$16</definedName>
    <definedName name="居宅介護">選択肢!$B$2:$D$2</definedName>
    <definedName name="居宅介護・重度訪問介護・同行援護・行動援護">選択肢!$B$2:$D$2</definedName>
    <definedName name="居宅訪問型児童発達支援">選択肢!$B$29:$D$29</definedName>
    <definedName name="共同生活援助">選択肢!$B$12:$J$12</definedName>
    <definedName name="共同生活援助・介護サービス包括型">選択肢!$B$12:$F$12</definedName>
    <definedName name="共同生活援助・外部サービス利用型">選択肢!$B$13:$E$13</definedName>
    <definedName name="共同生活援助・日中サービス支援型">選択肢!$B$14:$G$14</definedName>
    <definedName name="行動援護">選択肢!$B$5:$D$5</definedName>
    <definedName name="児童発達支援・児童発達支援センターであるもの">選択肢!$B$27:$K$27</definedName>
    <definedName name="児童発達支援・主として重症心身障害児を対象とする場合">選択肢!$B$26:$I$26</definedName>
    <definedName name="児童発達支援・放課後等デイサービス">選択肢!$B$25:$H$25</definedName>
    <definedName name="自立生活援助">選択肢!$B$23:$D$23</definedName>
    <definedName name="種類">[5]サービス種類一覧!$A$4:$A$20</definedName>
    <definedName name="就労移行支援">選択肢!$B$18:$F$18</definedName>
    <definedName name="就労継続支援Ａ型">選択肢!$B$20:$J$20</definedName>
    <definedName name="就労継続支援Ａ型・Ｂ型">選択肢!$B$20:$F$20</definedName>
    <definedName name="就労継続支援Ｂ型" localSheetId="5">'選択肢 (2)'!#REF!</definedName>
    <definedName name="就労継続支援Ｂ型" localSheetId="6">'選択肢 (2)'!#REF!</definedName>
    <definedName name="就労継続支援Ｂ型" localSheetId="9">[6]選択肢!#REF!</definedName>
    <definedName name="就労継続支援Ｂ型">選択肢!#REF!</definedName>
    <definedName name="就労定着支援">選択肢!$B$22:$D$22</definedName>
    <definedName name="重度障害者等包括支援">選択肢!$B$11:$C$11</definedName>
    <definedName name="重度訪問介護">選択肢!$B$3:$D$3</definedName>
    <definedName name="障害者支援施設">選択肢!$B$15:$L$15</definedName>
    <definedName name="職種" localSheetId="9">[7]プルダウン・リスト!$C$17:$L$17</definedName>
    <definedName name="職種">[8]プルダウン・リスト!$C$17:$L$17</definedName>
    <definedName name="食事" localSheetId="5">#REF!</definedName>
    <definedName name="食事" localSheetId="6">#REF!</definedName>
    <definedName name="食事" localSheetId="9">#REF!</definedName>
    <definedName name="食事">#REF!</definedName>
    <definedName name="生活介護">選択肢!$B$7:$J$7</definedName>
    <definedName name="生活訓練">選択肢!$B$17:$F$17</definedName>
    <definedName name="体制等状況一覧" localSheetId="9">#REF!</definedName>
    <definedName name="体制等状況一覧">#REF!</definedName>
    <definedName name="短期入所・空床利用型">選択肢!$B$9:$C$9</definedName>
    <definedName name="短期入所・単独型">選択肢!$B$10:$C$10</definedName>
    <definedName name="短期入所・併設型">選択肢!$B$8:$C$8</definedName>
    <definedName name="町っ油" localSheetId="5">#REF!</definedName>
    <definedName name="町っ油" localSheetId="6">#REF!</definedName>
    <definedName name="町っ油" localSheetId="9">#REF!</definedName>
    <definedName name="町っ油">#REF!</definedName>
    <definedName name="同行援護">選択肢!$B$4:$D$4</definedName>
    <definedName name="特定相談支援・障害児相談支援">選択肢!$B$24:$D$24</definedName>
    <definedName name="認定指定就労移行支援">選択肢!$B$19:$E$19</definedName>
    <definedName name="福祉型障害児入所施設">選択肢!$B$30:$K$30</definedName>
    <definedName name="保育所等訪問支援">選択肢!$B$28:$D$28</definedName>
    <definedName name="曜日" localSheetId="1">#REF!</definedName>
    <definedName name="曜日" localSheetId="8">[9]P3!$AK$4:$AL$10</definedName>
    <definedName name="曜日" localSheetId="9">'P4 '!#REF!</definedName>
    <definedName name="曜日" localSheetId="13">#REF!</definedName>
    <definedName name="曜日" localSheetId="0">#REF!</definedName>
    <definedName name="曜日">#REF!</definedName>
    <definedName name="利用日数記入例" localSheetId="5">#REF!</definedName>
    <definedName name="利用日数記入例" localSheetId="6">#REF!</definedName>
    <definedName name="利用日数記入例">#REF!</definedName>
    <definedName name="療養介護">選択肢!$B$6:$F$6</definedName>
  </definedNames>
  <calcPr calcId="162913"/>
</workbook>
</file>

<file path=xl/calcChain.xml><?xml version="1.0" encoding="utf-8"?>
<calcChain xmlns="http://schemas.openxmlformats.org/spreadsheetml/2006/main">
  <c r="AM81" i="63" l="1"/>
  <c r="AL81" i="63"/>
  <c r="AK81" i="63"/>
  <c r="AJ81" i="63"/>
  <c r="AI81" i="63"/>
  <c r="AH81" i="63"/>
  <c r="AG81" i="63"/>
  <c r="AF81" i="63"/>
  <c r="AE81" i="63"/>
  <c r="AD81" i="63"/>
  <c r="AC81" i="63"/>
  <c r="AB81" i="63"/>
  <c r="AA81" i="63"/>
  <c r="Z81" i="63"/>
  <c r="Y81" i="63"/>
  <c r="X81" i="63"/>
  <c r="W81" i="63"/>
  <c r="V81" i="63"/>
  <c r="U81" i="63"/>
  <c r="T81" i="63"/>
  <c r="S81" i="63"/>
  <c r="R81" i="63"/>
  <c r="Q81" i="63"/>
  <c r="P81" i="63"/>
  <c r="O81" i="63"/>
  <c r="N81" i="63"/>
  <c r="M81" i="63"/>
  <c r="L81" i="63"/>
  <c r="K81" i="63"/>
  <c r="J81" i="63"/>
  <c r="I81" i="63"/>
  <c r="AM80" i="63"/>
  <c r="AL80" i="63"/>
  <c r="AK80" i="63"/>
  <c r="AJ80" i="63"/>
  <c r="AI80" i="63"/>
  <c r="AH80" i="63"/>
  <c r="AG80" i="63"/>
  <c r="AF80" i="63"/>
  <c r="AE80" i="63"/>
  <c r="AD80" i="63"/>
  <c r="AC80" i="63"/>
  <c r="AB80" i="63"/>
  <c r="AA80" i="63"/>
  <c r="Z80" i="63"/>
  <c r="Y80" i="63"/>
  <c r="X80" i="63"/>
  <c r="W80" i="63"/>
  <c r="V80" i="63"/>
  <c r="U80" i="63"/>
  <c r="T80" i="63"/>
  <c r="S80" i="63"/>
  <c r="R80" i="63"/>
  <c r="Q80" i="63"/>
  <c r="P80" i="63"/>
  <c r="O80" i="63"/>
  <c r="N80" i="63"/>
  <c r="M80" i="63"/>
  <c r="L80" i="63"/>
  <c r="K80" i="63"/>
  <c r="J80" i="63"/>
  <c r="I80" i="63"/>
  <c r="AM78" i="63"/>
  <c r="AL78" i="63"/>
  <c r="AK78" i="63"/>
  <c r="AJ78" i="63"/>
  <c r="AI78" i="63"/>
  <c r="AH78" i="63"/>
  <c r="AG78" i="63"/>
  <c r="AF78" i="63"/>
  <c r="AE78" i="63"/>
  <c r="AD78" i="63"/>
  <c r="AC78" i="63"/>
  <c r="AB78" i="63"/>
  <c r="AA78" i="63"/>
  <c r="Z78" i="63"/>
  <c r="Y78" i="63"/>
  <c r="X78" i="63"/>
  <c r="W78" i="63"/>
  <c r="V78" i="63"/>
  <c r="U78" i="63"/>
  <c r="T78" i="63"/>
  <c r="S78" i="63"/>
  <c r="R78" i="63"/>
  <c r="Q78" i="63"/>
  <c r="P78" i="63"/>
  <c r="O78" i="63"/>
  <c r="N78" i="63"/>
  <c r="M78" i="63"/>
  <c r="L78" i="63"/>
  <c r="K78" i="63"/>
  <c r="J78" i="63"/>
  <c r="I78" i="63"/>
  <c r="AM77" i="63"/>
  <c r="AL77" i="63"/>
  <c r="AK77" i="63"/>
  <c r="AJ77" i="63"/>
  <c r="AI77" i="63"/>
  <c r="AH77" i="63"/>
  <c r="AG77" i="63"/>
  <c r="AF77" i="63"/>
  <c r="AE77" i="63"/>
  <c r="AD77" i="63"/>
  <c r="AC77" i="63"/>
  <c r="AB77" i="63"/>
  <c r="AA77" i="63"/>
  <c r="Z77" i="63"/>
  <c r="Y77" i="63"/>
  <c r="X77" i="63"/>
  <c r="W77" i="63"/>
  <c r="V77" i="63"/>
  <c r="U77" i="63"/>
  <c r="T77" i="63"/>
  <c r="S77" i="63"/>
  <c r="R77" i="63"/>
  <c r="Q77" i="63"/>
  <c r="P77" i="63"/>
  <c r="O77" i="63"/>
  <c r="N77" i="63"/>
  <c r="M77" i="63"/>
  <c r="L77" i="63"/>
  <c r="K77" i="63"/>
  <c r="J77" i="63"/>
  <c r="I77" i="63"/>
  <c r="AM75" i="63"/>
  <c r="AL75" i="63"/>
  <c r="AK75" i="63"/>
  <c r="AJ75" i="63"/>
  <c r="AI75" i="63"/>
  <c r="AH75" i="63"/>
  <c r="AG75" i="63"/>
  <c r="AF75" i="63"/>
  <c r="AE75" i="63"/>
  <c r="AD75" i="63"/>
  <c r="AC75" i="63"/>
  <c r="AB75" i="63"/>
  <c r="AA75" i="63"/>
  <c r="Z75" i="63"/>
  <c r="Y75" i="63"/>
  <c r="X75" i="63"/>
  <c r="W75" i="63"/>
  <c r="V75" i="63"/>
  <c r="U75" i="63"/>
  <c r="T75" i="63"/>
  <c r="S75" i="63"/>
  <c r="R75" i="63"/>
  <c r="Q75" i="63"/>
  <c r="P75" i="63"/>
  <c r="O75" i="63"/>
  <c r="N75" i="63"/>
  <c r="M75" i="63"/>
  <c r="L75" i="63"/>
  <c r="K75" i="63"/>
  <c r="J75" i="63"/>
  <c r="I75" i="63"/>
  <c r="AM74" i="63"/>
  <c r="AL74" i="63"/>
  <c r="AK74" i="63"/>
  <c r="AJ74" i="63"/>
  <c r="AI74" i="63"/>
  <c r="AH74" i="63"/>
  <c r="AG74" i="63"/>
  <c r="AF74" i="63"/>
  <c r="AE74" i="63"/>
  <c r="AD74" i="63"/>
  <c r="AC74" i="63"/>
  <c r="AB74" i="63"/>
  <c r="AA74" i="63"/>
  <c r="Z74" i="63"/>
  <c r="Y74" i="63"/>
  <c r="X74" i="63"/>
  <c r="W74" i="63"/>
  <c r="V74" i="63"/>
  <c r="U74" i="63"/>
  <c r="T74" i="63"/>
  <c r="S74" i="63"/>
  <c r="R74" i="63"/>
  <c r="Q74" i="63"/>
  <c r="P74" i="63"/>
  <c r="O74" i="63"/>
  <c r="N74" i="63"/>
  <c r="M74" i="63"/>
  <c r="L74" i="63"/>
  <c r="K74" i="63"/>
  <c r="J74" i="63"/>
  <c r="I74" i="63"/>
  <c r="AM72" i="63"/>
  <c r="AL72" i="63"/>
  <c r="AK72" i="63"/>
  <c r="AJ72" i="63"/>
  <c r="AI72" i="63"/>
  <c r="AH72" i="63"/>
  <c r="AG72" i="63"/>
  <c r="AF72" i="63"/>
  <c r="AE72" i="63"/>
  <c r="AD72" i="63"/>
  <c r="AC72" i="63"/>
  <c r="AB72" i="63"/>
  <c r="AA72" i="63"/>
  <c r="Z72" i="63"/>
  <c r="Y72" i="63"/>
  <c r="X72" i="63"/>
  <c r="W72" i="63"/>
  <c r="V72" i="63"/>
  <c r="U72" i="63"/>
  <c r="T72" i="63"/>
  <c r="S72" i="63"/>
  <c r="R72" i="63"/>
  <c r="Q72" i="63"/>
  <c r="P72" i="63"/>
  <c r="O72" i="63"/>
  <c r="N72" i="63"/>
  <c r="M72" i="63"/>
  <c r="L72" i="63"/>
  <c r="K72" i="63"/>
  <c r="J72" i="63"/>
  <c r="I72" i="63"/>
  <c r="AM71" i="63"/>
  <c r="AL71" i="63"/>
  <c r="AK71" i="63"/>
  <c r="AJ71" i="63"/>
  <c r="AI71" i="63"/>
  <c r="AH71" i="63"/>
  <c r="AG71" i="63"/>
  <c r="AF71" i="63"/>
  <c r="AE71" i="63"/>
  <c r="AD71" i="63"/>
  <c r="AC71" i="63"/>
  <c r="AB71" i="63"/>
  <c r="AA71" i="63"/>
  <c r="Z71" i="63"/>
  <c r="Y71" i="63"/>
  <c r="X71" i="63"/>
  <c r="W71" i="63"/>
  <c r="V71" i="63"/>
  <c r="U71" i="63"/>
  <c r="T71" i="63"/>
  <c r="S71" i="63"/>
  <c r="R71" i="63"/>
  <c r="Q71" i="63"/>
  <c r="P71" i="63"/>
  <c r="O71" i="63"/>
  <c r="N71" i="63"/>
  <c r="M71" i="63"/>
  <c r="L71" i="63"/>
  <c r="K71" i="63"/>
  <c r="J71" i="63"/>
  <c r="I71" i="63"/>
  <c r="AM69" i="63"/>
  <c r="AL69" i="63"/>
  <c r="AK69" i="63"/>
  <c r="AJ69" i="63"/>
  <c r="AI69" i="63"/>
  <c r="AH69" i="63"/>
  <c r="AG69" i="63"/>
  <c r="AF69" i="63"/>
  <c r="AE69" i="63"/>
  <c r="AD69" i="63"/>
  <c r="AC69" i="63"/>
  <c r="AB69" i="63"/>
  <c r="AA69" i="63"/>
  <c r="Z69" i="63"/>
  <c r="Y69" i="63"/>
  <c r="X69" i="63"/>
  <c r="W69" i="63"/>
  <c r="V69" i="63"/>
  <c r="U69" i="63"/>
  <c r="T69" i="63"/>
  <c r="S69" i="63"/>
  <c r="R69" i="63"/>
  <c r="Q69" i="63"/>
  <c r="P69" i="63"/>
  <c r="O69" i="63"/>
  <c r="N69" i="63"/>
  <c r="M69" i="63"/>
  <c r="L69" i="63"/>
  <c r="K69" i="63"/>
  <c r="J69" i="63"/>
  <c r="I69" i="63"/>
  <c r="AM68" i="63"/>
  <c r="AL68" i="63"/>
  <c r="AK68" i="63"/>
  <c r="AJ68" i="63"/>
  <c r="AI68" i="63"/>
  <c r="AH68" i="63"/>
  <c r="AG68" i="63"/>
  <c r="AF68" i="63"/>
  <c r="AE68" i="63"/>
  <c r="AD68" i="63"/>
  <c r="AC68" i="63"/>
  <c r="AB68" i="63"/>
  <c r="AA68" i="63"/>
  <c r="Z68" i="63"/>
  <c r="Y68" i="63"/>
  <c r="X68" i="63"/>
  <c r="W68" i="63"/>
  <c r="V68" i="63"/>
  <c r="U68" i="63"/>
  <c r="T68" i="63"/>
  <c r="S68" i="63"/>
  <c r="R68" i="63"/>
  <c r="Q68" i="63"/>
  <c r="P68" i="63"/>
  <c r="O68" i="63"/>
  <c r="N68" i="63"/>
  <c r="M68" i="63"/>
  <c r="L68" i="63"/>
  <c r="K68" i="63"/>
  <c r="J68" i="63"/>
  <c r="I68" i="63"/>
  <c r="AM66" i="63"/>
  <c r="AL66" i="63"/>
  <c r="AK66" i="63"/>
  <c r="AJ66" i="63"/>
  <c r="AI66" i="63"/>
  <c r="AH66" i="63"/>
  <c r="AG66" i="63"/>
  <c r="AF66" i="63"/>
  <c r="AE66" i="63"/>
  <c r="AD66" i="63"/>
  <c r="AC66" i="63"/>
  <c r="AB66" i="63"/>
  <c r="AA66" i="63"/>
  <c r="Z66" i="63"/>
  <c r="Y66" i="63"/>
  <c r="X66" i="63"/>
  <c r="W66" i="63"/>
  <c r="V66" i="63"/>
  <c r="U66" i="63"/>
  <c r="T66" i="63"/>
  <c r="S66" i="63"/>
  <c r="R66" i="63"/>
  <c r="Q66" i="63"/>
  <c r="P66" i="63"/>
  <c r="O66" i="63"/>
  <c r="N66" i="63"/>
  <c r="M66" i="63"/>
  <c r="L66" i="63"/>
  <c r="K66" i="63"/>
  <c r="J66" i="63"/>
  <c r="I66" i="63"/>
  <c r="AM65" i="63"/>
  <c r="AL65" i="63"/>
  <c r="AK65" i="63"/>
  <c r="AJ65" i="63"/>
  <c r="AI65" i="63"/>
  <c r="AH65" i="63"/>
  <c r="AG65" i="63"/>
  <c r="AF65" i="63"/>
  <c r="AE65" i="63"/>
  <c r="AD65" i="63"/>
  <c r="AC65" i="63"/>
  <c r="AB65" i="63"/>
  <c r="AA65" i="63"/>
  <c r="Z65" i="63"/>
  <c r="Y65" i="63"/>
  <c r="X65" i="63"/>
  <c r="W65" i="63"/>
  <c r="V65" i="63"/>
  <c r="U65" i="63"/>
  <c r="T65" i="63"/>
  <c r="S65" i="63"/>
  <c r="R65" i="63"/>
  <c r="Q65" i="63"/>
  <c r="P65" i="63"/>
  <c r="O65" i="63"/>
  <c r="N65" i="63"/>
  <c r="M65" i="63"/>
  <c r="L65" i="63"/>
  <c r="K65" i="63"/>
  <c r="J65" i="63"/>
  <c r="I65" i="63"/>
  <c r="AM63" i="63"/>
  <c r="AL63" i="63"/>
  <c r="AK63" i="63"/>
  <c r="AJ63" i="63"/>
  <c r="AI63" i="63"/>
  <c r="AH63" i="63"/>
  <c r="AG63" i="63"/>
  <c r="AF63" i="63"/>
  <c r="AE63" i="63"/>
  <c r="AD63" i="63"/>
  <c r="AC63" i="63"/>
  <c r="AB63" i="63"/>
  <c r="AA63" i="63"/>
  <c r="Z63" i="63"/>
  <c r="Y63" i="63"/>
  <c r="X63" i="63"/>
  <c r="W63" i="63"/>
  <c r="V63" i="63"/>
  <c r="U63" i="63"/>
  <c r="T63" i="63"/>
  <c r="S63" i="63"/>
  <c r="R63" i="63"/>
  <c r="Q63" i="63"/>
  <c r="P63" i="63"/>
  <c r="O63" i="63"/>
  <c r="N63" i="63"/>
  <c r="M63" i="63"/>
  <c r="L63" i="63"/>
  <c r="K63" i="63"/>
  <c r="J63" i="63"/>
  <c r="I63" i="63"/>
  <c r="AM62" i="63"/>
  <c r="AL62" i="63"/>
  <c r="AK62" i="63"/>
  <c r="AJ62" i="63"/>
  <c r="AI62" i="63"/>
  <c r="AH62" i="63"/>
  <c r="AG62" i="63"/>
  <c r="AF62" i="63"/>
  <c r="AE62" i="63"/>
  <c r="AD62" i="63"/>
  <c r="AC62" i="63"/>
  <c r="AB62" i="63"/>
  <c r="AA62" i="63"/>
  <c r="Z62" i="63"/>
  <c r="Y62" i="63"/>
  <c r="X62" i="63"/>
  <c r="W62" i="63"/>
  <c r="V62" i="63"/>
  <c r="U62" i="63"/>
  <c r="T62" i="63"/>
  <c r="S62" i="63"/>
  <c r="R62" i="63"/>
  <c r="Q62" i="63"/>
  <c r="P62" i="63"/>
  <c r="O62" i="63"/>
  <c r="N62" i="63"/>
  <c r="M62" i="63"/>
  <c r="L62" i="63"/>
  <c r="K62" i="63"/>
  <c r="J62" i="63"/>
  <c r="I62" i="63"/>
  <c r="AM60" i="63"/>
  <c r="AL60" i="63"/>
  <c r="AK60" i="63"/>
  <c r="AJ60" i="63"/>
  <c r="AI60" i="63"/>
  <c r="AH60" i="63"/>
  <c r="AG60" i="63"/>
  <c r="AF60" i="63"/>
  <c r="AE60" i="63"/>
  <c r="AD60" i="63"/>
  <c r="AC60" i="63"/>
  <c r="AB60" i="63"/>
  <c r="AA60" i="63"/>
  <c r="Z60" i="63"/>
  <c r="Y60" i="63"/>
  <c r="X60" i="63"/>
  <c r="W60" i="63"/>
  <c r="V60" i="63"/>
  <c r="U60" i="63"/>
  <c r="T60" i="63"/>
  <c r="S60" i="63"/>
  <c r="R60" i="63"/>
  <c r="Q60" i="63"/>
  <c r="P60" i="63"/>
  <c r="O60" i="63"/>
  <c r="N60" i="63"/>
  <c r="M60" i="63"/>
  <c r="L60" i="63"/>
  <c r="K60" i="63"/>
  <c r="J60" i="63"/>
  <c r="I60" i="63"/>
  <c r="AM59" i="63"/>
  <c r="AL59" i="63"/>
  <c r="AK59" i="63"/>
  <c r="AJ59" i="63"/>
  <c r="AI59" i="63"/>
  <c r="AH59" i="63"/>
  <c r="AG59" i="63"/>
  <c r="AF59" i="63"/>
  <c r="AE59" i="63"/>
  <c r="AD59" i="63"/>
  <c r="AC59" i="63"/>
  <c r="AB59" i="63"/>
  <c r="AA59" i="63"/>
  <c r="Z59" i="63"/>
  <c r="Y59" i="63"/>
  <c r="X59" i="63"/>
  <c r="W59" i="63"/>
  <c r="V59" i="63"/>
  <c r="U59" i="63"/>
  <c r="T59" i="63"/>
  <c r="S59" i="63"/>
  <c r="R59" i="63"/>
  <c r="Q59" i="63"/>
  <c r="P59" i="63"/>
  <c r="O59" i="63"/>
  <c r="N59" i="63"/>
  <c r="M59" i="63"/>
  <c r="L59" i="63"/>
  <c r="K59" i="63"/>
  <c r="J59" i="63"/>
  <c r="I59" i="63"/>
  <c r="AM57" i="63"/>
  <c r="AL57" i="63"/>
  <c r="AK57" i="63"/>
  <c r="AJ57" i="63"/>
  <c r="AI57" i="63"/>
  <c r="AH57" i="63"/>
  <c r="AG57" i="63"/>
  <c r="AF57" i="63"/>
  <c r="AE57" i="63"/>
  <c r="AD57" i="63"/>
  <c r="AC57" i="63"/>
  <c r="AB57" i="63"/>
  <c r="AA57" i="63"/>
  <c r="Z57" i="63"/>
  <c r="Y57" i="63"/>
  <c r="X57" i="63"/>
  <c r="W57" i="63"/>
  <c r="V57" i="63"/>
  <c r="U57" i="63"/>
  <c r="T57" i="63"/>
  <c r="S57" i="63"/>
  <c r="R57" i="63"/>
  <c r="Q57" i="63"/>
  <c r="P57" i="63"/>
  <c r="O57" i="63"/>
  <c r="N57" i="63"/>
  <c r="M57" i="63"/>
  <c r="L57" i="63"/>
  <c r="K57" i="63"/>
  <c r="J57" i="63"/>
  <c r="I57" i="63"/>
  <c r="AM56" i="63"/>
  <c r="AL56" i="63"/>
  <c r="AK56" i="63"/>
  <c r="AJ56" i="63"/>
  <c r="AI56" i="63"/>
  <c r="AH56" i="63"/>
  <c r="AG56" i="63"/>
  <c r="AF56" i="63"/>
  <c r="AE56" i="63"/>
  <c r="AD56" i="63"/>
  <c r="AC56" i="63"/>
  <c r="AB56" i="63"/>
  <c r="AA56" i="63"/>
  <c r="Z56" i="63"/>
  <c r="Y56" i="63"/>
  <c r="X56" i="63"/>
  <c r="W56" i="63"/>
  <c r="V56" i="63"/>
  <c r="U56" i="63"/>
  <c r="T56" i="63"/>
  <c r="S56" i="63"/>
  <c r="R56" i="63"/>
  <c r="Q56" i="63"/>
  <c r="P56" i="63"/>
  <c r="O56" i="63"/>
  <c r="N56" i="63"/>
  <c r="M56" i="63"/>
  <c r="L56" i="63"/>
  <c r="K56" i="63"/>
  <c r="J56" i="63"/>
  <c r="I56" i="63"/>
  <c r="AM54" i="63"/>
  <c r="AL54" i="63"/>
  <c r="AK54" i="63"/>
  <c r="AJ54" i="63"/>
  <c r="AI54" i="63"/>
  <c r="AH54" i="63"/>
  <c r="AG54" i="63"/>
  <c r="AF54" i="63"/>
  <c r="AE54" i="63"/>
  <c r="AD54" i="63"/>
  <c r="AC54" i="63"/>
  <c r="AB54" i="63"/>
  <c r="AA54" i="63"/>
  <c r="Z54" i="63"/>
  <c r="Y54" i="63"/>
  <c r="X54" i="63"/>
  <c r="W54" i="63"/>
  <c r="V54" i="63"/>
  <c r="U54" i="63"/>
  <c r="T54" i="63"/>
  <c r="S54" i="63"/>
  <c r="R54" i="63"/>
  <c r="Q54" i="63"/>
  <c r="P54" i="63"/>
  <c r="O54" i="63"/>
  <c r="N54" i="63"/>
  <c r="M54" i="63"/>
  <c r="L54" i="63"/>
  <c r="K54" i="63"/>
  <c r="J54" i="63"/>
  <c r="I54" i="63"/>
  <c r="AM53" i="63"/>
  <c r="AL53" i="63"/>
  <c r="AK53" i="63"/>
  <c r="AJ53" i="63"/>
  <c r="AI53" i="63"/>
  <c r="AH53" i="63"/>
  <c r="AG53" i="63"/>
  <c r="AF53" i="63"/>
  <c r="AE53" i="63"/>
  <c r="AD53" i="63"/>
  <c r="AC53" i="63"/>
  <c r="AB53" i="63"/>
  <c r="AA53" i="63"/>
  <c r="Z53" i="63"/>
  <c r="Y53" i="63"/>
  <c r="X53" i="63"/>
  <c r="W53" i="63"/>
  <c r="V53" i="63"/>
  <c r="U53" i="63"/>
  <c r="T53" i="63"/>
  <c r="S53" i="63"/>
  <c r="R53" i="63"/>
  <c r="Q53" i="63"/>
  <c r="P53" i="63"/>
  <c r="O53" i="63"/>
  <c r="N53" i="63"/>
  <c r="M53" i="63"/>
  <c r="L53" i="63"/>
  <c r="K53" i="63"/>
  <c r="J53" i="63"/>
  <c r="I53" i="63"/>
  <c r="AM51" i="63"/>
  <c r="AL51" i="63"/>
  <c r="AK51" i="63"/>
  <c r="AJ51" i="63"/>
  <c r="AI51" i="63"/>
  <c r="AH51" i="63"/>
  <c r="AG51" i="63"/>
  <c r="AF51" i="63"/>
  <c r="AE51" i="63"/>
  <c r="AD51" i="63"/>
  <c r="AC51" i="63"/>
  <c r="AB51" i="63"/>
  <c r="AA51" i="63"/>
  <c r="Z51" i="63"/>
  <c r="Y51" i="63"/>
  <c r="X51" i="63"/>
  <c r="W51" i="63"/>
  <c r="V51" i="63"/>
  <c r="U51" i="63"/>
  <c r="T51" i="63"/>
  <c r="S51" i="63"/>
  <c r="R51" i="63"/>
  <c r="Q51" i="63"/>
  <c r="P51" i="63"/>
  <c r="O51" i="63"/>
  <c r="N51" i="63"/>
  <c r="M51" i="63"/>
  <c r="L51" i="63"/>
  <c r="K51" i="63"/>
  <c r="J51" i="63"/>
  <c r="I51" i="63"/>
  <c r="AM50" i="63"/>
  <c r="AL50" i="63"/>
  <c r="AK50" i="63"/>
  <c r="AJ50" i="63"/>
  <c r="AI50" i="63"/>
  <c r="AH50" i="63"/>
  <c r="AG50" i="63"/>
  <c r="AF50" i="63"/>
  <c r="AE50" i="63"/>
  <c r="AD50" i="63"/>
  <c r="AC50" i="63"/>
  <c r="AB50" i="63"/>
  <c r="AA50" i="63"/>
  <c r="Z50" i="63"/>
  <c r="Y50" i="63"/>
  <c r="X50" i="63"/>
  <c r="W50" i="63"/>
  <c r="V50" i="63"/>
  <c r="U50" i="63"/>
  <c r="T50" i="63"/>
  <c r="S50" i="63"/>
  <c r="R50" i="63"/>
  <c r="Q50" i="63"/>
  <c r="P50" i="63"/>
  <c r="O50" i="63"/>
  <c r="N50" i="63"/>
  <c r="M50" i="63"/>
  <c r="L50" i="63"/>
  <c r="K50" i="63"/>
  <c r="J50" i="63"/>
  <c r="I50" i="63"/>
  <c r="AM48" i="63"/>
  <c r="AL48" i="63"/>
  <c r="AK48" i="63"/>
  <c r="AJ48" i="63"/>
  <c r="AI48" i="63"/>
  <c r="AH48" i="63"/>
  <c r="AG48" i="63"/>
  <c r="AF48" i="63"/>
  <c r="AE48" i="63"/>
  <c r="AD48" i="63"/>
  <c r="AC48" i="63"/>
  <c r="AB48" i="63"/>
  <c r="AA48" i="63"/>
  <c r="Z48" i="63"/>
  <c r="Y48" i="63"/>
  <c r="X48" i="63"/>
  <c r="W48" i="63"/>
  <c r="V48" i="63"/>
  <c r="U48" i="63"/>
  <c r="T48" i="63"/>
  <c r="S48" i="63"/>
  <c r="R48" i="63"/>
  <c r="Q48" i="63"/>
  <c r="P48" i="63"/>
  <c r="O48" i="63"/>
  <c r="N48" i="63"/>
  <c r="M48" i="63"/>
  <c r="L48" i="63"/>
  <c r="K48" i="63"/>
  <c r="J48" i="63"/>
  <c r="I48" i="63"/>
  <c r="AM47" i="63"/>
  <c r="AL47" i="63"/>
  <c r="AK47" i="63"/>
  <c r="AJ47" i="63"/>
  <c r="AI47" i="63"/>
  <c r="AH47" i="63"/>
  <c r="AG47" i="63"/>
  <c r="AF47" i="63"/>
  <c r="AE47" i="63"/>
  <c r="AD47" i="63"/>
  <c r="AC47" i="63"/>
  <c r="AB47" i="63"/>
  <c r="AA47" i="63"/>
  <c r="Z47" i="63"/>
  <c r="Y47" i="63"/>
  <c r="X47" i="63"/>
  <c r="W47" i="63"/>
  <c r="V47" i="63"/>
  <c r="U47" i="63"/>
  <c r="T47" i="63"/>
  <c r="S47" i="63"/>
  <c r="R47" i="63"/>
  <c r="Q47" i="63"/>
  <c r="P47" i="63"/>
  <c r="O47" i="63"/>
  <c r="N47" i="63"/>
  <c r="M47" i="63"/>
  <c r="L47" i="63"/>
  <c r="K47" i="63"/>
  <c r="J47" i="63"/>
  <c r="I47" i="63"/>
  <c r="AM45" i="63"/>
  <c r="AL45" i="63"/>
  <c r="AK45" i="63"/>
  <c r="AJ45" i="63"/>
  <c r="AI45" i="63"/>
  <c r="AH45" i="63"/>
  <c r="AG45" i="63"/>
  <c r="AF45" i="63"/>
  <c r="AE45" i="63"/>
  <c r="AD45" i="63"/>
  <c r="AC45" i="63"/>
  <c r="AB45" i="63"/>
  <c r="AA45" i="63"/>
  <c r="Z45" i="63"/>
  <c r="Y45" i="63"/>
  <c r="X45" i="63"/>
  <c r="W45" i="63"/>
  <c r="V45" i="63"/>
  <c r="U45" i="63"/>
  <c r="T45" i="63"/>
  <c r="S45" i="63"/>
  <c r="R45" i="63"/>
  <c r="Q45" i="63"/>
  <c r="P45" i="63"/>
  <c r="O45" i="63"/>
  <c r="N45" i="63"/>
  <c r="M45" i="63"/>
  <c r="L45" i="63"/>
  <c r="K45" i="63"/>
  <c r="J45" i="63"/>
  <c r="I45" i="63"/>
  <c r="AM44" i="63"/>
  <c r="AL44" i="63"/>
  <c r="AK44" i="63"/>
  <c r="AJ44" i="63"/>
  <c r="AI44" i="63"/>
  <c r="AH44" i="63"/>
  <c r="AG44" i="63"/>
  <c r="AF44" i="63"/>
  <c r="AE44" i="63"/>
  <c r="AD44" i="63"/>
  <c r="AC44" i="63"/>
  <c r="AB44" i="63"/>
  <c r="AA44" i="63"/>
  <c r="Z44" i="63"/>
  <c r="Y44" i="63"/>
  <c r="X44" i="63"/>
  <c r="W44" i="63"/>
  <c r="V44" i="63"/>
  <c r="U44" i="63"/>
  <c r="T44" i="63"/>
  <c r="S44" i="63"/>
  <c r="R44" i="63"/>
  <c r="Q44" i="63"/>
  <c r="P44" i="63"/>
  <c r="O44" i="63"/>
  <c r="N44" i="63"/>
  <c r="M44" i="63"/>
  <c r="L44" i="63"/>
  <c r="K44" i="63"/>
  <c r="J44" i="63"/>
  <c r="I44" i="63"/>
  <c r="AM42" i="63"/>
  <c r="AL42" i="63"/>
  <c r="AK42" i="63"/>
  <c r="AJ42" i="63"/>
  <c r="AI42" i="63"/>
  <c r="AH42" i="63"/>
  <c r="AG42" i="63"/>
  <c r="AF42" i="63"/>
  <c r="AE42" i="63"/>
  <c r="AD42" i="63"/>
  <c r="AC42" i="63"/>
  <c r="AB42" i="63"/>
  <c r="AA42" i="63"/>
  <c r="Z42" i="63"/>
  <c r="Y42" i="63"/>
  <c r="X42" i="63"/>
  <c r="W42" i="63"/>
  <c r="V42" i="63"/>
  <c r="U42" i="63"/>
  <c r="T42" i="63"/>
  <c r="S42" i="63"/>
  <c r="R42" i="63"/>
  <c r="Q42" i="63"/>
  <c r="P42" i="63"/>
  <c r="O42" i="63"/>
  <c r="N42" i="63"/>
  <c r="M42" i="63"/>
  <c r="L42" i="63"/>
  <c r="K42" i="63"/>
  <c r="J42" i="63"/>
  <c r="I42" i="63"/>
  <c r="AM41" i="63"/>
  <c r="AL41" i="63"/>
  <c r="AK41" i="63"/>
  <c r="AJ41" i="63"/>
  <c r="AI41" i="63"/>
  <c r="AH41" i="63"/>
  <c r="AG41" i="63"/>
  <c r="AF41" i="63"/>
  <c r="AE41" i="63"/>
  <c r="AD41" i="63"/>
  <c r="AC41" i="63"/>
  <c r="AB41" i="63"/>
  <c r="AA41" i="63"/>
  <c r="Z41" i="63"/>
  <c r="Y41" i="63"/>
  <c r="X41" i="63"/>
  <c r="W41" i="63"/>
  <c r="V41" i="63"/>
  <c r="U41" i="63"/>
  <c r="T41" i="63"/>
  <c r="S41" i="63"/>
  <c r="R41" i="63"/>
  <c r="Q41" i="63"/>
  <c r="P41" i="63"/>
  <c r="O41" i="63"/>
  <c r="N41" i="63"/>
  <c r="M41" i="63"/>
  <c r="L41" i="63"/>
  <c r="K41" i="63"/>
  <c r="J41" i="63"/>
  <c r="I41" i="63"/>
  <c r="AM39" i="63"/>
  <c r="AL39" i="63"/>
  <c r="AK39" i="63"/>
  <c r="AJ39" i="63"/>
  <c r="AI39" i="63"/>
  <c r="AH39" i="63"/>
  <c r="AG39" i="63"/>
  <c r="AF39" i="63"/>
  <c r="AE39" i="63"/>
  <c r="AD39" i="63"/>
  <c r="AC39" i="63"/>
  <c r="AB39" i="63"/>
  <c r="AA39" i="63"/>
  <c r="Z39" i="63"/>
  <c r="Y39" i="63"/>
  <c r="X39" i="63"/>
  <c r="W39" i="63"/>
  <c r="V39" i="63"/>
  <c r="U39" i="63"/>
  <c r="T39" i="63"/>
  <c r="S39" i="63"/>
  <c r="R39" i="63"/>
  <c r="Q39" i="63"/>
  <c r="P39" i="63"/>
  <c r="O39" i="63"/>
  <c r="N39" i="63"/>
  <c r="M39" i="63"/>
  <c r="L39" i="63"/>
  <c r="K39" i="63"/>
  <c r="J39" i="63"/>
  <c r="I39" i="63"/>
  <c r="AM38" i="63"/>
  <c r="AL38" i="63"/>
  <c r="AK38" i="63"/>
  <c r="AJ38" i="63"/>
  <c r="AI38" i="63"/>
  <c r="AH38" i="63"/>
  <c r="AG38" i="63"/>
  <c r="AF38" i="63"/>
  <c r="AE38" i="63"/>
  <c r="AD38" i="63"/>
  <c r="AC38" i="63"/>
  <c r="AB38" i="63"/>
  <c r="AA38" i="63"/>
  <c r="Z38" i="63"/>
  <c r="Y38" i="63"/>
  <c r="X38" i="63"/>
  <c r="W38" i="63"/>
  <c r="V38" i="63"/>
  <c r="U38" i="63"/>
  <c r="T38" i="63"/>
  <c r="S38" i="63"/>
  <c r="R38" i="63"/>
  <c r="Q38" i="63"/>
  <c r="P38" i="63"/>
  <c r="O38" i="63"/>
  <c r="N38" i="63"/>
  <c r="M38" i="63"/>
  <c r="L38" i="63"/>
  <c r="K38" i="63"/>
  <c r="J38" i="63"/>
  <c r="I38" i="63"/>
  <c r="AM36" i="63"/>
  <c r="AL36" i="63"/>
  <c r="AK36" i="63"/>
  <c r="AJ36" i="63"/>
  <c r="AI36" i="63"/>
  <c r="AH36" i="63"/>
  <c r="AG36" i="63"/>
  <c r="AF36" i="63"/>
  <c r="AE36" i="63"/>
  <c r="AD36" i="63"/>
  <c r="AC36" i="63"/>
  <c r="AB36" i="63"/>
  <c r="AA36" i="63"/>
  <c r="Z36" i="63"/>
  <c r="Y36" i="63"/>
  <c r="X36" i="63"/>
  <c r="W36" i="63"/>
  <c r="V36" i="63"/>
  <c r="U36" i="63"/>
  <c r="T36" i="63"/>
  <c r="S36" i="63"/>
  <c r="R36" i="63"/>
  <c r="Q36" i="63"/>
  <c r="P36" i="63"/>
  <c r="O36" i="63"/>
  <c r="N36" i="63"/>
  <c r="M36" i="63"/>
  <c r="L36" i="63"/>
  <c r="K36" i="63"/>
  <c r="J36" i="63"/>
  <c r="I36" i="63"/>
  <c r="AM35" i="63"/>
  <c r="AL35" i="63"/>
  <c r="AK35" i="63"/>
  <c r="AJ35" i="63"/>
  <c r="AI35" i="63"/>
  <c r="AH35" i="63"/>
  <c r="AG35" i="63"/>
  <c r="AF35" i="63"/>
  <c r="AE35" i="63"/>
  <c r="AD35" i="63"/>
  <c r="AC35" i="63"/>
  <c r="AB35" i="63"/>
  <c r="AA35" i="63"/>
  <c r="Z35" i="63"/>
  <c r="Y35" i="63"/>
  <c r="X35" i="63"/>
  <c r="W35" i="63"/>
  <c r="V35" i="63"/>
  <c r="U35" i="63"/>
  <c r="T35" i="63"/>
  <c r="S35" i="63"/>
  <c r="R35" i="63"/>
  <c r="Q35" i="63"/>
  <c r="P35" i="63"/>
  <c r="O35" i="63"/>
  <c r="N35" i="63"/>
  <c r="M35" i="63"/>
  <c r="L35" i="63"/>
  <c r="K35" i="63"/>
  <c r="J35" i="63"/>
  <c r="I35" i="63"/>
  <c r="AM33" i="63"/>
  <c r="AL33" i="63"/>
  <c r="AK33" i="63"/>
  <c r="AJ33" i="63"/>
  <c r="AI33" i="63"/>
  <c r="AH33" i="63"/>
  <c r="AG33" i="63"/>
  <c r="AF33" i="63"/>
  <c r="AE33" i="63"/>
  <c r="AD33" i="63"/>
  <c r="AC33" i="63"/>
  <c r="AB33" i="63"/>
  <c r="AA33" i="63"/>
  <c r="Z33" i="63"/>
  <c r="Y33" i="63"/>
  <c r="X33" i="63"/>
  <c r="W33" i="63"/>
  <c r="V33" i="63"/>
  <c r="U33" i="63"/>
  <c r="T33" i="63"/>
  <c r="S33" i="63"/>
  <c r="R33" i="63"/>
  <c r="Q33" i="63"/>
  <c r="P33" i="63"/>
  <c r="O33" i="63"/>
  <c r="N33" i="63"/>
  <c r="M33" i="63"/>
  <c r="L33" i="63"/>
  <c r="K33" i="63"/>
  <c r="J33" i="63"/>
  <c r="I33" i="63"/>
  <c r="AM32" i="63"/>
  <c r="AL32" i="63"/>
  <c r="AK32" i="63"/>
  <c r="AJ32" i="63"/>
  <c r="AI32" i="63"/>
  <c r="AH32" i="63"/>
  <c r="AG32" i="63"/>
  <c r="AF32" i="63"/>
  <c r="AE32" i="63"/>
  <c r="AD32" i="63"/>
  <c r="AC32" i="63"/>
  <c r="AB32" i="63"/>
  <c r="AA32" i="63"/>
  <c r="Z32" i="63"/>
  <c r="Y32" i="63"/>
  <c r="X32" i="63"/>
  <c r="W32" i="63"/>
  <c r="V32" i="63"/>
  <c r="U32" i="63"/>
  <c r="T32" i="63"/>
  <c r="S32" i="63"/>
  <c r="R32" i="63"/>
  <c r="Q32" i="63"/>
  <c r="P32" i="63"/>
  <c r="O32" i="63"/>
  <c r="N32" i="63"/>
  <c r="M32" i="63"/>
  <c r="L32" i="63"/>
  <c r="K32" i="63"/>
  <c r="J32" i="63"/>
  <c r="I32" i="63"/>
  <c r="AM30" i="63"/>
  <c r="AL30" i="63"/>
  <c r="AK30" i="63"/>
  <c r="AJ30" i="63"/>
  <c r="AI30" i="63"/>
  <c r="AH30" i="63"/>
  <c r="AG30" i="63"/>
  <c r="AF30" i="63"/>
  <c r="AE30" i="63"/>
  <c r="AD30" i="63"/>
  <c r="AC30" i="63"/>
  <c r="AB30" i="63"/>
  <c r="AA30" i="63"/>
  <c r="Z30" i="63"/>
  <c r="Y30" i="63"/>
  <c r="X30" i="63"/>
  <c r="W30" i="63"/>
  <c r="V30" i="63"/>
  <c r="U30" i="63"/>
  <c r="T30" i="63"/>
  <c r="S30" i="63"/>
  <c r="R30" i="63"/>
  <c r="Q30" i="63"/>
  <c r="P30" i="63"/>
  <c r="O30" i="63"/>
  <c r="N30" i="63"/>
  <c r="M30" i="63"/>
  <c r="L30" i="63"/>
  <c r="K30" i="63"/>
  <c r="J30" i="63"/>
  <c r="I30" i="63"/>
  <c r="AM29" i="63"/>
  <c r="AL29" i="63"/>
  <c r="AK29" i="63"/>
  <c r="AJ29" i="63"/>
  <c r="AI29" i="63"/>
  <c r="AH29" i="63"/>
  <c r="AG29" i="63"/>
  <c r="AF29" i="63"/>
  <c r="AE29" i="63"/>
  <c r="AD29" i="63"/>
  <c r="AC29" i="63"/>
  <c r="AB29" i="63"/>
  <c r="AA29" i="63"/>
  <c r="Z29" i="63"/>
  <c r="Y29" i="63"/>
  <c r="X29" i="63"/>
  <c r="W29" i="63"/>
  <c r="V29" i="63"/>
  <c r="U29" i="63"/>
  <c r="T29" i="63"/>
  <c r="S29" i="63"/>
  <c r="R29" i="63"/>
  <c r="Q29" i="63"/>
  <c r="P29" i="63"/>
  <c r="O29" i="63"/>
  <c r="N29" i="63"/>
  <c r="M29" i="63"/>
  <c r="L29" i="63"/>
  <c r="K29" i="63"/>
  <c r="J29" i="63"/>
  <c r="I29" i="63"/>
  <c r="AM27" i="63"/>
  <c r="AL27" i="63"/>
  <c r="AK27" i="63"/>
  <c r="AJ27" i="63"/>
  <c r="AI27" i="63"/>
  <c r="AH27" i="63"/>
  <c r="AG27" i="63"/>
  <c r="AF27" i="63"/>
  <c r="AE27" i="63"/>
  <c r="AD27" i="63"/>
  <c r="AC27" i="63"/>
  <c r="AB27" i="63"/>
  <c r="AA27" i="63"/>
  <c r="Z27" i="63"/>
  <c r="Y27" i="63"/>
  <c r="X27" i="63"/>
  <c r="W27" i="63"/>
  <c r="V27" i="63"/>
  <c r="U27" i="63"/>
  <c r="T27" i="63"/>
  <c r="S27" i="63"/>
  <c r="R27" i="63"/>
  <c r="Q27" i="63"/>
  <c r="P27" i="63"/>
  <c r="O27" i="63"/>
  <c r="N27" i="63"/>
  <c r="M27" i="63"/>
  <c r="L27" i="63"/>
  <c r="K27" i="63"/>
  <c r="J27" i="63"/>
  <c r="I27" i="63"/>
  <c r="AM26" i="63"/>
  <c r="AL26" i="63"/>
  <c r="AK26" i="63"/>
  <c r="AJ26" i="63"/>
  <c r="AI26" i="63"/>
  <c r="AH26" i="63"/>
  <c r="AG26" i="63"/>
  <c r="AF26" i="63"/>
  <c r="AE26" i="63"/>
  <c r="AD26" i="63"/>
  <c r="AC26" i="63"/>
  <c r="AB26" i="63"/>
  <c r="AA26" i="63"/>
  <c r="Z26" i="63"/>
  <c r="Y26" i="63"/>
  <c r="X26" i="63"/>
  <c r="W26" i="63"/>
  <c r="V26" i="63"/>
  <c r="U26" i="63"/>
  <c r="T26" i="63"/>
  <c r="S26" i="63"/>
  <c r="R26" i="63"/>
  <c r="Q26" i="63"/>
  <c r="P26" i="63"/>
  <c r="O26" i="63"/>
  <c r="N26" i="63"/>
  <c r="M26" i="63"/>
  <c r="L26" i="63"/>
  <c r="K26" i="63"/>
  <c r="J26" i="63"/>
  <c r="I26" i="63"/>
  <c r="AM24" i="63"/>
  <c r="AL24" i="63"/>
  <c r="AK24" i="63"/>
  <c r="AJ24" i="63"/>
  <c r="AI24" i="63"/>
  <c r="AH24" i="63"/>
  <c r="AG24" i="63"/>
  <c r="AF24" i="63"/>
  <c r="AE24" i="63"/>
  <c r="AD24" i="63"/>
  <c r="AC24" i="63"/>
  <c r="AB24" i="63"/>
  <c r="AA24" i="63"/>
  <c r="Z24" i="63"/>
  <c r="Y24" i="63"/>
  <c r="X24" i="63"/>
  <c r="W24" i="63"/>
  <c r="V24" i="63"/>
  <c r="U24" i="63"/>
  <c r="T24" i="63"/>
  <c r="S24" i="63"/>
  <c r="R24" i="63"/>
  <c r="Q24" i="63"/>
  <c r="P24" i="63"/>
  <c r="O24" i="63"/>
  <c r="N24" i="63"/>
  <c r="M24" i="63"/>
  <c r="L24" i="63"/>
  <c r="K24" i="63"/>
  <c r="J24" i="63"/>
  <c r="I24" i="63"/>
  <c r="AM23" i="63"/>
  <c r="AL23" i="63"/>
  <c r="AK23" i="63"/>
  <c r="AJ23" i="63"/>
  <c r="AI23" i="63"/>
  <c r="AH23" i="63"/>
  <c r="AG23" i="63"/>
  <c r="AF23" i="63"/>
  <c r="AE23" i="63"/>
  <c r="AD23" i="63"/>
  <c r="AC23" i="63"/>
  <c r="AB23" i="63"/>
  <c r="AA23" i="63"/>
  <c r="Z23" i="63"/>
  <c r="Y23" i="63"/>
  <c r="X23" i="63"/>
  <c r="W23" i="63"/>
  <c r="V23" i="63"/>
  <c r="U23" i="63"/>
  <c r="T23" i="63"/>
  <c r="S23" i="63"/>
  <c r="R23" i="63"/>
  <c r="Q23" i="63"/>
  <c r="P23" i="63"/>
  <c r="O23" i="63"/>
  <c r="N23" i="63"/>
  <c r="M23" i="63"/>
  <c r="L23" i="63"/>
  <c r="K23" i="63"/>
  <c r="J23" i="63"/>
  <c r="I23" i="63"/>
  <c r="AM81" i="64"/>
  <c r="AL81" i="64"/>
  <c r="AK81" i="64"/>
  <c r="AJ81" i="64"/>
  <c r="AI81" i="64"/>
  <c r="AH81" i="64"/>
  <c r="AG81" i="64"/>
  <c r="AF81" i="64"/>
  <c r="AE81" i="64"/>
  <c r="AD81" i="64"/>
  <c r="AC81" i="64"/>
  <c r="AB81" i="64"/>
  <c r="AA81" i="64"/>
  <c r="Z81" i="64"/>
  <c r="Y81" i="64"/>
  <c r="X81" i="64"/>
  <c r="W81" i="64"/>
  <c r="V81" i="64"/>
  <c r="U81" i="64"/>
  <c r="T81" i="64"/>
  <c r="S81" i="64"/>
  <c r="R81" i="64"/>
  <c r="Q81" i="64"/>
  <c r="P81" i="64"/>
  <c r="O81" i="64"/>
  <c r="N81" i="64"/>
  <c r="M81" i="64"/>
  <c r="L81" i="64"/>
  <c r="K81" i="64"/>
  <c r="J81" i="64"/>
  <c r="I81" i="64"/>
  <c r="AM80" i="64"/>
  <c r="AL80" i="64"/>
  <c r="AK80" i="64"/>
  <c r="AJ80" i="64"/>
  <c r="AI80" i="64"/>
  <c r="AH80" i="64"/>
  <c r="AG80" i="64"/>
  <c r="AF80" i="64"/>
  <c r="AE80" i="64"/>
  <c r="AD80" i="64"/>
  <c r="AC80" i="64"/>
  <c r="AB80" i="64"/>
  <c r="AA80" i="64"/>
  <c r="Z80" i="64"/>
  <c r="Y80" i="64"/>
  <c r="X80" i="64"/>
  <c r="W80" i="64"/>
  <c r="V80" i="64"/>
  <c r="U80" i="64"/>
  <c r="T80" i="64"/>
  <c r="S80" i="64"/>
  <c r="R80" i="64"/>
  <c r="Q80" i="64"/>
  <c r="P80" i="64"/>
  <c r="O80" i="64"/>
  <c r="N80" i="64"/>
  <c r="M80" i="64"/>
  <c r="L80" i="64"/>
  <c r="K80" i="64"/>
  <c r="J80" i="64"/>
  <c r="I80" i="64"/>
  <c r="AM78" i="64"/>
  <c r="AL78" i="64"/>
  <c r="AK78" i="64"/>
  <c r="AJ78" i="64"/>
  <c r="AI78" i="64"/>
  <c r="AH78" i="64"/>
  <c r="AG78" i="64"/>
  <c r="AF78" i="64"/>
  <c r="AE78" i="64"/>
  <c r="AD78" i="64"/>
  <c r="AC78" i="64"/>
  <c r="AB78" i="64"/>
  <c r="AA78" i="64"/>
  <c r="Z78" i="64"/>
  <c r="Y78" i="64"/>
  <c r="X78" i="64"/>
  <c r="W78" i="64"/>
  <c r="V78" i="64"/>
  <c r="U78" i="64"/>
  <c r="T78" i="64"/>
  <c r="S78" i="64"/>
  <c r="R78" i="64"/>
  <c r="Q78" i="64"/>
  <c r="P78" i="64"/>
  <c r="O78" i="64"/>
  <c r="N78" i="64"/>
  <c r="M78" i="64"/>
  <c r="L78" i="64"/>
  <c r="K78" i="64"/>
  <c r="J78" i="64"/>
  <c r="I78" i="64"/>
  <c r="AM77" i="64"/>
  <c r="AL77" i="64"/>
  <c r="AK77" i="64"/>
  <c r="AJ77" i="64"/>
  <c r="AI77" i="64"/>
  <c r="AH77" i="64"/>
  <c r="AG77" i="64"/>
  <c r="AF77" i="64"/>
  <c r="AE77" i="64"/>
  <c r="AD77" i="64"/>
  <c r="AC77" i="64"/>
  <c r="AB77" i="64"/>
  <c r="AA77" i="64"/>
  <c r="Z77" i="64"/>
  <c r="Y77" i="64"/>
  <c r="X77" i="64"/>
  <c r="W77" i="64"/>
  <c r="V77" i="64"/>
  <c r="U77" i="64"/>
  <c r="T77" i="64"/>
  <c r="S77" i="64"/>
  <c r="R77" i="64"/>
  <c r="Q77" i="64"/>
  <c r="P77" i="64"/>
  <c r="O77" i="64"/>
  <c r="N77" i="64"/>
  <c r="M77" i="64"/>
  <c r="L77" i="64"/>
  <c r="K77" i="64"/>
  <c r="J77" i="64"/>
  <c r="I77" i="64"/>
  <c r="AM75" i="64"/>
  <c r="AL75" i="64"/>
  <c r="AK75" i="64"/>
  <c r="AJ75" i="64"/>
  <c r="AI75" i="64"/>
  <c r="AH75" i="64"/>
  <c r="AG75" i="64"/>
  <c r="AF75" i="64"/>
  <c r="AE75" i="64"/>
  <c r="AD75" i="64"/>
  <c r="AC75" i="64"/>
  <c r="AB75" i="64"/>
  <c r="AA75" i="64"/>
  <c r="Z75" i="64"/>
  <c r="Y75" i="64"/>
  <c r="X75" i="64"/>
  <c r="W75" i="64"/>
  <c r="V75" i="64"/>
  <c r="U75" i="64"/>
  <c r="T75" i="64"/>
  <c r="S75" i="64"/>
  <c r="R75" i="64"/>
  <c r="Q75" i="64"/>
  <c r="P75" i="64"/>
  <c r="O75" i="64"/>
  <c r="N75" i="64"/>
  <c r="M75" i="64"/>
  <c r="L75" i="64"/>
  <c r="K75" i="64"/>
  <c r="J75" i="64"/>
  <c r="I75" i="64"/>
  <c r="AM74" i="64"/>
  <c r="AL74" i="64"/>
  <c r="AK74" i="64"/>
  <c r="AJ74" i="64"/>
  <c r="AI74" i="64"/>
  <c r="AH74" i="64"/>
  <c r="AG74" i="64"/>
  <c r="AF74" i="64"/>
  <c r="AE74" i="64"/>
  <c r="AD74" i="64"/>
  <c r="AC74" i="64"/>
  <c r="AB74" i="64"/>
  <c r="AA74" i="64"/>
  <c r="Z74" i="64"/>
  <c r="Y74" i="64"/>
  <c r="X74" i="64"/>
  <c r="W74" i="64"/>
  <c r="V74" i="64"/>
  <c r="U74" i="64"/>
  <c r="T74" i="64"/>
  <c r="S74" i="64"/>
  <c r="R74" i="64"/>
  <c r="Q74" i="64"/>
  <c r="P74" i="64"/>
  <c r="O74" i="64"/>
  <c r="N74" i="64"/>
  <c r="M74" i="64"/>
  <c r="L74" i="64"/>
  <c r="K74" i="64"/>
  <c r="J74" i="64"/>
  <c r="I74" i="64"/>
  <c r="AM72" i="64"/>
  <c r="AL72" i="64"/>
  <c r="AK72" i="64"/>
  <c r="AJ72" i="64"/>
  <c r="AI72" i="64"/>
  <c r="AH72" i="64"/>
  <c r="AG72" i="64"/>
  <c r="AF72" i="64"/>
  <c r="AE72" i="64"/>
  <c r="AD72" i="64"/>
  <c r="AC72" i="64"/>
  <c r="AB72" i="64"/>
  <c r="AA72" i="64"/>
  <c r="Z72" i="64"/>
  <c r="Y72" i="64"/>
  <c r="X72" i="64"/>
  <c r="W72" i="64"/>
  <c r="V72" i="64"/>
  <c r="U72" i="64"/>
  <c r="T72" i="64"/>
  <c r="S72" i="64"/>
  <c r="R72" i="64"/>
  <c r="Q72" i="64"/>
  <c r="P72" i="64"/>
  <c r="O72" i="64"/>
  <c r="N72" i="64"/>
  <c r="M72" i="64"/>
  <c r="L72" i="64"/>
  <c r="K72" i="64"/>
  <c r="J72" i="64"/>
  <c r="I72" i="64"/>
  <c r="AM71" i="64"/>
  <c r="AL71" i="64"/>
  <c r="AK71" i="64"/>
  <c r="AJ71" i="64"/>
  <c r="AI71" i="64"/>
  <c r="AH71" i="64"/>
  <c r="AG71" i="64"/>
  <c r="AF71" i="64"/>
  <c r="AE71" i="64"/>
  <c r="AD71" i="64"/>
  <c r="AC71" i="64"/>
  <c r="AB71" i="64"/>
  <c r="AA71" i="64"/>
  <c r="Z71" i="64"/>
  <c r="Y71" i="64"/>
  <c r="X71" i="64"/>
  <c r="W71" i="64"/>
  <c r="V71" i="64"/>
  <c r="U71" i="64"/>
  <c r="T71" i="64"/>
  <c r="S71" i="64"/>
  <c r="R71" i="64"/>
  <c r="Q71" i="64"/>
  <c r="P71" i="64"/>
  <c r="O71" i="64"/>
  <c r="N71" i="64"/>
  <c r="M71" i="64"/>
  <c r="L71" i="64"/>
  <c r="K71" i="64"/>
  <c r="J71" i="64"/>
  <c r="I71" i="64"/>
  <c r="AM69" i="64"/>
  <c r="AL69" i="64"/>
  <c r="AK69" i="64"/>
  <c r="AJ69" i="64"/>
  <c r="AI69" i="64"/>
  <c r="AH69" i="64"/>
  <c r="AG69" i="64"/>
  <c r="AF69" i="64"/>
  <c r="AE69" i="64"/>
  <c r="AD69" i="64"/>
  <c r="AC69" i="64"/>
  <c r="AB69" i="64"/>
  <c r="AA69" i="64"/>
  <c r="Z69" i="64"/>
  <c r="Y69" i="64"/>
  <c r="X69" i="64"/>
  <c r="W69" i="64"/>
  <c r="V69" i="64"/>
  <c r="U69" i="64"/>
  <c r="T69" i="64"/>
  <c r="S69" i="64"/>
  <c r="R69" i="64"/>
  <c r="Q69" i="64"/>
  <c r="P69" i="64"/>
  <c r="O69" i="64"/>
  <c r="N69" i="64"/>
  <c r="M69" i="64"/>
  <c r="L69" i="64"/>
  <c r="K69" i="64"/>
  <c r="J69" i="64"/>
  <c r="I69" i="64"/>
  <c r="AM68" i="64"/>
  <c r="AL68" i="64"/>
  <c r="AK68" i="64"/>
  <c r="AJ68" i="64"/>
  <c r="AI68" i="64"/>
  <c r="AH68" i="64"/>
  <c r="AG68" i="64"/>
  <c r="AF68" i="64"/>
  <c r="AE68" i="64"/>
  <c r="AD68" i="64"/>
  <c r="AC68" i="64"/>
  <c r="AB68" i="64"/>
  <c r="AA68" i="64"/>
  <c r="Z68" i="64"/>
  <c r="Y68" i="64"/>
  <c r="X68" i="64"/>
  <c r="W68" i="64"/>
  <c r="V68" i="64"/>
  <c r="U68" i="64"/>
  <c r="T68" i="64"/>
  <c r="S68" i="64"/>
  <c r="R68" i="64"/>
  <c r="Q68" i="64"/>
  <c r="P68" i="64"/>
  <c r="O68" i="64"/>
  <c r="N68" i="64"/>
  <c r="M68" i="64"/>
  <c r="L68" i="64"/>
  <c r="K68" i="64"/>
  <c r="J68" i="64"/>
  <c r="I68" i="64"/>
  <c r="AM66" i="64"/>
  <c r="AL66" i="64"/>
  <c r="AK66" i="64"/>
  <c r="AJ66" i="64"/>
  <c r="AI66" i="64"/>
  <c r="AH66" i="64"/>
  <c r="AG66" i="64"/>
  <c r="AF66" i="64"/>
  <c r="AE66" i="64"/>
  <c r="AD66" i="64"/>
  <c r="AC66" i="64"/>
  <c r="AB66" i="64"/>
  <c r="AA66" i="64"/>
  <c r="Z66" i="64"/>
  <c r="Y66" i="64"/>
  <c r="X66" i="64"/>
  <c r="W66" i="64"/>
  <c r="V66" i="64"/>
  <c r="U66" i="64"/>
  <c r="T66" i="64"/>
  <c r="S66" i="64"/>
  <c r="R66" i="64"/>
  <c r="Q66" i="64"/>
  <c r="P66" i="64"/>
  <c r="O66" i="64"/>
  <c r="N66" i="64"/>
  <c r="M66" i="64"/>
  <c r="L66" i="64"/>
  <c r="K66" i="64"/>
  <c r="J66" i="64"/>
  <c r="I66" i="64"/>
  <c r="AM65" i="64"/>
  <c r="AL65" i="64"/>
  <c r="AK65" i="64"/>
  <c r="AJ65" i="64"/>
  <c r="AI65" i="64"/>
  <c r="AH65" i="64"/>
  <c r="AG65" i="64"/>
  <c r="AF65" i="64"/>
  <c r="AE65" i="64"/>
  <c r="AD65" i="64"/>
  <c r="AC65" i="64"/>
  <c r="AB65" i="64"/>
  <c r="AA65" i="64"/>
  <c r="Z65" i="64"/>
  <c r="Y65" i="64"/>
  <c r="X65" i="64"/>
  <c r="W65" i="64"/>
  <c r="V65" i="64"/>
  <c r="U65" i="64"/>
  <c r="T65" i="64"/>
  <c r="S65" i="64"/>
  <c r="R65" i="64"/>
  <c r="Q65" i="64"/>
  <c r="P65" i="64"/>
  <c r="O65" i="64"/>
  <c r="N65" i="64"/>
  <c r="M65" i="64"/>
  <c r="L65" i="64"/>
  <c r="K65" i="64"/>
  <c r="J65" i="64"/>
  <c r="I65" i="64"/>
  <c r="AM63" i="64"/>
  <c r="AL63" i="64"/>
  <c r="AK63" i="64"/>
  <c r="AJ63" i="64"/>
  <c r="AI63" i="64"/>
  <c r="AH63" i="64"/>
  <c r="AG63" i="64"/>
  <c r="AF63" i="64"/>
  <c r="AE63" i="64"/>
  <c r="AD63" i="64"/>
  <c r="AC63" i="64"/>
  <c r="AB63" i="64"/>
  <c r="AA63" i="64"/>
  <c r="Z63" i="64"/>
  <c r="Y63" i="64"/>
  <c r="X63" i="64"/>
  <c r="W63" i="64"/>
  <c r="V63" i="64"/>
  <c r="U63" i="64"/>
  <c r="T63" i="64"/>
  <c r="S63" i="64"/>
  <c r="R63" i="64"/>
  <c r="Q63" i="64"/>
  <c r="P63" i="64"/>
  <c r="O63" i="64"/>
  <c r="N63" i="64"/>
  <c r="M63" i="64"/>
  <c r="L63" i="64"/>
  <c r="K63" i="64"/>
  <c r="J63" i="64"/>
  <c r="I63" i="64"/>
  <c r="AM62" i="64"/>
  <c r="AL62" i="64"/>
  <c r="AK62" i="64"/>
  <c r="AJ62" i="64"/>
  <c r="AI62" i="64"/>
  <c r="AH62" i="64"/>
  <c r="AG62" i="64"/>
  <c r="AF62" i="64"/>
  <c r="AE62" i="64"/>
  <c r="AD62" i="64"/>
  <c r="AC62" i="64"/>
  <c r="AB62" i="64"/>
  <c r="AA62" i="64"/>
  <c r="Z62" i="64"/>
  <c r="Y62" i="64"/>
  <c r="X62" i="64"/>
  <c r="W62" i="64"/>
  <c r="V62" i="64"/>
  <c r="U62" i="64"/>
  <c r="T62" i="64"/>
  <c r="S62" i="64"/>
  <c r="R62" i="64"/>
  <c r="Q62" i="64"/>
  <c r="P62" i="64"/>
  <c r="O62" i="64"/>
  <c r="N62" i="64"/>
  <c r="M62" i="64"/>
  <c r="L62" i="64"/>
  <c r="K62" i="64"/>
  <c r="J62" i="64"/>
  <c r="I62" i="64"/>
  <c r="AM60" i="64"/>
  <c r="AL60" i="64"/>
  <c r="AK60" i="64"/>
  <c r="AJ60" i="64"/>
  <c r="AI60" i="64"/>
  <c r="AH60" i="64"/>
  <c r="AG60" i="64"/>
  <c r="AF60" i="64"/>
  <c r="AE60" i="64"/>
  <c r="AD60" i="64"/>
  <c r="AC60" i="64"/>
  <c r="AB60" i="64"/>
  <c r="AA60" i="64"/>
  <c r="Z60" i="64"/>
  <c r="Y60" i="64"/>
  <c r="X60" i="64"/>
  <c r="W60" i="64"/>
  <c r="V60" i="64"/>
  <c r="U60" i="64"/>
  <c r="T60" i="64"/>
  <c r="S60" i="64"/>
  <c r="R60" i="64"/>
  <c r="Q60" i="64"/>
  <c r="P60" i="64"/>
  <c r="O60" i="64"/>
  <c r="N60" i="64"/>
  <c r="M60" i="64"/>
  <c r="L60" i="64"/>
  <c r="K60" i="64"/>
  <c r="J60" i="64"/>
  <c r="I60" i="64"/>
  <c r="AM59" i="64"/>
  <c r="AL59" i="64"/>
  <c r="AK59" i="64"/>
  <c r="AJ59" i="64"/>
  <c r="AI59" i="64"/>
  <c r="AH59" i="64"/>
  <c r="AG59" i="64"/>
  <c r="AF59" i="64"/>
  <c r="AE59" i="64"/>
  <c r="AD59" i="64"/>
  <c r="AC59" i="64"/>
  <c r="AB59" i="64"/>
  <c r="AA59" i="64"/>
  <c r="Z59" i="64"/>
  <c r="Y59" i="64"/>
  <c r="X59" i="64"/>
  <c r="W59" i="64"/>
  <c r="V59" i="64"/>
  <c r="U59" i="64"/>
  <c r="T59" i="64"/>
  <c r="S59" i="64"/>
  <c r="R59" i="64"/>
  <c r="Q59" i="64"/>
  <c r="P59" i="64"/>
  <c r="O59" i="64"/>
  <c r="N59" i="64"/>
  <c r="M59" i="64"/>
  <c r="L59" i="64"/>
  <c r="K59" i="64"/>
  <c r="J59" i="64"/>
  <c r="I59" i="64"/>
  <c r="AM57" i="64"/>
  <c r="AL57" i="64"/>
  <c r="AK57" i="64"/>
  <c r="AJ57" i="64"/>
  <c r="AI57" i="64"/>
  <c r="AH57" i="64"/>
  <c r="AG57" i="64"/>
  <c r="AF57" i="64"/>
  <c r="AE57" i="64"/>
  <c r="AD57" i="64"/>
  <c r="AC57" i="64"/>
  <c r="AB57" i="64"/>
  <c r="AA57" i="64"/>
  <c r="Z57" i="64"/>
  <c r="Y57" i="64"/>
  <c r="X57" i="64"/>
  <c r="W57" i="64"/>
  <c r="V57" i="64"/>
  <c r="U57" i="64"/>
  <c r="T57" i="64"/>
  <c r="S57" i="64"/>
  <c r="R57" i="64"/>
  <c r="Q57" i="64"/>
  <c r="P57" i="64"/>
  <c r="O57" i="64"/>
  <c r="N57" i="64"/>
  <c r="M57" i="64"/>
  <c r="L57" i="64"/>
  <c r="K57" i="64"/>
  <c r="J57" i="64"/>
  <c r="I57" i="64"/>
  <c r="AM56" i="64"/>
  <c r="AL56" i="64"/>
  <c r="AK56" i="64"/>
  <c r="AJ56" i="64"/>
  <c r="AI56" i="64"/>
  <c r="AH56" i="64"/>
  <c r="AG56" i="64"/>
  <c r="AF56" i="64"/>
  <c r="AE56" i="64"/>
  <c r="AD56" i="64"/>
  <c r="AC56" i="64"/>
  <c r="AB56" i="64"/>
  <c r="AA56" i="64"/>
  <c r="Z56" i="64"/>
  <c r="Y56" i="64"/>
  <c r="X56" i="64"/>
  <c r="W56" i="64"/>
  <c r="V56" i="64"/>
  <c r="U56" i="64"/>
  <c r="T56" i="64"/>
  <c r="S56" i="64"/>
  <c r="R56" i="64"/>
  <c r="Q56" i="64"/>
  <c r="P56" i="64"/>
  <c r="O56" i="64"/>
  <c r="N56" i="64"/>
  <c r="M56" i="64"/>
  <c r="L56" i="64"/>
  <c r="K56" i="64"/>
  <c r="J56" i="64"/>
  <c r="I56" i="64"/>
  <c r="AM54" i="64"/>
  <c r="AL54" i="64"/>
  <c r="AK54" i="64"/>
  <c r="AJ54" i="64"/>
  <c r="AI54" i="64"/>
  <c r="AH54" i="64"/>
  <c r="AG54" i="64"/>
  <c r="AF54" i="64"/>
  <c r="AE54" i="64"/>
  <c r="AD54" i="64"/>
  <c r="AC54" i="64"/>
  <c r="AB54" i="64"/>
  <c r="AA54" i="64"/>
  <c r="Z54" i="64"/>
  <c r="Y54" i="64"/>
  <c r="X54" i="64"/>
  <c r="W54" i="64"/>
  <c r="V54" i="64"/>
  <c r="U54" i="64"/>
  <c r="T54" i="64"/>
  <c r="S54" i="64"/>
  <c r="R54" i="64"/>
  <c r="Q54" i="64"/>
  <c r="P54" i="64"/>
  <c r="O54" i="64"/>
  <c r="N54" i="64"/>
  <c r="M54" i="64"/>
  <c r="L54" i="64"/>
  <c r="K54" i="64"/>
  <c r="J54" i="64"/>
  <c r="I54" i="64"/>
  <c r="AM53" i="64"/>
  <c r="AL53" i="64"/>
  <c r="AK53" i="64"/>
  <c r="AJ53" i="64"/>
  <c r="AI53" i="64"/>
  <c r="AH53" i="64"/>
  <c r="AG53" i="64"/>
  <c r="AF53" i="64"/>
  <c r="AE53" i="64"/>
  <c r="AD53" i="64"/>
  <c r="AC53" i="64"/>
  <c r="AB53" i="64"/>
  <c r="AA53" i="64"/>
  <c r="Z53" i="64"/>
  <c r="Y53" i="64"/>
  <c r="X53" i="64"/>
  <c r="W53" i="64"/>
  <c r="V53" i="64"/>
  <c r="U53" i="64"/>
  <c r="T53" i="64"/>
  <c r="S53" i="64"/>
  <c r="R53" i="64"/>
  <c r="Q53" i="64"/>
  <c r="P53" i="64"/>
  <c r="O53" i="64"/>
  <c r="N53" i="64"/>
  <c r="M53" i="64"/>
  <c r="L53" i="64"/>
  <c r="K53" i="64"/>
  <c r="J53" i="64"/>
  <c r="I53" i="64"/>
  <c r="AM51" i="64"/>
  <c r="AL51" i="64"/>
  <c r="AK51" i="64"/>
  <c r="AJ51" i="64"/>
  <c r="AI51" i="64"/>
  <c r="AH51" i="64"/>
  <c r="AG51" i="64"/>
  <c r="AF51" i="64"/>
  <c r="AE51" i="64"/>
  <c r="AD51" i="64"/>
  <c r="AC51" i="64"/>
  <c r="AB51" i="64"/>
  <c r="AA51" i="64"/>
  <c r="Z51" i="64"/>
  <c r="Y51" i="64"/>
  <c r="X51" i="64"/>
  <c r="W51" i="64"/>
  <c r="V51" i="64"/>
  <c r="U51" i="64"/>
  <c r="T51" i="64"/>
  <c r="S51" i="64"/>
  <c r="R51" i="64"/>
  <c r="Q51" i="64"/>
  <c r="P51" i="64"/>
  <c r="O51" i="64"/>
  <c r="N51" i="64"/>
  <c r="M51" i="64"/>
  <c r="L51" i="64"/>
  <c r="K51" i="64"/>
  <c r="J51" i="64"/>
  <c r="I51" i="64"/>
  <c r="AM50" i="64"/>
  <c r="AL50" i="64"/>
  <c r="AK50" i="64"/>
  <c r="AJ50" i="64"/>
  <c r="AI50" i="64"/>
  <c r="AH50" i="64"/>
  <c r="AG50" i="64"/>
  <c r="AF50" i="64"/>
  <c r="AE50" i="64"/>
  <c r="AD50" i="64"/>
  <c r="AC50" i="64"/>
  <c r="AB50" i="64"/>
  <c r="AA50" i="64"/>
  <c r="Z50" i="64"/>
  <c r="Y50" i="64"/>
  <c r="X50" i="64"/>
  <c r="W50" i="64"/>
  <c r="V50" i="64"/>
  <c r="U50" i="64"/>
  <c r="T50" i="64"/>
  <c r="S50" i="64"/>
  <c r="R50" i="64"/>
  <c r="Q50" i="64"/>
  <c r="P50" i="64"/>
  <c r="O50" i="64"/>
  <c r="N50" i="64"/>
  <c r="M50" i="64"/>
  <c r="L50" i="64"/>
  <c r="K50" i="64"/>
  <c r="J50" i="64"/>
  <c r="I50" i="64"/>
  <c r="AM48" i="64"/>
  <c r="AL48" i="64"/>
  <c r="AK48" i="64"/>
  <c r="AJ48" i="64"/>
  <c r="AI48" i="64"/>
  <c r="AH48" i="64"/>
  <c r="AG48" i="64"/>
  <c r="AF48" i="64"/>
  <c r="AE48" i="64"/>
  <c r="AD48" i="64"/>
  <c r="AC48" i="64"/>
  <c r="AB48" i="64"/>
  <c r="AA48" i="64"/>
  <c r="Z48" i="64"/>
  <c r="Y48" i="64"/>
  <c r="X48" i="64"/>
  <c r="W48" i="64"/>
  <c r="V48" i="64"/>
  <c r="U48" i="64"/>
  <c r="T48" i="64"/>
  <c r="S48" i="64"/>
  <c r="R48" i="64"/>
  <c r="Q48" i="64"/>
  <c r="P48" i="64"/>
  <c r="O48" i="64"/>
  <c r="N48" i="64"/>
  <c r="M48" i="64"/>
  <c r="L48" i="64"/>
  <c r="K48" i="64"/>
  <c r="J48" i="64"/>
  <c r="I48" i="64"/>
  <c r="AM47" i="64"/>
  <c r="AL47" i="64"/>
  <c r="AK47" i="64"/>
  <c r="AJ47" i="64"/>
  <c r="AI47" i="64"/>
  <c r="AH47" i="64"/>
  <c r="AG47" i="64"/>
  <c r="AF47" i="64"/>
  <c r="AE47" i="64"/>
  <c r="AD47" i="64"/>
  <c r="AC47" i="64"/>
  <c r="AB47" i="64"/>
  <c r="AA47" i="64"/>
  <c r="Z47" i="64"/>
  <c r="Y47" i="64"/>
  <c r="X47" i="64"/>
  <c r="W47" i="64"/>
  <c r="V47" i="64"/>
  <c r="U47" i="64"/>
  <c r="T47" i="64"/>
  <c r="S47" i="64"/>
  <c r="R47" i="64"/>
  <c r="Q47" i="64"/>
  <c r="P47" i="64"/>
  <c r="O47" i="64"/>
  <c r="N47" i="64"/>
  <c r="M47" i="64"/>
  <c r="L47" i="64"/>
  <c r="K47" i="64"/>
  <c r="J47" i="64"/>
  <c r="I47" i="64"/>
  <c r="AM45" i="64"/>
  <c r="AL45" i="64"/>
  <c r="AK45" i="64"/>
  <c r="AJ45" i="64"/>
  <c r="AI45" i="64"/>
  <c r="AH45" i="64"/>
  <c r="AG45" i="64"/>
  <c r="AF45" i="64"/>
  <c r="AE45" i="64"/>
  <c r="AD45" i="64"/>
  <c r="AC45" i="64"/>
  <c r="AB45" i="64"/>
  <c r="AA45" i="64"/>
  <c r="Z45" i="64"/>
  <c r="Y45" i="64"/>
  <c r="X45" i="64"/>
  <c r="W45" i="64"/>
  <c r="V45" i="64"/>
  <c r="U45" i="64"/>
  <c r="T45" i="64"/>
  <c r="S45" i="64"/>
  <c r="R45" i="64"/>
  <c r="Q45" i="64"/>
  <c r="P45" i="64"/>
  <c r="O45" i="64"/>
  <c r="N45" i="64"/>
  <c r="M45" i="64"/>
  <c r="L45" i="64"/>
  <c r="K45" i="64"/>
  <c r="J45" i="64"/>
  <c r="I45" i="64"/>
  <c r="AM44" i="64"/>
  <c r="AL44" i="64"/>
  <c r="AK44" i="64"/>
  <c r="AJ44" i="64"/>
  <c r="AI44" i="64"/>
  <c r="AH44" i="64"/>
  <c r="AG44" i="64"/>
  <c r="AF44" i="64"/>
  <c r="AE44" i="64"/>
  <c r="AD44" i="64"/>
  <c r="AC44" i="64"/>
  <c r="AB44" i="64"/>
  <c r="AA44" i="64"/>
  <c r="Z44" i="64"/>
  <c r="Y44" i="64"/>
  <c r="X44" i="64"/>
  <c r="W44" i="64"/>
  <c r="V44" i="64"/>
  <c r="U44" i="64"/>
  <c r="T44" i="64"/>
  <c r="S44" i="64"/>
  <c r="R44" i="64"/>
  <c r="Q44" i="64"/>
  <c r="P44" i="64"/>
  <c r="O44" i="64"/>
  <c r="N44" i="64"/>
  <c r="M44" i="64"/>
  <c r="L44" i="64"/>
  <c r="K44" i="64"/>
  <c r="J44" i="64"/>
  <c r="I44" i="64"/>
  <c r="AM42" i="64"/>
  <c r="AL42" i="64"/>
  <c r="AK42" i="64"/>
  <c r="AJ42" i="64"/>
  <c r="AI42" i="64"/>
  <c r="AH42" i="64"/>
  <c r="AG42" i="64"/>
  <c r="AF42" i="64"/>
  <c r="AE42" i="64"/>
  <c r="AD42" i="64"/>
  <c r="AC42" i="64"/>
  <c r="AB42" i="64"/>
  <c r="AA42" i="64"/>
  <c r="Z42" i="64"/>
  <c r="Y42" i="64"/>
  <c r="X42" i="64"/>
  <c r="W42" i="64"/>
  <c r="V42" i="64"/>
  <c r="U42" i="64"/>
  <c r="T42" i="64"/>
  <c r="S42" i="64"/>
  <c r="R42" i="64"/>
  <c r="Q42" i="64"/>
  <c r="P42" i="64"/>
  <c r="O42" i="64"/>
  <c r="N42" i="64"/>
  <c r="M42" i="64"/>
  <c r="L42" i="64"/>
  <c r="K42" i="64"/>
  <c r="J42" i="64"/>
  <c r="I42" i="64"/>
  <c r="AM41" i="64"/>
  <c r="AL41" i="64"/>
  <c r="AK41" i="64"/>
  <c r="AJ41" i="64"/>
  <c r="AI41" i="64"/>
  <c r="AH41" i="64"/>
  <c r="AG41" i="64"/>
  <c r="AF41" i="64"/>
  <c r="AE41" i="64"/>
  <c r="AD41" i="64"/>
  <c r="AC41" i="64"/>
  <c r="AB41" i="64"/>
  <c r="AA41" i="64"/>
  <c r="Z41" i="64"/>
  <c r="Y41" i="64"/>
  <c r="X41" i="64"/>
  <c r="W41" i="64"/>
  <c r="V41" i="64"/>
  <c r="U41" i="64"/>
  <c r="T41" i="64"/>
  <c r="S41" i="64"/>
  <c r="R41" i="64"/>
  <c r="Q41" i="64"/>
  <c r="P41" i="64"/>
  <c r="O41" i="64"/>
  <c r="N41" i="64"/>
  <c r="M41" i="64"/>
  <c r="L41" i="64"/>
  <c r="K41" i="64"/>
  <c r="J41" i="64"/>
  <c r="I41" i="64"/>
  <c r="AM39" i="64"/>
  <c r="AL39" i="64"/>
  <c r="AK39" i="64"/>
  <c r="AJ39" i="64"/>
  <c r="AI39" i="64"/>
  <c r="AH39" i="64"/>
  <c r="AG39" i="64"/>
  <c r="AF39" i="64"/>
  <c r="AE39" i="64"/>
  <c r="AD39" i="64"/>
  <c r="AC39" i="64"/>
  <c r="AB39" i="64"/>
  <c r="AA39" i="64"/>
  <c r="Z39" i="64"/>
  <c r="Y39" i="64"/>
  <c r="X39" i="64"/>
  <c r="W39" i="64"/>
  <c r="V39" i="64"/>
  <c r="U39" i="64"/>
  <c r="T39" i="64"/>
  <c r="S39" i="64"/>
  <c r="R39" i="64"/>
  <c r="Q39" i="64"/>
  <c r="P39" i="64"/>
  <c r="O39" i="64"/>
  <c r="N39" i="64"/>
  <c r="M39" i="64"/>
  <c r="L39" i="64"/>
  <c r="K39" i="64"/>
  <c r="J39" i="64"/>
  <c r="I39" i="64"/>
  <c r="AM38" i="64"/>
  <c r="AL38" i="64"/>
  <c r="AK38" i="64"/>
  <c r="AJ38" i="64"/>
  <c r="AI38" i="64"/>
  <c r="AH38" i="64"/>
  <c r="AG38" i="64"/>
  <c r="AF38" i="64"/>
  <c r="AE38" i="64"/>
  <c r="AD38" i="64"/>
  <c r="AC38" i="64"/>
  <c r="AB38" i="64"/>
  <c r="AA38" i="64"/>
  <c r="Z38" i="64"/>
  <c r="Y38" i="64"/>
  <c r="X38" i="64"/>
  <c r="W38" i="64"/>
  <c r="V38" i="64"/>
  <c r="U38" i="64"/>
  <c r="T38" i="64"/>
  <c r="S38" i="64"/>
  <c r="R38" i="64"/>
  <c r="Q38" i="64"/>
  <c r="P38" i="64"/>
  <c r="O38" i="64"/>
  <c r="N38" i="64"/>
  <c r="M38" i="64"/>
  <c r="L38" i="64"/>
  <c r="K38" i="64"/>
  <c r="J38" i="64"/>
  <c r="I38" i="64"/>
  <c r="AM36" i="64"/>
  <c r="AL36" i="64"/>
  <c r="AK36" i="64"/>
  <c r="AJ36" i="64"/>
  <c r="AI36" i="64"/>
  <c r="AH36" i="64"/>
  <c r="AG36" i="64"/>
  <c r="AF36" i="64"/>
  <c r="AE36" i="64"/>
  <c r="AD36" i="64"/>
  <c r="AC36" i="64"/>
  <c r="AB36" i="64"/>
  <c r="AA36" i="64"/>
  <c r="Z36" i="64"/>
  <c r="Y36" i="64"/>
  <c r="X36" i="64"/>
  <c r="W36" i="64"/>
  <c r="V36" i="64"/>
  <c r="U36" i="64"/>
  <c r="T36" i="64"/>
  <c r="S36" i="64"/>
  <c r="R36" i="64"/>
  <c r="Q36" i="64"/>
  <c r="P36" i="64"/>
  <c r="O36" i="64"/>
  <c r="N36" i="64"/>
  <c r="M36" i="64"/>
  <c r="L36" i="64"/>
  <c r="K36" i="64"/>
  <c r="J36" i="64"/>
  <c r="I36" i="64"/>
  <c r="AM35" i="64"/>
  <c r="AL35" i="64"/>
  <c r="AK35" i="64"/>
  <c r="AJ35" i="64"/>
  <c r="AI35" i="64"/>
  <c r="AH35" i="64"/>
  <c r="AG35" i="64"/>
  <c r="AF35" i="64"/>
  <c r="AE35" i="64"/>
  <c r="AD35" i="64"/>
  <c r="AC35" i="64"/>
  <c r="AB35" i="64"/>
  <c r="AA35" i="64"/>
  <c r="Z35" i="64"/>
  <c r="Y35" i="64"/>
  <c r="X35" i="64"/>
  <c r="W35" i="64"/>
  <c r="V35" i="64"/>
  <c r="U35" i="64"/>
  <c r="T35" i="64"/>
  <c r="S35" i="64"/>
  <c r="R35" i="64"/>
  <c r="Q35" i="64"/>
  <c r="P35" i="64"/>
  <c r="O35" i="64"/>
  <c r="N35" i="64"/>
  <c r="M35" i="64"/>
  <c r="L35" i="64"/>
  <c r="K35" i="64"/>
  <c r="J35" i="64"/>
  <c r="I35" i="64"/>
  <c r="AM33" i="64"/>
  <c r="AL33" i="64"/>
  <c r="AK33" i="64"/>
  <c r="AJ33" i="64"/>
  <c r="AI33" i="64"/>
  <c r="AH33" i="64"/>
  <c r="AG33" i="64"/>
  <c r="AF33" i="64"/>
  <c r="AE33" i="64"/>
  <c r="AD33" i="64"/>
  <c r="AC33" i="64"/>
  <c r="AB33" i="64"/>
  <c r="AA33" i="64"/>
  <c r="Z33" i="64"/>
  <c r="Y33" i="64"/>
  <c r="X33" i="64"/>
  <c r="W33" i="64"/>
  <c r="V33" i="64"/>
  <c r="U33" i="64"/>
  <c r="T33" i="64"/>
  <c r="S33" i="64"/>
  <c r="R33" i="64"/>
  <c r="Q33" i="64"/>
  <c r="P33" i="64"/>
  <c r="O33" i="64"/>
  <c r="N33" i="64"/>
  <c r="M33" i="64"/>
  <c r="L33" i="64"/>
  <c r="K33" i="64"/>
  <c r="J33" i="64"/>
  <c r="I33" i="64"/>
  <c r="AM32" i="64"/>
  <c r="AL32" i="64"/>
  <c r="AK32" i="64"/>
  <c r="AJ32" i="64"/>
  <c r="AI32" i="64"/>
  <c r="AH32" i="64"/>
  <c r="AG32" i="64"/>
  <c r="AF32" i="64"/>
  <c r="AE32" i="64"/>
  <c r="AD32" i="64"/>
  <c r="AC32" i="64"/>
  <c r="AB32" i="64"/>
  <c r="AA32" i="64"/>
  <c r="Z32" i="64"/>
  <c r="Y32" i="64"/>
  <c r="X32" i="64"/>
  <c r="W32" i="64"/>
  <c r="V32" i="64"/>
  <c r="U32" i="64"/>
  <c r="T32" i="64"/>
  <c r="S32" i="64"/>
  <c r="R32" i="64"/>
  <c r="Q32" i="64"/>
  <c r="P32" i="64"/>
  <c r="O32" i="64"/>
  <c r="N32" i="64"/>
  <c r="M32" i="64"/>
  <c r="L32" i="64"/>
  <c r="K32" i="64"/>
  <c r="J32" i="64"/>
  <c r="I32" i="64"/>
  <c r="AM30" i="64"/>
  <c r="AL30" i="64"/>
  <c r="AK30" i="64"/>
  <c r="AJ30" i="64"/>
  <c r="AI30" i="64"/>
  <c r="AH30" i="64"/>
  <c r="AG30" i="64"/>
  <c r="AF30" i="64"/>
  <c r="AE30" i="64"/>
  <c r="AD30" i="64"/>
  <c r="AC30" i="64"/>
  <c r="AB30" i="64"/>
  <c r="AA30" i="64"/>
  <c r="Z30" i="64"/>
  <c r="Y30" i="64"/>
  <c r="X30" i="64"/>
  <c r="W30" i="64"/>
  <c r="V30" i="64"/>
  <c r="U30" i="64"/>
  <c r="T30" i="64"/>
  <c r="S30" i="64"/>
  <c r="R30" i="64"/>
  <c r="Q30" i="64"/>
  <c r="P30" i="64"/>
  <c r="O30" i="64"/>
  <c r="N30" i="64"/>
  <c r="M30" i="64"/>
  <c r="L30" i="64"/>
  <c r="K30" i="64"/>
  <c r="J30" i="64"/>
  <c r="I30" i="64"/>
  <c r="AM29" i="64"/>
  <c r="AL29" i="64"/>
  <c r="AK29" i="64"/>
  <c r="AJ29" i="64"/>
  <c r="AI29" i="64"/>
  <c r="AH29" i="64"/>
  <c r="AG29" i="64"/>
  <c r="AF29" i="64"/>
  <c r="AE29" i="64"/>
  <c r="AD29" i="64"/>
  <c r="AC29" i="64"/>
  <c r="AB29" i="64"/>
  <c r="AA29" i="64"/>
  <c r="Z29" i="64"/>
  <c r="Y29" i="64"/>
  <c r="X29" i="64"/>
  <c r="W29" i="64"/>
  <c r="V29" i="64"/>
  <c r="U29" i="64"/>
  <c r="T29" i="64"/>
  <c r="S29" i="64"/>
  <c r="R29" i="64"/>
  <c r="Q29" i="64"/>
  <c r="P29" i="64"/>
  <c r="O29" i="64"/>
  <c r="N29" i="64"/>
  <c r="M29" i="64"/>
  <c r="L29" i="64"/>
  <c r="K29" i="64"/>
  <c r="J29" i="64"/>
  <c r="I29" i="64"/>
  <c r="AM27" i="64"/>
  <c r="AL27" i="64"/>
  <c r="AK27" i="64"/>
  <c r="AJ27" i="64"/>
  <c r="AI27" i="64"/>
  <c r="AH27" i="64"/>
  <c r="AG27" i="64"/>
  <c r="AF27" i="64"/>
  <c r="AE27" i="64"/>
  <c r="AD27" i="64"/>
  <c r="AC27" i="64"/>
  <c r="AB27" i="64"/>
  <c r="AA27" i="64"/>
  <c r="Z27" i="64"/>
  <c r="Y27" i="64"/>
  <c r="X27" i="64"/>
  <c r="W27" i="64"/>
  <c r="V27" i="64"/>
  <c r="U27" i="64"/>
  <c r="T27" i="64"/>
  <c r="S27" i="64"/>
  <c r="R27" i="64"/>
  <c r="Q27" i="64"/>
  <c r="P27" i="64"/>
  <c r="O27" i="64"/>
  <c r="N27" i="64"/>
  <c r="M27" i="64"/>
  <c r="L27" i="64"/>
  <c r="K27" i="64"/>
  <c r="J27" i="64"/>
  <c r="I27" i="64"/>
  <c r="AM26" i="64"/>
  <c r="AL26" i="64"/>
  <c r="AK26" i="64"/>
  <c r="AJ26" i="64"/>
  <c r="AI26" i="64"/>
  <c r="AH26" i="64"/>
  <c r="AG26" i="64"/>
  <c r="AF26" i="64"/>
  <c r="AE26" i="64"/>
  <c r="AD26" i="64"/>
  <c r="AC26" i="64"/>
  <c r="AB26" i="64"/>
  <c r="AA26" i="64"/>
  <c r="Z26" i="64"/>
  <c r="Y26" i="64"/>
  <c r="X26" i="64"/>
  <c r="W26" i="64"/>
  <c r="V26" i="64"/>
  <c r="U26" i="64"/>
  <c r="T26" i="64"/>
  <c r="S26" i="64"/>
  <c r="R26" i="64"/>
  <c r="Q26" i="64"/>
  <c r="P26" i="64"/>
  <c r="O26" i="64"/>
  <c r="N26" i="64"/>
  <c r="M26" i="64"/>
  <c r="L26" i="64"/>
  <c r="K26" i="64"/>
  <c r="J26" i="64"/>
  <c r="I26" i="64"/>
  <c r="AM24" i="64"/>
  <c r="AL24" i="64"/>
  <c r="AK24" i="64"/>
  <c r="AJ24" i="64"/>
  <c r="AI24" i="64"/>
  <c r="AH24" i="64"/>
  <c r="AG24" i="64"/>
  <c r="AF24" i="64"/>
  <c r="AE24" i="64"/>
  <c r="AD24" i="64"/>
  <c r="AC24" i="64"/>
  <c r="AB24" i="64"/>
  <c r="AA24" i="64"/>
  <c r="Z24" i="64"/>
  <c r="Y24" i="64"/>
  <c r="X24" i="64"/>
  <c r="W24" i="64"/>
  <c r="V24" i="64"/>
  <c r="U24" i="64"/>
  <c r="T24" i="64"/>
  <c r="S24" i="64"/>
  <c r="R24" i="64"/>
  <c r="Q24" i="64"/>
  <c r="P24" i="64"/>
  <c r="O24" i="64"/>
  <c r="N24" i="64"/>
  <c r="M24" i="64"/>
  <c r="L24" i="64"/>
  <c r="K24" i="64"/>
  <c r="J24" i="64"/>
  <c r="I24" i="64"/>
  <c r="AM23" i="64"/>
  <c r="AL23" i="64"/>
  <c r="AK23" i="64"/>
  <c r="AJ23" i="64"/>
  <c r="AI23" i="64"/>
  <c r="AH23" i="64"/>
  <c r="AG23" i="64"/>
  <c r="AF23" i="64"/>
  <c r="AE23" i="64"/>
  <c r="AD23" i="64"/>
  <c r="AC23" i="64"/>
  <c r="AB23" i="64"/>
  <c r="AA23" i="64"/>
  <c r="Z23" i="64"/>
  <c r="Y23" i="64"/>
  <c r="X23" i="64"/>
  <c r="W23" i="64"/>
  <c r="V23" i="64"/>
  <c r="U23" i="64"/>
  <c r="T23" i="64"/>
  <c r="S23" i="64"/>
  <c r="R23" i="64"/>
  <c r="Q23" i="64"/>
  <c r="P23" i="64"/>
  <c r="O23" i="64"/>
  <c r="N23" i="64"/>
  <c r="M23" i="64"/>
  <c r="L23" i="64"/>
  <c r="K23" i="64"/>
  <c r="J23" i="64"/>
  <c r="I23" i="64"/>
  <c r="M39" i="67" l="1"/>
  <c r="M38" i="67"/>
  <c r="M37" i="67"/>
  <c r="M36" i="67"/>
  <c r="M35" i="67"/>
  <c r="M34" i="67"/>
  <c r="M33" i="67"/>
  <c r="AM81" i="65" l="1"/>
  <c r="AL81" i="65"/>
  <c r="AK81" i="65"/>
  <c r="AJ81" i="65"/>
  <c r="AI81" i="65"/>
  <c r="AH81" i="65"/>
  <c r="AG81" i="65"/>
  <c r="AF81" i="65"/>
  <c r="AE81" i="65"/>
  <c r="AD81" i="65"/>
  <c r="AC81" i="65"/>
  <c r="AB81" i="65"/>
  <c r="AA81" i="65"/>
  <c r="Z81" i="65"/>
  <c r="Y81" i="65"/>
  <c r="X81" i="65"/>
  <c r="W81" i="65"/>
  <c r="V81" i="65"/>
  <c r="U81" i="65"/>
  <c r="T81" i="65"/>
  <c r="S81" i="65"/>
  <c r="R81" i="65"/>
  <c r="Q81" i="65"/>
  <c r="P81" i="65"/>
  <c r="O81" i="65"/>
  <c r="N81" i="65"/>
  <c r="M81" i="65"/>
  <c r="L81" i="65"/>
  <c r="K81" i="65"/>
  <c r="J81" i="65"/>
  <c r="I81" i="65"/>
  <c r="AM80" i="65"/>
  <c r="AL80" i="65"/>
  <c r="AK80" i="65"/>
  <c r="AJ80" i="65"/>
  <c r="AI80" i="65"/>
  <c r="AH80" i="65"/>
  <c r="AG80" i="65"/>
  <c r="AF80" i="65"/>
  <c r="AE80" i="65"/>
  <c r="AD80" i="65"/>
  <c r="AC80" i="65"/>
  <c r="AB80" i="65"/>
  <c r="AA80" i="65"/>
  <c r="Z80" i="65"/>
  <c r="Y80" i="65"/>
  <c r="X80" i="65"/>
  <c r="W80" i="65"/>
  <c r="V80" i="65"/>
  <c r="U80" i="65"/>
  <c r="T80" i="65"/>
  <c r="S80" i="65"/>
  <c r="R80" i="65"/>
  <c r="Q80" i="65"/>
  <c r="P80" i="65"/>
  <c r="O80" i="65"/>
  <c r="N80" i="65"/>
  <c r="M80" i="65"/>
  <c r="L80" i="65"/>
  <c r="K80" i="65"/>
  <c r="J80" i="65"/>
  <c r="I80" i="65"/>
  <c r="AM78" i="65"/>
  <c r="AL78" i="65"/>
  <c r="AK78" i="65"/>
  <c r="AJ78" i="65"/>
  <c r="AI78" i="65"/>
  <c r="AH78" i="65"/>
  <c r="AG78" i="65"/>
  <c r="AF78" i="65"/>
  <c r="AE78" i="65"/>
  <c r="AD78" i="65"/>
  <c r="AC78" i="65"/>
  <c r="AB78" i="65"/>
  <c r="AA78" i="65"/>
  <c r="Z78" i="65"/>
  <c r="Y78" i="65"/>
  <c r="X78" i="65"/>
  <c r="W78" i="65"/>
  <c r="V78" i="65"/>
  <c r="U78" i="65"/>
  <c r="T78" i="65"/>
  <c r="S78" i="65"/>
  <c r="R78" i="65"/>
  <c r="Q78" i="65"/>
  <c r="P78" i="65"/>
  <c r="O78" i="65"/>
  <c r="N78" i="65"/>
  <c r="M78" i="65"/>
  <c r="L78" i="65"/>
  <c r="K78" i="65"/>
  <c r="J78" i="65"/>
  <c r="I78" i="65"/>
  <c r="AM77" i="65"/>
  <c r="AL77" i="65"/>
  <c r="AK77" i="65"/>
  <c r="AJ77" i="65"/>
  <c r="AI77" i="65"/>
  <c r="AH77" i="65"/>
  <c r="AG77" i="65"/>
  <c r="AF77" i="65"/>
  <c r="AE77" i="65"/>
  <c r="AD77" i="65"/>
  <c r="AC77" i="65"/>
  <c r="AB77" i="65"/>
  <c r="AA77" i="65"/>
  <c r="Z77" i="65"/>
  <c r="Y77" i="65"/>
  <c r="X77" i="65"/>
  <c r="W77" i="65"/>
  <c r="V77" i="65"/>
  <c r="U77" i="65"/>
  <c r="T77" i="65"/>
  <c r="S77" i="65"/>
  <c r="R77" i="65"/>
  <c r="Q77" i="65"/>
  <c r="P77" i="65"/>
  <c r="O77" i="65"/>
  <c r="N77" i="65"/>
  <c r="M77" i="65"/>
  <c r="L77" i="65"/>
  <c r="K77" i="65"/>
  <c r="J77" i="65"/>
  <c r="I77" i="65"/>
  <c r="AM75" i="65"/>
  <c r="AL75" i="65"/>
  <c r="AK75" i="65"/>
  <c r="AJ75" i="65"/>
  <c r="AI75" i="65"/>
  <c r="AH75" i="65"/>
  <c r="AG75" i="65"/>
  <c r="AF75" i="65"/>
  <c r="AE75" i="65"/>
  <c r="AD75" i="65"/>
  <c r="AC75" i="65"/>
  <c r="AB75" i="65"/>
  <c r="AA75" i="65"/>
  <c r="Z75" i="65"/>
  <c r="Y75" i="65"/>
  <c r="X75" i="65"/>
  <c r="W75" i="65"/>
  <c r="V75" i="65"/>
  <c r="U75" i="65"/>
  <c r="T75" i="65"/>
  <c r="S75" i="65"/>
  <c r="R75" i="65"/>
  <c r="Q75" i="65"/>
  <c r="P75" i="65"/>
  <c r="O75" i="65"/>
  <c r="N75" i="65"/>
  <c r="M75" i="65"/>
  <c r="L75" i="65"/>
  <c r="K75" i="65"/>
  <c r="J75" i="65"/>
  <c r="I75" i="65"/>
  <c r="AM74" i="65"/>
  <c r="AL74" i="65"/>
  <c r="AK74" i="65"/>
  <c r="AJ74" i="65"/>
  <c r="AI74" i="65"/>
  <c r="AH74" i="65"/>
  <c r="AG74" i="65"/>
  <c r="AF74" i="65"/>
  <c r="AE74" i="65"/>
  <c r="AD74" i="65"/>
  <c r="AC74" i="65"/>
  <c r="AB74" i="65"/>
  <c r="AA74" i="65"/>
  <c r="Z74" i="65"/>
  <c r="Y74" i="65"/>
  <c r="X74" i="65"/>
  <c r="W74" i="65"/>
  <c r="V74" i="65"/>
  <c r="U74" i="65"/>
  <c r="T74" i="65"/>
  <c r="S74" i="65"/>
  <c r="R74" i="65"/>
  <c r="Q74" i="65"/>
  <c r="P74" i="65"/>
  <c r="O74" i="65"/>
  <c r="N74" i="65"/>
  <c r="M74" i="65"/>
  <c r="L74" i="65"/>
  <c r="K74" i="65"/>
  <c r="J74" i="65"/>
  <c r="I74" i="65"/>
  <c r="AM72" i="65"/>
  <c r="AL72" i="65"/>
  <c r="AK72" i="65"/>
  <c r="AJ72" i="65"/>
  <c r="AI72" i="65"/>
  <c r="AH72" i="65"/>
  <c r="AG72" i="65"/>
  <c r="AF72" i="65"/>
  <c r="AE72" i="65"/>
  <c r="AD72" i="65"/>
  <c r="AC72" i="65"/>
  <c r="AB72" i="65"/>
  <c r="AA72" i="65"/>
  <c r="Z72" i="65"/>
  <c r="Y72" i="65"/>
  <c r="X72" i="65"/>
  <c r="W72" i="65"/>
  <c r="V72" i="65"/>
  <c r="U72" i="65"/>
  <c r="T72" i="65"/>
  <c r="S72" i="65"/>
  <c r="R72" i="65"/>
  <c r="Q72" i="65"/>
  <c r="P72" i="65"/>
  <c r="O72" i="65"/>
  <c r="N72" i="65"/>
  <c r="M72" i="65"/>
  <c r="L72" i="65"/>
  <c r="K72" i="65"/>
  <c r="J72" i="65"/>
  <c r="I72" i="65"/>
  <c r="AM71" i="65"/>
  <c r="AL71" i="65"/>
  <c r="AK71" i="65"/>
  <c r="AJ71" i="65"/>
  <c r="AI71" i="65"/>
  <c r="AH71" i="65"/>
  <c r="AG71" i="65"/>
  <c r="AF71" i="65"/>
  <c r="AE71" i="65"/>
  <c r="AD71" i="65"/>
  <c r="AC71" i="65"/>
  <c r="AB71" i="65"/>
  <c r="AA71" i="65"/>
  <c r="Z71" i="65"/>
  <c r="Y71" i="65"/>
  <c r="X71" i="65"/>
  <c r="W71" i="65"/>
  <c r="V71" i="65"/>
  <c r="U71" i="65"/>
  <c r="T71" i="65"/>
  <c r="S71" i="65"/>
  <c r="R71" i="65"/>
  <c r="Q71" i="65"/>
  <c r="P71" i="65"/>
  <c r="O71" i="65"/>
  <c r="N71" i="65"/>
  <c r="M71" i="65"/>
  <c r="L71" i="65"/>
  <c r="K71" i="65"/>
  <c r="J71" i="65"/>
  <c r="I71" i="65"/>
  <c r="AM69" i="65"/>
  <c r="AL69" i="65"/>
  <c r="AK69" i="65"/>
  <c r="AJ69" i="65"/>
  <c r="AI69" i="65"/>
  <c r="AH69" i="65"/>
  <c r="AG69" i="65"/>
  <c r="AF69" i="65"/>
  <c r="AE69" i="65"/>
  <c r="AD69" i="65"/>
  <c r="AC69" i="65"/>
  <c r="AB69" i="65"/>
  <c r="AA69" i="65"/>
  <c r="Z69" i="65"/>
  <c r="Y69" i="65"/>
  <c r="X69" i="65"/>
  <c r="W69" i="65"/>
  <c r="V69" i="65"/>
  <c r="U69" i="65"/>
  <c r="T69" i="65"/>
  <c r="S69" i="65"/>
  <c r="R69" i="65"/>
  <c r="Q69" i="65"/>
  <c r="P69" i="65"/>
  <c r="O69" i="65"/>
  <c r="N69" i="65"/>
  <c r="M69" i="65"/>
  <c r="L69" i="65"/>
  <c r="K69" i="65"/>
  <c r="J69" i="65"/>
  <c r="I69" i="65"/>
  <c r="AM68" i="65"/>
  <c r="AL68" i="65"/>
  <c r="AK68" i="65"/>
  <c r="AJ68" i="65"/>
  <c r="AI68" i="65"/>
  <c r="AH68" i="65"/>
  <c r="AG68" i="65"/>
  <c r="AF68" i="65"/>
  <c r="AE68" i="65"/>
  <c r="AD68" i="65"/>
  <c r="AC68" i="65"/>
  <c r="AB68" i="65"/>
  <c r="AA68" i="65"/>
  <c r="Z68" i="65"/>
  <c r="Y68" i="65"/>
  <c r="X68" i="65"/>
  <c r="W68" i="65"/>
  <c r="V68" i="65"/>
  <c r="U68" i="65"/>
  <c r="T68" i="65"/>
  <c r="S68" i="65"/>
  <c r="R68" i="65"/>
  <c r="Q68" i="65"/>
  <c r="P68" i="65"/>
  <c r="O68" i="65"/>
  <c r="N68" i="65"/>
  <c r="M68" i="65"/>
  <c r="L68" i="65"/>
  <c r="K68" i="65"/>
  <c r="J68" i="65"/>
  <c r="I68" i="65"/>
  <c r="AM66" i="65"/>
  <c r="AL66" i="65"/>
  <c r="AK66" i="65"/>
  <c r="AJ66" i="65"/>
  <c r="AI66" i="65"/>
  <c r="AH66" i="65"/>
  <c r="AG66" i="65"/>
  <c r="AF66" i="65"/>
  <c r="AE66" i="65"/>
  <c r="AD66" i="65"/>
  <c r="AC66" i="65"/>
  <c r="AB66" i="65"/>
  <c r="AA66" i="65"/>
  <c r="Z66" i="65"/>
  <c r="Y66" i="65"/>
  <c r="X66" i="65"/>
  <c r="W66" i="65"/>
  <c r="V66" i="65"/>
  <c r="U66" i="65"/>
  <c r="T66" i="65"/>
  <c r="S66" i="65"/>
  <c r="R66" i="65"/>
  <c r="Q66" i="65"/>
  <c r="P66" i="65"/>
  <c r="O66" i="65"/>
  <c r="N66" i="65"/>
  <c r="M66" i="65"/>
  <c r="L66" i="65"/>
  <c r="K66" i="65"/>
  <c r="J66" i="65"/>
  <c r="I66" i="65"/>
  <c r="AM65" i="65"/>
  <c r="AL65" i="65"/>
  <c r="AK65" i="65"/>
  <c r="AJ65" i="65"/>
  <c r="AI65" i="65"/>
  <c r="AH65" i="65"/>
  <c r="AG65" i="65"/>
  <c r="AF65" i="65"/>
  <c r="AE65" i="65"/>
  <c r="AD65" i="65"/>
  <c r="AC65" i="65"/>
  <c r="AB65" i="65"/>
  <c r="AA65" i="65"/>
  <c r="Z65" i="65"/>
  <c r="Y65" i="65"/>
  <c r="X65" i="65"/>
  <c r="W65" i="65"/>
  <c r="V65" i="65"/>
  <c r="U65" i="65"/>
  <c r="T65" i="65"/>
  <c r="S65" i="65"/>
  <c r="R65" i="65"/>
  <c r="Q65" i="65"/>
  <c r="P65" i="65"/>
  <c r="O65" i="65"/>
  <c r="N65" i="65"/>
  <c r="M65" i="65"/>
  <c r="L65" i="65"/>
  <c r="K65" i="65"/>
  <c r="J65" i="65"/>
  <c r="I65" i="65"/>
  <c r="AM63" i="65"/>
  <c r="AL63" i="65"/>
  <c r="AK63" i="65"/>
  <c r="AJ63" i="65"/>
  <c r="AI63" i="65"/>
  <c r="AH63" i="65"/>
  <c r="AG63" i="65"/>
  <c r="AF63" i="65"/>
  <c r="AE63" i="65"/>
  <c r="AD63" i="65"/>
  <c r="AC63" i="65"/>
  <c r="AB63" i="65"/>
  <c r="AA63" i="65"/>
  <c r="Z63" i="65"/>
  <c r="Y63" i="65"/>
  <c r="X63" i="65"/>
  <c r="W63" i="65"/>
  <c r="V63" i="65"/>
  <c r="U63" i="65"/>
  <c r="T63" i="65"/>
  <c r="S63" i="65"/>
  <c r="R63" i="65"/>
  <c r="Q63" i="65"/>
  <c r="P63" i="65"/>
  <c r="O63" i="65"/>
  <c r="N63" i="65"/>
  <c r="M63" i="65"/>
  <c r="L63" i="65"/>
  <c r="K63" i="65"/>
  <c r="J63" i="65"/>
  <c r="I63" i="65"/>
  <c r="AM62" i="65"/>
  <c r="AL62" i="65"/>
  <c r="AK62" i="65"/>
  <c r="AJ62" i="65"/>
  <c r="AI62" i="65"/>
  <c r="AH62" i="65"/>
  <c r="AG62" i="65"/>
  <c r="AF62" i="65"/>
  <c r="AE62" i="65"/>
  <c r="AD62" i="65"/>
  <c r="AC62" i="65"/>
  <c r="AB62" i="65"/>
  <c r="AA62" i="65"/>
  <c r="Z62" i="65"/>
  <c r="Y62" i="65"/>
  <c r="X62" i="65"/>
  <c r="W62" i="65"/>
  <c r="V62" i="65"/>
  <c r="U62" i="65"/>
  <c r="T62" i="65"/>
  <c r="S62" i="65"/>
  <c r="R62" i="65"/>
  <c r="Q62" i="65"/>
  <c r="P62" i="65"/>
  <c r="O62" i="65"/>
  <c r="N62" i="65"/>
  <c r="M62" i="65"/>
  <c r="L62" i="65"/>
  <c r="K62" i="65"/>
  <c r="J62" i="65"/>
  <c r="I62" i="65"/>
  <c r="AM60" i="65"/>
  <c r="AL60" i="65"/>
  <c r="AK60" i="65"/>
  <c r="AJ60" i="65"/>
  <c r="AI60" i="65"/>
  <c r="AH60" i="65"/>
  <c r="AG60" i="65"/>
  <c r="AF60" i="65"/>
  <c r="AE60" i="65"/>
  <c r="AD60" i="65"/>
  <c r="AC60" i="65"/>
  <c r="AB60" i="65"/>
  <c r="AA60" i="65"/>
  <c r="Z60" i="65"/>
  <c r="Y60" i="65"/>
  <c r="X60" i="65"/>
  <c r="W60" i="65"/>
  <c r="V60" i="65"/>
  <c r="U60" i="65"/>
  <c r="T60" i="65"/>
  <c r="S60" i="65"/>
  <c r="R60" i="65"/>
  <c r="Q60" i="65"/>
  <c r="P60" i="65"/>
  <c r="O60" i="65"/>
  <c r="N60" i="65"/>
  <c r="M60" i="65"/>
  <c r="L60" i="65"/>
  <c r="K60" i="65"/>
  <c r="J60" i="65"/>
  <c r="I60" i="65"/>
  <c r="AM59" i="65"/>
  <c r="AL59" i="65"/>
  <c r="AK59" i="65"/>
  <c r="AJ59" i="65"/>
  <c r="AI59" i="65"/>
  <c r="AH59" i="65"/>
  <c r="AG59" i="65"/>
  <c r="AF59" i="65"/>
  <c r="AE59" i="65"/>
  <c r="AD59" i="65"/>
  <c r="AC59" i="65"/>
  <c r="AB59" i="65"/>
  <c r="AA59" i="65"/>
  <c r="Z59" i="65"/>
  <c r="Y59" i="65"/>
  <c r="X59" i="65"/>
  <c r="W59" i="65"/>
  <c r="V59" i="65"/>
  <c r="U59" i="65"/>
  <c r="T59" i="65"/>
  <c r="S59" i="65"/>
  <c r="R59" i="65"/>
  <c r="Q59" i="65"/>
  <c r="P59" i="65"/>
  <c r="O59" i="65"/>
  <c r="N59" i="65"/>
  <c r="M59" i="65"/>
  <c r="L59" i="65"/>
  <c r="K59" i="65"/>
  <c r="J59" i="65"/>
  <c r="I59" i="65"/>
  <c r="AM57" i="65"/>
  <c r="AL57" i="65"/>
  <c r="AK57" i="65"/>
  <c r="AJ57" i="65"/>
  <c r="AI57" i="65"/>
  <c r="AH57" i="65"/>
  <c r="AG57" i="65"/>
  <c r="AF57" i="65"/>
  <c r="AE57" i="65"/>
  <c r="AD57" i="65"/>
  <c r="AC57" i="65"/>
  <c r="AB57" i="65"/>
  <c r="AA57" i="65"/>
  <c r="Z57" i="65"/>
  <c r="Y57" i="65"/>
  <c r="X57" i="65"/>
  <c r="W57" i="65"/>
  <c r="V57" i="65"/>
  <c r="U57" i="65"/>
  <c r="T57" i="65"/>
  <c r="S57" i="65"/>
  <c r="R57" i="65"/>
  <c r="Q57" i="65"/>
  <c r="P57" i="65"/>
  <c r="O57" i="65"/>
  <c r="N57" i="65"/>
  <c r="M57" i="65"/>
  <c r="L57" i="65"/>
  <c r="K57" i="65"/>
  <c r="J57" i="65"/>
  <c r="I57" i="65"/>
  <c r="AM56" i="65"/>
  <c r="AL56" i="65"/>
  <c r="AK56" i="65"/>
  <c r="AJ56" i="65"/>
  <c r="AI56" i="65"/>
  <c r="AH56" i="65"/>
  <c r="AG56" i="65"/>
  <c r="AF56" i="65"/>
  <c r="AE56" i="65"/>
  <c r="AD56" i="65"/>
  <c r="AC56" i="65"/>
  <c r="AB56" i="65"/>
  <c r="AA56" i="65"/>
  <c r="Z56" i="65"/>
  <c r="Y56" i="65"/>
  <c r="X56" i="65"/>
  <c r="W56" i="65"/>
  <c r="V56" i="65"/>
  <c r="U56" i="65"/>
  <c r="T56" i="65"/>
  <c r="S56" i="65"/>
  <c r="R56" i="65"/>
  <c r="Q56" i="65"/>
  <c r="P56" i="65"/>
  <c r="O56" i="65"/>
  <c r="N56" i="65"/>
  <c r="M56" i="65"/>
  <c r="L56" i="65"/>
  <c r="K56" i="65"/>
  <c r="J56" i="65"/>
  <c r="I56" i="65"/>
  <c r="AM54" i="65"/>
  <c r="AL54" i="65"/>
  <c r="AK54" i="65"/>
  <c r="AJ54" i="65"/>
  <c r="AI54" i="65"/>
  <c r="AH54" i="65"/>
  <c r="AG54" i="65"/>
  <c r="AF54" i="65"/>
  <c r="AE54" i="65"/>
  <c r="AD54" i="65"/>
  <c r="AC54" i="65"/>
  <c r="AB54" i="65"/>
  <c r="AA54" i="65"/>
  <c r="Z54" i="65"/>
  <c r="Y54" i="65"/>
  <c r="X54" i="65"/>
  <c r="W54" i="65"/>
  <c r="V54" i="65"/>
  <c r="U54" i="65"/>
  <c r="T54" i="65"/>
  <c r="S54" i="65"/>
  <c r="R54" i="65"/>
  <c r="Q54" i="65"/>
  <c r="P54" i="65"/>
  <c r="O54" i="65"/>
  <c r="N54" i="65"/>
  <c r="M54" i="65"/>
  <c r="L54" i="65"/>
  <c r="K54" i="65"/>
  <c r="J54" i="65"/>
  <c r="I54" i="65"/>
  <c r="AM53" i="65"/>
  <c r="AL53" i="65"/>
  <c r="AK53" i="65"/>
  <c r="AJ53" i="65"/>
  <c r="AI53" i="65"/>
  <c r="AH53" i="65"/>
  <c r="AG53" i="65"/>
  <c r="AF53" i="65"/>
  <c r="AE53" i="65"/>
  <c r="AD53" i="65"/>
  <c r="AC53" i="65"/>
  <c r="AB53" i="65"/>
  <c r="AA53" i="65"/>
  <c r="Z53" i="65"/>
  <c r="Y53" i="65"/>
  <c r="X53" i="65"/>
  <c r="W53" i="65"/>
  <c r="V53" i="65"/>
  <c r="U53" i="65"/>
  <c r="T53" i="65"/>
  <c r="S53" i="65"/>
  <c r="R53" i="65"/>
  <c r="Q53" i="65"/>
  <c r="P53" i="65"/>
  <c r="O53" i="65"/>
  <c r="N53" i="65"/>
  <c r="M53" i="65"/>
  <c r="L53" i="65"/>
  <c r="K53" i="65"/>
  <c r="J53" i="65"/>
  <c r="I53" i="65"/>
  <c r="AM51" i="65"/>
  <c r="AL51" i="65"/>
  <c r="AK51" i="65"/>
  <c r="AJ51" i="65"/>
  <c r="AI51" i="65"/>
  <c r="AH51" i="65"/>
  <c r="AG51" i="65"/>
  <c r="AF51" i="65"/>
  <c r="AE51" i="65"/>
  <c r="AD51" i="65"/>
  <c r="AC51" i="65"/>
  <c r="AB51" i="65"/>
  <c r="AA51" i="65"/>
  <c r="Z51" i="65"/>
  <c r="Y51" i="65"/>
  <c r="X51" i="65"/>
  <c r="W51" i="65"/>
  <c r="V51" i="65"/>
  <c r="U51" i="65"/>
  <c r="T51" i="65"/>
  <c r="S51" i="65"/>
  <c r="R51" i="65"/>
  <c r="Q51" i="65"/>
  <c r="P51" i="65"/>
  <c r="O51" i="65"/>
  <c r="N51" i="65"/>
  <c r="M51" i="65"/>
  <c r="L51" i="65"/>
  <c r="K51" i="65"/>
  <c r="J51" i="65"/>
  <c r="I51" i="65"/>
  <c r="AM50" i="65"/>
  <c r="AL50" i="65"/>
  <c r="AK50" i="65"/>
  <c r="AJ50" i="65"/>
  <c r="AI50" i="65"/>
  <c r="AH50" i="65"/>
  <c r="AG50" i="65"/>
  <c r="AF50" i="65"/>
  <c r="AE50" i="65"/>
  <c r="AD50" i="65"/>
  <c r="AC50" i="65"/>
  <c r="AB50" i="65"/>
  <c r="AA50" i="65"/>
  <c r="Z50" i="65"/>
  <c r="Y50" i="65"/>
  <c r="X50" i="65"/>
  <c r="W50" i="65"/>
  <c r="V50" i="65"/>
  <c r="U50" i="65"/>
  <c r="T50" i="65"/>
  <c r="S50" i="65"/>
  <c r="R50" i="65"/>
  <c r="Q50" i="65"/>
  <c r="P50" i="65"/>
  <c r="O50" i="65"/>
  <c r="N50" i="65"/>
  <c r="M50" i="65"/>
  <c r="L50" i="65"/>
  <c r="K50" i="65"/>
  <c r="J50" i="65"/>
  <c r="I50" i="65"/>
  <c r="AM48" i="65"/>
  <c r="AL48" i="65"/>
  <c r="AK48" i="65"/>
  <c r="AJ48" i="65"/>
  <c r="AI48" i="65"/>
  <c r="AH48" i="65"/>
  <c r="AG48" i="65"/>
  <c r="AF48" i="65"/>
  <c r="AE48" i="65"/>
  <c r="AD48" i="65"/>
  <c r="AC48" i="65"/>
  <c r="AB48" i="65"/>
  <c r="AA48" i="65"/>
  <c r="Z48" i="65"/>
  <c r="Y48" i="65"/>
  <c r="X48" i="65"/>
  <c r="W48" i="65"/>
  <c r="V48" i="65"/>
  <c r="U48" i="65"/>
  <c r="T48" i="65"/>
  <c r="S48" i="65"/>
  <c r="R48" i="65"/>
  <c r="Q48" i="65"/>
  <c r="P48" i="65"/>
  <c r="O48" i="65"/>
  <c r="N48" i="65"/>
  <c r="M48" i="65"/>
  <c r="L48" i="65"/>
  <c r="K48" i="65"/>
  <c r="J48" i="65"/>
  <c r="I48" i="65"/>
  <c r="AM47" i="65"/>
  <c r="AL47" i="65"/>
  <c r="AK47" i="65"/>
  <c r="AJ47" i="65"/>
  <c r="AI47" i="65"/>
  <c r="AH47" i="65"/>
  <c r="AG47" i="65"/>
  <c r="AF47" i="65"/>
  <c r="AE47" i="65"/>
  <c r="AD47" i="65"/>
  <c r="AC47" i="65"/>
  <c r="AB47" i="65"/>
  <c r="AA47" i="65"/>
  <c r="Z47" i="65"/>
  <c r="Y47" i="65"/>
  <c r="X47" i="65"/>
  <c r="W47" i="65"/>
  <c r="V47" i="65"/>
  <c r="U47" i="65"/>
  <c r="T47" i="65"/>
  <c r="S47" i="65"/>
  <c r="R47" i="65"/>
  <c r="Q47" i="65"/>
  <c r="P47" i="65"/>
  <c r="O47" i="65"/>
  <c r="N47" i="65"/>
  <c r="M47" i="65"/>
  <c r="L47" i="65"/>
  <c r="K47" i="65"/>
  <c r="J47" i="65"/>
  <c r="I47" i="65"/>
  <c r="AM45" i="65"/>
  <c r="AL45" i="65"/>
  <c r="AK45" i="65"/>
  <c r="AJ45" i="65"/>
  <c r="AI45" i="65"/>
  <c r="AH45" i="65"/>
  <c r="AG45" i="65"/>
  <c r="AF45" i="65"/>
  <c r="AE45" i="65"/>
  <c r="AD45" i="65"/>
  <c r="AC45" i="65"/>
  <c r="AB45" i="65"/>
  <c r="AA45" i="65"/>
  <c r="Z45" i="65"/>
  <c r="Y45" i="65"/>
  <c r="X45" i="65"/>
  <c r="W45" i="65"/>
  <c r="V45" i="65"/>
  <c r="U45" i="65"/>
  <c r="T45" i="65"/>
  <c r="S45" i="65"/>
  <c r="R45" i="65"/>
  <c r="Q45" i="65"/>
  <c r="P45" i="65"/>
  <c r="O45" i="65"/>
  <c r="N45" i="65"/>
  <c r="M45" i="65"/>
  <c r="L45" i="65"/>
  <c r="K45" i="65"/>
  <c r="J45" i="65"/>
  <c r="I45" i="65"/>
  <c r="AM44" i="65"/>
  <c r="AL44" i="65"/>
  <c r="AK44" i="65"/>
  <c r="AJ44" i="65"/>
  <c r="AI44" i="65"/>
  <c r="AH44" i="65"/>
  <c r="AG44" i="65"/>
  <c r="AF44" i="65"/>
  <c r="AE44" i="65"/>
  <c r="AD44" i="65"/>
  <c r="AC44" i="65"/>
  <c r="AB44" i="65"/>
  <c r="AA44" i="65"/>
  <c r="Z44" i="65"/>
  <c r="Y44" i="65"/>
  <c r="X44" i="65"/>
  <c r="W44" i="65"/>
  <c r="V44" i="65"/>
  <c r="U44" i="65"/>
  <c r="T44" i="65"/>
  <c r="S44" i="65"/>
  <c r="R44" i="65"/>
  <c r="Q44" i="65"/>
  <c r="P44" i="65"/>
  <c r="O44" i="65"/>
  <c r="N44" i="65"/>
  <c r="M44" i="65"/>
  <c r="L44" i="65"/>
  <c r="K44" i="65"/>
  <c r="J44" i="65"/>
  <c r="I44" i="65"/>
  <c r="AM42" i="65"/>
  <c r="AL42" i="65"/>
  <c r="AK42" i="65"/>
  <c r="AJ42" i="65"/>
  <c r="AI42" i="65"/>
  <c r="AH42" i="65"/>
  <c r="AG42" i="65"/>
  <c r="AF42" i="65"/>
  <c r="AE42" i="65"/>
  <c r="AD42" i="65"/>
  <c r="AC42" i="65"/>
  <c r="AB42" i="65"/>
  <c r="AA42" i="65"/>
  <c r="Z42" i="65"/>
  <c r="Y42" i="65"/>
  <c r="X42" i="65"/>
  <c r="W42" i="65"/>
  <c r="V42" i="65"/>
  <c r="U42" i="65"/>
  <c r="T42" i="65"/>
  <c r="S42" i="65"/>
  <c r="R42" i="65"/>
  <c r="Q42" i="65"/>
  <c r="P42" i="65"/>
  <c r="O42" i="65"/>
  <c r="N42" i="65"/>
  <c r="M42" i="65"/>
  <c r="L42" i="65"/>
  <c r="K42" i="65"/>
  <c r="J42" i="65"/>
  <c r="I42" i="65"/>
  <c r="AM41" i="65"/>
  <c r="AL41" i="65"/>
  <c r="AK41" i="65"/>
  <c r="AJ41" i="65"/>
  <c r="AI41" i="65"/>
  <c r="AH41" i="65"/>
  <c r="AG41" i="65"/>
  <c r="AF41" i="65"/>
  <c r="AE41" i="65"/>
  <c r="AD41" i="65"/>
  <c r="AC41" i="65"/>
  <c r="AB41" i="65"/>
  <c r="AA41" i="65"/>
  <c r="Z41" i="65"/>
  <c r="Y41" i="65"/>
  <c r="X41" i="65"/>
  <c r="W41" i="65"/>
  <c r="V41" i="65"/>
  <c r="U41" i="65"/>
  <c r="T41" i="65"/>
  <c r="S41" i="65"/>
  <c r="R41" i="65"/>
  <c r="Q41" i="65"/>
  <c r="P41" i="65"/>
  <c r="O41" i="65"/>
  <c r="N41" i="65"/>
  <c r="M41" i="65"/>
  <c r="L41" i="65"/>
  <c r="K41" i="65"/>
  <c r="J41" i="65"/>
  <c r="I41" i="65"/>
  <c r="AM39" i="65"/>
  <c r="AL39" i="65"/>
  <c r="AK39" i="65"/>
  <c r="AJ39" i="65"/>
  <c r="AI39" i="65"/>
  <c r="AH39" i="65"/>
  <c r="AG39" i="65"/>
  <c r="AF39" i="65"/>
  <c r="AE39" i="65"/>
  <c r="AD39" i="65"/>
  <c r="AC39" i="65"/>
  <c r="AB39" i="65"/>
  <c r="AA39" i="65"/>
  <c r="Z39" i="65"/>
  <c r="Y39" i="65"/>
  <c r="X39" i="65"/>
  <c r="W39" i="65"/>
  <c r="V39" i="65"/>
  <c r="U39" i="65"/>
  <c r="T39" i="65"/>
  <c r="S39" i="65"/>
  <c r="R39" i="65"/>
  <c r="Q39" i="65"/>
  <c r="P39" i="65"/>
  <c r="O39" i="65"/>
  <c r="N39" i="65"/>
  <c r="M39" i="65"/>
  <c r="L39" i="65"/>
  <c r="K39" i="65"/>
  <c r="J39" i="65"/>
  <c r="I39" i="65"/>
  <c r="AM38" i="65"/>
  <c r="AL38" i="65"/>
  <c r="AK38" i="65"/>
  <c r="AJ38" i="65"/>
  <c r="AI38" i="65"/>
  <c r="AH38" i="65"/>
  <c r="AG38" i="65"/>
  <c r="AF38" i="65"/>
  <c r="AE38" i="65"/>
  <c r="AD38" i="65"/>
  <c r="AC38" i="65"/>
  <c r="AB38" i="65"/>
  <c r="AA38" i="65"/>
  <c r="Z38" i="65"/>
  <c r="Y38" i="65"/>
  <c r="X38" i="65"/>
  <c r="W38" i="65"/>
  <c r="V38" i="65"/>
  <c r="U38" i="65"/>
  <c r="T38" i="65"/>
  <c r="S38" i="65"/>
  <c r="R38" i="65"/>
  <c r="Q38" i="65"/>
  <c r="P38" i="65"/>
  <c r="O38" i="65"/>
  <c r="N38" i="65"/>
  <c r="M38" i="65"/>
  <c r="L38" i="65"/>
  <c r="K38" i="65"/>
  <c r="J38" i="65"/>
  <c r="I38" i="65"/>
  <c r="AM36" i="65"/>
  <c r="AL36" i="65"/>
  <c r="AK36" i="65"/>
  <c r="AJ36" i="65"/>
  <c r="AI36" i="65"/>
  <c r="AH36" i="65"/>
  <c r="AG36" i="65"/>
  <c r="AF36" i="65"/>
  <c r="AE36" i="65"/>
  <c r="AD36" i="65"/>
  <c r="AC36" i="65"/>
  <c r="AB36" i="65"/>
  <c r="AA36" i="65"/>
  <c r="Z36" i="65"/>
  <c r="Y36" i="65"/>
  <c r="X36" i="65"/>
  <c r="W36" i="65"/>
  <c r="V36" i="65"/>
  <c r="U36" i="65"/>
  <c r="T36" i="65"/>
  <c r="S36" i="65"/>
  <c r="R36" i="65"/>
  <c r="Q36" i="65"/>
  <c r="P36" i="65"/>
  <c r="O36" i="65"/>
  <c r="N36" i="65"/>
  <c r="M36" i="65"/>
  <c r="L36" i="65"/>
  <c r="K36" i="65"/>
  <c r="J36" i="65"/>
  <c r="I36" i="65"/>
  <c r="AM35" i="65"/>
  <c r="AL35" i="65"/>
  <c r="AK35" i="65"/>
  <c r="AJ35" i="65"/>
  <c r="AI35" i="65"/>
  <c r="AH35" i="65"/>
  <c r="AG35" i="65"/>
  <c r="AF35" i="65"/>
  <c r="AE35" i="65"/>
  <c r="AD35" i="65"/>
  <c r="AC35" i="65"/>
  <c r="AB35" i="65"/>
  <c r="AA35" i="65"/>
  <c r="Z35" i="65"/>
  <c r="Y35" i="65"/>
  <c r="X35" i="65"/>
  <c r="W35" i="65"/>
  <c r="V35" i="65"/>
  <c r="U35" i="65"/>
  <c r="T35" i="65"/>
  <c r="S35" i="65"/>
  <c r="R35" i="65"/>
  <c r="Q35" i="65"/>
  <c r="P35" i="65"/>
  <c r="O35" i="65"/>
  <c r="N35" i="65"/>
  <c r="M35" i="65"/>
  <c r="L35" i="65"/>
  <c r="K35" i="65"/>
  <c r="J35" i="65"/>
  <c r="I35" i="65"/>
  <c r="AM33" i="65"/>
  <c r="AL33" i="65"/>
  <c r="AK33" i="65"/>
  <c r="AJ33" i="65"/>
  <c r="AI33" i="65"/>
  <c r="AH33" i="65"/>
  <c r="AG33" i="65"/>
  <c r="AF33" i="65"/>
  <c r="AE33" i="65"/>
  <c r="AD33" i="65"/>
  <c r="AC33" i="65"/>
  <c r="AB33" i="65"/>
  <c r="AA33" i="65"/>
  <c r="Z33" i="65"/>
  <c r="Y33" i="65"/>
  <c r="X33" i="65"/>
  <c r="W33" i="65"/>
  <c r="V33" i="65"/>
  <c r="U33" i="65"/>
  <c r="T33" i="65"/>
  <c r="S33" i="65"/>
  <c r="R33" i="65"/>
  <c r="Q33" i="65"/>
  <c r="P33" i="65"/>
  <c r="O33" i="65"/>
  <c r="N33" i="65"/>
  <c r="M33" i="65"/>
  <c r="L33" i="65"/>
  <c r="K33" i="65"/>
  <c r="J33" i="65"/>
  <c r="I33" i="65"/>
  <c r="AM32" i="65"/>
  <c r="AL32" i="65"/>
  <c r="AK32" i="65"/>
  <c r="AJ32" i="65"/>
  <c r="AI32" i="65"/>
  <c r="AH32" i="65"/>
  <c r="AG32" i="65"/>
  <c r="AF32" i="65"/>
  <c r="AE32" i="65"/>
  <c r="AD32" i="65"/>
  <c r="AC32" i="65"/>
  <c r="AB32" i="65"/>
  <c r="AA32" i="65"/>
  <c r="Z32" i="65"/>
  <c r="Y32" i="65"/>
  <c r="X32" i="65"/>
  <c r="W32" i="65"/>
  <c r="V32" i="65"/>
  <c r="U32" i="65"/>
  <c r="T32" i="65"/>
  <c r="S32" i="65"/>
  <c r="R32" i="65"/>
  <c r="Q32" i="65"/>
  <c r="P32" i="65"/>
  <c r="O32" i="65"/>
  <c r="N32" i="65"/>
  <c r="M32" i="65"/>
  <c r="L32" i="65"/>
  <c r="K32" i="65"/>
  <c r="J32" i="65"/>
  <c r="I32" i="65"/>
  <c r="AM30" i="65"/>
  <c r="AL30" i="65"/>
  <c r="AK30" i="65"/>
  <c r="AJ30" i="65"/>
  <c r="AI30" i="65"/>
  <c r="AH30" i="65"/>
  <c r="AG30" i="65"/>
  <c r="AF30" i="65"/>
  <c r="AE30" i="65"/>
  <c r="AD30" i="65"/>
  <c r="AC30" i="65"/>
  <c r="AB30" i="65"/>
  <c r="AA30" i="65"/>
  <c r="Z30" i="65"/>
  <c r="Y30" i="65"/>
  <c r="X30" i="65"/>
  <c r="W30" i="65"/>
  <c r="V30" i="65"/>
  <c r="U30" i="65"/>
  <c r="T30" i="65"/>
  <c r="S30" i="65"/>
  <c r="R30" i="65"/>
  <c r="Q30" i="65"/>
  <c r="P30" i="65"/>
  <c r="O30" i="65"/>
  <c r="N30" i="65"/>
  <c r="M30" i="65"/>
  <c r="L30" i="65"/>
  <c r="K30" i="65"/>
  <c r="J30" i="65"/>
  <c r="I30" i="65"/>
  <c r="AM29" i="65"/>
  <c r="AL29" i="65"/>
  <c r="AK29" i="65"/>
  <c r="AJ29" i="65"/>
  <c r="AI29" i="65"/>
  <c r="AH29" i="65"/>
  <c r="AG29" i="65"/>
  <c r="AF29" i="65"/>
  <c r="AE29" i="65"/>
  <c r="AD29" i="65"/>
  <c r="AC29" i="65"/>
  <c r="AB29" i="65"/>
  <c r="AA29" i="65"/>
  <c r="Z29" i="65"/>
  <c r="Y29" i="65"/>
  <c r="X29" i="65"/>
  <c r="W29" i="65"/>
  <c r="V29" i="65"/>
  <c r="U29" i="65"/>
  <c r="T29" i="65"/>
  <c r="S29" i="65"/>
  <c r="R29" i="65"/>
  <c r="Q29" i="65"/>
  <c r="P29" i="65"/>
  <c r="O29" i="65"/>
  <c r="N29" i="65"/>
  <c r="M29" i="65"/>
  <c r="L29" i="65"/>
  <c r="K29" i="65"/>
  <c r="J29" i="65"/>
  <c r="I29" i="65"/>
  <c r="AM27" i="65"/>
  <c r="AL27" i="65"/>
  <c r="AK27" i="65"/>
  <c r="AJ27" i="65"/>
  <c r="AI27" i="65"/>
  <c r="AH27" i="65"/>
  <c r="AG27" i="65"/>
  <c r="AF27" i="65"/>
  <c r="AE27" i="65"/>
  <c r="AD27" i="65"/>
  <c r="AC27" i="65"/>
  <c r="AB27" i="65"/>
  <c r="AA27" i="65"/>
  <c r="Z27" i="65"/>
  <c r="Y27" i="65"/>
  <c r="X27" i="65"/>
  <c r="W27" i="65"/>
  <c r="V27" i="65"/>
  <c r="U27" i="65"/>
  <c r="T27" i="65"/>
  <c r="S27" i="65"/>
  <c r="R27" i="65"/>
  <c r="Q27" i="65"/>
  <c r="P27" i="65"/>
  <c r="O27" i="65"/>
  <c r="N27" i="65"/>
  <c r="M27" i="65"/>
  <c r="L27" i="65"/>
  <c r="K27" i="65"/>
  <c r="J27" i="65"/>
  <c r="I27" i="65"/>
  <c r="AM26" i="65"/>
  <c r="AL26" i="65"/>
  <c r="AK26" i="65"/>
  <c r="AJ26" i="65"/>
  <c r="AI26" i="65"/>
  <c r="AH26" i="65"/>
  <c r="AG26" i="65"/>
  <c r="AF26" i="65"/>
  <c r="AE26" i="65"/>
  <c r="AD26" i="65"/>
  <c r="AC26" i="65"/>
  <c r="AB26" i="65"/>
  <c r="AA26" i="65"/>
  <c r="Z26" i="65"/>
  <c r="Y26" i="65"/>
  <c r="X26" i="65"/>
  <c r="W26" i="65"/>
  <c r="V26" i="65"/>
  <c r="U26" i="65"/>
  <c r="T26" i="65"/>
  <c r="S26" i="65"/>
  <c r="R26" i="65"/>
  <c r="Q26" i="65"/>
  <c r="P26" i="65"/>
  <c r="O26" i="65"/>
  <c r="N26" i="65"/>
  <c r="M26" i="65"/>
  <c r="L26" i="65"/>
  <c r="K26" i="65"/>
  <c r="J26" i="65"/>
  <c r="I26" i="65"/>
  <c r="AM24" i="65"/>
  <c r="AL24" i="65"/>
  <c r="AK24" i="65"/>
  <c r="AJ24" i="65"/>
  <c r="AI24" i="65"/>
  <c r="AH24" i="65"/>
  <c r="AG24" i="65"/>
  <c r="AF24" i="65"/>
  <c r="AE24" i="65"/>
  <c r="AD24" i="65"/>
  <c r="AC24" i="65"/>
  <c r="AB24" i="65"/>
  <c r="AA24" i="65"/>
  <c r="Z24" i="65"/>
  <c r="Y24" i="65"/>
  <c r="X24" i="65"/>
  <c r="W24" i="65"/>
  <c r="V24" i="65"/>
  <c r="U24" i="65"/>
  <c r="T24" i="65"/>
  <c r="S24" i="65"/>
  <c r="R24" i="65"/>
  <c r="Q24" i="65"/>
  <c r="P24" i="65"/>
  <c r="O24" i="65"/>
  <c r="N24" i="65"/>
  <c r="M24" i="65"/>
  <c r="L24" i="65"/>
  <c r="K24" i="65"/>
  <c r="J24" i="65"/>
  <c r="I24" i="65"/>
  <c r="AM23" i="65"/>
  <c r="AL23" i="65"/>
  <c r="AK23" i="65"/>
  <c r="AJ23" i="65"/>
  <c r="AI23" i="65"/>
  <c r="AH23" i="65"/>
  <c r="AG23" i="65"/>
  <c r="AF23" i="65"/>
  <c r="AE23" i="65"/>
  <c r="AD23" i="65"/>
  <c r="AC23" i="65"/>
  <c r="AB23" i="65"/>
  <c r="AA23" i="65"/>
  <c r="Z23" i="65"/>
  <c r="Y23" i="65"/>
  <c r="X23" i="65"/>
  <c r="W23" i="65"/>
  <c r="V23" i="65"/>
  <c r="U23" i="65"/>
  <c r="T23" i="65"/>
  <c r="S23" i="65"/>
  <c r="R23" i="65"/>
  <c r="Q23" i="65"/>
  <c r="P23" i="65"/>
  <c r="O23" i="65"/>
  <c r="N23" i="65"/>
  <c r="M23" i="65"/>
  <c r="L23" i="65"/>
  <c r="K23" i="65"/>
  <c r="J23" i="65"/>
  <c r="I23" i="65"/>
  <c r="AJ21" i="65"/>
  <c r="AI21" i="65"/>
  <c r="AH21" i="65"/>
  <c r="AG21" i="65"/>
  <c r="AF21" i="65"/>
  <c r="AE21" i="65"/>
  <c r="AD21" i="65"/>
  <c r="AC21" i="65"/>
  <c r="AB21" i="65"/>
  <c r="AA21" i="65"/>
  <c r="Z21" i="65"/>
  <c r="Y21" i="65"/>
  <c r="X21" i="65"/>
  <c r="W21" i="65"/>
  <c r="V21" i="65"/>
  <c r="U21" i="65"/>
  <c r="T21" i="65"/>
  <c r="S21" i="65"/>
  <c r="R21" i="65"/>
  <c r="Q21" i="65"/>
  <c r="P21" i="65"/>
  <c r="O21" i="65"/>
  <c r="N21" i="65"/>
  <c r="M21" i="65"/>
  <c r="L21" i="65"/>
  <c r="K21" i="65"/>
  <c r="J21" i="65"/>
  <c r="I21" i="65"/>
  <c r="AJ20" i="65"/>
  <c r="AI20" i="65"/>
  <c r="AH20" i="65"/>
  <c r="AG20" i="65"/>
  <c r="AF20" i="65"/>
  <c r="AE20" i="65"/>
  <c r="AD20" i="65"/>
  <c r="AC20" i="65"/>
  <c r="AB20" i="65"/>
  <c r="AA20" i="65"/>
  <c r="Z20" i="65"/>
  <c r="Y20" i="65"/>
  <c r="X20" i="65"/>
  <c r="W20" i="65"/>
  <c r="V20" i="65"/>
  <c r="U20" i="65"/>
  <c r="T20" i="65"/>
  <c r="S20" i="65"/>
  <c r="R20" i="65"/>
  <c r="Q20" i="65"/>
  <c r="P20" i="65"/>
  <c r="O20" i="65"/>
  <c r="N20" i="65"/>
  <c r="M20" i="65"/>
  <c r="L20" i="65"/>
  <c r="K20" i="65"/>
  <c r="J20" i="65"/>
  <c r="I20" i="65"/>
  <c r="AR11" i="65"/>
  <c r="AP11" i="65"/>
  <c r="AP15" i="65" s="1"/>
  <c r="AN11" i="65"/>
  <c r="AN13" i="65" s="1"/>
  <c r="AH11" i="65"/>
  <c r="AH14" i="65" s="1"/>
  <c r="AB11" i="65"/>
  <c r="V11" i="65"/>
  <c r="Y14" i="65" s="1"/>
  <c r="P11" i="65"/>
  <c r="S13" i="65" s="1"/>
  <c r="J11" i="65"/>
  <c r="J14" i="65" s="1"/>
  <c r="G11" i="65"/>
  <c r="G13" i="65" s="1"/>
  <c r="E11" i="65"/>
  <c r="E13" i="65" s="1"/>
  <c r="AN4" i="65"/>
  <c r="AJ21" i="64"/>
  <c r="AI21" i="64"/>
  <c r="AH21" i="64"/>
  <c r="AG21" i="64"/>
  <c r="AF21" i="64"/>
  <c r="AE21" i="64"/>
  <c r="AD21" i="64"/>
  <c r="AC21" i="64"/>
  <c r="AB21" i="64"/>
  <c r="AA21" i="64"/>
  <c r="Z21" i="64"/>
  <c r="Y21" i="64"/>
  <c r="X21" i="64"/>
  <c r="W21" i="64"/>
  <c r="V21" i="64"/>
  <c r="U21" i="64"/>
  <c r="T21" i="64"/>
  <c r="S21" i="64"/>
  <c r="R21" i="64"/>
  <c r="Q21" i="64"/>
  <c r="P21" i="64"/>
  <c r="O21" i="64"/>
  <c r="N21" i="64"/>
  <c r="M21" i="64"/>
  <c r="L21" i="64"/>
  <c r="K21" i="64"/>
  <c r="J21" i="64"/>
  <c r="I21" i="64"/>
  <c r="AJ20" i="64"/>
  <c r="AI20" i="64"/>
  <c r="AH20" i="64"/>
  <c r="AG20" i="64"/>
  <c r="AF20" i="64"/>
  <c r="AE20" i="64"/>
  <c r="AD20" i="64"/>
  <c r="AC20" i="64"/>
  <c r="AB20" i="64"/>
  <c r="AA20" i="64"/>
  <c r="Z20" i="64"/>
  <c r="Y20" i="64"/>
  <c r="X20" i="64"/>
  <c r="W20" i="64"/>
  <c r="V20" i="64"/>
  <c r="U20" i="64"/>
  <c r="T20" i="64"/>
  <c r="S20" i="64"/>
  <c r="R20" i="64"/>
  <c r="Q20" i="64"/>
  <c r="P20" i="64"/>
  <c r="O20" i="64"/>
  <c r="N20" i="64"/>
  <c r="M20" i="64"/>
  <c r="L20" i="64"/>
  <c r="K20" i="64"/>
  <c r="J20" i="64"/>
  <c r="I20" i="64"/>
  <c r="AR11" i="64"/>
  <c r="AR13" i="64" s="1"/>
  <c r="AP11" i="64"/>
  <c r="AN11" i="64"/>
  <c r="AH11" i="64"/>
  <c r="AH14" i="64" s="1"/>
  <c r="AB11" i="64"/>
  <c r="AE14" i="64" s="1"/>
  <c r="V11" i="64"/>
  <c r="Y13" i="64" s="1"/>
  <c r="P11" i="64"/>
  <c r="J11" i="64"/>
  <c r="J14" i="64" s="1"/>
  <c r="G11" i="64"/>
  <c r="G14" i="64" s="1"/>
  <c r="E11" i="64"/>
  <c r="AN4" i="64"/>
  <c r="AJ21" i="63"/>
  <c r="AI21" i="63"/>
  <c r="AH21" i="63"/>
  <c r="AG21" i="63"/>
  <c r="AF21" i="63"/>
  <c r="AE21" i="63"/>
  <c r="AD21" i="63"/>
  <c r="AC21" i="63"/>
  <c r="AB21" i="63"/>
  <c r="AA21" i="63"/>
  <c r="Z21" i="63"/>
  <c r="Y21" i="63"/>
  <c r="X21" i="63"/>
  <c r="W21" i="63"/>
  <c r="V21" i="63"/>
  <c r="U21" i="63"/>
  <c r="T21" i="63"/>
  <c r="S21" i="63"/>
  <c r="R21" i="63"/>
  <c r="Q21" i="63"/>
  <c r="P21" i="63"/>
  <c r="O21" i="63"/>
  <c r="N21" i="63"/>
  <c r="M21" i="63"/>
  <c r="L21" i="63"/>
  <c r="K21" i="63"/>
  <c r="J21" i="63"/>
  <c r="I21" i="63"/>
  <c r="AJ20" i="63"/>
  <c r="AI20" i="63"/>
  <c r="AH20" i="63"/>
  <c r="AG20" i="63"/>
  <c r="AF20" i="63"/>
  <c r="AE20" i="63"/>
  <c r="AD20" i="63"/>
  <c r="AC20" i="63"/>
  <c r="AB20" i="63"/>
  <c r="AA20" i="63"/>
  <c r="Z20" i="63"/>
  <c r="Y20" i="63"/>
  <c r="X20" i="63"/>
  <c r="W20" i="63"/>
  <c r="V20" i="63"/>
  <c r="U20" i="63"/>
  <c r="T20" i="63"/>
  <c r="S20" i="63"/>
  <c r="R20" i="63"/>
  <c r="Q20" i="63"/>
  <c r="P20" i="63"/>
  <c r="O20" i="63"/>
  <c r="N20" i="63"/>
  <c r="M20" i="63"/>
  <c r="L20" i="63"/>
  <c r="K20" i="63"/>
  <c r="J20" i="63"/>
  <c r="I20" i="63"/>
  <c r="AR11" i="63"/>
  <c r="AR14" i="63" s="1"/>
  <c r="AP11" i="63"/>
  <c r="AP14" i="63" s="1"/>
  <c r="AN11" i="63"/>
  <c r="AH11" i="63"/>
  <c r="AB11" i="63"/>
  <c r="AE13" i="63" s="1"/>
  <c r="V11" i="63"/>
  <c r="V14" i="63" s="1"/>
  <c r="P11" i="63"/>
  <c r="J11" i="63"/>
  <c r="J13" i="63" s="1"/>
  <c r="G11" i="63"/>
  <c r="G15" i="63" s="1"/>
  <c r="E11" i="63"/>
  <c r="E15" i="63" s="1"/>
  <c r="AN4" i="63"/>
  <c r="N55" i="62"/>
  <c r="AH55" i="62" s="1"/>
  <c r="L55" i="62"/>
  <c r="N54" i="62"/>
  <c r="AH54" i="62" s="1"/>
  <c r="AJ54" i="62" s="1"/>
  <c r="L54" i="62"/>
  <c r="N53" i="62"/>
  <c r="L53" i="62"/>
  <c r="AJ52" i="62"/>
  <c r="P52" i="62"/>
  <c r="R52" i="62" s="1"/>
  <c r="N52" i="62"/>
  <c r="AH52" i="62" s="1"/>
  <c r="AN52" i="62" s="1"/>
  <c r="L52" i="62"/>
  <c r="AH51" i="62"/>
  <c r="P51" i="62"/>
  <c r="N51" i="62"/>
  <c r="L51" i="62"/>
  <c r="N50" i="62"/>
  <c r="AH50" i="62" s="1"/>
  <c r="AJ50" i="62" s="1"/>
  <c r="L50" i="62"/>
  <c r="N49" i="62"/>
  <c r="L49" i="62"/>
  <c r="N48" i="62"/>
  <c r="AH48" i="62" s="1"/>
  <c r="AN48" i="62" s="1"/>
  <c r="L48" i="62"/>
  <c r="N47" i="62"/>
  <c r="P47" i="62" s="1"/>
  <c r="L47" i="62"/>
  <c r="N46" i="62"/>
  <c r="AH46" i="62" s="1"/>
  <c r="AJ46" i="62" s="1"/>
  <c r="L46" i="62"/>
  <c r="N45" i="62"/>
  <c r="L45" i="62"/>
  <c r="N44" i="62"/>
  <c r="AH44" i="62" s="1"/>
  <c r="AN44" i="62" s="1"/>
  <c r="L44" i="62"/>
  <c r="N43" i="62"/>
  <c r="AH43" i="62" s="1"/>
  <c r="L43" i="62"/>
  <c r="N42" i="62"/>
  <c r="AH42" i="62" s="1"/>
  <c r="AJ42" i="62" s="1"/>
  <c r="L42" i="62"/>
  <c r="N41" i="62"/>
  <c r="L41" i="62"/>
  <c r="N40" i="62"/>
  <c r="AH40" i="62" s="1"/>
  <c r="AN40" i="62" s="1"/>
  <c r="L40" i="62"/>
  <c r="N39" i="62"/>
  <c r="AH39" i="62" s="1"/>
  <c r="L39" i="62"/>
  <c r="N38" i="62"/>
  <c r="AH38" i="62" s="1"/>
  <c r="AJ38" i="62" s="1"/>
  <c r="L38" i="62"/>
  <c r="N37" i="62"/>
  <c r="L37" i="62"/>
  <c r="N36" i="62"/>
  <c r="AH36" i="62" s="1"/>
  <c r="AN36" i="62" s="1"/>
  <c r="L36" i="62"/>
  <c r="N35" i="62"/>
  <c r="AH35" i="62" s="1"/>
  <c r="L35" i="62"/>
  <c r="N34" i="62"/>
  <c r="AH34" i="62" s="1"/>
  <c r="AJ34" i="62" s="1"/>
  <c r="L34" i="62"/>
  <c r="N33" i="62"/>
  <c r="L33" i="62"/>
  <c r="N32" i="62"/>
  <c r="AH32" i="62" s="1"/>
  <c r="AN32" i="62" s="1"/>
  <c r="L32" i="62"/>
  <c r="N31" i="62"/>
  <c r="P31" i="62" s="1"/>
  <c r="L31" i="62"/>
  <c r="P30" i="62"/>
  <c r="R30" i="62" s="1"/>
  <c r="N30" i="62"/>
  <c r="AH30" i="62" s="1"/>
  <c r="AJ30" i="62" s="1"/>
  <c r="L30" i="62"/>
  <c r="N29" i="62"/>
  <c r="L29" i="62"/>
  <c r="N28" i="62"/>
  <c r="AH28" i="62" s="1"/>
  <c r="AN28" i="62" s="1"/>
  <c r="L28" i="62"/>
  <c r="N27" i="62"/>
  <c r="AH27" i="62" s="1"/>
  <c r="L27" i="62"/>
  <c r="N26" i="62"/>
  <c r="AH26" i="62" s="1"/>
  <c r="AJ26" i="62" s="1"/>
  <c r="L26" i="62"/>
  <c r="N25" i="62"/>
  <c r="L25" i="62"/>
  <c r="N24" i="62"/>
  <c r="AH24" i="62" s="1"/>
  <c r="AN24" i="62" s="1"/>
  <c r="L24" i="62"/>
  <c r="N23" i="62"/>
  <c r="AH23" i="62" s="1"/>
  <c r="L23" i="62"/>
  <c r="N22" i="62"/>
  <c r="AH22" i="62" s="1"/>
  <c r="AJ22" i="62" s="1"/>
  <c r="L22" i="62"/>
  <c r="N21" i="62"/>
  <c r="P21" i="62" s="1"/>
  <c r="L21" i="62"/>
  <c r="N20" i="62"/>
  <c r="AH20" i="62" s="1"/>
  <c r="AJ20" i="62" s="1"/>
  <c r="L20" i="62"/>
  <c r="N19" i="62"/>
  <c r="L19" i="62"/>
  <c r="N18" i="62"/>
  <c r="AH18" i="62" s="1"/>
  <c r="L18" i="62"/>
  <c r="N17" i="62"/>
  <c r="L17" i="62"/>
  <c r="AH16" i="62"/>
  <c r="AN16" i="62" s="1"/>
  <c r="P16" i="62"/>
  <c r="R16" i="62" s="1"/>
  <c r="N16" i="62"/>
  <c r="L16" i="62"/>
  <c r="N15" i="62"/>
  <c r="AH15" i="62" s="1"/>
  <c r="AJ15" i="62" s="1"/>
  <c r="L15" i="62"/>
  <c r="N14" i="62"/>
  <c r="AH14" i="62" s="1"/>
  <c r="L14" i="62"/>
  <c r="N13" i="62"/>
  <c r="L13" i="62"/>
  <c r="N12" i="62"/>
  <c r="AH12" i="62" s="1"/>
  <c r="AN12" i="62" s="1"/>
  <c r="L12" i="62"/>
  <c r="L7" i="62"/>
  <c r="J7" i="62"/>
  <c r="AJ32" i="62" l="1"/>
  <c r="AJ36" i="62"/>
  <c r="AH47" i="62"/>
  <c r="AJ48" i="62"/>
  <c r="P36" i="62"/>
  <c r="R36" i="62" s="1"/>
  <c r="P35" i="62"/>
  <c r="P20" i="62"/>
  <c r="R20" i="62" s="1"/>
  <c r="T20" i="62" s="1"/>
  <c r="AN20" i="62"/>
  <c r="AH31" i="62"/>
  <c r="P46" i="62"/>
  <c r="R46" i="62" s="1"/>
  <c r="AN28" i="65"/>
  <c r="AN34" i="65"/>
  <c r="AO34" i="65" s="1"/>
  <c r="AU35" i="65" s="1"/>
  <c r="AN43" i="65"/>
  <c r="AN52" i="65"/>
  <c r="AN64" i="65"/>
  <c r="AN73" i="65"/>
  <c r="AN76" i="65"/>
  <c r="AN67" i="63"/>
  <c r="AN58" i="65"/>
  <c r="AN67" i="65"/>
  <c r="AN79" i="65"/>
  <c r="AN22" i="65"/>
  <c r="AV23" i="65" s="1"/>
  <c r="AR22" i="65" s="1"/>
  <c r="AN25" i="65"/>
  <c r="AO25" i="65" s="1"/>
  <c r="AU26" i="65" s="1"/>
  <c r="AN67" i="64"/>
  <c r="AN40" i="65"/>
  <c r="AN46" i="65"/>
  <c r="X52" i="62"/>
  <c r="T52" i="62"/>
  <c r="X36" i="62"/>
  <c r="T36" i="62"/>
  <c r="X20" i="62"/>
  <c r="AN49" i="65"/>
  <c r="AN31" i="65"/>
  <c r="AN55" i="65"/>
  <c r="AO55" i="65" s="1"/>
  <c r="AU56" i="65" s="1"/>
  <c r="AJ12" i="62"/>
  <c r="P23" i="62"/>
  <c r="P24" i="62"/>
  <c r="P34" i="62"/>
  <c r="R34" i="62" s="1"/>
  <c r="P39" i="62"/>
  <c r="P40" i="62"/>
  <c r="P50" i="62"/>
  <c r="R50" i="62" s="1"/>
  <c r="P55" i="62"/>
  <c r="AN46" i="63"/>
  <c r="AN31" i="64"/>
  <c r="AN40" i="64"/>
  <c r="AN43" i="64"/>
  <c r="AN55" i="64"/>
  <c r="AN58" i="64"/>
  <c r="AN64" i="64"/>
  <c r="AN37" i="65"/>
  <c r="AN61" i="65"/>
  <c r="AN70" i="65"/>
  <c r="Z24" i="62"/>
  <c r="Z40" i="62"/>
  <c r="P14" i="62"/>
  <c r="AJ16" i="62"/>
  <c r="P22" i="62"/>
  <c r="R22" i="62" s="1"/>
  <c r="R24" i="62"/>
  <c r="AJ24" i="62"/>
  <c r="P27" i="62"/>
  <c r="P28" i="62"/>
  <c r="Z28" i="62" s="1"/>
  <c r="P38" i="62"/>
  <c r="R38" i="62" s="1"/>
  <c r="R40" i="62"/>
  <c r="AJ40" i="62"/>
  <c r="P43" i="62"/>
  <c r="P44" i="62"/>
  <c r="Z44" i="62" s="1"/>
  <c r="P54" i="62"/>
  <c r="R54" i="62" s="1"/>
  <c r="P12" i="62"/>
  <c r="R12" i="62" s="1"/>
  <c r="Z16" i="62"/>
  <c r="P18" i="62"/>
  <c r="Z20" i="62"/>
  <c r="P26" i="62"/>
  <c r="R26" i="62" s="1"/>
  <c r="R28" i="62"/>
  <c r="AJ28" i="62"/>
  <c r="P32" i="62"/>
  <c r="R32" i="62" s="1"/>
  <c r="Z36" i="62"/>
  <c r="P42" i="62"/>
  <c r="R42" i="62" s="1"/>
  <c r="R44" i="62"/>
  <c r="AJ44" i="62"/>
  <c r="P48" i="62"/>
  <c r="R48" i="62" s="1"/>
  <c r="Z52" i="62"/>
  <c r="AO73" i="65"/>
  <c r="AU74" i="65" s="1"/>
  <c r="AN49" i="64"/>
  <c r="AN34" i="64"/>
  <c r="AO34" i="64" s="1"/>
  <c r="AU35" i="64" s="1"/>
  <c r="AN79" i="64"/>
  <c r="AN14" i="65"/>
  <c r="AO14" i="65"/>
  <c r="AO13" i="65"/>
  <c r="AP13" i="65"/>
  <c r="P13" i="65"/>
  <c r="P14" i="65"/>
  <c r="P15" i="65"/>
  <c r="Y13" i="65"/>
  <c r="S14" i="65"/>
  <c r="AN15" i="65"/>
  <c r="M13" i="65"/>
  <c r="AK21" i="65"/>
  <c r="AK19" i="65"/>
  <c r="AM21" i="65"/>
  <c r="AL20" i="65"/>
  <c r="AM20" i="65"/>
  <c r="AK13" i="65"/>
  <c r="AQ13" i="65"/>
  <c r="F13" i="65"/>
  <c r="E14" i="65"/>
  <c r="V14" i="65"/>
  <c r="AP14" i="65"/>
  <c r="V15" i="65"/>
  <c r="AK20" i="65"/>
  <c r="AL21" i="65"/>
  <c r="AO31" i="65"/>
  <c r="AU32" i="65" s="1"/>
  <c r="AO37" i="65"/>
  <c r="AU38" i="65" s="1"/>
  <c r="AO43" i="65"/>
  <c r="AU44" i="65" s="1"/>
  <c r="AO49" i="65"/>
  <c r="AU50" i="65" s="1"/>
  <c r="AO61" i="65"/>
  <c r="AU62" i="65" s="1"/>
  <c r="AO67" i="65"/>
  <c r="AU68" i="65" s="1"/>
  <c r="J13" i="65"/>
  <c r="V13" i="65"/>
  <c r="F14" i="65"/>
  <c r="AQ14" i="65"/>
  <c r="E15" i="65"/>
  <c r="AH13" i="64"/>
  <c r="G13" i="64"/>
  <c r="AK13" i="64"/>
  <c r="J13" i="64"/>
  <c r="J15" i="64"/>
  <c r="AN25" i="64"/>
  <c r="AN46" i="64"/>
  <c r="AN73" i="64"/>
  <c r="M13" i="64"/>
  <c r="AH15" i="64"/>
  <c r="AN70" i="64"/>
  <c r="AN76" i="64"/>
  <c r="AK14" i="64"/>
  <c r="AN22" i="64"/>
  <c r="AV23" i="64" s="1"/>
  <c r="AN43" i="63"/>
  <c r="AN28" i="63"/>
  <c r="AN34" i="63"/>
  <c r="AN52" i="63"/>
  <c r="AN58" i="63"/>
  <c r="AN76" i="63"/>
  <c r="E13" i="63"/>
  <c r="AB13" i="63"/>
  <c r="F14" i="63"/>
  <c r="AS14" i="63"/>
  <c r="G13" i="63"/>
  <c r="G14" i="63"/>
  <c r="V15" i="63"/>
  <c r="AP13" i="63"/>
  <c r="Y14" i="63"/>
  <c r="AP15" i="63"/>
  <c r="V13" i="63"/>
  <c r="AR13" i="63"/>
  <c r="AQ14" i="63"/>
  <c r="AR15" i="63"/>
  <c r="AN18" i="62"/>
  <c r="AJ18" i="62"/>
  <c r="T12" i="62"/>
  <c r="X12" i="62"/>
  <c r="T16" i="62"/>
  <c r="X16" i="62"/>
  <c r="AF16" i="62"/>
  <c r="AB16" i="62"/>
  <c r="AN14" i="62"/>
  <c r="AJ14" i="62"/>
  <c r="AH13" i="62"/>
  <c r="P15" i="62"/>
  <c r="Z15" i="62" s="1"/>
  <c r="AH17" i="62"/>
  <c r="P19" i="62"/>
  <c r="Z19" i="62" s="1"/>
  <c r="X22" i="62"/>
  <c r="T22" i="62"/>
  <c r="X26" i="62"/>
  <c r="T26" i="62"/>
  <c r="X30" i="62"/>
  <c r="T30" i="62"/>
  <c r="X34" i="62"/>
  <c r="T34" i="62"/>
  <c r="X38" i="62"/>
  <c r="T38" i="62"/>
  <c r="X42" i="62"/>
  <c r="T42" i="62"/>
  <c r="X46" i="62"/>
  <c r="T46" i="62"/>
  <c r="X50" i="62"/>
  <c r="T50" i="62"/>
  <c r="X54" i="62"/>
  <c r="T54" i="62"/>
  <c r="AO52" i="63"/>
  <c r="AU53" i="63" s="1"/>
  <c r="AO28" i="63"/>
  <c r="AU29" i="63" s="1"/>
  <c r="AM21" i="63"/>
  <c r="AL20" i="63"/>
  <c r="AO46" i="63"/>
  <c r="AU47" i="63" s="1"/>
  <c r="AM20" i="63"/>
  <c r="AK20" i="63"/>
  <c r="AO34" i="63"/>
  <c r="AU35" i="63" s="1"/>
  <c r="AL21" i="63"/>
  <c r="AO67" i="63"/>
  <c r="AU68" i="63" s="1"/>
  <c r="AK21" i="63"/>
  <c r="AK19" i="63"/>
  <c r="P15" i="63"/>
  <c r="S13" i="63"/>
  <c r="S14" i="63"/>
  <c r="P14" i="63"/>
  <c r="AN15" i="63"/>
  <c r="AO14" i="63"/>
  <c r="AN13" i="63"/>
  <c r="AN14" i="63"/>
  <c r="AO13" i="63"/>
  <c r="Z14" i="62"/>
  <c r="R15" i="62"/>
  <c r="Z18" i="62"/>
  <c r="R19" i="62"/>
  <c r="AH19" i="62"/>
  <c r="Z21" i="62"/>
  <c r="Z22" i="62"/>
  <c r="AH25" i="62"/>
  <c r="P25" i="62"/>
  <c r="R25" i="62" s="1"/>
  <c r="Z26" i="62"/>
  <c r="AH29" i="62"/>
  <c r="P29" i="62"/>
  <c r="R29" i="62" s="1"/>
  <c r="Z30" i="62"/>
  <c r="AH33" i="62"/>
  <c r="P33" i="62"/>
  <c r="R33" i="62" s="1"/>
  <c r="Z34" i="62"/>
  <c r="AH37" i="62"/>
  <c r="P37" i="62"/>
  <c r="R37" i="62" s="1"/>
  <c r="Z38" i="62"/>
  <c r="AH41" i="62"/>
  <c r="P41" i="62"/>
  <c r="R41" i="62" s="1"/>
  <c r="Z42" i="62"/>
  <c r="AH45" i="62"/>
  <c r="P45" i="62"/>
  <c r="R45" i="62" s="1"/>
  <c r="Z46" i="62"/>
  <c r="AH49" i="62"/>
  <c r="P49" i="62"/>
  <c r="R49" i="62" s="1"/>
  <c r="Z50" i="62"/>
  <c r="AH53" i="62"/>
  <c r="P53" i="62"/>
  <c r="R53" i="62" s="1"/>
  <c r="Z54" i="62"/>
  <c r="R14" i="62"/>
  <c r="AN15" i="62"/>
  <c r="R18" i="62"/>
  <c r="AQ20" i="62"/>
  <c r="AP20" i="62"/>
  <c r="AN22" i="62"/>
  <c r="AN26" i="62"/>
  <c r="AN30" i="62"/>
  <c r="AN34" i="62"/>
  <c r="AQ36" i="62"/>
  <c r="AP36" i="62"/>
  <c r="AN38" i="62"/>
  <c r="AN42" i="62"/>
  <c r="AN46" i="62"/>
  <c r="AN50" i="62"/>
  <c r="AQ52" i="62"/>
  <c r="AP52" i="62"/>
  <c r="AN54" i="62"/>
  <c r="J14" i="63"/>
  <c r="M14" i="63"/>
  <c r="M13" i="63"/>
  <c r="J15" i="63"/>
  <c r="AH14" i="63"/>
  <c r="AH15" i="63"/>
  <c r="AK13" i="63"/>
  <c r="AH13" i="63"/>
  <c r="AK14" i="63"/>
  <c r="P13" i="63"/>
  <c r="Z13" i="62"/>
  <c r="P13" i="62"/>
  <c r="R13" i="62" s="1"/>
  <c r="P17" i="62"/>
  <c r="R17" i="62" s="1"/>
  <c r="R21" i="62"/>
  <c r="AH21" i="62"/>
  <c r="AN23" i="62"/>
  <c r="AJ23" i="62"/>
  <c r="AN27" i="62"/>
  <c r="AJ27" i="62"/>
  <c r="AN31" i="62"/>
  <c r="AJ31" i="62"/>
  <c r="AN35" i="62"/>
  <c r="AJ35" i="62"/>
  <c r="AN39" i="62"/>
  <c r="AJ39" i="62"/>
  <c r="AN43" i="62"/>
  <c r="AJ43" i="62"/>
  <c r="AN47" i="62"/>
  <c r="AJ47" i="62"/>
  <c r="AN51" i="62"/>
  <c r="AJ51" i="62"/>
  <c r="AN55" i="62"/>
  <c r="AJ55" i="62"/>
  <c r="AO76" i="64"/>
  <c r="AU77" i="64" s="1"/>
  <c r="AO64" i="64"/>
  <c r="AU65" i="64" s="1"/>
  <c r="AO40" i="64"/>
  <c r="AU41" i="64" s="1"/>
  <c r="AM21" i="64"/>
  <c r="AL20" i="64"/>
  <c r="AR22" i="64"/>
  <c r="AK21" i="64"/>
  <c r="AK20" i="64"/>
  <c r="AO25" i="64"/>
  <c r="AU26" i="64" s="1"/>
  <c r="AL21" i="64"/>
  <c r="AK19" i="64"/>
  <c r="AO31" i="64"/>
  <c r="AU32" i="64" s="1"/>
  <c r="AO55" i="64"/>
  <c r="AU56" i="64" s="1"/>
  <c r="AM20" i="64"/>
  <c r="AO79" i="64"/>
  <c r="AU80" i="64" s="1"/>
  <c r="P15" i="64"/>
  <c r="S13" i="64"/>
  <c r="S14" i="64"/>
  <c r="P14" i="64"/>
  <c r="AN15" i="64"/>
  <c r="AO14" i="64"/>
  <c r="AN14" i="64"/>
  <c r="AO13" i="64"/>
  <c r="AN22" i="63"/>
  <c r="AN64" i="63"/>
  <c r="AN73" i="63"/>
  <c r="AN79" i="63"/>
  <c r="E14" i="64"/>
  <c r="E15" i="64"/>
  <c r="F14" i="64"/>
  <c r="E13" i="64"/>
  <c r="V14" i="64"/>
  <c r="V13" i="64"/>
  <c r="V15" i="64"/>
  <c r="Y14" i="64"/>
  <c r="AP14" i="64"/>
  <c r="AP15" i="64"/>
  <c r="AP13" i="64"/>
  <c r="AQ14" i="64"/>
  <c r="AQ13" i="64"/>
  <c r="AN40" i="63"/>
  <c r="AN49" i="63"/>
  <c r="AN55" i="63"/>
  <c r="R23" i="62"/>
  <c r="Z23" i="62"/>
  <c r="R27" i="62"/>
  <c r="Z27" i="62"/>
  <c r="R31" i="62"/>
  <c r="Z31" i="62"/>
  <c r="R35" i="62"/>
  <c r="Z35" i="62"/>
  <c r="R39" i="62"/>
  <c r="Z39" i="62"/>
  <c r="R43" i="62"/>
  <c r="Z43" i="62"/>
  <c r="R47" i="62"/>
  <c r="Z47" i="62"/>
  <c r="R51" i="62"/>
  <c r="Z51" i="62"/>
  <c r="R55" i="62"/>
  <c r="Z55" i="62"/>
  <c r="AB15" i="63"/>
  <c r="AB14" i="63"/>
  <c r="H13" i="63"/>
  <c r="AS13" i="63"/>
  <c r="H14" i="63"/>
  <c r="AE14" i="63"/>
  <c r="AN25" i="63"/>
  <c r="AN31" i="63"/>
  <c r="AN70" i="63"/>
  <c r="F13" i="64"/>
  <c r="P13" i="64"/>
  <c r="AN13" i="64"/>
  <c r="F13" i="63"/>
  <c r="Y13" i="63"/>
  <c r="AQ13" i="63"/>
  <c r="E14" i="63"/>
  <c r="AN37" i="63"/>
  <c r="AN61" i="63"/>
  <c r="H14" i="64"/>
  <c r="H13" i="64"/>
  <c r="AB15" i="64"/>
  <c r="AB14" i="64"/>
  <c r="AE13" i="64"/>
  <c r="AR14" i="64"/>
  <c r="AR15" i="64"/>
  <c r="AS14" i="64"/>
  <c r="AS13" i="64"/>
  <c r="AB13" i="64"/>
  <c r="AN52" i="64"/>
  <c r="G15" i="64"/>
  <c r="AN28" i="64"/>
  <c r="M14" i="64"/>
  <c r="H14" i="65"/>
  <c r="G15" i="65"/>
  <c r="G14" i="65"/>
  <c r="H13" i="65"/>
  <c r="AE14" i="65"/>
  <c r="AB15" i="65"/>
  <c r="AB14" i="65"/>
  <c r="AE13" i="65"/>
  <c r="AB13" i="65"/>
  <c r="AS14" i="65"/>
  <c r="AR15" i="65"/>
  <c r="AR14" i="65"/>
  <c r="AS13" i="65"/>
  <c r="AR13" i="65"/>
  <c r="AN37" i="64"/>
  <c r="AN61" i="64"/>
  <c r="M14" i="65"/>
  <c r="AK14" i="65"/>
  <c r="AO46" i="65"/>
  <c r="AU47" i="65" s="1"/>
  <c r="AO58" i="65"/>
  <c r="AU59" i="65" s="1"/>
  <c r="AO70" i="65"/>
  <c r="AU71" i="65" s="1"/>
  <c r="AH13" i="65"/>
  <c r="J15" i="65"/>
  <c r="AH15" i="65"/>
  <c r="AO79" i="65"/>
  <c r="AU80" i="65" s="1"/>
  <c r="AO40" i="65"/>
  <c r="AU41" i="65" s="1"/>
  <c r="AO52" i="65"/>
  <c r="AU53" i="65" s="1"/>
  <c r="AO64" i="65"/>
  <c r="AU65" i="65" s="1"/>
  <c r="AO76" i="65"/>
  <c r="AU77" i="65" s="1"/>
  <c r="AV32" i="65" l="1"/>
  <c r="AR31" i="65" s="1"/>
  <c r="AR79" i="65"/>
  <c r="AV80" i="65"/>
  <c r="AV56" i="65"/>
  <c r="AR55" i="65" s="1"/>
  <c r="AO22" i="65"/>
  <c r="AU23" i="65" s="1"/>
  <c r="AR49" i="65"/>
  <c r="AV50" i="65"/>
  <c r="AV68" i="65"/>
  <c r="AR67" i="65" s="1"/>
  <c r="AR58" i="65"/>
  <c r="AV59" i="65"/>
  <c r="AR76" i="65"/>
  <c r="AV77" i="65"/>
  <c r="AV71" i="65"/>
  <c r="AR70" i="65" s="1"/>
  <c r="AR73" i="65"/>
  <c r="AV74" i="65"/>
  <c r="AR25" i="65"/>
  <c r="AV26" i="65"/>
  <c r="AV29" i="65"/>
  <c r="AR28" i="65" s="1"/>
  <c r="AR61" i="65"/>
  <c r="AV62" i="65"/>
  <c r="AR64" i="65"/>
  <c r="AV65" i="65"/>
  <c r="AV35" i="65"/>
  <c r="AR34" i="65" s="1"/>
  <c r="AR37" i="65"/>
  <c r="AV38" i="65"/>
  <c r="AR46" i="65"/>
  <c r="AV47" i="65"/>
  <c r="AV53" i="65"/>
  <c r="AR52" i="65" s="1"/>
  <c r="AO28" i="65"/>
  <c r="AU29" i="65" s="1"/>
  <c r="AV41" i="65"/>
  <c r="AR40" i="65" s="1"/>
  <c r="AR43" i="65"/>
  <c r="AV44" i="65"/>
  <c r="AR25" i="64"/>
  <c r="AV26" i="64"/>
  <c r="AV44" i="64"/>
  <c r="AR43" i="64" s="1"/>
  <c r="AR40" i="64"/>
  <c r="AV41" i="64"/>
  <c r="AV47" i="64"/>
  <c r="AR46" i="64" s="1"/>
  <c r="AV50" i="64"/>
  <c r="AR49" i="64" s="1"/>
  <c r="AV56" i="64"/>
  <c r="AR55" i="64" s="1"/>
  <c r="AR31" i="64"/>
  <c r="AV32" i="64"/>
  <c r="AV74" i="64"/>
  <c r="AR73" i="64" s="1"/>
  <c r="AR34" i="64"/>
  <c r="AV35" i="64"/>
  <c r="AV59" i="64"/>
  <c r="AR58" i="64" s="1"/>
  <c r="AV68" i="64"/>
  <c r="AR67" i="64" s="1"/>
  <c r="AV38" i="64"/>
  <c r="AR37" i="64" s="1"/>
  <c r="AO43" i="64"/>
  <c r="AU44" i="64" s="1"/>
  <c r="AV62" i="64"/>
  <c r="AR61" i="64" s="1"/>
  <c r="AV29" i="64"/>
  <c r="AR28" i="64" s="1"/>
  <c r="AO58" i="64"/>
  <c r="AU59" i="64" s="1"/>
  <c r="AV77" i="64"/>
  <c r="AR76" i="64" s="1"/>
  <c r="AO67" i="64"/>
  <c r="AU68" i="64" s="1"/>
  <c r="AV71" i="64"/>
  <c r="AR70" i="64" s="1"/>
  <c r="AO73" i="64"/>
  <c r="AU74" i="64" s="1"/>
  <c r="AR52" i="64"/>
  <c r="AV53" i="64"/>
  <c r="AO49" i="64"/>
  <c r="AU50" i="64" s="1"/>
  <c r="AV80" i="64"/>
  <c r="AR79" i="64" s="1"/>
  <c r="AR64" i="64"/>
  <c r="AV65" i="64"/>
  <c r="AV23" i="63"/>
  <c r="AR22" i="63" s="1"/>
  <c r="AV59" i="63"/>
  <c r="AR58" i="63" s="1"/>
  <c r="AR70" i="63"/>
  <c r="AV71" i="63"/>
  <c r="AV53" i="63"/>
  <c r="AR52" i="63" s="1"/>
  <c r="AV32" i="63"/>
  <c r="AR31" i="63" s="1"/>
  <c r="AV35" i="63"/>
  <c r="AR34" i="63" s="1"/>
  <c r="AV26" i="63"/>
  <c r="AR25" i="63" s="1"/>
  <c r="AV29" i="63"/>
  <c r="AR28" i="63" s="1"/>
  <c r="AR55" i="63"/>
  <c r="AV56" i="63"/>
  <c r="AO58" i="63"/>
  <c r="AU59" i="63" s="1"/>
  <c r="AR43" i="63"/>
  <c r="AV44" i="63"/>
  <c r="AV47" i="63"/>
  <c r="AR46" i="63" s="1"/>
  <c r="AR67" i="63"/>
  <c r="AV68" i="63"/>
  <c r="AV77" i="63"/>
  <c r="AR76" i="63" s="1"/>
  <c r="AV62" i="63"/>
  <c r="AR61" i="63" s="1"/>
  <c r="AV38" i="63"/>
  <c r="AR37" i="63" s="1"/>
  <c r="AR49" i="63"/>
  <c r="AV50" i="63"/>
  <c r="AV41" i="63"/>
  <c r="AR40" i="63" s="1"/>
  <c r="AR79" i="63"/>
  <c r="AV80" i="63"/>
  <c r="AV74" i="63"/>
  <c r="AR73" i="63" s="1"/>
  <c r="AV65" i="63"/>
  <c r="AR64" i="63" s="1"/>
  <c r="Z17" i="62"/>
  <c r="AO76" i="63"/>
  <c r="AU77" i="63" s="1"/>
  <c r="AO43" i="63"/>
  <c r="AU44" i="63" s="1"/>
  <c r="AO22" i="64"/>
  <c r="AU23" i="64" s="1"/>
  <c r="AO46" i="64"/>
  <c r="AU47" i="64" s="1"/>
  <c r="C15" i="63"/>
  <c r="AB28" i="62"/>
  <c r="AF28" i="62"/>
  <c r="AB44" i="62"/>
  <c r="AF44" i="62"/>
  <c r="X48" i="62"/>
  <c r="T48" i="62"/>
  <c r="AB36" i="62"/>
  <c r="AF36" i="62"/>
  <c r="Z32" i="62"/>
  <c r="X24" i="62"/>
  <c r="T24" i="62"/>
  <c r="Z12" i="62"/>
  <c r="X32" i="62"/>
  <c r="T32" i="62"/>
  <c r="AB20" i="62"/>
  <c r="AF20" i="62"/>
  <c r="AB40" i="62"/>
  <c r="AF40" i="62"/>
  <c r="X44" i="62"/>
  <c r="T44" i="62"/>
  <c r="Z48" i="62"/>
  <c r="X40" i="62"/>
  <c r="T40" i="62"/>
  <c r="AB24" i="62"/>
  <c r="AF24" i="62"/>
  <c r="AB52" i="62"/>
  <c r="AF52" i="62"/>
  <c r="X28" i="62"/>
  <c r="T28" i="62"/>
  <c r="AO70" i="64"/>
  <c r="AU71" i="64" s="1"/>
  <c r="C14" i="65"/>
  <c r="C15" i="65"/>
  <c r="C13" i="63"/>
  <c r="C14" i="63"/>
  <c r="X13" i="62"/>
  <c r="T13" i="62"/>
  <c r="T41" i="62"/>
  <c r="X41" i="62"/>
  <c r="T25" i="62"/>
  <c r="X25" i="62"/>
  <c r="T45" i="62"/>
  <c r="X45" i="62"/>
  <c r="T29" i="62"/>
  <c r="X29" i="62"/>
  <c r="X17" i="62"/>
  <c r="T17" i="62"/>
  <c r="T49" i="62"/>
  <c r="X49" i="62"/>
  <c r="T33" i="62"/>
  <c r="X33" i="62"/>
  <c r="AF15" i="62"/>
  <c r="AB15" i="62"/>
  <c r="T53" i="62"/>
  <c r="X53" i="62"/>
  <c r="T37" i="62"/>
  <c r="X37" i="62"/>
  <c r="AB51" i="62"/>
  <c r="AF51" i="62"/>
  <c r="AB43" i="62"/>
  <c r="AF43" i="62"/>
  <c r="AB35" i="62"/>
  <c r="AF35" i="62"/>
  <c r="AB27" i="62"/>
  <c r="AF27" i="62"/>
  <c r="C14" i="64"/>
  <c r="AO28" i="64"/>
  <c r="AU29" i="64" s="1"/>
  <c r="T21" i="62"/>
  <c r="X21" i="62"/>
  <c r="AB13" i="62"/>
  <c r="AF13" i="62"/>
  <c r="Z53" i="62"/>
  <c r="Z49" i="62"/>
  <c r="Z45" i="62"/>
  <c r="Z41" i="62"/>
  <c r="Z37" i="62"/>
  <c r="Z33" i="62"/>
  <c r="Z29" i="62"/>
  <c r="Z25" i="62"/>
  <c r="T14" i="62"/>
  <c r="X14" i="62"/>
  <c r="T19" i="62"/>
  <c r="X19" i="62"/>
  <c r="AO25" i="63"/>
  <c r="AU26" i="63" s="1"/>
  <c r="AO37" i="63"/>
  <c r="AU38" i="63" s="1"/>
  <c r="AO70" i="63"/>
  <c r="AU71" i="63" s="1"/>
  <c r="AQ50" i="62"/>
  <c r="AP50" i="62"/>
  <c r="AQ42" i="62"/>
  <c r="AP42" i="62"/>
  <c r="AQ34" i="62"/>
  <c r="AP34" i="62"/>
  <c r="AQ26" i="62"/>
  <c r="AP26" i="62"/>
  <c r="AB19" i="62"/>
  <c r="AF19" i="62"/>
  <c r="AJ13" i="62"/>
  <c r="AN13" i="62"/>
  <c r="AP12" i="62"/>
  <c r="AQ12" i="62"/>
  <c r="X51" i="62"/>
  <c r="T51" i="62"/>
  <c r="X43" i="62"/>
  <c r="T43" i="62"/>
  <c r="X35" i="62"/>
  <c r="T35" i="62"/>
  <c r="X27" i="62"/>
  <c r="T27" i="62"/>
  <c r="C13" i="64"/>
  <c r="AO61" i="64"/>
  <c r="AU62" i="64" s="1"/>
  <c r="AF54" i="62"/>
  <c r="AB54" i="62"/>
  <c r="AF50" i="62"/>
  <c r="AB50" i="62"/>
  <c r="AF46" i="62"/>
  <c r="AB46" i="62"/>
  <c r="AF42" i="62"/>
  <c r="AB42" i="62"/>
  <c r="AF38" i="62"/>
  <c r="AB38" i="62"/>
  <c r="AF34" i="62"/>
  <c r="AB34" i="62"/>
  <c r="AF30" i="62"/>
  <c r="AB30" i="62"/>
  <c r="AF26" i="62"/>
  <c r="AB26" i="62"/>
  <c r="AF22" i="62"/>
  <c r="AB22" i="62"/>
  <c r="AF18" i="62"/>
  <c r="AB18" i="62"/>
  <c r="AO79" i="63"/>
  <c r="AU80" i="63" s="1"/>
  <c r="AO40" i="63"/>
  <c r="AU41" i="63" s="1"/>
  <c r="AJ17" i="62"/>
  <c r="AN17" i="62"/>
  <c r="AL17" i="65"/>
  <c r="AH17" i="65"/>
  <c r="AD17" i="65"/>
  <c r="Z17" i="65"/>
  <c r="V17" i="65"/>
  <c r="R17" i="65"/>
  <c r="N17" i="65"/>
  <c r="J17" i="65"/>
  <c r="AK17" i="65"/>
  <c r="AG17" i="65"/>
  <c r="AC17" i="65"/>
  <c r="Y17" i="65"/>
  <c r="U17" i="65"/>
  <c r="Q17" i="65"/>
  <c r="M17" i="65"/>
  <c r="I17" i="65"/>
  <c r="AJ17" i="65"/>
  <c r="AF17" i="65"/>
  <c r="AB17" i="65"/>
  <c r="X17" i="65"/>
  <c r="T17" i="65"/>
  <c r="P17" i="65"/>
  <c r="L17" i="65"/>
  <c r="AM17" i="65"/>
  <c r="AI17" i="65"/>
  <c r="AE17" i="65"/>
  <c r="AA17" i="65"/>
  <c r="W17" i="65"/>
  <c r="S17" i="65"/>
  <c r="O17" i="65"/>
  <c r="K17" i="65"/>
  <c r="AB55" i="62"/>
  <c r="AF55" i="62"/>
  <c r="AB47" i="62"/>
  <c r="AF47" i="62"/>
  <c r="AB39" i="62"/>
  <c r="AF39" i="62"/>
  <c r="AB31" i="62"/>
  <c r="AF31" i="62"/>
  <c r="AB23" i="62"/>
  <c r="AF23" i="62"/>
  <c r="AO37" i="64"/>
  <c r="AU38" i="64" s="1"/>
  <c r="AO52" i="64"/>
  <c r="AU53" i="64" s="1"/>
  <c r="AB17" i="62"/>
  <c r="AF17" i="62"/>
  <c r="T18" i="62"/>
  <c r="X18" i="62"/>
  <c r="AB21" i="62"/>
  <c r="AF21" i="62"/>
  <c r="T15" i="62"/>
  <c r="X15" i="62"/>
  <c r="AO49" i="63"/>
  <c r="AU50" i="63" s="1"/>
  <c r="AO22" i="63"/>
  <c r="AU23" i="63" s="1"/>
  <c r="AO55" i="63"/>
  <c r="AU56" i="63" s="1"/>
  <c r="AQ54" i="62"/>
  <c r="AP54" i="62"/>
  <c r="AQ46" i="62"/>
  <c r="AP46" i="62"/>
  <c r="AQ38" i="62"/>
  <c r="AP38" i="62"/>
  <c r="AQ30" i="62"/>
  <c r="AP30" i="62"/>
  <c r="AQ22" i="62"/>
  <c r="AP22" i="62"/>
  <c r="AP16" i="62"/>
  <c r="AQ16" i="62"/>
  <c r="C13" i="65"/>
  <c r="AL17" i="64"/>
  <c r="AH17" i="64"/>
  <c r="AD17" i="64"/>
  <c r="Z17" i="64"/>
  <c r="V17" i="64"/>
  <c r="R17" i="64"/>
  <c r="N17" i="64"/>
  <c r="J17" i="64"/>
  <c r="AM17" i="64"/>
  <c r="AG17" i="64"/>
  <c r="AB17" i="64"/>
  <c r="W17" i="64"/>
  <c r="Q17" i="64"/>
  <c r="L17" i="64"/>
  <c r="AJ17" i="64"/>
  <c r="AE17" i="64"/>
  <c r="Y17" i="64"/>
  <c r="T17" i="64"/>
  <c r="O17" i="64"/>
  <c r="I17" i="64"/>
  <c r="AI17" i="64"/>
  <c r="AC17" i="64"/>
  <c r="X17" i="64"/>
  <c r="S17" i="64"/>
  <c r="M17" i="64"/>
  <c r="AA17" i="64"/>
  <c r="U17" i="64"/>
  <c r="AK17" i="64"/>
  <c r="P17" i="64"/>
  <c r="AF17" i="64"/>
  <c r="K17" i="64"/>
  <c r="AL17" i="63"/>
  <c r="AH17" i="63"/>
  <c r="AD17" i="63"/>
  <c r="Z17" i="63"/>
  <c r="V17" i="63"/>
  <c r="R17" i="63"/>
  <c r="N17" i="63"/>
  <c r="J17" i="63"/>
  <c r="AK17" i="63"/>
  <c r="AF17" i="63"/>
  <c r="AA17" i="63"/>
  <c r="U17" i="63"/>
  <c r="P17" i="63"/>
  <c r="K17" i="63"/>
  <c r="AJ17" i="63"/>
  <c r="AE17" i="63"/>
  <c r="Y17" i="63"/>
  <c r="T17" i="63"/>
  <c r="O17" i="63"/>
  <c r="I17" i="63"/>
  <c r="AM17" i="63"/>
  <c r="AB17" i="63"/>
  <c r="Q17" i="63"/>
  <c r="AI17" i="63"/>
  <c r="X17" i="63"/>
  <c r="M17" i="63"/>
  <c r="AG17" i="63"/>
  <c r="W17" i="63"/>
  <c r="L17" i="63"/>
  <c r="AC17" i="63"/>
  <c r="S17" i="63"/>
  <c r="X55" i="62"/>
  <c r="T55" i="62"/>
  <c r="X47" i="62"/>
  <c r="T47" i="62"/>
  <c r="X39" i="62"/>
  <c r="T39" i="62"/>
  <c r="X31" i="62"/>
  <c r="T31" i="62"/>
  <c r="X23" i="62"/>
  <c r="T23" i="62"/>
  <c r="C15" i="64"/>
  <c r="AN21" i="62"/>
  <c r="AJ21" i="62"/>
  <c r="AN53" i="62"/>
  <c r="AJ53" i="62"/>
  <c r="AN49" i="62"/>
  <c r="AJ49" i="62"/>
  <c r="AN45" i="62"/>
  <c r="AJ45" i="62"/>
  <c r="AN41" i="62"/>
  <c r="AJ41" i="62"/>
  <c r="AN37" i="62"/>
  <c r="AJ37" i="62"/>
  <c r="AN33" i="62"/>
  <c r="AJ33" i="62"/>
  <c r="AN29" i="62"/>
  <c r="AJ29" i="62"/>
  <c r="AN25" i="62"/>
  <c r="AJ25" i="62"/>
  <c r="AN19" i="62"/>
  <c r="AJ19" i="62"/>
  <c r="AF14" i="62"/>
  <c r="AB14" i="62"/>
  <c r="AO73" i="63"/>
  <c r="AU74" i="63" s="1"/>
  <c r="AO31" i="63"/>
  <c r="AU32" i="63" s="1"/>
  <c r="AO61" i="63"/>
  <c r="AU62" i="63" s="1"/>
  <c r="AO64" i="63"/>
  <c r="AU65" i="63" s="1"/>
  <c r="AQ28" i="62" l="1"/>
  <c r="AP28" i="62"/>
  <c r="AF12" i="62"/>
  <c r="AB12" i="62"/>
  <c r="AQ44" i="62"/>
  <c r="AP44" i="62"/>
  <c r="AQ40" i="62"/>
  <c r="AP40" i="62"/>
  <c r="AQ24" i="62"/>
  <c r="AP24" i="62"/>
  <c r="AB48" i="62"/>
  <c r="AF48" i="62"/>
  <c r="AQ32" i="62"/>
  <c r="AP32" i="62"/>
  <c r="AB32" i="62"/>
  <c r="AF32" i="62"/>
  <c r="AQ48" i="62"/>
  <c r="AP48" i="62"/>
  <c r="AP27" i="62"/>
  <c r="AQ27" i="62"/>
  <c r="AP43" i="62"/>
  <c r="AQ43" i="62"/>
  <c r="AP19" i="62"/>
  <c r="AQ19" i="62"/>
  <c r="AB25" i="62"/>
  <c r="AF25" i="62"/>
  <c r="AB41" i="62"/>
  <c r="AF41" i="62"/>
  <c r="AQ53" i="62"/>
  <c r="AP53" i="62"/>
  <c r="AQ33" i="62"/>
  <c r="AP33" i="62"/>
  <c r="AQ45" i="62"/>
  <c r="AP45" i="62"/>
  <c r="AQ41" i="62"/>
  <c r="AP41" i="62"/>
  <c r="AP31" i="62"/>
  <c r="AQ31" i="62"/>
  <c r="AP47" i="62"/>
  <c r="AQ47" i="62"/>
  <c r="AB29" i="62"/>
  <c r="AF29" i="62"/>
  <c r="AB45" i="62"/>
  <c r="AF45" i="62"/>
  <c r="AP17" i="62"/>
  <c r="AQ17" i="62"/>
  <c r="AQ15" i="62"/>
  <c r="AP15" i="62"/>
  <c r="AP18" i="62"/>
  <c r="AQ18" i="62"/>
  <c r="AP35" i="62"/>
  <c r="AQ35" i="62"/>
  <c r="AP51" i="62"/>
  <c r="AQ51" i="62"/>
  <c r="AP14" i="62"/>
  <c r="AQ14" i="62"/>
  <c r="AB33" i="62"/>
  <c r="AF33" i="62"/>
  <c r="AB49" i="62"/>
  <c r="AF49" i="62"/>
  <c r="AQ21" i="62"/>
  <c r="AP21" i="62"/>
  <c r="AQ37" i="62"/>
  <c r="AP37" i="62"/>
  <c r="AQ49" i="62"/>
  <c r="AP49" i="62"/>
  <c r="AQ29" i="62"/>
  <c r="AP29" i="62"/>
  <c r="AQ25" i="62"/>
  <c r="AP25" i="62"/>
  <c r="AP23" i="62"/>
  <c r="AQ23" i="62"/>
  <c r="AP39" i="62"/>
  <c r="AQ39" i="62"/>
  <c r="AP55" i="62"/>
  <c r="AQ55" i="62"/>
  <c r="AB37" i="62"/>
  <c r="AF37" i="62"/>
  <c r="AB53" i="62"/>
  <c r="AF53" i="62"/>
  <c r="AP13" i="62"/>
  <c r="AQ13" i="62"/>
  <c r="L4" i="17" l="1"/>
  <c r="J4" i="17"/>
  <c r="H4" i="17"/>
  <c r="F4" i="17"/>
  <c r="C4" i="17"/>
  <c r="B4" i="17"/>
  <c r="E4" i="17"/>
  <c r="N4" i="17" l="1"/>
  <c r="M6" i="17" s="1"/>
  <c r="V8" i="17"/>
  <c r="E6" i="26" l="1"/>
  <c r="P4" i="23" l="1"/>
  <c r="R4" i="23" s="1"/>
  <c r="N4" i="23"/>
</calcChain>
</file>

<file path=xl/comments1.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2.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3.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sharedStrings.xml><?xml version="1.0" encoding="utf-8"?>
<sst xmlns="http://schemas.openxmlformats.org/spreadsheetml/2006/main" count="2208" uniqueCount="595">
  <si>
    <t>苦情受付年月日</t>
    <rPh sb="0" eb="2">
      <t>クジョウ</t>
    </rPh>
    <rPh sb="2" eb="3">
      <t>ウ</t>
    </rPh>
    <rPh sb="3" eb="4">
      <t>ツ</t>
    </rPh>
    <rPh sb="4" eb="7">
      <t>ネンガッピ</t>
    </rPh>
    <phoneticPr fontId="4"/>
  </si>
  <si>
    <t>年　　月　　日</t>
    <rPh sb="0" eb="1">
      <t>ネン</t>
    </rPh>
    <rPh sb="3" eb="4">
      <t>ツキ</t>
    </rPh>
    <rPh sb="6" eb="7">
      <t>ニチ</t>
    </rPh>
    <phoneticPr fontId="4"/>
  </si>
  <si>
    <t>事故発生年月日</t>
    <rPh sb="0" eb="2">
      <t>ジコ</t>
    </rPh>
    <rPh sb="2" eb="4">
      <t>ハッセイ</t>
    </rPh>
    <rPh sb="4" eb="7">
      <t>ネンガッピ</t>
    </rPh>
    <phoneticPr fontId="4"/>
  </si>
  <si>
    <t>（１）　苦情処理の状況</t>
    <rPh sb="4" eb="6">
      <t>クジョウ</t>
    </rPh>
    <rPh sb="6" eb="8">
      <t>ショリ</t>
    </rPh>
    <rPh sb="9" eb="11">
      <t>ジョウキョウ</t>
    </rPh>
    <phoneticPr fontId="4"/>
  </si>
  <si>
    <t>（２）　事故発生時の対応状況</t>
    <rPh sb="4" eb="6">
      <t>ジコ</t>
    </rPh>
    <rPh sb="6" eb="8">
      <t>ハッセイ</t>
    </rPh>
    <rPh sb="8" eb="9">
      <t>ジ</t>
    </rPh>
    <rPh sb="10" eb="12">
      <t>タイオウ</t>
    </rPh>
    <rPh sb="12" eb="14">
      <t>ジョウキョウ</t>
    </rPh>
    <phoneticPr fontId="4"/>
  </si>
  <si>
    <t>事　故　等　の　内　容</t>
    <rPh sb="0" eb="1">
      <t>コト</t>
    </rPh>
    <rPh sb="2" eb="3">
      <t>ユエ</t>
    </rPh>
    <rPh sb="4" eb="5">
      <t>トウ</t>
    </rPh>
    <rPh sb="8" eb="9">
      <t>ナイ</t>
    </rPh>
    <rPh sb="10" eb="11">
      <t>カタチ</t>
    </rPh>
    <phoneticPr fontId="4"/>
  </si>
  <si>
    <t>苦　情　の　内　容</t>
    <rPh sb="0" eb="1">
      <t>ク</t>
    </rPh>
    <rPh sb="2" eb="3">
      <t>ジョウ</t>
    </rPh>
    <rPh sb="6" eb="7">
      <t>ナイ</t>
    </rPh>
    <rPh sb="8" eb="9">
      <t>カタチ</t>
    </rPh>
    <phoneticPr fontId="4"/>
  </si>
  <si>
    <t>事　故　等　へ　の　具　体　的　対　応</t>
    <rPh sb="0" eb="1">
      <t>コト</t>
    </rPh>
    <rPh sb="2" eb="3">
      <t>ユエ</t>
    </rPh>
    <rPh sb="4" eb="5">
      <t>トウ</t>
    </rPh>
    <rPh sb="10" eb="11">
      <t>グ</t>
    </rPh>
    <rPh sb="12" eb="13">
      <t>カラダ</t>
    </rPh>
    <rPh sb="14" eb="15">
      <t>マト</t>
    </rPh>
    <rPh sb="16" eb="17">
      <t>タイ</t>
    </rPh>
    <rPh sb="18" eb="19">
      <t>オウ</t>
    </rPh>
    <phoneticPr fontId="4"/>
  </si>
  <si>
    <t>苦　情　へ　の　具　体　的　対　応</t>
    <rPh sb="0" eb="1">
      <t>ク</t>
    </rPh>
    <rPh sb="2" eb="3">
      <t>ジョウ</t>
    </rPh>
    <rPh sb="8" eb="9">
      <t>グ</t>
    </rPh>
    <rPh sb="10" eb="11">
      <t>カラダ</t>
    </rPh>
    <rPh sb="12" eb="13">
      <t>マト</t>
    </rPh>
    <rPh sb="14" eb="15">
      <t>タイ</t>
    </rPh>
    <rPh sb="16" eb="17">
      <t>オウ</t>
    </rPh>
    <phoneticPr fontId="4"/>
  </si>
  <si>
    <t>年</t>
    <rPh sb="0" eb="1">
      <t>ネン</t>
    </rPh>
    <phoneticPr fontId="4"/>
  </si>
  <si>
    <t>区分１</t>
  </si>
  <si>
    <t>区分２</t>
  </si>
  <si>
    <t>区分３</t>
  </si>
  <si>
    <t>区分４</t>
  </si>
  <si>
    <t>区分５</t>
  </si>
  <si>
    <t>区分６</t>
  </si>
  <si>
    <t>利用者計</t>
  </si>
  <si>
    <t>人</t>
    <rPh sb="0" eb="1">
      <t>ニン</t>
    </rPh>
    <phoneticPr fontId="4"/>
  </si>
  <si>
    <t>区分なし</t>
    <rPh sb="0" eb="2">
      <t>クブン</t>
    </rPh>
    <phoneticPr fontId="4"/>
  </si>
  <si>
    <t>生活介護</t>
    <rPh sb="0" eb="2">
      <t>セイカツ</t>
    </rPh>
    <rPh sb="2" eb="4">
      <t>カイゴ</t>
    </rPh>
    <phoneticPr fontId="4"/>
  </si>
  <si>
    <t>平均障害程度区分</t>
    <rPh sb="0" eb="2">
      <t>ヘイキン</t>
    </rPh>
    <rPh sb="2" eb="4">
      <t>ショウガイ</t>
    </rPh>
    <rPh sb="4" eb="6">
      <t>テイド</t>
    </rPh>
    <rPh sb="6" eb="8">
      <t>クブン</t>
    </rPh>
    <phoneticPr fontId="4"/>
  </si>
  <si>
    <t>利用者氏名</t>
  </si>
  <si>
    <t>性別</t>
  </si>
  <si>
    <t>年齢</t>
  </si>
  <si>
    <t>障害
種別</t>
  </si>
  <si>
    <t>障害
支援
区分</t>
  </si>
  <si>
    <t>記載例</t>
  </si>
  <si>
    <t>男</t>
  </si>
  <si>
    <t>知的</t>
  </si>
  <si>
    <t>利用定員</t>
    <rPh sb="0" eb="2">
      <t>リヨウ</t>
    </rPh>
    <rPh sb="2" eb="4">
      <t>テイイン</t>
    </rPh>
    <phoneticPr fontId="4"/>
  </si>
  <si>
    <t>サービス種類</t>
    <rPh sb="4" eb="6">
      <t>シュルイ</t>
    </rPh>
    <phoneticPr fontId="4"/>
  </si>
  <si>
    <t>資料作成者</t>
    <rPh sb="0" eb="2">
      <t>シリョウ</t>
    </rPh>
    <rPh sb="2" eb="5">
      <t>サクセイシャ</t>
    </rPh>
    <phoneticPr fontId="4"/>
  </si>
  <si>
    <t>指定障害福祉サービス事業者・障害者支援施設・一般相談・特定相談支援事業者指導資料</t>
    <rPh sb="14" eb="17">
      <t>ショウガイシャ</t>
    </rPh>
    <rPh sb="17" eb="19">
      <t>シエン</t>
    </rPh>
    <rPh sb="19" eb="21">
      <t>シセツ</t>
    </rPh>
    <rPh sb="22" eb="24">
      <t>イッパン</t>
    </rPh>
    <rPh sb="24" eb="26">
      <t>ソウダン</t>
    </rPh>
    <rPh sb="27" eb="29">
      <t>トクテイ</t>
    </rPh>
    <rPh sb="29" eb="31">
      <t>ソウダン</t>
    </rPh>
    <rPh sb="31" eb="33">
      <t>シエン</t>
    </rPh>
    <rPh sb="33" eb="36">
      <t>ジギョウシャ</t>
    </rPh>
    <phoneticPr fontId="4"/>
  </si>
  <si>
    <t>（令和</t>
    <phoneticPr fontId="4"/>
  </si>
  <si>
    <t>月</t>
    <rPh sb="0" eb="1">
      <t>ガツ</t>
    </rPh>
    <phoneticPr fontId="4"/>
  </si>
  <si>
    <t>日現在）</t>
    <rPh sb="0" eb="1">
      <t>ニチ</t>
    </rPh>
    <rPh sb="1" eb="3">
      <t>ゲンザイ</t>
    </rPh>
    <phoneticPr fontId="4"/>
  </si>
  <si>
    <t>事業所・施設名</t>
    <rPh sb="0" eb="2">
      <t>ジギョウ</t>
    </rPh>
    <rPh sb="2" eb="3">
      <t>ショ</t>
    </rPh>
    <rPh sb="4" eb="6">
      <t>シセツ</t>
    </rPh>
    <rPh sb="6" eb="7">
      <t>メイ</t>
    </rPh>
    <phoneticPr fontId="4"/>
  </si>
  <si>
    <t>事業所番号</t>
    <rPh sb="0" eb="3">
      <t>ジギョウショ</t>
    </rPh>
    <rPh sb="3" eb="5">
      <t>バンゴウ</t>
    </rPh>
    <phoneticPr fontId="4"/>
  </si>
  <si>
    <t>事業所等所在地</t>
    <rPh sb="0" eb="2">
      <t>ジギョウ</t>
    </rPh>
    <rPh sb="2" eb="3">
      <t>ショ</t>
    </rPh>
    <rPh sb="3" eb="4">
      <t>トウ</t>
    </rPh>
    <rPh sb="4" eb="7">
      <t>ショザイチ</t>
    </rPh>
    <phoneticPr fontId="4"/>
  </si>
  <si>
    <t>〒     －</t>
    <phoneticPr fontId="4"/>
  </si>
  <si>
    <t>TEL</t>
    <phoneticPr fontId="4"/>
  </si>
  <si>
    <t>-</t>
    <phoneticPr fontId="4"/>
  </si>
  <si>
    <t>浜松市</t>
    <rPh sb="0" eb="3">
      <t>ハママツシ</t>
    </rPh>
    <phoneticPr fontId="4"/>
  </si>
  <si>
    <t>FAX</t>
    <phoneticPr fontId="4"/>
  </si>
  <si>
    <t>法人名</t>
    <rPh sb="0" eb="2">
      <t>ホウジン</t>
    </rPh>
    <rPh sb="2" eb="3">
      <t>メイ</t>
    </rPh>
    <phoneticPr fontId="4"/>
  </si>
  <si>
    <t>法人代表者</t>
    <phoneticPr fontId="4"/>
  </si>
  <si>
    <t>管理者</t>
    <phoneticPr fontId="4"/>
  </si>
  <si>
    <t>運営指導年月日</t>
    <rPh sb="4" eb="7">
      <t>ネンガッピ</t>
    </rPh>
    <phoneticPr fontId="4"/>
  </si>
  <si>
    <t xml:space="preserve">令和 </t>
    <rPh sb="0" eb="2">
      <t>レイワ</t>
    </rPh>
    <phoneticPr fontId="4"/>
  </si>
  <si>
    <t>日</t>
    <rPh sb="0" eb="1">
      <t>ニチ</t>
    </rPh>
    <phoneticPr fontId="4"/>
  </si>
  <si>
    <t>実施サービス種類
（施設サービス含む）
とその利用定員、
利用者の数</t>
    <rPh sb="0" eb="2">
      <t>ジッシ</t>
    </rPh>
    <rPh sb="6" eb="8">
      <t>シュルイ</t>
    </rPh>
    <rPh sb="10" eb="12">
      <t>シセツ</t>
    </rPh>
    <rPh sb="16" eb="17">
      <t>フク</t>
    </rPh>
    <rPh sb="23" eb="25">
      <t>リヨウ</t>
    </rPh>
    <rPh sb="25" eb="27">
      <t>テイイン</t>
    </rPh>
    <rPh sb="29" eb="32">
      <t>リヨウシャ</t>
    </rPh>
    <rPh sb="33" eb="34">
      <t>カズ</t>
    </rPh>
    <phoneticPr fontId="4"/>
  </si>
  <si>
    <t>契約者の数</t>
    <rPh sb="0" eb="3">
      <t>ケイヤクシャ</t>
    </rPh>
    <rPh sb="4" eb="5">
      <t>カズ</t>
    </rPh>
    <phoneticPr fontId="4"/>
  </si>
  <si>
    <t>左記サービスの
当初指定年月日</t>
    <rPh sb="0" eb="1">
      <t>ヒダリ</t>
    </rPh>
    <rPh sb="1" eb="2">
      <t>キ</t>
    </rPh>
    <rPh sb="8" eb="10">
      <t>トウショ</t>
    </rPh>
    <rPh sb="10" eb="12">
      <t>シテイ</t>
    </rPh>
    <rPh sb="12" eb="15">
      <t>ネンガッピ</t>
    </rPh>
    <phoneticPr fontId="4"/>
  </si>
  <si>
    <t xml:space="preserve">平成 </t>
    <rPh sb="0" eb="2">
      <t>ヘイセイ</t>
    </rPh>
    <phoneticPr fontId="4"/>
  </si>
  <si>
    <t>併設事業所</t>
    <rPh sb="0" eb="2">
      <t>ヘイセツ</t>
    </rPh>
    <rPh sb="2" eb="4">
      <t>ジギョウ</t>
    </rPh>
    <rPh sb="4" eb="5">
      <t>ショ</t>
    </rPh>
    <phoneticPr fontId="4"/>
  </si>
  <si>
    <t>バックアップ
施設等</t>
    <rPh sb="7" eb="10">
      <t>シセツトウ</t>
    </rPh>
    <phoneticPr fontId="4"/>
  </si>
  <si>
    <t>※事業所番号ごとに作成すること。</t>
    <rPh sb="1" eb="4">
      <t>ジギョウショ</t>
    </rPh>
    <rPh sb="4" eb="6">
      <t>バンゴウ</t>
    </rPh>
    <rPh sb="9" eb="11">
      <t>サクセイ</t>
    </rPh>
    <phoneticPr fontId="4"/>
  </si>
  <si>
    <t>部分のみ入力可能。</t>
    <rPh sb="0" eb="2">
      <t>ブブン</t>
    </rPh>
    <rPh sb="4" eb="6">
      <t>ニュウリョク</t>
    </rPh>
    <rPh sb="6" eb="8">
      <t>カノウ</t>
    </rPh>
    <phoneticPr fontId="4"/>
  </si>
  <si>
    <t>※以降、全シート共通</t>
    <phoneticPr fontId="4"/>
  </si>
  <si>
    <t>部分はプルダウンメニューから該当するものを選択すること。</t>
    <rPh sb="0" eb="2">
      <t>ブブン</t>
    </rPh>
    <rPh sb="14" eb="16">
      <t>ガイトウ</t>
    </rPh>
    <rPh sb="21" eb="23">
      <t>センタク</t>
    </rPh>
    <phoneticPr fontId="4"/>
  </si>
  <si>
    <t>●前回指導結果通知に基づく指導事項（助言指導を含む。）の改善状況</t>
  </si>
  <si>
    <t>日）</t>
    <rPh sb="0" eb="1">
      <t>ニチ</t>
    </rPh>
    <phoneticPr fontId="4"/>
  </si>
  <si>
    <t>指導事項</t>
    <rPh sb="0" eb="2">
      <t>シドウ</t>
    </rPh>
    <rPh sb="2" eb="4">
      <t>ジコウ</t>
    </rPh>
    <phoneticPr fontId="4"/>
  </si>
  <si>
    <t>改善措置状況</t>
    <rPh sb="0" eb="2">
      <t>カイゼン</t>
    </rPh>
    <rPh sb="2" eb="4">
      <t>ソチ</t>
    </rPh>
    <rPh sb="4" eb="6">
      <t>ジョウキョウ</t>
    </rPh>
    <phoneticPr fontId="4"/>
  </si>
  <si>
    <t>未改善の理由</t>
    <rPh sb="0" eb="1">
      <t>ミ</t>
    </rPh>
    <rPh sb="1" eb="3">
      <t>カイゼン</t>
    </rPh>
    <rPh sb="4" eb="6">
      <t>リユウ</t>
    </rPh>
    <phoneticPr fontId="4"/>
  </si>
  <si>
    <t>●市への質疑事項</t>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</si>
  <si>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</si>
  <si>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</si>
  <si>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</si>
  <si>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</si>
  <si>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</si>
  <si>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短期入所（空床型）</t>
    <rPh sb="0" eb="2">
      <t>タンキ</t>
    </rPh>
    <rPh sb="2" eb="4">
      <t>ニュウショ</t>
    </rPh>
    <rPh sb="5" eb="7">
      <t>クウショウ</t>
    </rPh>
    <rPh sb="7" eb="8">
      <t>ガタ</t>
    </rPh>
    <phoneticPr fontId="4"/>
  </si>
  <si>
    <t>短期入所（併設型）</t>
    <rPh sb="0" eb="2">
      <t>タンキ</t>
    </rPh>
    <rPh sb="2" eb="4">
      <t>ニュウショ</t>
    </rPh>
    <rPh sb="5" eb="7">
      <t>ヘイセツ</t>
    </rPh>
    <phoneticPr fontId="4"/>
  </si>
  <si>
    <t>短期入所（単独型）</t>
    <rPh sb="0" eb="2">
      <t>タンキ</t>
    </rPh>
    <rPh sb="2" eb="4">
      <t>ニュウショ</t>
    </rPh>
    <rPh sb="5" eb="7">
      <t>タンドク</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</si>
  <si>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</si>
  <si>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</si>
  <si>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3"/>
  </si>
  <si>
    <t>就労移行支援</t>
    <rPh sb="0" eb="2">
      <t>シュウロウ</t>
    </rPh>
    <rPh sb="2" eb="4">
      <t>イコウ</t>
    </rPh>
    <rPh sb="4" eb="6">
      <t>シエン</t>
    </rPh>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</si>
  <si>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</si>
  <si>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</si>
  <si>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</si>
  <si>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</si>
  <si>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4"/>
  </si>
  <si>
    <t>施設入所支援</t>
    <rPh sb="0" eb="2">
      <t>シセツ</t>
    </rPh>
    <rPh sb="2" eb="4">
      <t>ニュウショ</t>
    </rPh>
    <rPh sb="4" eb="6">
      <t>シエン</t>
    </rPh>
    <phoneticPr fontId="4"/>
  </si>
  <si>
    <t>施設入所支援（経過的）</t>
    <rPh sb="0" eb="2">
      <t>シセツ</t>
    </rPh>
    <rPh sb="2" eb="4">
      <t>ニュウショ</t>
    </rPh>
    <rPh sb="4" eb="6">
      <t>シエン</t>
    </rPh>
    <rPh sb="7" eb="10">
      <t>ケイカテキ</t>
    </rPh>
    <phoneticPr fontId="4"/>
  </si>
  <si>
    <t>地域相談支援（地域移行支援）</t>
    <rPh sb="0" eb="2">
      <t>チイキ</t>
    </rPh>
    <rPh sb="2" eb="4">
      <t>ソウダン</t>
    </rPh>
    <rPh sb="4" eb="6">
      <t>シエン</t>
    </rPh>
    <rPh sb="7" eb="9">
      <t>チイキ</t>
    </rPh>
    <rPh sb="9" eb="11">
      <t>イコウ</t>
    </rPh>
    <rPh sb="11" eb="13">
      <t>シエン</t>
    </rPh>
    <phoneticPr fontId="4"/>
  </si>
  <si>
    <t>地域相談支援（地域定着支援）</t>
    <rPh sb="0" eb="2">
      <t>チイキ</t>
    </rPh>
    <rPh sb="2" eb="4">
      <t>ソウダン</t>
    </rPh>
    <rPh sb="4" eb="6">
      <t>シエン</t>
    </rPh>
    <rPh sb="7" eb="9">
      <t>チイキ</t>
    </rPh>
    <rPh sb="9" eb="11">
      <t>テイチャク</t>
    </rPh>
    <rPh sb="11" eb="13">
      <t>シエン</t>
    </rPh>
    <phoneticPr fontId="4"/>
  </si>
  <si>
    <t>計画相談支援</t>
    <rPh sb="0" eb="2">
      <t>ケイカク</t>
    </rPh>
    <rPh sb="2" eb="4">
      <t>ソウダン</t>
    </rPh>
    <rPh sb="4" eb="6">
      <t>シエン</t>
    </rPh>
    <phoneticPr fontId="4"/>
  </si>
  <si>
    <t>事前提出書類</t>
    <rPh sb="0" eb="2">
      <t>ジゼン</t>
    </rPh>
    <rPh sb="2" eb="4">
      <t>テイシュツ</t>
    </rPh>
    <phoneticPr fontId="4"/>
  </si>
  <si>
    <t>提出チェック</t>
    <rPh sb="0" eb="2">
      <t>テイシュツ</t>
    </rPh>
    <phoneticPr fontId="4"/>
  </si>
  <si>
    <t>事前提出資料（すべてこのエクセルファイルにあります）</t>
    <rPh sb="0" eb="2">
      <t>ジゼン</t>
    </rPh>
    <rPh sb="4" eb="6">
      <t>シリョウ</t>
    </rPh>
    <phoneticPr fontId="4"/>
  </si>
  <si>
    <t>事業者</t>
    <rPh sb="0" eb="3">
      <t>ジギョウシャ</t>
    </rPh>
    <phoneticPr fontId="4"/>
  </si>
  <si>
    <t>【共通】基本情報　※事業所番号ごとに作成すること</t>
    <rPh sb="1" eb="3">
      <t>キョウツウ</t>
    </rPh>
    <rPh sb="4" eb="6">
      <t>キホン</t>
    </rPh>
    <rPh sb="6" eb="8">
      <t>ジョウホウ</t>
    </rPh>
    <rPh sb="10" eb="12">
      <t>ジギョウ</t>
    </rPh>
    <rPh sb="12" eb="13">
      <t>ショ</t>
    </rPh>
    <rPh sb="13" eb="15">
      <t>バンゴウ</t>
    </rPh>
    <rPh sb="18" eb="20">
      <t>サクセイ</t>
    </rPh>
    <phoneticPr fontId="4"/>
  </si>
  <si>
    <t>法人・事業所の組織図、施設案内（パンフレット等）</t>
    <rPh sb="0" eb="2">
      <t>ホウジン</t>
    </rPh>
    <rPh sb="3" eb="6">
      <t>ジギョウショ</t>
    </rPh>
    <rPh sb="11" eb="13">
      <t>シセツ</t>
    </rPh>
    <rPh sb="13" eb="15">
      <t>アンナイ</t>
    </rPh>
    <rPh sb="22" eb="23">
      <t>トウ</t>
    </rPh>
    <phoneticPr fontId="4"/>
  </si>
  <si>
    <t>指定基準に関する書類</t>
    <rPh sb="0" eb="2">
      <t>シテイ</t>
    </rPh>
    <rPh sb="2" eb="4">
      <t>キジュン</t>
    </rPh>
    <rPh sb="5" eb="6">
      <t>カン</t>
    </rPh>
    <rPh sb="8" eb="10">
      <t>ショルイ</t>
    </rPh>
    <phoneticPr fontId="4"/>
  </si>
  <si>
    <t>指定基準省令と解釈通知</t>
    <rPh sb="0" eb="2">
      <t>シテイ</t>
    </rPh>
    <rPh sb="2" eb="4">
      <t>キジュン</t>
    </rPh>
    <rPh sb="4" eb="6">
      <t>ショウレイ</t>
    </rPh>
    <rPh sb="7" eb="9">
      <t>カイシャク</t>
    </rPh>
    <rPh sb="9" eb="11">
      <t>ツウチ</t>
    </rPh>
    <phoneticPr fontId="4"/>
  </si>
  <si>
    <t>報酬告示と留意事項通知</t>
    <rPh sb="0" eb="2">
      <t>ホウシュウ</t>
    </rPh>
    <rPh sb="2" eb="4">
      <t>コクジ</t>
    </rPh>
    <rPh sb="5" eb="7">
      <t>リュウイ</t>
    </rPh>
    <rPh sb="7" eb="9">
      <t>ジコウ</t>
    </rPh>
    <rPh sb="9" eb="11">
      <t>ツウチ</t>
    </rPh>
    <phoneticPr fontId="4"/>
  </si>
  <si>
    <t>職員勤務表</t>
    <rPh sb="0" eb="2">
      <t>ショクイン</t>
    </rPh>
    <rPh sb="2" eb="4">
      <t>キンム</t>
    </rPh>
    <rPh sb="4" eb="5">
      <t>ヒョウ</t>
    </rPh>
    <phoneticPr fontId="4"/>
  </si>
  <si>
    <t>出勤簿又はタイムカード</t>
    <rPh sb="0" eb="2">
      <t>シュッキン</t>
    </rPh>
    <rPh sb="2" eb="3">
      <t>ボ</t>
    </rPh>
    <rPh sb="3" eb="4">
      <t>マタ</t>
    </rPh>
    <phoneticPr fontId="4"/>
  </si>
  <si>
    <t>職員履歴書及び資格、経験がわかる書類（資格証など）</t>
    <rPh sb="19" eb="21">
      <t>シカク</t>
    </rPh>
    <rPh sb="21" eb="22">
      <t>ショウ</t>
    </rPh>
    <phoneticPr fontId="4"/>
  </si>
  <si>
    <t>雇用契約書及び辞令がある場合は辞令書</t>
    <rPh sb="5" eb="6">
      <t>オヨ</t>
    </rPh>
    <rPh sb="7" eb="9">
      <t>ジレイ</t>
    </rPh>
    <rPh sb="12" eb="14">
      <t>バアイ</t>
    </rPh>
    <rPh sb="15" eb="17">
      <t>ジレイ</t>
    </rPh>
    <rPh sb="17" eb="18">
      <t>ショ</t>
    </rPh>
    <phoneticPr fontId="4"/>
  </si>
  <si>
    <t>給与支払明細書</t>
    <rPh sb="0" eb="2">
      <t>キュウヨ</t>
    </rPh>
    <rPh sb="2" eb="4">
      <t>シハラ</t>
    </rPh>
    <rPh sb="4" eb="7">
      <t>メイサイショ</t>
    </rPh>
    <phoneticPr fontId="4"/>
  </si>
  <si>
    <t>利用契約に関する書類</t>
    <rPh sb="0" eb="2">
      <t>リヨウ</t>
    </rPh>
    <rPh sb="2" eb="4">
      <t>ケイヤク</t>
    </rPh>
    <rPh sb="5" eb="6">
      <t>カン</t>
    </rPh>
    <rPh sb="8" eb="10">
      <t>ショルイ</t>
    </rPh>
    <phoneticPr fontId="4"/>
  </si>
  <si>
    <t>支給決定障害者・保護者に関する市町への通知に係る記録</t>
    <rPh sb="8" eb="11">
      <t>ホゴシャ</t>
    </rPh>
    <phoneticPr fontId="4"/>
  </si>
  <si>
    <t>個別支援計画等原案の同意に関する記録</t>
    <rPh sb="6" eb="7">
      <t>トウ</t>
    </rPh>
    <phoneticPr fontId="4"/>
  </si>
  <si>
    <t>職員研修に関する記録</t>
    <rPh sb="0" eb="2">
      <t>ショクイン</t>
    </rPh>
    <rPh sb="2" eb="4">
      <t>ケンシュウ</t>
    </rPh>
    <rPh sb="5" eb="6">
      <t>カン</t>
    </rPh>
    <rPh sb="8" eb="10">
      <t>キロク</t>
    </rPh>
    <phoneticPr fontId="4"/>
  </si>
  <si>
    <t>虐待防止のための取組みがわかる記録・書類（委員会の議事録及び研修の記録等）</t>
    <rPh sb="0" eb="2">
      <t>ギャクタイ</t>
    </rPh>
    <rPh sb="2" eb="4">
      <t>ボウシ</t>
    </rPh>
    <rPh sb="8" eb="10">
      <t>トリク</t>
    </rPh>
    <rPh sb="15" eb="17">
      <t>キロク</t>
    </rPh>
    <rPh sb="18" eb="20">
      <t>ショルイ</t>
    </rPh>
    <phoneticPr fontId="4"/>
  </si>
  <si>
    <t>自立支援給付費等及び利用者負担額に関する書類</t>
    <rPh sb="7" eb="8">
      <t>トウ</t>
    </rPh>
    <rPh sb="8" eb="9">
      <t>オヨ</t>
    </rPh>
    <phoneticPr fontId="4"/>
  </si>
  <si>
    <t>法定代理受領の通知の写し</t>
    <rPh sb="0" eb="2">
      <t>ホウテイ</t>
    </rPh>
    <rPh sb="2" eb="4">
      <t>ダイリ</t>
    </rPh>
    <rPh sb="4" eb="6">
      <t>ジュリョウ</t>
    </rPh>
    <rPh sb="7" eb="9">
      <t>ツウチ</t>
    </rPh>
    <rPh sb="10" eb="11">
      <t>ウツ</t>
    </rPh>
    <phoneticPr fontId="4"/>
  </si>
  <si>
    <t>※指導結果通知の文書番号</t>
    <rPh sb="1" eb="3">
      <t>シドウ</t>
    </rPh>
    <rPh sb="3" eb="5">
      <t>ケッカ</t>
    </rPh>
    <rPh sb="5" eb="7">
      <t>ツウチ</t>
    </rPh>
    <rPh sb="8" eb="10">
      <t>ブンショ</t>
    </rPh>
    <rPh sb="10" eb="12">
      <t>バンゴウ</t>
    </rPh>
    <phoneticPr fontId="4"/>
  </si>
  <si>
    <t xml:space="preserve"> ★前回指導実施日</t>
    <phoneticPr fontId="4"/>
  </si>
  <si>
    <t>浜健障第</t>
    <rPh sb="0" eb="1">
      <t>ハマ</t>
    </rPh>
    <rPh sb="1" eb="2">
      <t>ケン</t>
    </rPh>
    <rPh sb="2" eb="3">
      <t>ショウ</t>
    </rPh>
    <rPh sb="3" eb="4">
      <t>ダイ</t>
    </rPh>
    <phoneticPr fontId="4"/>
  </si>
  <si>
    <t>号</t>
    <rPh sb="0" eb="1">
      <t>ゴウ</t>
    </rPh>
    <phoneticPr fontId="4"/>
  </si>
  <si>
    <t>（実施した日付を記入すること。不備があるときは×を記入すること。）</t>
    <rPh sb="1" eb="3">
      <t>ジッシ</t>
    </rPh>
    <rPh sb="5" eb="7">
      <t>ヒヅケ</t>
    </rPh>
    <rPh sb="8" eb="10">
      <t>キニュウ</t>
    </rPh>
    <rPh sb="15" eb="17">
      <t>フビ</t>
    </rPh>
    <rPh sb="25" eb="27">
      <t>キニュウ</t>
    </rPh>
    <phoneticPr fontId="4"/>
  </si>
  <si>
    <t>（３）　利用申込み・契約解除の状況</t>
    <rPh sb="4" eb="6">
      <t>リヨウ</t>
    </rPh>
    <rPh sb="6" eb="8">
      <t>モウシコ</t>
    </rPh>
    <rPh sb="10" eb="12">
      <t>ケイヤク</t>
    </rPh>
    <rPh sb="12" eb="14">
      <t>カイジョ</t>
    </rPh>
    <rPh sb="15" eb="17">
      <t>ジョウキョウ</t>
    </rPh>
    <phoneticPr fontId="4"/>
  </si>
  <si>
    <t>申込数</t>
    <rPh sb="0" eb="2">
      <t>モウシコミ</t>
    </rPh>
    <rPh sb="2" eb="3">
      <t>スウ</t>
    </rPh>
    <phoneticPr fontId="4"/>
  </si>
  <si>
    <t>新規契約数</t>
    <rPh sb="0" eb="2">
      <t>シンキ</t>
    </rPh>
    <rPh sb="2" eb="5">
      <t>ケイヤクスウ</t>
    </rPh>
    <phoneticPr fontId="4"/>
  </si>
  <si>
    <t>契約終了数</t>
    <rPh sb="0" eb="2">
      <t>ケイヤク</t>
    </rPh>
    <rPh sb="2" eb="4">
      <t>シュウリョウ</t>
    </rPh>
    <rPh sb="4" eb="5">
      <t>スウ</t>
    </rPh>
    <phoneticPr fontId="4"/>
  </si>
  <si>
    <t>うち介護保険への
移行に伴うもの</t>
    <rPh sb="2" eb="4">
      <t>カイゴ</t>
    </rPh>
    <rPh sb="4" eb="6">
      <t>ホケン</t>
    </rPh>
    <rPh sb="9" eb="11">
      <t>イコウ</t>
    </rPh>
    <rPh sb="12" eb="13">
      <t>トモナ</t>
    </rPh>
    <phoneticPr fontId="4"/>
  </si>
  <si>
    <t>（１）　業務継続計画</t>
    <rPh sb="4" eb="6">
      <t>ギョウム</t>
    </rPh>
    <rPh sb="6" eb="8">
      <t>ケイゾク</t>
    </rPh>
    <rPh sb="8" eb="10">
      <t>ケイカク</t>
    </rPh>
    <phoneticPr fontId="4"/>
  </si>
  <si>
    <t>（２）　衛生管理等</t>
    <rPh sb="4" eb="6">
      <t>エイセイ</t>
    </rPh>
    <rPh sb="6" eb="8">
      <t>カンリ</t>
    </rPh>
    <rPh sb="8" eb="9">
      <t>トウ</t>
    </rPh>
    <phoneticPr fontId="4"/>
  </si>
  <si>
    <t>　①感染症に係る業務継続計画</t>
    <phoneticPr fontId="4"/>
  </si>
  <si>
    <t>策定日</t>
    <rPh sb="0" eb="3">
      <t>サクテイヒ</t>
    </rPh>
    <phoneticPr fontId="4"/>
  </si>
  <si>
    <t>　①感染症の予防及びまん延防止のための対策を検討する委員会</t>
    <rPh sb="2" eb="5">
      <t>カンセンショウ</t>
    </rPh>
    <rPh sb="6" eb="8">
      <t>ヨボウ</t>
    </rPh>
    <rPh sb="8" eb="9">
      <t>オヨ</t>
    </rPh>
    <rPh sb="12" eb="13">
      <t>エン</t>
    </rPh>
    <rPh sb="13" eb="15">
      <t>ボウシ</t>
    </rPh>
    <rPh sb="19" eb="21">
      <t>タイサク</t>
    </rPh>
    <rPh sb="22" eb="24">
      <t>ケントウ</t>
    </rPh>
    <rPh sb="26" eb="29">
      <t>イインカイ</t>
    </rPh>
    <phoneticPr fontId="4"/>
  </si>
  <si>
    <t>直近の開催日</t>
    <rPh sb="0" eb="2">
      <t>チョッキン</t>
    </rPh>
    <rPh sb="3" eb="6">
      <t>カイサイビ</t>
    </rPh>
    <phoneticPr fontId="4"/>
  </si>
  <si>
    <t>策定済</t>
    <rPh sb="0" eb="2">
      <t>サクテイ</t>
    </rPh>
    <rPh sb="2" eb="3">
      <t>ズ</t>
    </rPh>
    <phoneticPr fontId="4"/>
  </si>
  <si>
    <t>実施済</t>
    <rPh sb="0" eb="2">
      <t>ジッシ</t>
    </rPh>
    <rPh sb="2" eb="3">
      <t>ズミ</t>
    </rPh>
    <phoneticPr fontId="4"/>
  </si>
  <si>
    <t>委員会結果を従業者へ周知した日</t>
    <rPh sb="0" eb="3">
      <t>イインカイ</t>
    </rPh>
    <rPh sb="3" eb="5">
      <t>ケッカ</t>
    </rPh>
    <rPh sb="6" eb="9">
      <t>ジュウギョウシャ</t>
    </rPh>
    <rPh sb="10" eb="12">
      <t>シュウチ</t>
    </rPh>
    <rPh sb="14" eb="15">
      <t>ヒ</t>
    </rPh>
    <phoneticPr fontId="4"/>
  </si>
  <si>
    <t>　②災害に係る業務継続計画</t>
    <phoneticPr fontId="4"/>
  </si>
  <si>
    <t>　②感染症の予防及びまん延防止のための指針</t>
    <rPh sb="2" eb="5">
      <t>カンセンショウ</t>
    </rPh>
    <rPh sb="6" eb="8">
      <t>ヨボウ</t>
    </rPh>
    <rPh sb="8" eb="9">
      <t>オヨ</t>
    </rPh>
    <rPh sb="12" eb="13">
      <t>エン</t>
    </rPh>
    <rPh sb="13" eb="15">
      <t>ボウシ</t>
    </rPh>
    <rPh sb="19" eb="21">
      <t>シシン</t>
    </rPh>
    <phoneticPr fontId="4"/>
  </si>
  <si>
    <t>整備状況</t>
    <rPh sb="0" eb="2">
      <t>セイビ</t>
    </rPh>
    <rPh sb="2" eb="4">
      <t>ジョウキョウ</t>
    </rPh>
    <phoneticPr fontId="4"/>
  </si>
  <si>
    <t>策定中</t>
    <rPh sb="0" eb="3">
      <t>サクテイチュウ</t>
    </rPh>
    <phoneticPr fontId="4"/>
  </si>
  <si>
    <t>実施予定</t>
    <rPh sb="0" eb="2">
      <t>ジッシ</t>
    </rPh>
    <rPh sb="2" eb="4">
      <t>ヨテイ</t>
    </rPh>
    <phoneticPr fontId="4"/>
  </si>
  <si>
    <t>　③業務継続計画に基づく研修の実施（感染症及び災害）</t>
    <rPh sb="9" eb="10">
      <t>モト</t>
    </rPh>
    <rPh sb="12" eb="14">
      <t>ケンシュウ</t>
    </rPh>
    <rPh sb="15" eb="17">
      <t>ジッシ</t>
    </rPh>
    <rPh sb="18" eb="21">
      <t>カンセンショウ</t>
    </rPh>
    <rPh sb="21" eb="22">
      <t>オヨ</t>
    </rPh>
    <rPh sb="23" eb="25">
      <t>サイガイ</t>
    </rPh>
    <phoneticPr fontId="4"/>
  </si>
  <si>
    <t>直近1年間の
実施回数</t>
    <rPh sb="0" eb="2">
      <t>チョッキン</t>
    </rPh>
    <rPh sb="3" eb="4">
      <t>ネン</t>
    </rPh>
    <rPh sb="4" eb="5">
      <t>アイダ</t>
    </rPh>
    <rPh sb="7" eb="9">
      <t>ジッシ</t>
    </rPh>
    <rPh sb="9" eb="11">
      <t>カイスウ</t>
    </rPh>
    <phoneticPr fontId="4"/>
  </si>
  <si>
    <t>　③感染症の予防及びまん延防止のための研修</t>
    <rPh sb="19" eb="21">
      <t>ケンシュウ</t>
    </rPh>
    <phoneticPr fontId="4"/>
  </si>
  <si>
    <t>未策定</t>
    <rPh sb="0" eb="1">
      <t>ミ</t>
    </rPh>
    <rPh sb="1" eb="3">
      <t>サクテイ</t>
    </rPh>
    <phoneticPr fontId="4"/>
  </si>
  <si>
    <t>実施時期未定</t>
    <rPh sb="0" eb="2">
      <t>ジッシ</t>
    </rPh>
    <rPh sb="2" eb="4">
      <t>ジキ</t>
    </rPh>
    <rPh sb="4" eb="6">
      <t>ミテイ</t>
    </rPh>
    <phoneticPr fontId="4"/>
  </si>
  <si>
    <t>直近の実施日</t>
    <rPh sb="0" eb="2">
      <t>チョッキン</t>
    </rPh>
    <rPh sb="3" eb="6">
      <t>ジッシビ</t>
    </rPh>
    <phoneticPr fontId="4"/>
  </si>
  <si>
    <t>　④業務継続計画に基づく訓練の実施（感染症及び災害）</t>
    <rPh sb="9" eb="10">
      <t>モト</t>
    </rPh>
    <rPh sb="12" eb="14">
      <t>クンレン</t>
    </rPh>
    <rPh sb="15" eb="17">
      <t>ジッシ</t>
    </rPh>
    <rPh sb="18" eb="21">
      <t>カンセンショウ</t>
    </rPh>
    <rPh sb="21" eb="22">
      <t>オヨ</t>
    </rPh>
    <rPh sb="23" eb="25">
      <t>サイガイ</t>
    </rPh>
    <phoneticPr fontId="4"/>
  </si>
  <si>
    <t>　④感染症の予防及びまん延防止のための訓練</t>
    <rPh sb="19" eb="21">
      <t>クンレン</t>
    </rPh>
    <phoneticPr fontId="4"/>
  </si>
  <si>
    <t>未設置</t>
    <rPh sb="0" eb="3">
      <t>ミセッチ</t>
    </rPh>
    <phoneticPr fontId="4"/>
  </si>
  <si>
    <t>（３）　身体拘束等の禁止</t>
    <rPh sb="4" eb="6">
      <t>シンタイ</t>
    </rPh>
    <rPh sb="6" eb="8">
      <t>コウソク</t>
    </rPh>
    <rPh sb="8" eb="9">
      <t>トウ</t>
    </rPh>
    <rPh sb="10" eb="12">
      <t>キンシ</t>
    </rPh>
    <phoneticPr fontId="4"/>
  </si>
  <si>
    <t>（４）　虐待の防止</t>
    <rPh sb="4" eb="6">
      <t>ギャクタイ</t>
    </rPh>
    <rPh sb="7" eb="9">
      <t>ボウシ</t>
    </rPh>
    <phoneticPr fontId="4"/>
  </si>
  <si>
    <t>　①やむを得ず身体拘束等を行う場合の必要な事項の記録</t>
    <rPh sb="5" eb="6">
      <t>エ</t>
    </rPh>
    <rPh sb="7" eb="9">
      <t>シンタイ</t>
    </rPh>
    <rPh sb="9" eb="11">
      <t>コウソク</t>
    </rPh>
    <rPh sb="11" eb="12">
      <t>トウ</t>
    </rPh>
    <rPh sb="13" eb="14">
      <t>オコナ</t>
    </rPh>
    <rPh sb="15" eb="17">
      <t>バアイ</t>
    </rPh>
    <rPh sb="18" eb="20">
      <t>ヒツヨウ</t>
    </rPh>
    <rPh sb="21" eb="23">
      <t>ジコウ</t>
    </rPh>
    <rPh sb="24" eb="26">
      <t>キロク</t>
    </rPh>
    <phoneticPr fontId="4"/>
  </si>
  <si>
    <t>身体拘束実施の有無</t>
    <rPh sb="0" eb="4">
      <t>シンタイコウソク</t>
    </rPh>
    <rPh sb="4" eb="6">
      <t>ジッシ</t>
    </rPh>
    <rPh sb="7" eb="9">
      <t>ウム</t>
    </rPh>
    <phoneticPr fontId="4"/>
  </si>
  <si>
    <t>　①虐待の防止のための対策を検討する委員会</t>
    <rPh sb="2" eb="4">
      <t>ギャクタイ</t>
    </rPh>
    <rPh sb="5" eb="7">
      <t>ボウシ</t>
    </rPh>
    <rPh sb="11" eb="13">
      <t>タイサク</t>
    </rPh>
    <rPh sb="14" eb="16">
      <t>ケントウ</t>
    </rPh>
    <phoneticPr fontId="4"/>
  </si>
  <si>
    <t>対応済</t>
    <rPh sb="0" eb="2">
      <t>タイオウ</t>
    </rPh>
    <rPh sb="2" eb="3">
      <t>ズ</t>
    </rPh>
    <phoneticPr fontId="4"/>
  </si>
  <si>
    <t>記録の作成</t>
    <rPh sb="0" eb="2">
      <t>キロク</t>
    </rPh>
    <rPh sb="3" eb="5">
      <t>サクセイ</t>
    </rPh>
    <phoneticPr fontId="4"/>
  </si>
  <si>
    <t>　②身体拘束等の適正化のための対策を検討する委員会</t>
    <rPh sb="2" eb="4">
      <t>シンタイ</t>
    </rPh>
    <rPh sb="4" eb="6">
      <t>コウソク</t>
    </rPh>
    <rPh sb="6" eb="7">
      <t>トウ</t>
    </rPh>
    <rPh sb="8" eb="11">
      <t>テキセイカ</t>
    </rPh>
    <rPh sb="15" eb="17">
      <t>タイサク</t>
    </rPh>
    <rPh sb="18" eb="20">
      <t>ケントウ</t>
    </rPh>
    <phoneticPr fontId="4"/>
  </si>
  <si>
    <t>　②虐待防止担当者名</t>
    <rPh sb="2" eb="4">
      <t>ギャクタイ</t>
    </rPh>
    <rPh sb="4" eb="6">
      <t>ボウシ</t>
    </rPh>
    <rPh sb="6" eb="9">
      <t>タントウシャ</t>
    </rPh>
    <rPh sb="9" eb="10">
      <t>メイ</t>
    </rPh>
    <phoneticPr fontId="4"/>
  </si>
  <si>
    <t>担当者氏名</t>
    <rPh sb="0" eb="3">
      <t>タントウシャ</t>
    </rPh>
    <rPh sb="3" eb="5">
      <t>シメイ</t>
    </rPh>
    <phoneticPr fontId="4"/>
  </si>
  <si>
    <t>未対応</t>
    <rPh sb="0" eb="3">
      <t>ミタイオウ</t>
    </rPh>
    <phoneticPr fontId="4"/>
  </si>
  <si>
    <t>　③身体拘束等の適正化のための指針</t>
    <rPh sb="2" eb="4">
      <t>シンタイ</t>
    </rPh>
    <rPh sb="4" eb="6">
      <t>コウソク</t>
    </rPh>
    <rPh sb="6" eb="7">
      <t>トウ</t>
    </rPh>
    <rPh sb="8" eb="11">
      <t>テキセイカ</t>
    </rPh>
    <rPh sb="15" eb="17">
      <t>シシン</t>
    </rPh>
    <phoneticPr fontId="4"/>
  </si>
  <si>
    <t>　③虐待防止のための指針</t>
    <rPh sb="2" eb="4">
      <t>ギャクタイ</t>
    </rPh>
    <rPh sb="4" eb="6">
      <t>ボウシ</t>
    </rPh>
    <rPh sb="10" eb="12">
      <t>シシン</t>
    </rPh>
    <phoneticPr fontId="4"/>
  </si>
  <si>
    <t>整備状況</t>
    <rPh sb="0" eb="4">
      <t>セイビジョウキョウ</t>
    </rPh>
    <phoneticPr fontId="4"/>
  </si>
  <si>
    <t>案件なし</t>
    <rPh sb="0" eb="2">
      <t>アンケン</t>
    </rPh>
    <phoneticPr fontId="4"/>
  </si>
  <si>
    <t>　④身体拘束等の適正化のための研修</t>
    <rPh sb="2" eb="4">
      <t>シンタイ</t>
    </rPh>
    <rPh sb="4" eb="6">
      <t>コウソク</t>
    </rPh>
    <rPh sb="6" eb="7">
      <t>トウ</t>
    </rPh>
    <rPh sb="8" eb="11">
      <t>テキセイカ</t>
    </rPh>
    <rPh sb="15" eb="17">
      <t>ケンシュウ</t>
    </rPh>
    <phoneticPr fontId="4"/>
  </si>
  <si>
    <t>　④虐待防止のための研修</t>
    <rPh sb="2" eb="4">
      <t>ギャクタイ</t>
    </rPh>
    <rPh sb="4" eb="6">
      <t>ボウシ</t>
    </rPh>
    <rPh sb="10" eb="12">
      <t>ケンシュウ</t>
    </rPh>
    <phoneticPr fontId="4"/>
  </si>
  <si>
    <t>（５）　情報公表</t>
    <rPh sb="4" eb="8">
      <t>ジョウホウコウヒョウ</t>
    </rPh>
    <phoneticPr fontId="4"/>
  </si>
  <si>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4"/>
  </si>
  <si>
    <t>公表の有無</t>
    <rPh sb="0" eb="2">
      <t>コウヒョウ</t>
    </rPh>
    <rPh sb="3" eb="5">
      <t>ウム</t>
    </rPh>
    <phoneticPr fontId="4"/>
  </si>
  <si>
    <t>直近の公表年度</t>
    <rPh sb="0" eb="2">
      <t>チョッキン</t>
    </rPh>
    <rPh sb="3" eb="5">
      <t>コウヒョウ</t>
    </rPh>
    <rPh sb="5" eb="7">
      <t>ネンド</t>
    </rPh>
    <phoneticPr fontId="4"/>
  </si>
  <si>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4"/>
  </si>
  <si>
    <t>・「主眼事項及び着眼点」の各項目について自己点検結果を記載すること。</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4"/>
  </si>
  <si>
    <t>事業所名</t>
    <rPh sb="0" eb="2">
      <t>ジギョウ</t>
    </rPh>
    <rPh sb="2" eb="3">
      <t>ショ</t>
    </rPh>
    <rPh sb="3" eb="4">
      <t>メイ</t>
    </rPh>
    <phoneticPr fontId="4"/>
  </si>
  <si>
    <t>サービス名</t>
    <rPh sb="4" eb="5">
      <t>メイ</t>
    </rPh>
    <phoneticPr fontId="4"/>
  </si>
  <si>
    <t>主眼事項</t>
  </si>
  <si>
    <t>確認結果</t>
  </si>
  <si>
    <t>不適合の該当項目</t>
    <rPh sb="4" eb="6">
      <t>ガイトウ</t>
    </rPh>
    <phoneticPr fontId="4"/>
  </si>
  <si>
    <t>基本方針</t>
  </si>
  <si>
    <t>人員に関する基準</t>
  </si>
  <si>
    <t>設備に関する基準</t>
  </si>
  <si>
    <t>運営に関する基準</t>
  </si>
  <si>
    <t>共生型障害福祉サービスに
関する基準
※共生型事業所のみ</t>
    <rPh sb="20" eb="23">
      <t>キョウセイガタ</t>
    </rPh>
    <rPh sb="23" eb="25">
      <t>ジギョウ</t>
    </rPh>
    <rPh sb="25" eb="26">
      <t>ショ</t>
    </rPh>
    <phoneticPr fontId="4"/>
  </si>
  <si>
    <t>変更の届出等</t>
  </si>
  <si>
    <t>給付費の算定及び取り扱い</t>
  </si>
  <si>
    <t>業務管理体制の整備、運用
※1</t>
    <rPh sb="0" eb="2">
      <t>ギョウム</t>
    </rPh>
    <rPh sb="2" eb="4">
      <t>カンリ</t>
    </rPh>
    <rPh sb="4" eb="6">
      <t>タイセイ</t>
    </rPh>
    <rPh sb="7" eb="9">
      <t>セイビ</t>
    </rPh>
    <rPh sb="10" eb="12">
      <t>ウンヨウ</t>
    </rPh>
    <phoneticPr fontId="4"/>
  </si>
  <si>
    <t>※1　法令順守責任者の役割及びその業務内容、業務が法令に適合することを確保するための規程等、
　　　 業務執行状況の監査の実施状況</t>
    <rPh sb="3" eb="5">
      <t>ホウレイ</t>
    </rPh>
    <rPh sb="5" eb="7">
      <t>ジュンシュ</t>
    </rPh>
    <rPh sb="7" eb="10">
      <t>セキニンシャ</t>
    </rPh>
    <rPh sb="11" eb="13">
      <t>ヤクワリ</t>
    </rPh>
    <rPh sb="13" eb="14">
      <t>オヨ</t>
    </rPh>
    <rPh sb="17" eb="19">
      <t>ギョウム</t>
    </rPh>
    <rPh sb="19" eb="21">
      <t>ナイヨウ</t>
    </rPh>
    <rPh sb="22" eb="24">
      <t>ギョウム</t>
    </rPh>
    <rPh sb="25" eb="27">
      <t>ホウレイ</t>
    </rPh>
    <rPh sb="28" eb="30">
      <t>テキゴウ</t>
    </rPh>
    <rPh sb="35" eb="37">
      <t>カクホ</t>
    </rPh>
    <rPh sb="42" eb="44">
      <t>キテイ</t>
    </rPh>
    <rPh sb="44" eb="45">
      <t>トウ</t>
    </rPh>
    <rPh sb="51" eb="53">
      <t>ギョウム</t>
    </rPh>
    <rPh sb="53" eb="55">
      <t>シッコウ</t>
    </rPh>
    <rPh sb="55" eb="57">
      <t>ジョウキョウ</t>
    </rPh>
    <rPh sb="58" eb="60">
      <t>カンサ</t>
    </rPh>
    <rPh sb="61" eb="63">
      <t>ジッシ</t>
    </rPh>
    <rPh sb="63" eb="65">
      <t>ジョウキョウ</t>
    </rPh>
    <phoneticPr fontId="4"/>
  </si>
  <si>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4"/>
  </si>
  <si>
    <t>○黄色着色セルについて入力をお願いします。</t>
    <rPh sb="1" eb="3">
      <t>キイロ</t>
    </rPh>
    <rPh sb="3" eb="5">
      <t>チャクショク</t>
    </rPh>
    <rPh sb="11" eb="13">
      <t>ニュウリョク</t>
    </rPh>
    <rPh sb="15" eb="16">
      <t>ネガ</t>
    </rPh>
    <phoneticPr fontId="4"/>
  </si>
  <si>
    <t>している</t>
    <phoneticPr fontId="4"/>
  </si>
  <si>
    <t>行っている</t>
    <rPh sb="0" eb="1">
      <t>オコナ</t>
    </rPh>
    <phoneticPr fontId="4"/>
  </si>
  <si>
    <t>有</t>
    <rPh sb="0" eb="1">
      <t>アリ</t>
    </rPh>
    <phoneticPr fontId="4"/>
  </si>
  <si>
    <t>法人名</t>
  </si>
  <si>
    <t>事業者（法人）番号</t>
  </si>
  <si>
    <t>静岡県</t>
    <rPh sb="0" eb="3">
      <t>シズオカケン</t>
    </rPh>
    <phoneticPr fontId="4"/>
  </si>
  <si>
    <t>していない</t>
    <phoneticPr fontId="4"/>
  </si>
  <si>
    <t>行っていない</t>
    <rPh sb="0" eb="1">
      <t>オコナ</t>
    </rPh>
    <phoneticPr fontId="4"/>
  </si>
  <si>
    <t>無</t>
    <rPh sb="0" eb="1">
      <t>ナ</t>
    </rPh>
    <phoneticPr fontId="4"/>
  </si>
  <si>
    <t>対応者氏名</t>
  </si>
  <si>
    <t>法令遵守責任者氏名</t>
  </si>
  <si>
    <t>（法人役職名：　　　　　）</t>
    <rPh sb="1" eb="3">
      <t>ホウジン</t>
    </rPh>
    <rPh sb="3" eb="6">
      <t>ヤクショクメイ</t>
    </rPh>
    <phoneticPr fontId="4"/>
  </si>
  <si>
    <t>厚生労働省</t>
    <rPh sb="0" eb="5">
      <t>コウセイロウドウショウ</t>
    </rPh>
    <phoneticPr fontId="4"/>
  </si>
  <si>
    <t>事業所一覧</t>
    <rPh sb="0" eb="3">
      <t>ジギョウショ</t>
    </rPh>
    <rPh sb="3" eb="5">
      <t>イチラン</t>
    </rPh>
    <phoneticPr fontId="4"/>
  </si>
  <si>
    <r>
      <t>※法人が運営する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t>
    </r>
    <rPh sb="1" eb="3">
      <t>ホウジン</t>
    </rPh>
    <rPh sb="4" eb="6">
      <t>ウンエイ</t>
    </rPh>
    <rPh sb="8" eb="14">
      <t>ショウガイフクシカンケイ</t>
    </rPh>
    <rPh sb="15" eb="17">
      <t>シセツ</t>
    </rPh>
    <rPh sb="18" eb="21">
      <t>ジギョウショ</t>
    </rPh>
    <rPh sb="21" eb="22">
      <t>スベ</t>
    </rPh>
    <rPh sb="28" eb="31">
      <t>ジギョウショ</t>
    </rPh>
    <rPh sb="31" eb="32">
      <t>メイ</t>
    </rPh>
    <rPh sb="37" eb="38">
      <t>メイ</t>
    </rPh>
    <rPh sb="39" eb="44">
      <t>シテイネンガッピ</t>
    </rPh>
    <rPh sb="45" eb="48">
      <t>ジギョウショ</t>
    </rPh>
    <rPh sb="48" eb="50">
      <t>バンゴウ</t>
    </rPh>
    <rPh sb="51" eb="54">
      <t>ジギョウショ</t>
    </rPh>
    <rPh sb="54" eb="57">
      <t>ショザイチ</t>
    </rPh>
    <rPh sb="58" eb="59">
      <t>ワ</t>
    </rPh>
    <rPh sb="61" eb="63">
      <t>シリョウ</t>
    </rPh>
    <rPh sb="64" eb="66">
      <t>テンプ</t>
    </rPh>
    <rPh sb="74" eb="76">
      <t>ニンイ</t>
    </rPh>
    <rPh sb="76" eb="78">
      <t>ヨウシキ</t>
    </rPh>
    <phoneticPr fontId="4"/>
  </si>
  <si>
    <t>項目</t>
  </si>
  <si>
    <t>対象</t>
  </si>
  <si>
    <t>確認事項</t>
    <rPh sb="0" eb="2">
      <t>カクニン</t>
    </rPh>
    <rPh sb="2" eb="4">
      <t>ジコウ</t>
    </rPh>
    <phoneticPr fontId="4"/>
  </si>
  <si>
    <t>自己点検結果</t>
    <rPh sb="0" eb="2">
      <t>ジコ</t>
    </rPh>
    <rPh sb="2" eb="4">
      <t>テンケン</t>
    </rPh>
    <rPh sb="4" eb="6">
      <t>ケッカ</t>
    </rPh>
    <phoneticPr fontId="4"/>
  </si>
  <si>
    <t>市聴取結果</t>
    <rPh sb="0" eb="1">
      <t>シ</t>
    </rPh>
    <rPh sb="1" eb="3">
      <t>チョウシュ</t>
    </rPh>
    <rPh sb="3" eb="5">
      <t>ケッカ</t>
    </rPh>
    <phoneticPr fontId="4"/>
  </si>
  <si>
    <t>確認書類</t>
  </si>
  <si>
    <t>Ⅰ届出</t>
    <rPh sb="1" eb="3">
      <t>トドケデ</t>
    </rPh>
    <phoneticPr fontId="4"/>
  </si>
  <si>
    <t>全て</t>
  </si>
  <si>
    <t>業務管理体制の整備についての届出を監督庁に提出しているか。</t>
    <phoneticPr fontId="4"/>
  </si>
  <si>
    <t>届出日：</t>
    <rPh sb="0" eb="2">
      <t>トドケデ</t>
    </rPh>
    <rPh sb="2" eb="3">
      <t>ビ</t>
    </rPh>
    <phoneticPr fontId="4"/>
  </si>
  <si>
    <t>【例】
・整備事項届出書（原本、写）</t>
    <phoneticPr fontId="4"/>
  </si>
  <si>
    <t>届出先：</t>
    <rPh sb="0" eb="3">
      <t>トドケデサキ</t>
    </rPh>
    <phoneticPr fontId="4"/>
  </si>
  <si>
    <t>Ⅱ体制の整備</t>
    <rPh sb="1" eb="3">
      <t>タイセイ</t>
    </rPh>
    <rPh sb="4" eb="6">
      <t>セイビ</t>
    </rPh>
    <phoneticPr fontId="4"/>
  </si>
  <si>
    <t>各届出種別ごとに必要な体制は整備されているか。</t>
    <phoneticPr fontId="4"/>
  </si>
  <si>
    <t>【例】
・役員会議事録・資料
・職員会議録・資料</t>
    <phoneticPr fontId="4"/>
  </si>
  <si>
    <t>◎法令遵守責任者の設置　</t>
  </si>
  <si>
    <t>①法令等遵守について法人内部（役職員）に周知していますか。</t>
    <phoneticPr fontId="4"/>
  </si>
  <si>
    <t>直近周知日：</t>
    <rPh sb="0" eb="2">
      <t>チョッキン</t>
    </rPh>
    <rPh sb="2" eb="4">
      <t>シュウチ</t>
    </rPh>
    <rPh sb="4" eb="5">
      <t>ビ</t>
    </rPh>
    <phoneticPr fontId="4"/>
  </si>
  <si>
    <t>②法令遵守責任者の役割や業務内容について法人内部（役職員）に周知していますか。</t>
    <phoneticPr fontId="4"/>
  </si>
  <si>
    <t>※事業所数
20～99</t>
    <phoneticPr fontId="4"/>
  </si>
  <si>
    <t>○法令遵守規程の整備</t>
  </si>
  <si>
    <t>【例】
・法令遵守規程</t>
    <phoneticPr fontId="4"/>
  </si>
  <si>
    <t>①法令遵守規程を整備していますか。また、規程の内容を法人内部（役職員）に周知していますか。</t>
    <rPh sb="8" eb="10">
      <t>セイビ</t>
    </rPh>
    <rPh sb="20" eb="22">
      <t>キテイ</t>
    </rPh>
    <rPh sb="23" eb="24">
      <t>ナイ</t>
    </rPh>
    <phoneticPr fontId="4"/>
  </si>
  <si>
    <t>※事業所数100～</t>
  </si>
  <si>
    <t>○業務執行の状況の監査の定期的な実施</t>
  </si>
  <si>
    <t>【例】
・監査実施記録</t>
    <phoneticPr fontId="4"/>
  </si>
  <si>
    <t>①監査の実施（受検）状況を教えてください。</t>
    <rPh sb="7" eb="9">
      <t>ジュケン</t>
    </rPh>
    <phoneticPr fontId="4"/>
  </si>
  <si>
    <t>直近監査日：</t>
    <rPh sb="0" eb="2">
      <t>チョッキン</t>
    </rPh>
    <rPh sb="2" eb="4">
      <t>カンサ</t>
    </rPh>
    <rPh sb="4" eb="5">
      <t>ビ</t>
    </rPh>
    <phoneticPr fontId="4"/>
  </si>
  <si>
    <t>Ⅲ変更届出</t>
    <rPh sb="1" eb="3">
      <t>ヘンコウ</t>
    </rPh>
    <rPh sb="3" eb="4">
      <t>トド</t>
    </rPh>
    <rPh sb="4" eb="5">
      <t>デ</t>
    </rPh>
    <phoneticPr fontId="4"/>
  </si>
  <si>
    <t>業務管理体制の整備に関する届出を行った事業者は、事業者の名称及び主たる事務所の所在地その他届出事項に変更があったときは、遅滞なく、その旨を監督庁に届け出ているか。</t>
    <phoneticPr fontId="4"/>
  </si>
  <si>
    <t>【例】
・業務管理変更事項届出書（写）</t>
    <phoneticPr fontId="4"/>
  </si>
  <si>
    <t>①業務管理体制の届出事項に変更はないですか。変更した場合は届け出ていますか。</t>
    <phoneticPr fontId="4"/>
  </si>
  <si>
    <t>変更の有無</t>
    <rPh sb="0" eb="2">
      <t>ヘンコウ</t>
    </rPh>
    <rPh sb="3" eb="5">
      <t>ウム</t>
    </rPh>
    <phoneticPr fontId="4"/>
  </si>
  <si>
    <t>直近の変更届出日：</t>
    <rPh sb="0" eb="2">
      <t>チョッキン</t>
    </rPh>
    <rPh sb="3" eb="5">
      <t>ヘンコウ</t>
    </rPh>
    <rPh sb="5" eb="7">
      <t>トドケデ</t>
    </rPh>
    <rPh sb="7" eb="8">
      <t>ビ</t>
    </rPh>
    <phoneticPr fontId="4"/>
  </si>
  <si>
    <t>Ⅳ監督庁</t>
    <rPh sb="1" eb="4">
      <t>カントクチョウ</t>
    </rPh>
    <phoneticPr fontId="4"/>
  </si>
  <si>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4"/>
  </si>
  <si>
    <t>Ⅴ具体的取組・運用状況</t>
    <rPh sb="1" eb="4">
      <t>グタイテキ</t>
    </rPh>
    <rPh sb="4" eb="6">
      <t>トリクミ</t>
    </rPh>
    <rPh sb="7" eb="11">
      <t>ウンヨウジョウキョウ</t>
    </rPh>
    <phoneticPr fontId="4"/>
  </si>
  <si>
    <t>以下の業務は、事業者において、業務管理体制（法令等遵守）の取組対象・運用対象として行われているか。</t>
    <phoneticPr fontId="4"/>
  </si>
  <si>
    <t>【例】
・事務分担表
・法人内内部通報要領
・法人内事故報告要領
・苦情・相談要領
・就業規則
・研修受講記録　等</t>
    <phoneticPr fontId="4"/>
  </si>
  <si>
    <t xml:space="preserve">①サービスの実施内容、給付費の請求内容等の確認を行っている。 </t>
    <phoneticPr fontId="4"/>
  </si>
  <si>
    <t>②内部通報・事故報告に対応している。</t>
    <phoneticPr fontId="4"/>
  </si>
  <si>
    <t>③利用者等からの相談・苦情に対応している。</t>
    <phoneticPr fontId="4"/>
  </si>
  <si>
    <t>④労働関係法規についても遵守対象としている。</t>
    <phoneticPr fontId="4"/>
  </si>
  <si>
    <t>⑤法令等遵守についての研修等を事業者内で実施している。又は、外部研修等に参加している。</t>
    <phoneticPr fontId="4"/>
  </si>
  <si>
    <t>直近実施日：</t>
    <rPh sb="0" eb="2">
      <t>チョッキン</t>
    </rPh>
    <rPh sb="2" eb="4">
      <t>ジッシ</t>
    </rPh>
    <rPh sb="4" eb="5">
      <t>ビ</t>
    </rPh>
    <phoneticPr fontId="4"/>
  </si>
  <si>
    <t>⑥行政・関係団体等からの情報を事業者関係部署等に周知している。</t>
    <phoneticPr fontId="4"/>
  </si>
  <si>
    <t>⑦その他業務管理体制（法令等遵守）として取り組んでいるもの</t>
    <phoneticPr fontId="4"/>
  </si>
  <si>
    <t>□</t>
  </si>
  <si>
    <t>①</t>
    <phoneticPr fontId="4"/>
  </si>
  <si>
    <t>○</t>
  </si>
  <si>
    <t xml:space="preserve"> ・ 特に指定のあるもの以外は、実地指導実施予定日の属する月の
　　前々月末時点の状況を記入してください。</t>
    <rPh sb="41" eb="43">
      <t>ジョウキョウ</t>
    </rPh>
    <phoneticPr fontId="4"/>
  </si>
  <si>
    <t>（1）</t>
    <phoneticPr fontId="4"/>
  </si>
  <si>
    <t>市</t>
    <rPh sb="0" eb="1">
      <t>シ</t>
    </rPh>
    <phoneticPr fontId="4"/>
  </si>
  <si>
    <t>（2）</t>
    <phoneticPr fontId="4"/>
  </si>
  <si>
    <t>運営規程、サービス利用契約書、重要事項説明書、個人情報提供に係る同意書</t>
    <phoneticPr fontId="4"/>
  </si>
  <si>
    <t>（3）</t>
    <phoneticPr fontId="4"/>
  </si>
  <si>
    <t>当日準備書類等</t>
    <phoneticPr fontId="4"/>
  </si>
  <si>
    <t xml:space="preserve"> ・ 次の書類はすべてのサービスに共通するものではありません。
 ・ 準備すべき書類の中で該当するものがない場合は、
  　今回の指導のためだけに新たに作成する必要はありません。
 ・ 会場配置図を参考にご用意ください。（会場内に準備してください。）
 ・ 指導当日に追加資料の提示を求める場合があります。
 ・ 指導対象は、基本的に実地指導を行う前年度から指導日の当月までが原則となりますが、
    さかのぼって資料を求める場合があります。</t>
    <rPh sb="142" eb="143">
      <t>モト</t>
    </rPh>
    <rPh sb="188" eb="190">
      <t>ゲンソク</t>
    </rPh>
    <rPh sb="214" eb="216">
      <t>バアイ</t>
    </rPh>
    <phoneticPr fontId="4"/>
  </si>
  <si>
    <t>（1）</t>
    <phoneticPr fontId="4"/>
  </si>
  <si>
    <t>②</t>
    <phoneticPr fontId="4"/>
  </si>
  <si>
    <t>人員に関する書類</t>
    <phoneticPr fontId="4"/>
  </si>
  <si>
    <t>③</t>
    <phoneticPr fontId="4"/>
  </si>
  <si>
    <t>専任、兼任の状況がわかる書類</t>
    <phoneticPr fontId="4"/>
  </si>
  <si>
    <t>④</t>
    <phoneticPr fontId="4"/>
  </si>
  <si>
    <t>利用者数がわかる書類（当該年度の利用者数）</t>
    <phoneticPr fontId="4"/>
  </si>
  <si>
    <t>⑤</t>
    <phoneticPr fontId="4"/>
  </si>
  <si>
    <t>⑥</t>
    <phoneticPr fontId="4"/>
  </si>
  <si>
    <t>就業規則</t>
    <phoneticPr fontId="4"/>
  </si>
  <si>
    <t>⑦</t>
    <phoneticPr fontId="4"/>
  </si>
  <si>
    <t>⑧</t>
    <phoneticPr fontId="4"/>
  </si>
  <si>
    <t>設備に関する書類</t>
    <phoneticPr fontId="4"/>
  </si>
  <si>
    <t>設備・備品台帳</t>
    <phoneticPr fontId="4"/>
  </si>
  <si>
    <t>（4）</t>
    <phoneticPr fontId="4"/>
  </si>
  <si>
    <t>運営に関する書類</t>
    <phoneticPr fontId="4"/>
  </si>
  <si>
    <t>定款、寄付行為等</t>
    <phoneticPr fontId="4"/>
  </si>
  <si>
    <t>サービスの提供の記録(実績記録票、その他ケース記録、送迎記録など）</t>
    <rPh sb="11" eb="13">
      <t>ジッセキ</t>
    </rPh>
    <rPh sb="13" eb="15">
      <t>キロク</t>
    </rPh>
    <rPh sb="15" eb="16">
      <t>ヒョウ</t>
    </rPh>
    <rPh sb="19" eb="20">
      <t>タ</t>
    </rPh>
    <rPh sb="23" eb="25">
      <t>キロク</t>
    </rPh>
    <phoneticPr fontId="4"/>
  </si>
  <si>
    <t>サービス等（障害児支援）利用計画書</t>
    <rPh sb="4" eb="5">
      <t>トウ</t>
    </rPh>
    <rPh sb="6" eb="9">
      <t>ショウガイジ</t>
    </rPh>
    <rPh sb="9" eb="11">
      <t>シエン</t>
    </rPh>
    <rPh sb="12" eb="14">
      <t>リヨウ</t>
    </rPh>
    <rPh sb="14" eb="16">
      <t>ケイカク</t>
    </rPh>
    <phoneticPr fontId="4"/>
  </si>
  <si>
    <t>金銭の支払を求める同意に関する記録</t>
  </si>
  <si>
    <t>食事の提供内容及び費用の同意に関する記録</t>
  </si>
  <si>
    <t>⑨</t>
    <phoneticPr fontId="4"/>
  </si>
  <si>
    <t>食事を提供する場合の献立</t>
  </si>
  <si>
    <t>⑩</t>
    <phoneticPr fontId="4"/>
  </si>
  <si>
    <t>受給者証写し</t>
    <phoneticPr fontId="4"/>
  </si>
  <si>
    <t>⑪</t>
    <phoneticPr fontId="4"/>
  </si>
  <si>
    <t>利用申込み受付簿</t>
    <phoneticPr fontId="4"/>
  </si>
  <si>
    <t>⑫</t>
    <phoneticPr fontId="4"/>
  </si>
  <si>
    <t>嘱託医及び協力病院との契約書</t>
  </si>
  <si>
    <t>⑬</t>
    <phoneticPr fontId="4"/>
  </si>
  <si>
    <t>身体拘束等の記録（委員会の議事録及び研修の記録等）</t>
    <phoneticPr fontId="4"/>
  </si>
  <si>
    <t>⑭</t>
    <phoneticPr fontId="4"/>
  </si>
  <si>
    <t>⑮</t>
    <phoneticPr fontId="4"/>
  </si>
  <si>
    <t>苦情の内容等の記録</t>
    <phoneticPr fontId="4"/>
  </si>
  <si>
    <t>⑯</t>
    <phoneticPr fontId="4"/>
  </si>
  <si>
    <t>退所時等相談援助の記録</t>
  </si>
  <si>
    <t>⑰</t>
    <phoneticPr fontId="4"/>
  </si>
  <si>
    <t>事故の状況及び事故に際して採った処置についての記録</t>
    <phoneticPr fontId="4"/>
  </si>
  <si>
    <t>⑱</t>
    <phoneticPr fontId="4"/>
  </si>
  <si>
    <t>（5）</t>
    <phoneticPr fontId="4"/>
  </si>
  <si>
    <t>①</t>
    <phoneticPr fontId="4"/>
  </si>
  <si>
    <t>介護給付費・訓練等給付費等請求書</t>
    <phoneticPr fontId="4"/>
  </si>
  <si>
    <t>②</t>
    <phoneticPr fontId="4"/>
  </si>
  <si>
    <t>介護給付費・訓練等給付費等明細書</t>
    <phoneticPr fontId="4"/>
  </si>
  <si>
    <t>③</t>
    <phoneticPr fontId="4"/>
  </si>
  <si>
    <t>特例介護給付費・訓練等給付費等請求書</t>
    <phoneticPr fontId="4"/>
  </si>
  <si>
    <t>④</t>
    <phoneticPr fontId="4"/>
  </si>
  <si>
    <t>特例介護給付費・訓練等給付費等明細書</t>
    <phoneticPr fontId="4"/>
  </si>
  <si>
    <t>⑤</t>
    <phoneticPr fontId="4"/>
  </si>
  <si>
    <t>サービス実績記録票</t>
    <phoneticPr fontId="4"/>
  </si>
  <si>
    <t>⑥</t>
    <phoneticPr fontId="4"/>
  </si>
  <si>
    <t>各種加算関係書類</t>
    <phoneticPr fontId="4"/>
  </si>
  <si>
    <t>⑦</t>
    <phoneticPr fontId="4"/>
  </si>
  <si>
    <t>利用者負担額の請求書</t>
    <phoneticPr fontId="4"/>
  </si>
  <si>
    <t>⑧</t>
    <phoneticPr fontId="4"/>
  </si>
  <si>
    <t>利用者負担額の領収書控</t>
    <phoneticPr fontId="4"/>
  </si>
  <si>
    <t>⑨</t>
    <phoneticPr fontId="4"/>
  </si>
  <si>
    <t>⑩</t>
    <phoneticPr fontId="4"/>
  </si>
  <si>
    <t>サービス提供証明書</t>
    <phoneticPr fontId="4"/>
  </si>
  <si>
    <t>⑪</t>
    <phoneticPr fontId="4"/>
  </si>
  <si>
    <t>金銭の支払を求める同意に関する記録</t>
    <phoneticPr fontId="4"/>
  </si>
  <si>
    <t>⑫</t>
    <phoneticPr fontId="4"/>
  </si>
  <si>
    <t>支払を求める金銭の算定に関する積算の根拠</t>
    <phoneticPr fontId="4"/>
  </si>
  <si>
    <t>勤務時間</t>
    <rPh sb="0" eb="2">
      <t>キンム</t>
    </rPh>
    <rPh sb="2" eb="4">
      <t>ジカン</t>
    </rPh>
    <phoneticPr fontId="60"/>
  </si>
  <si>
    <t>日中の時間帯</t>
    <rPh sb="0" eb="2">
      <t>ニッチュウ</t>
    </rPh>
    <rPh sb="3" eb="6">
      <t>ジカンタイ</t>
    </rPh>
    <phoneticPr fontId="60"/>
  </si>
  <si>
    <t>日中の勤務時間</t>
    <rPh sb="0" eb="2">
      <t>ニッチュウ</t>
    </rPh>
    <rPh sb="3" eb="5">
      <t>キンム</t>
    </rPh>
    <rPh sb="5" eb="7">
      <t>ジカン</t>
    </rPh>
    <phoneticPr fontId="60"/>
  </si>
  <si>
    <t>夜間及び深夜の勤務時間</t>
    <rPh sb="0" eb="2">
      <t>ヤカン</t>
    </rPh>
    <rPh sb="2" eb="3">
      <t>オヨ</t>
    </rPh>
    <rPh sb="4" eb="6">
      <t>シンヤ</t>
    </rPh>
    <rPh sb="7" eb="9">
      <t>キンム</t>
    </rPh>
    <rPh sb="9" eb="11">
      <t>ジカン</t>
    </rPh>
    <phoneticPr fontId="60"/>
  </si>
  <si>
    <t>明けの勤務時間</t>
    <rPh sb="0" eb="1">
      <t>ア</t>
    </rPh>
    <rPh sb="3" eb="5">
      <t>キンム</t>
    </rPh>
    <rPh sb="5" eb="7">
      <t>ジカン</t>
    </rPh>
    <phoneticPr fontId="60"/>
  </si>
  <si>
    <t>夜間以外の</t>
    <rPh sb="0" eb="2">
      <t>ヤカン</t>
    </rPh>
    <rPh sb="2" eb="4">
      <t>イガイ</t>
    </rPh>
    <phoneticPr fontId="60"/>
  </si>
  <si>
    <t>記号</t>
    <rPh sb="0" eb="2">
      <t>キゴウ</t>
    </rPh>
    <phoneticPr fontId="60"/>
  </si>
  <si>
    <t>始業時間</t>
    <rPh sb="0" eb="2">
      <t>シギョウ</t>
    </rPh>
    <rPh sb="2" eb="4">
      <t>ジカン</t>
    </rPh>
    <phoneticPr fontId="60"/>
  </si>
  <si>
    <t>終業時間</t>
    <rPh sb="0" eb="2">
      <t>シュウギョウ</t>
    </rPh>
    <rPh sb="2" eb="4">
      <t>ジカン</t>
    </rPh>
    <phoneticPr fontId="60"/>
  </si>
  <si>
    <t>うち、休憩時間</t>
    <rPh sb="3" eb="5">
      <t>キュウケイ</t>
    </rPh>
    <rPh sb="5" eb="7">
      <t>ジカン</t>
    </rPh>
    <phoneticPr fontId="60"/>
  </si>
  <si>
    <t>勤務体系</t>
    <rPh sb="0" eb="2">
      <t>キンム</t>
    </rPh>
    <rPh sb="2" eb="4">
      <t>タイケイ</t>
    </rPh>
    <phoneticPr fontId="60"/>
  </si>
  <si>
    <t>開始</t>
    <rPh sb="0" eb="2">
      <t>カイシ</t>
    </rPh>
    <phoneticPr fontId="60"/>
  </si>
  <si>
    <t>終了</t>
    <rPh sb="0" eb="2">
      <t>シュウリョウ</t>
    </rPh>
    <phoneticPr fontId="60"/>
  </si>
  <si>
    <t>勤務時間計</t>
    <rPh sb="0" eb="2">
      <t>キンム</t>
    </rPh>
    <rPh sb="2" eb="4">
      <t>ジカン</t>
    </rPh>
    <rPh sb="4" eb="5">
      <t>ケイ</t>
    </rPh>
    <phoneticPr fontId="60"/>
  </si>
  <si>
    <t>休</t>
    <rPh sb="0" eb="1">
      <t>ヤス</t>
    </rPh>
    <phoneticPr fontId="60"/>
  </si>
  <si>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60"/>
  </si>
  <si>
    <t>注２　行が不足する場合は、適宜３１行目以降をコピーして行を追加してください。</t>
    <rPh sb="0" eb="1">
      <t>チュウ</t>
    </rPh>
    <phoneticPr fontId="60"/>
  </si>
  <si>
    <t>サービス種別</t>
    <rPh sb="4" eb="6">
      <t>シュベツ</t>
    </rPh>
    <phoneticPr fontId="72"/>
  </si>
  <si>
    <t>（色付きのセルのみ入力/選択してください。）</t>
    <rPh sb="1" eb="3">
      <t>イロツ</t>
    </rPh>
    <rPh sb="9" eb="11">
      <t>ニュウリョク</t>
    </rPh>
    <rPh sb="12" eb="14">
      <t>センタク</t>
    </rPh>
    <phoneticPr fontId="60"/>
  </si>
  <si>
    <t>月</t>
    <rPh sb="0" eb="1">
      <t>ゲツ</t>
    </rPh>
    <phoneticPr fontId="4"/>
  </si>
  <si>
    <t>事業所名</t>
    <rPh sb="0" eb="3">
      <t>ジギョウショ</t>
    </rPh>
    <rPh sb="3" eb="4">
      <t>メイ</t>
    </rPh>
    <phoneticPr fontId="72"/>
  </si>
  <si>
    <t>(1)記載する期間</t>
    <rPh sb="3" eb="5">
      <t>キサイ</t>
    </rPh>
    <rPh sb="7" eb="9">
      <t>キカン</t>
    </rPh>
    <phoneticPr fontId="4"/>
  </si>
  <si>
    <t>(2)予定/実績の別</t>
    <rPh sb="3" eb="5">
      <t>ヨテイ</t>
    </rPh>
    <rPh sb="6" eb="8">
      <t>ジッセキ</t>
    </rPh>
    <rPh sb="9" eb="10">
      <t>ベツ</t>
    </rPh>
    <phoneticPr fontId="4"/>
  </si>
  <si>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72"/>
  </si>
  <si>
    <t>時間/週</t>
    <rPh sb="0" eb="2">
      <t>ジカン</t>
    </rPh>
    <rPh sb="3" eb="4">
      <t>シュウ</t>
    </rPh>
    <phoneticPr fontId="4"/>
  </si>
  <si>
    <t>時間/月</t>
    <rPh sb="0" eb="2">
      <t>ジカン</t>
    </rPh>
    <rPh sb="3" eb="4">
      <t>ツキ</t>
    </rPh>
    <phoneticPr fontId="4"/>
  </si>
  <si>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72"/>
  </si>
  <si>
    <t>合計</t>
    <rPh sb="0" eb="2">
      <t>ゴウケイ</t>
    </rPh>
    <phoneticPr fontId="60"/>
  </si>
  <si>
    <t>専従</t>
    <rPh sb="0" eb="2">
      <t>センジュウ</t>
    </rPh>
    <phoneticPr fontId="4"/>
  </si>
  <si>
    <t>兼務</t>
    <rPh sb="0" eb="2">
      <t>ケンム</t>
    </rPh>
    <phoneticPr fontId="4"/>
  </si>
  <si>
    <t>専従</t>
    <rPh sb="0" eb="2">
      <t>センジュウ</t>
    </rPh>
    <phoneticPr fontId="60"/>
  </si>
  <si>
    <t>兼務</t>
    <rPh sb="0" eb="2">
      <t>ケンム</t>
    </rPh>
    <phoneticPr fontId="60"/>
  </si>
  <si>
    <t>専従</t>
    <rPh sb="0" eb="2">
      <t>センジュウ</t>
    </rPh>
    <phoneticPr fontId="76"/>
  </si>
  <si>
    <t>兼務</t>
    <rPh sb="0" eb="2">
      <t>ケンム</t>
    </rPh>
    <phoneticPr fontId="76"/>
  </si>
  <si>
    <t>常勤</t>
    <rPh sb="0" eb="2">
      <t>ジョウキン</t>
    </rPh>
    <phoneticPr fontId="9"/>
  </si>
  <si>
    <t>非常勤</t>
    <rPh sb="0" eb="3">
      <t>ヒジョウキン</t>
    </rPh>
    <phoneticPr fontId="60"/>
  </si>
  <si>
    <t>常勤換算数</t>
    <rPh sb="0" eb="2">
      <t>ジョウキン</t>
    </rPh>
    <rPh sb="2" eb="4">
      <t>カンサン</t>
    </rPh>
    <rPh sb="4" eb="5">
      <t>スウ</t>
    </rPh>
    <phoneticPr fontId="60"/>
  </si>
  <si>
    <t>（管理者・サビ管・医師・その他職員を除く）</t>
    <rPh sb="1" eb="4">
      <t>カンリシャ</t>
    </rPh>
    <rPh sb="7" eb="8">
      <t>カン</t>
    </rPh>
    <rPh sb="9" eb="11">
      <t>イシ</t>
    </rPh>
    <rPh sb="14" eb="15">
      <t>タ</t>
    </rPh>
    <rPh sb="15" eb="17">
      <t>ショクイン</t>
    </rPh>
    <rPh sb="18" eb="19">
      <t>ノゾ</t>
    </rPh>
    <phoneticPr fontId="60"/>
  </si>
  <si>
    <t>←夜勤者がいる場合は🌙マーク</t>
    <rPh sb="1" eb="3">
      <t>ヤキン</t>
    </rPh>
    <rPh sb="3" eb="4">
      <t>シャ</t>
    </rPh>
    <rPh sb="7" eb="9">
      <t>バアイ</t>
    </rPh>
    <phoneticPr fontId="60"/>
  </si>
  <si>
    <t>(4)職種</t>
    <rPh sb="3" eb="5">
      <t>ショクシュ</t>
    </rPh>
    <phoneticPr fontId="4"/>
  </si>
  <si>
    <t>(5)勤務形態
(時短の場合は□に✔）</t>
    <rPh sb="3" eb="5">
      <t>キンム</t>
    </rPh>
    <rPh sb="5" eb="7">
      <t>ケイタイ</t>
    </rPh>
    <rPh sb="9" eb="11">
      <t>ジタン</t>
    </rPh>
    <rPh sb="12" eb="14">
      <t>バアイ</t>
    </rPh>
    <phoneticPr fontId="4"/>
  </si>
  <si>
    <t>(6)資格</t>
    <rPh sb="3" eb="5">
      <t>シカク</t>
    </rPh>
    <phoneticPr fontId="4"/>
  </si>
  <si>
    <t>(7)氏名</t>
    <rPh sb="3" eb="5">
      <t>シメイ</t>
    </rPh>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</si>
  <si>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</si>
  <si>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</si>
  <si>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(12)常勤換算数</t>
    <rPh sb="4" eb="6">
      <t>ジョウキン</t>
    </rPh>
    <rPh sb="6" eb="8">
      <t>カンサン</t>
    </rPh>
    <rPh sb="8" eb="9">
      <t>スウ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</si>
  <si>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</si>
  <si>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</si>
  <si>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</si>
  <si>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</si>
  <si>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シフト記号</t>
    <rPh sb="3" eb="5">
      <t>キゴウ</t>
    </rPh>
    <phoneticPr fontId="60"/>
  </si>
  <si>
    <t>常勤数(歴月)</t>
    <rPh sb="0" eb="2">
      <t>ジョウキン</t>
    </rPh>
    <rPh sb="2" eb="3">
      <t>スウ</t>
    </rPh>
    <rPh sb="4" eb="5">
      <t>レキ</t>
    </rPh>
    <rPh sb="5" eb="6">
      <t>ゲツ</t>
    </rPh>
    <phoneticPr fontId="60"/>
  </si>
  <si>
    <t>日中　　</t>
    <rPh sb="0" eb="2">
      <t>ニッチュウ</t>
    </rPh>
    <phoneticPr fontId="60"/>
  </si>
  <si>
    <t>夜間　　</t>
    <rPh sb="0" eb="2">
      <t>ヤカン</t>
    </rPh>
    <phoneticPr fontId="6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</si>
  <si>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2"/>
  </si>
  <si>
    <t>　(1) 「４週」・「暦月」のいずれかを選択してください。</t>
    <rPh sb="7" eb="8">
      <t>シュウ</t>
    </rPh>
    <rPh sb="11" eb="12">
      <t>レキ</t>
    </rPh>
    <rPh sb="12" eb="13">
      <t>ツキ</t>
    </rPh>
    <rPh sb="20" eb="22">
      <t>センタク</t>
    </rPh>
    <phoneticPr fontId="72"/>
  </si>
  <si>
    <t>　(2) 「予定」・「実績」のいずれかを選択してください。</t>
    <rPh sb="6" eb="8">
      <t>ヨテイ</t>
    </rPh>
    <rPh sb="11" eb="13">
      <t>ジッセキ</t>
    </rPh>
    <rPh sb="20" eb="22">
      <t>センタク</t>
    </rPh>
    <phoneticPr fontId="7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</si>
  <si>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2"/>
  </si>
  <si>
    <t>　(4) 従業者の職種を入力してください。</t>
    <rPh sb="5" eb="8">
      <t>ジュウギョウシャ</t>
    </rPh>
    <rPh sb="9" eb="11">
      <t>ショクシュ</t>
    </rPh>
    <rPh sb="12" eb="14">
      <t>ニュウリョク</t>
    </rPh>
    <phoneticPr fontId="72"/>
  </si>
  <si>
    <t xml:space="preserve"> 　　 記入の順序は、職種ごとにまとめてください。</t>
    <rPh sb="4" eb="6">
      <t>キニュウ</t>
    </rPh>
    <rPh sb="7" eb="9">
      <t>ジュンジョ</t>
    </rPh>
    <rPh sb="11" eb="13">
      <t>ショクシュ</t>
    </rPh>
    <phoneticPr fontId="7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</si>
  <si>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1"/>
  </si>
  <si>
    <t>記号</t>
    <rPh sb="0" eb="2">
      <t>キゴウ</t>
    </rPh>
    <phoneticPr fontId="72"/>
  </si>
  <si>
    <t>区分</t>
    <rPh sb="0" eb="2">
      <t>クブン</t>
    </rPh>
    <phoneticPr fontId="72"/>
  </si>
  <si>
    <t>(A)常/専</t>
    <rPh sb="3" eb="4">
      <t>ツネ</t>
    </rPh>
    <rPh sb="5" eb="6">
      <t>セン</t>
    </rPh>
    <phoneticPr fontId="60"/>
  </si>
  <si>
    <t>常勤で専従</t>
    <rPh sb="0" eb="2">
      <t>ジョウキン</t>
    </rPh>
    <rPh sb="3" eb="5">
      <t>センジュウ</t>
    </rPh>
    <phoneticPr fontId="72"/>
  </si>
  <si>
    <t>(B)常/兼</t>
    <rPh sb="3" eb="4">
      <t>ツネ</t>
    </rPh>
    <rPh sb="5" eb="6">
      <t>カ</t>
    </rPh>
    <phoneticPr fontId="60"/>
  </si>
  <si>
    <t>常勤で兼務</t>
    <rPh sb="0" eb="2">
      <t>ジョウキン</t>
    </rPh>
    <rPh sb="3" eb="5">
      <t>ケンム</t>
    </rPh>
    <phoneticPr fontId="72"/>
  </si>
  <si>
    <t>(C)非/専</t>
    <rPh sb="3" eb="4">
      <t>ヒ</t>
    </rPh>
    <rPh sb="5" eb="6">
      <t>セン</t>
    </rPh>
    <phoneticPr fontId="60"/>
  </si>
  <si>
    <t>非常勤で専従</t>
    <rPh sb="0" eb="3">
      <t>ヒジョウキン</t>
    </rPh>
    <rPh sb="4" eb="6">
      <t>センジュウ</t>
    </rPh>
    <phoneticPr fontId="72"/>
  </si>
  <si>
    <t>(D)非/兼</t>
    <rPh sb="3" eb="4">
      <t>ヒ</t>
    </rPh>
    <rPh sb="5" eb="6">
      <t>カ</t>
    </rPh>
    <phoneticPr fontId="60"/>
  </si>
  <si>
    <t>非常勤で兼務</t>
    <rPh sb="0" eb="3">
      <t>ヒジョウキン</t>
    </rPh>
    <rPh sb="4" eb="6">
      <t>ケンム</t>
    </rPh>
    <phoneticPr fontId="72"/>
  </si>
  <si>
    <t>（注）常勤・非常勤の区分について</t>
    <rPh sb="1" eb="2">
      <t>チュウ</t>
    </rPh>
    <rPh sb="3" eb="5">
      <t>ジョウキン</t>
    </rPh>
    <rPh sb="6" eb="9">
      <t>ヒジョウキン</t>
    </rPh>
    <rPh sb="10" eb="12">
      <t>クブン</t>
    </rPh>
    <phoneticPr fontId="7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</si>
  <si>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</si>
  <si>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2"/>
  </si>
  <si>
    <t>　(6) 従業者の保有する資格を入力してください。</t>
    <rPh sb="5" eb="8">
      <t>ジュウギョウシャ</t>
    </rPh>
    <rPh sb="9" eb="11">
      <t>ホユウ</t>
    </rPh>
    <rPh sb="13" eb="15">
      <t>シカク</t>
    </rPh>
    <rPh sb="16" eb="18">
      <t>ニュウリョク</t>
    </rPh>
    <phoneticPr fontId="7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</si>
  <si>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</si>
  <si>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2"/>
  </si>
  <si>
    <t>　(7) 従業者の氏名を記入してください。</t>
    <rPh sb="5" eb="8">
      <t>ジュウギョウシャ</t>
    </rPh>
    <rPh sb="9" eb="11">
      <t>シメイ</t>
    </rPh>
    <rPh sb="12" eb="14">
      <t>キニュウ</t>
    </rPh>
    <phoneticPr fontId="7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</si>
  <si>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</si>
  <si>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</si>
  <si>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7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</si>
  <si>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</si>
  <si>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</si>
  <si>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</si>
  <si>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2"/>
  </si>
  <si>
    <t>　　　 その他、特記事項欄としてもご活用ください。</t>
    <rPh sb="6" eb="7">
      <t>タ</t>
    </rPh>
    <rPh sb="8" eb="10">
      <t>トッキ</t>
    </rPh>
    <rPh sb="10" eb="12">
      <t>ジコウ</t>
    </rPh>
    <rPh sb="12" eb="13">
      <t>ラン</t>
    </rPh>
    <rPh sb="18" eb="20">
      <t>カツヨウ</t>
    </rPh>
    <phoneticPr fontId="11"/>
  </si>
  <si>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</si>
  <si>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1"/>
  </si>
  <si>
    <t>職種①</t>
    <rPh sb="0" eb="2">
      <t>ショクシュ</t>
    </rPh>
    <phoneticPr fontId="41"/>
  </si>
  <si>
    <t>職種②</t>
    <rPh sb="0" eb="2">
      <t>ショクシュ</t>
    </rPh>
    <phoneticPr fontId="41"/>
  </si>
  <si>
    <t>職種③</t>
    <rPh sb="0" eb="2">
      <t>ショクシュ</t>
    </rPh>
    <phoneticPr fontId="41"/>
  </si>
  <si>
    <t>職種④</t>
    <rPh sb="0" eb="2">
      <t>ショクシュ</t>
    </rPh>
    <phoneticPr fontId="41"/>
  </si>
  <si>
    <t>職種⑤</t>
    <rPh sb="0" eb="2">
      <t>ショクシュ</t>
    </rPh>
    <phoneticPr fontId="41"/>
  </si>
  <si>
    <t>職種⑥</t>
    <rPh sb="0" eb="2">
      <t>ショクシュ</t>
    </rPh>
    <phoneticPr fontId="41"/>
  </si>
  <si>
    <t>職種⑦</t>
    <rPh sb="0" eb="2">
      <t>ショクシュ</t>
    </rPh>
    <phoneticPr fontId="41"/>
  </si>
  <si>
    <t>職種⑧</t>
    <rPh sb="0" eb="2">
      <t>ショクシュ</t>
    </rPh>
    <phoneticPr fontId="41"/>
  </si>
  <si>
    <t>職種⑨</t>
    <phoneticPr fontId="41"/>
  </si>
  <si>
    <t>職種⑩</t>
    <phoneticPr fontId="41"/>
  </si>
  <si>
    <t>居宅介護</t>
    <phoneticPr fontId="4"/>
  </si>
  <si>
    <t>管理者</t>
    <rPh sb="0" eb="3">
      <t>カンリシャ</t>
    </rPh>
    <phoneticPr fontId="41"/>
  </si>
  <si>
    <t>サービス提供責任者</t>
    <rPh sb="4" eb="6">
      <t>テイキョウ</t>
    </rPh>
    <rPh sb="6" eb="9">
      <t>セキニンシャ</t>
    </rPh>
    <phoneticPr fontId="41"/>
  </si>
  <si>
    <t>従業者</t>
    <rPh sb="0" eb="3">
      <t>ジュウギョウシャ</t>
    </rPh>
    <phoneticPr fontId="41"/>
  </si>
  <si>
    <t>重度訪問介護</t>
    <rPh sb="0" eb="2">
      <t>ジュウド</t>
    </rPh>
    <rPh sb="2" eb="4">
      <t>ホウモン</t>
    </rPh>
    <rPh sb="4" eb="6">
      <t>カイゴ</t>
    </rPh>
    <phoneticPr fontId="41"/>
  </si>
  <si>
    <t>同行援護</t>
    <rPh sb="0" eb="2">
      <t>ドウコウ</t>
    </rPh>
    <rPh sb="2" eb="4">
      <t>エンゴ</t>
    </rPh>
    <phoneticPr fontId="41"/>
  </si>
  <si>
    <t>行動援護</t>
    <rPh sb="0" eb="4">
      <t>コウドウエンゴ</t>
    </rPh>
    <phoneticPr fontId="41"/>
  </si>
  <si>
    <t>サービス管理責任者</t>
    <rPh sb="4" eb="6">
      <t>カンリ</t>
    </rPh>
    <rPh sb="6" eb="9">
      <t>セキニンシャ</t>
    </rPh>
    <phoneticPr fontId="41"/>
  </si>
  <si>
    <t>医師</t>
    <rPh sb="0" eb="2">
      <t>イシ</t>
    </rPh>
    <phoneticPr fontId="41"/>
  </si>
  <si>
    <t>看護職員</t>
    <rPh sb="0" eb="4">
      <t>カンゴショクイン</t>
    </rPh>
    <phoneticPr fontId="41"/>
  </si>
  <si>
    <t>生活支援員</t>
    <rPh sb="0" eb="5">
      <t>セイカツシエンイン</t>
    </rPh>
    <phoneticPr fontId="41"/>
  </si>
  <si>
    <t>理学療法士</t>
    <rPh sb="0" eb="5">
      <t>リガクリョウホウシ</t>
    </rPh>
    <phoneticPr fontId="41"/>
  </si>
  <si>
    <t>作業療法士</t>
    <rPh sb="0" eb="5">
      <t>サギョウリョウホウシ</t>
    </rPh>
    <phoneticPr fontId="41"/>
  </si>
  <si>
    <t>言語聴覚士</t>
    <rPh sb="0" eb="2">
      <t>ゲンゴ</t>
    </rPh>
    <rPh sb="2" eb="5">
      <t>チョウカクシ</t>
    </rPh>
    <phoneticPr fontId="41"/>
  </si>
  <si>
    <t>その他職員</t>
    <rPh sb="2" eb="3">
      <t>タ</t>
    </rPh>
    <rPh sb="3" eb="5">
      <t>ショクイン</t>
    </rPh>
    <phoneticPr fontId="41"/>
  </si>
  <si>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</si>
  <si>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</si>
  <si>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</si>
  <si>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</si>
  <si>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</si>
  <si>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41"/>
  </si>
  <si>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</si>
  <si>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</si>
  <si>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41"/>
  </si>
  <si>
    <t>障害者支援施設</t>
    <rPh sb="0" eb="3">
      <t>ショウガイシャ</t>
    </rPh>
    <rPh sb="3" eb="5">
      <t>シエン</t>
    </rPh>
    <rPh sb="5" eb="7">
      <t>シセツ</t>
    </rPh>
    <phoneticPr fontId="4"/>
  </si>
  <si>
    <t>就労支援員</t>
    <rPh sb="0" eb="2">
      <t>シュウロウ</t>
    </rPh>
    <rPh sb="2" eb="5">
      <t>シエンイン</t>
    </rPh>
    <phoneticPr fontId="41"/>
  </si>
  <si>
    <t>職業指導員</t>
    <rPh sb="0" eb="2">
      <t>ショクギョウ</t>
    </rPh>
    <rPh sb="2" eb="4">
      <t>シドウ</t>
    </rPh>
    <rPh sb="4" eb="5">
      <t>イン</t>
    </rPh>
    <phoneticPr fontId="41"/>
  </si>
  <si>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</si>
  <si>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</si>
  <si>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41"/>
  </si>
  <si>
    <t>就労支援員</t>
    <rPh sb="0" eb="5">
      <t>シュウロウシエンイン</t>
    </rPh>
    <phoneticPr fontId="41"/>
  </si>
  <si>
    <t>職業指導員</t>
    <rPh sb="0" eb="4">
      <t>ショクギョウシドウ</t>
    </rPh>
    <rPh sb="4" eb="5">
      <t>イン</t>
    </rPh>
    <phoneticPr fontId="41"/>
  </si>
  <si>
    <t>生活支援員</t>
    <rPh sb="0" eb="2">
      <t>セイカツ</t>
    </rPh>
    <rPh sb="2" eb="5">
      <t>シエンイン</t>
    </rPh>
    <phoneticPr fontId="41"/>
  </si>
  <si>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</si>
  <si>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</si>
  <si>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</si>
  <si>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</si>
  <si>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41"/>
  </si>
  <si>
    <t>自立生活援助</t>
    <rPh sb="0" eb="2">
      <t>ジリツ</t>
    </rPh>
    <rPh sb="2" eb="4">
      <t>セイカツ</t>
    </rPh>
    <rPh sb="4" eb="6">
      <t>エンジョ</t>
    </rPh>
    <phoneticPr fontId="4"/>
  </si>
  <si>
    <t>地域生活支援員</t>
    <rPh sb="0" eb="7">
      <t>チイキセイカツシエンイン</t>
    </rPh>
    <phoneticPr fontId="41"/>
  </si>
  <si>
    <t>特定相談支援・障害児相談支援</t>
    <rPh sb="0" eb="2">
      <t>トクテイ</t>
    </rPh>
    <rPh sb="2" eb="4">
      <t>ソウダン</t>
    </rPh>
    <rPh sb="4" eb="6">
      <t>シエン</t>
    </rPh>
    <rPh sb="7" eb="10">
      <t>ショウガイジ</t>
    </rPh>
    <rPh sb="10" eb="12">
      <t>ソウダン</t>
    </rPh>
    <rPh sb="12" eb="14">
      <t>シエン</t>
    </rPh>
    <phoneticPr fontId="72"/>
  </si>
  <si>
    <t>相談支援専門員</t>
    <rPh sb="0" eb="7">
      <t>ソウダンシエンセンモンイン</t>
    </rPh>
    <phoneticPr fontId="41"/>
  </si>
  <si>
    <t>相談支援員</t>
    <rPh sb="0" eb="2">
      <t>ソウダン</t>
    </rPh>
    <rPh sb="2" eb="5">
      <t>シエンイン</t>
    </rPh>
    <phoneticPr fontId="41"/>
  </si>
  <si>
    <t>児童発達支援・放課後等デイサービス</t>
    <rPh sb="0" eb="2">
      <t>ジドウ</t>
    </rPh>
    <rPh sb="2" eb="4">
      <t>ハッタツ</t>
    </rPh>
    <rPh sb="4" eb="6">
      <t>シエン</t>
    </rPh>
    <rPh sb="7" eb="11">
      <t>ホウカゴトウ</t>
    </rPh>
    <phoneticPr fontId="72"/>
  </si>
  <si>
    <t>児童発達支援管理責任者</t>
    <rPh sb="0" eb="2">
      <t>ジドウ</t>
    </rPh>
    <rPh sb="2" eb="6">
      <t>ハッタツシエン</t>
    </rPh>
    <rPh sb="6" eb="8">
      <t>カンリ</t>
    </rPh>
    <rPh sb="8" eb="11">
      <t>セキニンシャ</t>
    </rPh>
    <phoneticPr fontId="41"/>
  </si>
  <si>
    <t>児童指導員</t>
    <rPh sb="0" eb="2">
      <t>ジドウ</t>
    </rPh>
    <rPh sb="2" eb="5">
      <t>シドウイン</t>
    </rPh>
    <phoneticPr fontId="41"/>
  </si>
  <si>
    <t>保育士</t>
    <rPh sb="0" eb="3">
      <t>ホイクシ</t>
    </rPh>
    <phoneticPr fontId="41"/>
  </si>
  <si>
    <t>機能訓練担当職員</t>
    <rPh sb="0" eb="4">
      <t>キノウクンレン</t>
    </rPh>
    <rPh sb="4" eb="6">
      <t>タントウ</t>
    </rPh>
    <rPh sb="6" eb="8">
      <t>ショクイン</t>
    </rPh>
    <phoneticPr fontId="41"/>
  </si>
  <si>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1"/>
  </si>
  <si>
    <t>嘱託医</t>
    <rPh sb="0" eb="2">
      <t>ショクタク</t>
    </rPh>
    <phoneticPr fontId="41"/>
  </si>
  <si>
    <t>児童発達支援・児童発達支援センターであるもの</t>
    <rPh sb="0" eb="6">
      <t>ジドウハッタツシエン</t>
    </rPh>
    <rPh sb="7" eb="11">
      <t>ジドウハッタツ</t>
    </rPh>
    <rPh sb="11" eb="13">
      <t>シエン</t>
    </rPh>
    <phoneticPr fontId="41"/>
  </si>
  <si>
    <t>栄養士</t>
    <rPh sb="0" eb="3">
      <t>エイヨウシ</t>
    </rPh>
    <phoneticPr fontId="41"/>
  </si>
  <si>
    <t>調理員</t>
    <rPh sb="0" eb="3">
      <t>チョウリイン</t>
    </rPh>
    <phoneticPr fontId="41"/>
  </si>
  <si>
    <t>保育所等訪問支援</t>
    <rPh sb="0" eb="3">
      <t>ホイクショ</t>
    </rPh>
    <rPh sb="3" eb="4">
      <t>トウ</t>
    </rPh>
    <rPh sb="4" eb="6">
      <t>ホウモン</t>
    </rPh>
    <rPh sb="6" eb="8">
      <t>シエン</t>
    </rPh>
    <phoneticPr fontId="72"/>
  </si>
  <si>
    <t>訪問支援員</t>
    <rPh sb="0" eb="2">
      <t>ホウモン</t>
    </rPh>
    <rPh sb="2" eb="5">
      <t>シエンイン</t>
    </rPh>
    <phoneticPr fontId="41"/>
  </si>
  <si>
    <t>居宅訪問型児童発達支援</t>
    <rPh sb="0" eb="2">
      <t>キョタク</t>
    </rPh>
    <rPh sb="2" eb="4">
      <t>ホウモン</t>
    </rPh>
    <rPh sb="4" eb="5">
      <t>ガタ</t>
    </rPh>
    <rPh sb="5" eb="7">
      <t>ジドウ</t>
    </rPh>
    <rPh sb="7" eb="9">
      <t>ハッタツ</t>
    </rPh>
    <rPh sb="9" eb="11">
      <t>シエン</t>
    </rPh>
    <phoneticPr fontId="72"/>
  </si>
  <si>
    <t>福祉型障害児入所施設</t>
    <rPh sb="0" eb="3">
      <t>フクシガタ</t>
    </rPh>
    <rPh sb="3" eb="6">
      <t>ショウガイジ</t>
    </rPh>
    <rPh sb="6" eb="8">
      <t>ニュウショ</t>
    </rPh>
    <rPh sb="8" eb="10">
      <t>シセツ</t>
    </rPh>
    <phoneticPr fontId="72"/>
  </si>
  <si>
    <t>心理担当職員</t>
    <rPh sb="0" eb="6">
      <t>シンリタントウショクイン</t>
    </rPh>
    <phoneticPr fontId="41"/>
  </si>
  <si>
    <t>医療型障害児入所施設</t>
    <rPh sb="0" eb="2">
      <t>イリョウ</t>
    </rPh>
    <rPh sb="2" eb="3">
      <t>ガタ</t>
    </rPh>
    <rPh sb="3" eb="6">
      <t>ショウガイジ</t>
    </rPh>
    <rPh sb="6" eb="8">
      <t>ニュウショ</t>
    </rPh>
    <rPh sb="8" eb="10">
      <t>シセツ</t>
    </rPh>
    <phoneticPr fontId="72"/>
  </si>
  <si>
    <t>理学療法士
又は作業療法士</t>
    <rPh sb="0" eb="5">
      <t>リガクリョウホウシ</t>
    </rPh>
    <rPh sb="6" eb="7">
      <t>マタ</t>
    </rPh>
    <rPh sb="8" eb="13">
      <t>サギョウリョウホウシ</t>
    </rPh>
    <phoneticPr fontId="41"/>
  </si>
  <si>
    <t>職業指導員</t>
    <rPh sb="0" eb="5">
      <t>ショクギョウシドウイン</t>
    </rPh>
    <phoneticPr fontId="41"/>
  </si>
  <si>
    <t>資格種類</t>
    <rPh sb="0" eb="2">
      <t>シカク</t>
    </rPh>
    <rPh sb="2" eb="4">
      <t>シュルイ</t>
    </rPh>
    <phoneticPr fontId="72"/>
  </si>
  <si>
    <t>介護福祉士</t>
    <rPh sb="0" eb="5">
      <t>カイゴフクシシ</t>
    </rPh>
    <phoneticPr fontId="41"/>
  </si>
  <si>
    <t>社会福祉士</t>
    <rPh sb="0" eb="2">
      <t>シャカイ</t>
    </rPh>
    <rPh sb="2" eb="4">
      <t>フクシ</t>
    </rPh>
    <rPh sb="4" eb="5">
      <t>シ</t>
    </rPh>
    <phoneticPr fontId="41"/>
  </si>
  <si>
    <t>精神保健福祉士</t>
    <rPh sb="0" eb="2">
      <t>セイシン</t>
    </rPh>
    <rPh sb="2" eb="4">
      <t>ホケン</t>
    </rPh>
    <rPh sb="4" eb="7">
      <t>フクシシ</t>
    </rPh>
    <phoneticPr fontId="41"/>
  </si>
  <si>
    <t>心理士</t>
    <rPh sb="0" eb="3">
      <t>シンリシ</t>
    </rPh>
    <phoneticPr fontId="41"/>
  </si>
  <si>
    <t>看護師</t>
    <rPh sb="0" eb="3">
      <t>カンゴシ</t>
    </rPh>
    <phoneticPr fontId="41"/>
  </si>
  <si>
    <t>准看護師</t>
    <rPh sb="0" eb="4">
      <t>ジュンカンゴシ</t>
    </rPh>
    <phoneticPr fontId="41"/>
  </si>
  <si>
    <t>強行（基礎）</t>
    <rPh sb="0" eb="2">
      <t>キョウコウ</t>
    </rPh>
    <rPh sb="3" eb="5">
      <t>キソ</t>
    </rPh>
    <phoneticPr fontId="41"/>
  </si>
  <si>
    <t>強行（実践）</t>
    <rPh sb="0" eb="2">
      <t>キョウコウ</t>
    </rPh>
    <rPh sb="3" eb="5">
      <t>ジッセン</t>
    </rPh>
    <phoneticPr fontId="41"/>
  </si>
  <si>
    <t>喀痰（一号）</t>
    <rPh sb="0" eb="2">
      <t>カクタン</t>
    </rPh>
    <rPh sb="3" eb="5">
      <t>イチゴウ</t>
    </rPh>
    <phoneticPr fontId="41"/>
  </si>
  <si>
    <t>喀痰（二号）</t>
    <rPh sb="0" eb="2">
      <t>カクタン</t>
    </rPh>
    <rPh sb="3" eb="5">
      <t>ニゴウ</t>
    </rPh>
    <phoneticPr fontId="60"/>
  </si>
  <si>
    <t>喀痰（三号）</t>
    <rPh sb="0" eb="2">
      <t>カクタン</t>
    </rPh>
    <rPh sb="3" eb="4">
      <t>ミ</t>
    </rPh>
    <rPh sb="4" eb="5">
      <t>ゴウ</t>
    </rPh>
    <phoneticPr fontId="60"/>
  </si>
  <si>
    <t>実績</t>
  </si>
  <si>
    <t>強度行動障害</t>
    <rPh sb="0" eb="2">
      <t>キョウド</t>
    </rPh>
    <rPh sb="2" eb="4">
      <t>コウドウ</t>
    </rPh>
    <rPh sb="4" eb="6">
      <t>ショウガイ</t>
    </rPh>
    <phoneticPr fontId="4"/>
  </si>
  <si>
    <t>支給決定市町</t>
    <rPh sb="0" eb="2">
      <t>シキュウ</t>
    </rPh>
    <rPh sb="2" eb="4">
      <t>ケッテイ</t>
    </rPh>
    <rPh sb="4" eb="5">
      <t>シ</t>
    </rPh>
    <rPh sb="5" eb="6">
      <t>マチ</t>
    </rPh>
    <phoneticPr fontId="4"/>
  </si>
  <si>
    <t>浜松市</t>
    <rPh sb="0" eb="2">
      <t>ハママツ</t>
    </rPh>
    <rPh sb="2" eb="3">
      <t>シ</t>
    </rPh>
    <phoneticPr fontId="4"/>
  </si>
  <si>
    <t>個別支援計画
原案の作成日</t>
    <rPh sb="0" eb="2">
      <t>コベツ</t>
    </rPh>
    <rPh sb="2" eb="4">
      <t>シエン</t>
    </rPh>
    <rPh sb="4" eb="6">
      <t>ケイカク</t>
    </rPh>
    <rPh sb="7" eb="9">
      <t>ゲンアン</t>
    </rPh>
    <rPh sb="10" eb="12">
      <t>サクセイ</t>
    </rPh>
    <rPh sb="12" eb="13">
      <t>ビ</t>
    </rPh>
    <phoneticPr fontId="4"/>
  </si>
  <si>
    <t>個別支援計画
利用者同意日</t>
    <rPh sb="0" eb="2">
      <t>コベツ</t>
    </rPh>
    <rPh sb="2" eb="4">
      <t>シエン</t>
    </rPh>
    <rPh sb="4" eb="6">
      <t>ケイカク</t>
    </rPh>
    <rPh sb="7" eb="10">
      <t>リヨウシャ</t>
    </rPh>
    <rPh sb="10" eb="12">
      <t>ドウイ</t>
    </rPh>
    <rPh sb="12" eb="13">
      <t>ビ</t>
    </rPh>
    <phoneticPr fontId="4"/>
  </si>
  <si>
    <t>モニタリングの
実　施　日</t>
    <rPh sb="12" eb="13">
      <t>ビ</t>
    </rPh>
    <phoneticPr fontId="4"/>
  </si>
  <si>
    <t>アセスメントの
実　施　日</t>
    <rPh sb="12" eb="13">
      <t>ビ</t>
    </rPh>
    <phoneticPr fontId="4"/>
  </si>
  <si>
    <t>個別支援会議の
実　施　日</t>
    <rPh sb="0" eb="2">
      <t>コベツ</t>
    </rPh>
    <rPh sb="2" eb="4">
      <t>シエン</t>
    </rPh>
    <rPh sb="4" eb="6">
      <t>カイギ</t>
    </rPh>
    <rPh sb="8" eb="9">
      <t>ミノル</t>
    </rPh>
    <rPh sb="10" eb="11">
      <t>セ</t>
    </rPh>
    <rPh sb="12" eb="13">
      <t>ビ</t>
    </rPh>
    <phoneticPr fontId="4"/>
  </si>
  <si>
    <t>相談員に対する計画交付日</t>
    <rPh sb="0" eb="2">
      <t>ソウダン</t>
    </rPh>
    <rPh sb="2" eb="3">
      <t>イン</t>
    </rPh>
    <rPh sb="4" eb="5">
      <t>タイ</t>
    </rPh>
    <rPh sb="7" eb="9">
      <t>ケイカク</t>
    </rPh>
    <rPh sb="9" eb="12">
      <t>コウフビ</t>
    </rPh>
    <phoneticPr fontId="4"/>
  </si>
  <si>
    <t>○</t>
    <phoneticPr fontId="4"/>
  </si>
  <si>
    <t>個別支援
会議の
本人同席</t>
    <rPh sb="0" eb="2">
      <t>コベツ</t>
    </rPh>
    <rPh sb="2" eb="4">
      <t>シエン</t>
    </rPh>
    <rPh sb="5" eb="7">
      <t>カイギ</t>
    </rPh>
    <rPh sb="9" eb="10">
      <t>ホン</t>
    </rPh>
    <rPh sb="10" eb="11">
      <t>ヒト</t>
    </rPh>
    <rPh sb="11" eb="12">
      <t>ドウ</t>
    </rPh>
    <rPh sb="12" eb="13">
      <t>セキ</t>
    </rPh>
    <phoneticPr fontId="4"/>
  </si>
  <si>
    <t>点検実施日</t>
    <rPh sb="0" eb="2">
      <t>テンケン</t>
    </rPh>
    <rPh sb="2" eb="4">
      <t>ジッシ</t>
    </rPh>
    <rPh sb="4" eb="5">
      <t>ビ</t>
    </rPh>
    <phoneticPr fontId="4"/>
  </si>
  <si>
    <t>検　査　日</t>
    <rPh sb="0" eb="1">
      <t>ケン</t>
    </rPh>
    <rPh sb="2" eb="3">
      <t>サ</t>
    </rPh>
    <rPh sb="4" eb="5">
      <t>ビ</t>
    </rPh>
    <phoneticPr fontId="4"/>
  </si>
  <si>
    <t>障害福祉サービス事業者（障害者・児施設、事業者）業務管理体制に係る一般検査調書</t>
    <phoneticPr fontId="4"/>
  </si>
  <si>
    <t>　　・利用者の障害程度区分別人数、平均障害程度区分</t>
    <rPh sb="17" eb="19">
      <t>ヘイキン</t>
    </rPh>
    <rPh sb="19" eb="21">
      <t>ショウガイ</t>
    </rPh>
    <rPh sb="21" eb="23">
      <t>テイド</t>
    </rPh>
    <rPh sb="23" eb="25">
      <t>クブン</t>
    </rPh>
    <phoneticPr fontId="4"/>
  </si>
  <si>
    <t>P1　職員の勤務状況（１）シフト別の勤務形態</t>
    <rPh sb="3" eb="5">
      <t>ショクイン</t>
    </rPh>
    <rPh sb="6" eb="8">
      <t>キンム</t>
    </rPh>
    <rPh sb="8" eb="10">
      <t>ジョウキョウ</t>
    </rPh>
    <phoneticPr fontId="4"/>
  </si>
  <si>
    <t>P2-1　職員の勤務状況（２）勤務実績　（直近3か月分の実績）</t>
    <rPh sb="5" eb="7">
      <t>ショクイン</t>
    </rPh>
    <rPh sb="8" eb="10">
      <t>キンム</t>
    </rPh>
    <rPh sb="10" eb="12">
      <t>ジョウキョウ</t>
    </rPh>
    <phoneticPr fontId="4"/>
  </si>
  <si>
    <t>P2-2　職員の勤務状況（２）勤務実績　（直近3か月分の実績）</t>
    <rPh sb="5" eb="7">
      <t>ショクイン</t>
    </rPh>
    <rPh sb="8" eb="10">
      <t>キンム</t>
    </rPh>
    <rPh sb="10" eb="12">
      <t>ジョウキョウ</t>
    </rPh>
    <phoneticPr fontId="4"/>
  </si>
  <si>
    <t>P2-3　職員の勤務状況（２）勤務実績　（直近3か月分の実績）</t>
    <rPh sb="5" eb="7">
      <t>ショクイン</t>
    </rPh>
    <rPh sb="8" eb="10">
      <t>キンム</t>
    </rPh>
    <rPh sb="10" eb="12">
      <t>ジョウキョウ</t>
    </rPh>
    <phoneticPr fontId="4"/>
  </si>
  <si>
    <t>生活介護</t>
    <rPh sb="0" eb="2">
      <t>セイカツ</t>
    </rPh>
    <rPh sb="2" eb="4">
      <t>カイゴ</t>
    </rPh>
    <phoneticPr fontId="4"/>
  </si>
  <si>
    <t>※特定費用等について記載し、サービス費は含まないこと。</t>
    <rPh sb="1" eb="3">
      <t>トクテイ</t>
    </rPh>
    <rPh sb="3" eb="5">
      <t>ヒヨウ</t>
    </rPh>
    <rPh sb="5" eb="6">
      <t>トウ</t>
    </rPh>
    <rPh sb="10" eb="12">
      <t>キサイ</t>
    </rPh>
    <rPh sb="18" eb="19">
      <t>ヒ</t>
    </rPh>
    <rPh sb="20" eb="21">
      <t>フク</t>
    </rPh>
    <phoneticPr fontId="4"/>
  </si>
  <si>
    <t>その他の日常生活費</t>
    <rPh sb="2" eb="3">
      <t>タ</t>
    </rPh>
    <rPh sb="4" eb="6">
      <t>ニチジョウ</t>
    </rPh>
    <rPh sb="6" eb="9">
      <t>セイカツヒ</t>
    </rPh>
    <phoneticPr fontId="4"/>
  </si>
  <si>
    <t>日用品費</t>
    <rPh sb="0" eb="3">
      <t>ニチヨウヒン</t>
    </rPh>
    <rPh sb="3" eb="4">
      <t>ヒ</t>
    </rPh>
    <phoneticPr fontId="4"/>
  </si>
  <si>
    <t>創作的活動の材料費</t>
    <rPh sb="0" eb="3">
      <t>ソウサクテキ</t>
    </rPh>
    <rPh sb="3" eb="5">
      <t>カツドウ</t>
    </rPh>
    <rPh sb="6" eb="9">
      <t>ザイリョウヒ</t>
    </rPh>
    <phoneticPr fontId="4"/>
  </si>
  <si>
    <t>食事提供に要する費用</t>
    <rPh sb="0" eb="2">
      <t>ショクジ</t>
    </rPh>
    <rPh sb="2" eb="4">
      <t>テイキョウ</t>
    </rPh>
    <rPh sb="5" eb="6">
      <t>ヨウ</t>
    </rPh>
    <rPh sb="8" eb="10">
      <t>ヒヨウ</t>
    </rPh>
    <phoneticPr fontId="4"/>
  </si>
  <si>
    <t>徴収額</t>
    <rPh sb="0" eb="3">
      <t>チョウシュウガク</t>
    </rPh>
    <phoneticPr fontId="4"/>
  </si>
  <si>
    <t>件　　　数</t>
    <rPh sb="0" eb="1">
      <t>ケン</t>
    </rPh>
    <rPh sb="4" eb="5">
      <t>カズ</t>
    </rPh>
    <phoneticPr fontId="4"/>
  </si>
  <si>
    <t>単　　　価</t>
    <rPh sb="0" eb="1">
      <t>タン</t>
    </rPh>
    <rPh sb="4" eb="5">
      <t>アタイ</t>
    </rPh>
    <phoneticPr fontId="4"/>
  </si>
  <si>
    <t>項　　　目</t>
    <rPh sb="0" eb="1">
      <t>コウ</t>
    </rPh>
    <rPh sb="4" eb="5">
      <t>メ</t>
    </rPh>
    <phoneticPr fontId="4"/>
  </si>
  <si>
    <r>
      <t>５　苦情処理、事故発生時の対応等</t>
    </r>
    <r>
      <rPr>
        <sz val="11"/>
        <rFont val="ＭＳ Ｐゴシック"/>
        <family val="3"/>
        <charset val="128"/>
      </rPr>
      <t>（直近１年の状況）　　</t>
    </r>
    <r>
      <rPr>
        <sz val="10"/>
        <rFont val="ＭＳ Ｐゴシック"/>
        <family val="3"/>
        <charset val="128"/>
      </rPr>
      <t>※既存記録等の活用可　※適宜行追加をすること</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4"/>
  </si>
  <si>
    <t>６　業務継続計画、衛生管理、身体拘束の禁止、虐待の防止及び情報公表に関する取組状況</t>
    <rPh sb="2" eb="4">
      <t>ギョウム</t>
    </rPh>
    <rPh sb="4" eb="6">
      <t>ケイゾク</t>
    </rPh>
    <rPh sb="6" eb="8">
      <t>ケイカク</t>
    </rPh>
    <rPh sb="9" eb="11">
      <t>エイセイ</t>
    </rPh>
    <rPh sb="11" eb="13">
      <t>カンリ</t>
    </rPh>
    <rPh sb="14" eb="16">
      <t>シンタイ</t>
    </rPh>
    <rPh sb="16" eb="18">
      <t>コウソク</t>
    </rPh>
    <rPh sb="19" eb="21">
      <t>キンシ</t>
    </rPh>
    <rPh sb="22" eb="24">
      <t>ギャクタイ</t>
    </rPh>
    <rPh sb="25" eb="27">
      <t>ボウシ</t>
    </rPh>
    <rPh sb="27" eb="28">
      <t>オヨ</t>
    </rPh>
    <rPh sb="29" eb="31">
      <t>ジョウホウ</t>
    </rPh>
    <rPh sb="31" eb="33">
      <t>コウヒョウ</t>
    </rPh>
    <rPh sb="34" eb="35">
      <t>カン</t>
    </rPh>
    <rPh sb="37" eb="39">
      <t>トリクミ</t>
    </rPh>
    <rPh sb="39" eb="41">
      <t>ジョウキョウ</t>
    </rPh>
    <phoneticPr fontId="4"/>
  </si>
  <si>
    <t>P5　苦情・事故の対応記録</t>
    <rPh sb="3" eb="5">
      <t>クジョウ</t>
    </rPh>
    <rPh sb="6" eb="8">
      <t>ジコ</t>
    </rPh>
    <rPh sb="9" eb="11">
      <t>タイオウ</t>
    </rPh>
    <rPh sb="11" eb="13">
      <t>キロク</t>
    </rPh>
    <phoneticPr fontId="4"/>
  </si>
  <si>
    <t>P6　業務継続計画、衛生管理、身体拘束の禁止及び虐待の防止に関する取組状況</t>
    <phoneticPr fontId="4"/>
  </si>
  <si>
    <t>P7　主眼事項・着眼点自己点検</t>
    <phoneticPr fontId="4"/>
  </si>
  <si>
    <t>P8　障害福祉サービス事業者（障害者・児施設、事業者）業務管理体制に係る一般検査調書</t>
    <phoneticPr fontId="4"/>
  </si>
  <si>
    <t>≪要提出≫</t>
    <rPh sb="1" eb="2">
      <t>ヨウ</t>
    </rPh>
    <rPh sb="2" eb="4">
      <t>テイシュツ</t>
    </rPh>
    <phoneticPr fontId="60"/>
  </si>
  <si>
    <t>■シフト記号表（勤務時間帯）</t>
    <rPh sb="4" eb="6">
      <t>キゴウ</t>
    </rPh>
    <rPh sb="6" eb="7">
      <t>ヒョウ</t>
    </rPh>
    <rPh sb="8" eb="10">
      <t>キンム</t>
    </rPh>
    <rPh sb="10" eb="13">
      <t>ジカンタイ</t>
    </rPh>
    <phoneticPr fontId="60"/>
  </si>
  <si>
    <t>夜間の時間帯</t>
    <rPh sb="0" eb="2">
      <t>ヤカン</t>
    </rPh>
    <rPh sb="3" eb="6">
      <t>ジカンタイ</t>
    </rPh>
    <phoneticPr fontId="60"/>
  </si>
  <si>
    <t>→</t>
    <phoneticPr fontId="93"/>
  </si>
  <si>
    <t>～</t>
    <phoneticPr fontId="60"/>
  </si>
  <si>
    <t>：</t>
    <phoneticPr fontId="60"/>
  </si>
  <si>
    <t>（</t>
    <phoneticPr fontId="60"/>
  </si>
  <si>
    <t>）</t>
    <phoneticPr fontId="60"/>
  </si>
  <si>
    <t>：</t>
    <phoneticPr fontId="60"/>
  </si>
  <si>
    <t>-</t>
    <phoneticPr fontId="6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</si>
  <si>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</si>
  <si>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No.</t>
    <phoneticPr fontId="4"/>
  </si>
  <si>
    <t>(8)</t>
    <phoneticPr fontId="4"/>
  </si>
  <si>
    <t>(11)兼務状況
（兼務先／兼務する職務の内容）等</t>
    <phoneticPr fontId="4"/>
  </si>
  <si>
    <t>No.</t>
    <phoneticPr fontId="4"/>
  </si>
  <si>
    <t>(11)兼務状況
（兼務先／兼務する職務の内容）等</t>
    <phoneticPr fontId="4"/>
  </si>
  <si>
    <t>～</t>
    <phoneticPr fontId="60"/>
  </si>
  <si>
    <t>(8)</t>
    <phoneticPr fontId="4"/>
  </si>
  <si>
    <t>No.</t>
    <phoneticPr fontId="4"/>
  </si>
  <si>
    <t>(8)</t>
    <phoneticPr fontId="4"/>
  </si>
  <si>
    <t>(11)兼務状況
（兼務先／兼務する職務の内容）等</t>
    <phoneticPr fontId="4"/>
  </si>
  <si>
    <t>職種⑨</t>
    <phoneticPr fontId="41"/>
  </si>
  <si>
    <t>職種⑩</t>
    <phoneticPr fontId="41"/>
  </si>
  <si>
    <t>居宅介護</t>
    <phoneticPr fontId="4"/>
  </si>
  <si>
    <t>1　職員の配置状況</t>
    <rPh sb="2" eb="4">
      <t>ショクイン</t>
    </rPh>
    <rPh sb="5" eb="7">
      <t>ハイチ</t>
    </rPh>
    <rPh sb="7" eb="9">
      <t>ジョウキョウ</t>
    </rPh>
    <phoneticPr fontId="4"/>
  </si>
  <si>
    <t>１　職員の配置状況</t>
    <rPh sb="2" eb="4">
      <t>ショクイン</t>
    </rPh>
    <rPh sb="5" eb="7">
      <t>ハイチ</t>
    </rPh>
    <rPh sb="7" eb="9">
      <t>ジョウキョウ</t>
    </rPh>
    <phoneticPr fontId="60"/>
  </si>
  <si>
    <t>２　個別支援計画の作成状況</t>
    <rPh sb="2" eb="4">
      <t>コベツ</t>
    </rPh>
    <rPh sb="4" eb="6">
      <t>シエン</t>
    </rPh>
    <rPh sb="6" eb="8">
      <t>ケイカク</t>
    </rPh>
    <rPh sb="9" eb="11">
      <t>サクセイ</t>
    </rPh>
    <rPh sb="11" eb="13">
      <t>ジョウキョウ</t>
    </rPh>
    <phoneticPr fontId="4"/>
  </si>
  <si>
    <t>３　利用者の基本的な１日のスケジュール</t>
    <rPh sb="2" eb="5">
      <t>リヨウシャ</t>
    </rPh>
    <rPh sb="6" eb="9">
      <t>キホンテキ</t>
    </rPh>
    <rPh sb="11" eb="12">
      <t>ニチ</t>
    </rPh>
    <phoneticPr fontId="4"/>
  </si>
  <si>
    <t>【記載例】</t>
    <rPh sb="1" eb="3">
      <t>キサイ</t>
    </rPh>
    <rPh sb="3" eb="4">
      <t>レイ</t>
    </rPh>
    <phoneticPr fontId="4"/>
  </si>
  <si>
    <t>≪日中に他のサービスを利用する場合等≫</t>
    <rPh sb="1" eb="3">
      <t>ニッチュウ</t>
    </rPh>
    <rPh sb="4" eb="5">
      <t>タ</t>
    </rPh>
    <rPh sb="11" eb="13">
      <t>リヨウ</t>
    </rPh>
    <rPh sb="15" eb="17">
      <t>バアイ</t>
    </rPh>
    <rPh sb="17" eb="18">
      <t>トウ</t>
    </rPh>
    <phoneticPr fontId="4"/>
  </si>
  <si>
    <t>時間</t>
    <rPh sb="0" eb="2">
      <t>ジカン</t>
    </rPh>
    <phoneticPr fontId="4"/>
  </si>
  <si>
    <t>内容</t>
    <rPh sb="0" eb="2">
      <t>ナイヨウ</t>
    </rPh>
    <phoneticPr fontId="4"/>
  </si>
  <si>
    <t>備考</t>
    <rPh sb="0" eb="2">
      <t>ビコウ</t>
    </rPh>
    <phoneticPr fontId="4"/>
  </si>
  <si>
    <t>6：00</t>
    <phoneticPr fontId="4"/>
  </si>
  <si>
    <t>起床</t>
    <rPh sb="0" eb="2">
      <t>キショウ</t>
    </rPh>
    <phoneticPr fontId="4"/>
  </si>
  <si>
    <t>7：00</t>
    <phoneticPr fontId="4"/>
  </si>
  <si>
    <t>朝食</t>
    <rPh sb="0" eb="2">
      <t>チョウショク</t>
    </rPh>
    <phoneticPr fontId="4"/>
  </si>
  <si>
    <t>朝食前に検温等の健康観察を実施</t>
    <rPh sb="0" eb="2">
      <t>チョウショク</t>
    </rPh>
    <rPh sb="2" eb="3">
      <t>マエ</t>
    </rPh>
    <rPh sb="4" eb="6">
      <t>ケンオン</t>
    </rPh>
    <rPh sb="6" eb="7">
      <t>トウ</t>
    </rPh>
    <rPh sb="8" eb="10">
      <t>ケンコウ</t>
    </rPh>
    <rPh sb="10" eb="12">
      <t>カンサツ</t>
    </rPh>
    <rPh sb="13" eb="15">
      <t>ジッシ</t>
    </rPh>
    <phoneticPr fontId="4"/>
  </si>
  <si>
    <t>9：00</t>
    <phoneticPr fontId="4"/>
  </si>
  <si>
    <t>日中活動（就労・生活介護等）</t>
    <rPh sb="0" eb="2">
      <t>ニッチュウ</t>
    </rPh>
    <rPh sb="2" eb="4">
      <t>カツドウ</t>
    </rPh>
    <rPh sb="5" eb="7">
      <t>シュウロウ</t>
    </rPh>
    <rPh sb="8" eb="10">
      <t>セイカツ</t>
    </rPh>
    <rPh sb="10" eb="12">
      <t>カイゴ</t>
    </rPh>
    <rPh sb="12" eb="13">
      <t>トウ</t>
    </rPh>
    <phoneticPr fontId="4"/>
  </si>
  <si>
    <t>18：00</t>
    <phoneticPr fontId="4"/>
  </si>
  <si>
    <t>入浴</t>
    <rPh sb="0" eb="2">
      <t>ニュウヨク</t>
    </rPh>
    <phoneticPr fontId="4"/>
  </si>
  <si>
    <t>19：30</t>
    <phoneticPr fontId="4"/>
  </si>
  <si>
    <t>夕食</t>
    <rPh sb="0" eb="2">
      <t>ユウショク</t>
    </rPh>
    <phoneticPr fontId="4"/>
  </si>
  <si>
    <t>21：30</t>
    <phoneticPr fontId="4"/>
  </si>
  <si>
    <t>就寝</t>
    <rPh sb="0" eb="2">
      <t>シュウシン</t>
    </rPh>
    <phoneticPr fontId="4"/>
  </si>
  <si>
    <t>≪日中も当該事業所で過ごす場合≫</t>
    <rPh sb="1" eb="3">
      <t>ニッチュウ</t>
    </rPh>
    <rPh sb="4" eb="6">
      <t>トウガイ</t>
    </rPh>
    <rPh sb="6" eb="9">
      <t>ジギョウショ</t>
    </rPh>
    <rPh sb="10" eb="11">
      <t>ス</t>
    </rPh>
    <rPh sb="13" eb="15">
      <t>バアイ</t>
    </rPh>
    <phoneticPr fontId="4"/>
  </si>
  <si>
    <t>生産活動</t>
    <rPh sb="0" eb="2">
      <t>セイサン</t>
    </rPh>
    <rPh sb="2" eb="4">
      <t>カツドウ</t>
    </rPh>
    <phoneticPr fontId="4"/>
  </si>
  <si>
    <t>12：00</t>
    <phoneticPr fontId="4"/>
  </si>
  <si>
    <t>昼食</t>
    <rPh sb="0" eb="2">
      <t>チュウショク</t>
    </rPh>
    <phoneticPr fontId="4"/>
  </si>
  <si>
    <t>13：00</t>
    <phoneticPr fontId="4"/>
  </si>
  <si>
    <t>レクリエーション</t>
    <phoneticPr fontId="4"/>
  </si>
  <si>
    <t>15：00</t>
    <phoneticPr fontId="4"/>
  </si>
  <si>
    <t>余暇時間</t>
    <rPh sb="0" eb="2">
      <t>ヨカ</t>
    </rPh>
    <rPh sb="2" eb="4">
      <t>ジカン</t>
    </rPh>
    <phoneticPr fontId="4"/>
  </si>
  <si>
    <t>※　事業所で利用している資料等があれば、上表に代えて添付してください。</t>
    <rPh sb="2" eb="4">
      <t>ジギョウ</t>
    </rPh>
    <rPh sb="4" eb="5">
      <t>ショ</t>
    </rPh>
    <rPh sb="6" eb="8">
      <t>リヨウ</t>
    </rPh>
    <rPh sb="12" eb="14">
      <t>シリョウ</t>
    </rPh>
    <rPh sb="14" eb="15">
      <t>トウ</t>
    </rPh>
    <rPh sb="20" eb="21">
      <t>ウエ</t>
    </rPh>
    <rPh sb="21" eb="22">
      <t>ヒョウ</t>
    </rPh>
    <rPh sb="23" eb="24">
      <t>カ</t>
    </rPh>
    <rPh sb="26" eb="28">
      <t>テンプ</t>
    </rPh>
    <phoneticPr fontId="4"/>
  </si>
  <si>
    <t>４　利用料（特定費用等）の徴収状況</t>
    <rPh sb="2" eb="5">
      <t>リヨウリョウ</t>
    </rPh>
    <rPh sb="6" eb="8">
      <t>トクテイ</t>
    </rPh>
    <rPh sb="8" eb="11">
      <t>ヒヨウナド</t>
    </rPh>
    <rPh sb="13" eb="15">
      <t>チョウシュウ</t>
    </rPh>
    <rPh sb="15" eb="17">
      <t>ジョウキョウ</t>
    </rPh>
    <phoneticPr fontId="4"/>
  </si>
  <si>
    <t>Ⅰ型</t>
    <rPh sb="1" eb="2">
      <t>ガタ</t>
    </rPh>
    <phoneticPr fontId="4"/>
  </si>
  <si>
    <t>Ⅱ型</t>
    <rPh sb="1" eb="2">
      <t>ガタ</t>
    </rPh>
    <phoneticPr fontId="4"/>
  </si>
  <si>
    <t>Ⅲ型</t>
    <rPh sb="1" eb="2">
      <t>ガタ</t>
    </rPh>
    <phoneticPr fontId="4"/>
  </si>
  <si>
    <t>Ⅳ型</t>
    <rPh sb="1" eb="2">
      <t>ガタ</t>
    </rPh>
    <phoneticPr fontId="4"/>
  </si>
  <si>
    <t>Ⅴ型</t>
    <rPh sb="1" eb="2">
      <t>ガタ</t>
    </rPh>
    <phoneticPr fontId="4"/>
  </si>
  <si>
    <t>Ⅵ型</t>
    <rPh sb="1" eb="2">
      <t>ガタ</t>
    </rPh>
    <phoneticPr fontId="4"/>
  </si>
  <si>
    <t>Ⅰ・Ⅱ型</t>
    <rPh sb="3" eb="4">
      <t>ガタ</t>
    </rPh>
    <phoneticPr fontId="4"/>
  </si>
  <si>
    <t>Ⅰ・Ⅲ型</t>
    <rPh sb="3" eb="4">
      <t>ガタ</t>
    </rPh>
    <phoneticPr fontId="4"/>
  </si>
  <si>
    <t>Ⅱ・Ⅲ型</t>
    <rPh sb="3" eb="4">
      <t>ガタ</t>
    </rPh>
    <phoneticPr fontId="4"/>
  </si>
  <si>
    <t>Ⅰ・Ⅱ・Ⅲ型</t>
    <rPh sb="5" eb="6">
      <t>ガタ</t>
    </rPh>
    <phoneticPr fontId="60"/>
  </si>
  <si>
    <t>P4　利用者の基本的な１日のスケジュール、利用料の徴収状況</t>
    <phoneticPr fontId="4"/>
  </si>
  <si>
    <t>P3　個別支援計画の作成状況</t>
    <rPh sb="3" eb="5">
      <t>コベツ</t>
    </rPh>
    <rPh sb="5" eb="7">
      <t>シエン</t>
    </rPh>
    <rPh sb="7" eb="9">
      <t>ケイカク</t>
    </rPh>
    <rPh sb="10" eb="12">
      <t>サクセイ</t>
    </rPh>
    <rPh sb="12" eb="14">
      <t>ジョウキョウ</t>
    </rPh>
    <phoneticPr fontId="4"/>
  </si>
  <si>
    <t>【療養介護事業所用】</t>
    <rPh sb="1" eb="3">
      <t>リョウヨウ</t>
    </rPh>
    <rPh sb="3" eb="5">
      <t>カイゴ</t>
    </rPh>
    <rPh sb="5" eb="7">
      <t>ジギョウ</t>
    </rPh>
    <rPh sb="7" eb="8">
      <t>ショ</t>
    </rPh>
    <rPh sb="8" eb="9">
      <t>ヨウ</t>
    </rPh>
    <phoneticPr fontId="4"/>
  </si>
  <si>
    <t>常勤数(４週)</t>
    <rPh sb="0" eb="2">
      <t>ジョウキン</t>
    </rPh>
    <rPh sb="2" eb="3">
      <t>スウ</t>
    </rPh>
    <phoneticPr fontId="60"/>
  </si>
  <si>
    <t>療養介護</t>
    <rPh sb="0" eb="4">
      <t>リョウヨウカイゴ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</si>
</sst>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0"/>
    <numFmt numFmtId="177" formatCode="0.0_ "/>
    <numFmt numFmtId="178" formatCode="h:mm;@"/>
    <numFmt numFmtId="179" formatCode="#&quot;人&quot;"/>
    <numFmt numFmtId="180" formatCode="0&quot;件&quot;"/>
    <numFmt numFmtId="181" formatCode="[$-411]ge\.m\.d;@"/>
    <numFmt numFmtId="182" formatCode="0.0"/>
    <numFmt numFmtId="183" formatCode="[$-409]d;@"/>
    <numFmt numFmtId="184" formatCode="aaa"/>
    <numFmt numFmtId="185" formatCode="#,##0&quot;円&quot;"/>
    <numFmt numFmtId="186" formatCode="#,##0&quot;件&quot;"/>
  </numFmts>
  <fonts count="9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4"/>
      <name val="ＭＳ Ｐゴシック"/>
      <family val="3"/>
      <charset val="128"/>
      <scheme val="minor"/>
    </font>
    <font>
      <sz val="10.5"/>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b/>
      <sz val="16"/>
      <name val="ＭＳ Ｐゴシック"/>
      <family val="3"/>
      <charset val="128"/>
      <scheme val="minor"/>
    </font>
    <font>
      <b/>
      <sz val="14"/>
      <name val="ＭＳ Ｐゴシック"/>
      <family val="3"/>
      <charset val="128"/>
      <scheme val="minor"/>
    </font>
    <font>
      <sz val="12"/>
      <name val="Meiryo UI"/>
      <family val="3"/>
      <charset val="128"/>
    </font>
    <font>
      <sz val="6"/>
      <name val="游ゴシック"/>
      <family val="3"/>
      <charset val="128"/>
    </font>
    <font>
      <sz val="8"/>
      <name val="ＭＳ Ｐゴシック"/>
      <family val="3"/>
      <charset val="128"/>
    </font>
    <font>
      <b/>
      <sz val="11"/>
      <color theme="1"/>
      <name val="ＭＳ Ｐゴシック"/>
      <family val="3"/>
      <charset val="128"/>
      <scheme val="minor"/>
    </font>
    <font>
      <sz val="18"/>
      <name val="ＭＳ Ｐゴシック"/>
      <family val="3"/>
      <charset val="128"/>
      <scheme val="minor"/>
    </font>
    <font>
      <sz val="10.5"/>
      <color theme="1"/>
      <name val="ＭＳ Ｐゴシック"/>
      <family val="3"/>
      <charset val="128"/>
      <scheme val="minor"/>
    </font>
    <font>
      <sz val="14"/>
      <name val="ＭＳ Ｐゴシック"/>
      <family val="3"/>
      <charset val="128"/>
    </font>
    <font>
      <sz val="10.5"/>
      <name val="ＭＳ 明朝"/>
      <family val="1"/>
      <charset val="128"/>
    </font>
    <font>
      <sz val="10.5"/>
      <color rgb="FF0000FF"/>
      <name val="ＭＳ 明朝"/>
      <family val="1"/>
      <charset val="128"/>
    </font>
    <font>
      <b/>
      <sz val="10.5"/>
      <name val="ＭＳ 明朝"/>
      <family val="1"/>
      <charset val="128"/>
    </font>
    <font>
      <b/>
      <u/>
      <sz val="10.5"/>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b/>
      <sz val="9"/>
      <name val="ＭＳ 明朝"/>
      <family val="1"/>
      <charset val="128"/>
    </font>
    <font>
      <u/>
      <sz val="9"/>
      <name val="ＭＳ 明朝"/>
      <family val="1"/>
      <charset val="128"/>
    </font>
    <font>
      <b/>
      <u/>
      <sz val="9"/>
      <name val="ＭＳ 明朝"/>
      <family val="1"/>
      <charset val="128"/>
    </font>
    <font>
      <sz val="10.5"/>
      <name val="Century"/>
      <family val="1"/>
    </font>
    <font>
      <sz val="11"/>
      <name val="ＭＳ Ｐゴシック"/>
      <family val="3"/>
      <charset val="1"/>
    </font>
    <font>
      <u/>
      <sz val="11"/>
      <color theme="10"/>
      <name val="ＭＳ Ｐゴシック"/>
      <family val="2"/>
      <charset val="128"/>
      <scheme val="minor"/>
    </font>
    <font>
      <sz val="6"/>
      <name val="ＭＳ Ｐゴシック"/>
      <family val="2"/>
      <charset val="128"/>
      <scheme val="minor"/>
    </font>
    <font>
      <sz val="10"/>
      <name val="ＭＳ Ｐゴシック"/>
      <family val="2"/>
      <charset val="128"/>
    </font>
    <font>
      <sz val="11"/>
      <color theme="1"/>
      <name val="ＭＳ Ｐゴシック"/>
      <family val="3"/>
      <scheme val="minor"/>
    </font>
    <font>
      <sz val="11"/>
      <color theme="1"/>
      <name val="ＭＳ ゴシック"/>
      <family val="2"/>
      <charset val="128"/>
    </font>
    <font>
      <sz val="10"/>
      <color rgb="FFFF0000"/>
      <name val="ＭＳ ゴシック"/>
      <family val="3"/>
      <charset val="128"/>
    </font>
    <font>
      <sz val="1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tint="0.499984740745262"/>
      <name val="ＭＳ Ｐゴシック"/>
      <family val="2"/>
      <charset val="128"/>
      <scheme val="minor"/>
    </font>
    <font>
      <sz val="11"/>
      <name val="ＭＳ Ｐゴシック"/>
      <family val="2"/>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u/>
      <sz val="10"/>
      <color rgb="FFFF0000"/>
      <name val="ＭＳ ゴシック"/>
      <family val="3"/>
      <charset val="128"/>
    </font>
    <font>
      <sz val="6"/>
      <name val="ＭＳ ゴシック"/>
      <family val="3"/>
      <charset val="128"/>
    </font>
    <font>
      <sz val="6"/>
      <color theme="0"/>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color theme="1"/>
      <name val="ＭＳ Ｐゴシック"/>
      <family val="3"/>
      <charset val="128"/>
    </font>
    <font>
      <b/>
      <sz val="11"/>
      <name val="ＭＳ Ｐゴシック"/>
      <family val="3"/>
      <charset val="128"/>
      <scheme val="minor"/>
    </font>
    <font>
      <sz val="10.5"/>
      <color theme="1"/>
      <name val="ＭＳ 明朝"/>
      <family val="1"/>
      <charset val="128"/>
    </font>
    <font>
      <sz val="9"/>
      <color theme="1"/>
      <name val="ＭＳ 明朝"/>
      <family val="1"/>
      <charset val="128"/>
    </font>
    <font>
      <sz val="10"/>
      <color theme="1"/>
      <name val="ＭＳ Ｐゴシック"/>
      <family val="3"/>
      <charset val="128"/>
    </font>
    <font>
      <sz val="11"/>
      <color theme="0"/>
      <name val="ＭＳ Ｐゴシック"/>
      <family val="3"/>
      <charset val="128"/>
      <scheme val="minor"/>
    </font>
    <font>
      <b/>
      <sz val="11"/>
      <color rgb="FFFF0000"/>
      <name val="ＭＳ Ｐゴシック"/>
      <family val="3"/>
      <charset val="128"/>
      <scheme val="minor"/>
    </font>
    <font>
      <b/>
      <sz val="11"/>
      <color theme="0"/>
      <name val="ＭＳ Ｐゴシック"/>
      <family val="3"/>
      <charset val="128"/>
      <scheme val="minor"/>
    </font>
    <font>
      <sz val="9"/>
      <color theme="0"/>
      <name val="ＭＳ Ｐゴシック"/>
      <family val="2"/>
      <charset val="128"/>
      <scheme val="minor"/>
    </font>
    <font>
      <sz val="18"/>
      <color theme="1"/>
      <name val="HGP創英角ｺﾞｼｯｸUB"/>
      <family val="3"/>
      <charset val="128"/>
    </font>
    <font>
      <sz val="6"/>
      <name val="ＭＳ Ｐゴシック"/>
      <family val="3"/>
      <charset val="128"/>
      <scheme val="minor"/>
    </font>
    <font>
      <sz val="9"/>
      <color theme="0"/>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9"/>
      <color indexed="81"/>
      <name val="ＭＳ Ｐゴシック"/>
      <family val="3"/>
      <charset val="128"/>
    </font>
  </fonts>
  <fills count="4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0"/>
        <bgColor indexed="64"/>
      </patternFill>
    </fill>
    <fill>
      <patternFill patternType="solid">
        <fgColor rgb="FFD9FF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FFDD"/>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B0F0"/>
        <bgColor indexed="64"/>
      </patternFill>
    </fill>
    <fill>
      <patternFill patternType="solid">
        <fgColor theme="4" tint="-0.249977111117893"/>
        <bgColor indexed="64"/>
      </patternFill>
    </fill>
    <fill>
      <patternFill patternType="solid">
        <fgColor rgb="FFFFFFFF"/>
        <bgColor indexed="64"/>
      </patternFill>
    </fill>
    <fill>
      <patternFill patternType="solid">
        <fgColor rgb="FF366092"/>
        <bgColor indexed="64"/>
      </patternFill>
    </fill>
    <fill>
      <patternFill patternType="solid">
        <fgColor theme="5" tint="0.79998168889431442"/>
        <bgColor indexed="64"/>
      </patternFill>
    </fill>
    <fill>
      <patternFill patternType="solid">
        <fgColor rgb="FFDAEE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2DCDB"/>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67">
    <xf numFmtId="0" fontId="0" fillId="0" borderId="0">
      <alignment vertical="center"/>
    </xf>
    <xf numFmtId="38" fontId="3" fillId="0" borderId="0" applyFont="0" applyFill="0" applyBorder="0" applyAlignment="0" applyProtection="0"/>
    <xf numFmtId="0" fontId="3" fillId="0" borderId="0"/>
    <xf numFmtId="0" fontId="3" fillId="0" borderId="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6" borderId="0" applyNumberFormat="0" applyBorder="0" applyAlignment="0" applyProtection="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22" fillId="0" borderId="0" applyNumberFormat="0" applyFill="0" applyBorder="0" applyAlignment="0" applyProtection="0">
      <alignment vertical="center"/>
    </xf>
    <xf numFmtId="0" fontId="23" fillId="25" borderId="34" applyNumberFormat="0" applyAlignment="0" applyProtection="0">
      <alignment vertical="center"/>
    </xf>
    <xf numFmtId="0" fontId="24" fillId="26" borderId="0" applyNumberFormat="0" applyBorder="0" applyAlignment="0" applyProtection="0">
      <alignment vertical="center"/>
    </xf>
    <xf numFmtId="0" fontId="3" fillId="27" borderId="35" applyNumberFormat="0" applyFont="0" applyAlignment="0" applyProtection="0">
      <alignment vertical="center"/>
    </xf>
    <xf numFmtId="0" fontId="25" fillId="0" borderId="36" applyNumberFormat="0" applyFill="0" applyAlignment="0" applyProtection="0">
      <alignment vertical="center"/>
    </xf>
    <xf numFmtId="0" fontId="26" fillId="8" borderId="0" applyNumberFormat="0" applyBorder="0" applyAlignment="0" applyProtection="0">
      <alignment vertical="center"/>
    </xf>
    <xf numFmtId="0" fontId="27" fillId="28" borderId="37" applyNumberFormat="0" applyAlignment="0" applyProtection="0">
      <alignment vertical="center"/>
    </xf>
    <xf numFmtId="0" fontId="28" fillId="0" borderId="0" applyNumberFormat="0" applyFill="0" applyBorder="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1" fillId="0" borderId="40" applyNumberFormat="0" applyFill="0" applyAlignment="0" applyProtection="0">
      <alignment vertical="center"/>
    </xf>
    <xf numFmtId="0" fontId="31" fillId="0" borderId="0" applyNumberFormat="0" applyFill="0" applyBorder="0" applyAlignment="0" applyProtection="0">
      <alignment vertical="center"/>
    </xf>
    <xf numFmtId="0" fontId="32" fillId="0" borderId="41" applyNumberFormat="0" applyFill="0" applyAlignment="0" applyProtection="0">
      <alignment vertical="center"/>
    </xf>
    <xf numFmtId="0" fontId="33" fillId="28" borderId="42" applyNumberFormat="0" applyAlignment="0" applyProtection="0">
      <alignment vertical="center"/>
    </xf>
    <xf numFmtId="0" fontId="34" fillId="0" borderId="0" applyNumberFormat="0" applyFill="0" applyBorder="0" applyAlignment="0" applyProtection="0">
      <alignment vertical="center"/>
    </xf>
    <xf numFmtId="0" fontId="35" fillId="12" borderId="37" applyNumberFormat="0" applyAlignment="0" applyProtection="0">
      <alignment vertical="center"/>
    </xf>
    <xf numFmtId="0" fontId="3" fillId="0" borderId="0"/>
    <xf numFmtId="0" fontId="3" fillId="0" borderId="0">
      <alignment vertical="center"/>
    </xf>
    <xf numFmtId="0" fontId="36" fillId="0" borderId="0">
      <alignment vertical="center"/>
    </xf>
    <xf numFmtId="0" fontId="3" fillId="0" borderId="0">
      <alignment vertical="center"/>
    </xf>
    <xf numFmtId="0" fontId="3" fillId="0" borderId="0">
      <alignment vertical="center"/>
    </xf>
    <xf numFmtId="0" fontId="37" fillId="9" borderId="0" applyNumberFormat="0" applyBorder="0" applyAlignment="0" applyProtection="0">
      <alignment vertical="center"/>
    </xf>
    <xf numFmtId="0" fontId="36" fillId="0" borderId="0">
      <alignment vertical="center"/>
    </xf>
    <xf numFmtId="0" fontId="58" fillId="0" borderId="0">
      <alignment vertical="center"/>
    </xf>
    <xf numFmtId="0" fontId="59" fillId="0" borderId="0" applyNumberForma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38" fontId="61" fillId="0" borderId="0" applyFont="0" applyFill="0" applyBorder="0" applyAlignment="0" applyProtection="0"/>
    <xf numFmtId="38" fontId="61" fillId="0" borderId="0" applyFont="0" applyFill="0" applyBorder="0" applyAlignment="0" applyProtection="0"/>
    <xf numFmtId="38" fontId="62" fillId="0" borderId="0" applyFill="0" applyBorder="0" applyAlignment="0" applyProtection="0">
      <alignment vertical="center"/>
    </xf>
    <xf numFmtId="0" fontId="63" fillId="0" borderId="0">
      <alignment vertical="center"/>
    </xf>
    <xf numFmtId="0" fontId="62" fillId="0" borderId="0">
      <alignment vertical="center"/>
    </xf>
    <xf numFmtId="0" fontId="2" fillId="0" borderId="0">
      <alignment vertical="center"/>
    </xf>
    <xf numFmtId="0" fontId="74" fillId="0" borderId="0">
      <alignment vertical="center"/>
    </xf>
    <xf numFmtId="0" fontId="3" fillId="0" borderId="0"/>
    <xf numFmtId="6" fontId="3" fillId="0" borderId="0" applyFont="0" applyFill="0" applyBorder="0" applyAlignment="0" applyProtection="0"/>
    <xf numFmtId="0" fontId="3" fillId="0" borderId="0">
      <alignment vertical="center"/>
    </xf>
    <xf numFmtId="0" fontId="1" fillId="0" borderId="0">
      <alignment vertical="center"/>
    </xf>
  </cellStyleXfs>
  <cellXfs count="770">
    <xf numFmtId="0" fontId="0" fillId="0" borderId="0" xfId="0">
      <alignment vertical="center"/>
    </xf>
    <xf numFmtId="0" fontId="7" fillId="2" borderId="0" xfId="0" applyFont="1" applyFill="1">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0" xfId="0" applyFill="1" applyBorder="1" applyProtection="1">
      <alignment vertical="center"/>
      <protection locked="0"/>
    </xf>
    <xf numFmtId="0" fontId="0" fillId="2" borderId="0" xfId="0" applyFill="1" applyBorder="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4" borderId="1" xfId="0" applyFill="1" applyBorder="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5" borderId="0" xfId="0" applyFont="1" applyFill="1">
      <alignment vertical="center"/>
    </xf>
    <xf numFmtId="0" fontId="13" fillId="5" borderId="20" xfId="0" applyFont="1" applyFill="1" applyBorder="1" applyAlignment="1" applyProtection="1">
      <alignment vertical="center"/>
      <protection locked="0"/>
    </xf>
    <xf numFmtId="0" fontId="13" fillId="5" borderId="0" xfId="0" applyFont="1" applyFill="1" applyAlignment="1">
      <alignment horizontal="center" vertical="center"/>
    </xf>
    <xf numFmtId="0" fontId="13" fillId="5" borderId="0" xfId="0" applyFont="1" applyFill="1" applyProtection="1">
      <alignment vertical="center"/>
      <protection locked="0"/>
    </xf>
    <xf numFmtId="0" fontId="13" fillId="5" borderId="0" xfId="0" applyFont="1" applyFill="1" applyAlignment="1">
      <alignment horizontal="left" vertical="center"/>
    </xf>
    <xf numFmtId="0" fontId="15" fillId="5" borderId="0" xfId="0" applyFont="1" applyFill="1" applyAlignment="1">
      <alignment horizontal="righ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4" borderId="1" xfId="0" applyFont="1" applyFill="1" applyBorder="1" applyAlignment="1" applyProtection="1">
      <alignment horizontal="center" vertical="center"/>
      <protection locked="0"/>
    </xf>
    <xf numFmtId="0" fontId="13" fillId="2" borderId="18" xfId="0" applyFont="1" applyFill="1" applyBorder="1" applyAlignment="1">
      <alignment vertical="center"/>
    </xf>
    <xf numFmtId="0" fontId="13" fillId="2" borderId="17" xfId="0" applyFont="1" applyFill="1" applyBorder="1" applyAlignment="1">
      <alignment vertical="center"/>
    </xf>
    <xf numFmtId="49" fontId="13" fillId="4" borderId="0" xfId="0" applyNumberFormat="1" applyFont="1" applyFill="1" applyBorder="1" applyAlignment="1" applyProtection="1">
      <alignment horizontal="center" vertical="center"/>
      <protection locked="0"/>
    </xf>
    <xf numFmtId="49" fontId="15" fillId="4" borderId="10" xfId="0" applyNumberFormat="1" applyFont="1" applyFill="1" applyBorder="1" applyAlignment="1" applyProtection="1">
      <alignment horizontal="center" vertical="center"/>
      <protection locked="0"/>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49" fontId="13" fillId="4" borderId="20" xfId="0" applyNumberFormat="1" applyFont="1" applyFill="1" applyBorder="1" applyAlignment="1" applyProtection="1">
      <alignment horizontal="center" vertical="center"/>
      <protection locked="0"/>
    </xf>
    <xf numFmtId="49" fontId="15" fillId="4" borderId="25" xfId="0" applyNumberFormat="1" applyFont="1" applyFill="1" applyBorder="1" applyAlignment="1" applyProtection="1">
      <alignment horizontal="center" vertical="center"/>
      <protection locked="0"/>
    </xf>
    <xf numFmtId="0" fontId="16" fillId="2" borderId="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 xfId="0" applyFont="1" applyFill="1" applyBorder="1" applyAlignment="1">
      <alignment vertical="center"/>
    </xf>
    <xf numFmtId="0" fontId="16" fillId="4" borderId="20" xfId="0" applyFont="1" applyFill="1" applyBorder="1" applyAlignment="1" applyProtection="1">
      <alignment horizontal="center" vertical="center"/>
      <protection locked="0"/>
    </xf>
    <xf numFmtId="0" fontId="16" fillId="2" borderId="9" xfId="0" applyFont="1" applyFill="1" applyBorder="1" applyAlignment="1">
      <alignment vertical="center"/>
    </xf>
    <xf numFmtId="0" fontId="16" fillId="4" borderId="9" xfId="0" applyFont="1" applyFill="1" applyBorder="1" applyAlignment="1" applyProtection="1">
      <alignment horizontal="center" vertical="center"/>
      <protection locked="0"/>
    </xf>
    <xf numFmtId="0" fontId="16" fillId="4" borderId="9" xfId="0" applyFont="1" applyFill="1" applyBorder="1" applyAlignment="1">
      <alignment horizontal="center" vertical="center"/>
    </xf>
    <xf numFmtId="0" fontId="16" fillId="2" borderId="2" xfId="0" applyFont="1" applyFill="1" applyBorder="1" applyAlignment="1">
      <alignment vertical="center"/>
    </xf>
    <xf numFmtId="176" fontId="13" fillId="4" borderId="4" xfId="0" applyNumberFormat="1" applyFont="1" applyFill="1" applyBorder="1" applyAlignment="1" applyProtection="1">
      <alignment horizontal="center" vertical="center"/>
      <protection locked="0"/>
    </xf>
    <xf numFmtId="0" fontId="13" fillId="2" borderId="2" xfId="0" applyFont="1" applyFill="1" applyBorder="1" applyAlignment="1">
      <alignment vertical="center"/>
    </xf>
    <xf numFmtId="0" fontId="16" fillId="2" borderId="9" xfId="0" applyFont="1" applyFill="1" applyBorder="1" applyAlignment="1">
      <alignment horizontal="center" vertical="center"/>
    </xf>
    <xf numFmtId="0" fontId="13" fillId="2" borderId="0" xfId="0" applyFont="1" applyFill="1" applyBorder="1">
      <alignment vertical="center"/>
    </xf>
    <xf numFmtId="0" fontId="18" fillId="2" borderId="0" xfId="0" applyFont="1" applyFill="1" applyBorder="1" applyAlignment="1">
      <alignment horizontal="left" vertical="center"/>
    </xf>
    <xf numFmtId="0" fontId="16" fillId="2" borderId="0" xfId="0" applyFont="1" applyFill="1" applyBorder="1" applyAlignment="1">
      <alignment horizontal="right" vertical="center"/>
    </xf>
    <xf numFmtId="0" fontId="16" fillId="2" borderId="0"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2" borderId="0" xfId="0" applyFont="1" applyFill="1">
      <alignment vertical="center"/>
    </xf>
    <xf numFmtId="0" fontId="19" fillId="6" borderId="1" xfId="0" applyFont="1" applyFill="1" applyBorder="1" applyAlignment="1">
      <alignment horizontal="center" vertical="center"/>
    </xf>
    <xf numFmtId="0" fontId="15" fillId="2" borderId="0" xfId="0" applyFont="1" applyFill="1" applyAlignment="1">
      <alignment vertical="center"/>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13" fillId="4" borderId="0" xfId="0" applyFont="1" applyFill="1" applyProtection="1">
      <alignment vertical="center"/>
      <protection locked="0"/>
    </xf>
    <xf numFmtId="0" fontId="13" fillId="2" borderId="0" xfId="0" applyFont="1" applyFill="1" applyAlignment="1">
      <alignment horizontal="left" vertical="center"/>
    </xf>
    <xf numFmtId="0" fontId="15" fillId="2" borderId="0" xfId="0" applyFont="1" applyFill="1" applyBorder="1" applyAlignment="1">
      <alignment vertical="center" textRotation="255"/>
    </xf>
    <xf numFmtId="0" fontId="15" fillId="2" borderId="0" xfId="0" applyFont="1" applyFill="1" applyBorder="1" applyAlignment="1">
      <alignment vertical="center"/>
    </xf>
    <xf numFmtId="0" fontId="13" fillId="2" borderId="0" xfId="0" applyFont="1" applyFill="1" applyBorder="1" applyAlignment="1">
      <alignment vertical="center" textRotation="255"/>
    </xf>
    <xf numFmtId="0" fontId="13" fillId="2" borderId="0"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6" fillId="2" borderId="21"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0" xfId="0" applyFont="1" applyFill="1" applyAlignment="1">
      <alignment vertical="center" wrapText="1"/>
    </xf>
    <xf numFmtId="49" fontId="16" fillId="0" borderId="26" xfId="0" applyNumberFormat="1" applyFont="1" applyFill="1" applyBorder="1" applyAlignment="1">
      <alignment horizontal="right" vertical="center"/>
    </xf>
    <xf numFmtId="0" fontId="16" fillId="0" borderId="9" xfId="0" applyFont="1" applyFill="1" applyBorder="1" applyAlignment="1">
      <alignment horizontal="right" vertical="center"/>
    </xf>
    <xf numFmtId="0" fontId="16" fillId="0" borderId="9" xfId="0" applyFont="1" applyFill="1" applyBorder="1" applyAlignment="1">
      <alignment vertical="center"/>
    </xf>
    <xf numFmtId="0" fontId="16" fillId="29" borderId="1" xfId="0" applyFont="1" applyFill="1" applyBorder="1" applyAlignment="1" applyProtection="1">
      <alignment horizontal="center" vertical="center"/>
      <protection locked="0"/>
    </xf>
    <xf numFmtId="49" fontId="16" fillId="0" borderId="32" xfId="0" applyNumberFormat="1" applyFont="1" applyFill="1" applyBorder="1" applyAlignment="1">
      <alignment horizontal="right" vertical="center"/>
    </xf>
    <xf numFmtId="0" fontId="16" fillId="0" borderId="33" xfId="0" applyFont="1" applyFill="1" applyBorder="1" applyAlignment="1">
      <alignment vertical="center"/>
    </xf>
    <xf numFmtId="0" fontId="16" fillId="29" borderId="28" xfId="0" applyFont="1" applyFill="1" applyBorder="1" applyAlignment="1" applyProtection="1">
      <alignment horizontal="center" vertical="center"/>
      <protection locked="0"/>
    </xf>
    <xf numFmtId="49"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39" fillId="0" borderId="19" xfId="0" applyFont="1" applyFill="1" applyBorder="1" applyAlignment="1">
      <alignment horizontal="center" vertical="center"/>
    </xf>
    <xf numFmtId="0" fontId="39" fillId="0" borderId="11" xfId="0" applyFont="1" applyFill="1" applyBorder="1" applyAlignment="1">
      <alignment vertical="center"/>
    </xf>
    <xf numFmtId="0" fontId="39" fillId="0" borderId="11" xfId="0" applyFont="1" applyFill="1" applyBorder="1" applyAlignment="1">
      <alignment horizontal="center" vertical="center"/>
    </xf>
    <xf numFmtId="0" fontId="16" fillId="0" borderId="9" xfId="0" applyFont="1" applyFill="1" applyBorder="1" applyAlignment="1">
      <alignment vertical="center" wrapText="1"/>
    </xf>
    <xf numFmtId="0" fontId="40" fillId="2" borderId="0" xfId="0" applyFont="1" applyFill="1" applyAlignment="1">
      <alignment vertical="center" wrapText="1"/>
    </xf>
    <xf numFmtId="0" fontId="16" fillId="5" borderId="26" xfId="0" applyFont="1" applyFill="1" applyBorder="1" applyAlignment="1">
      <alignment horizontal="right" vertical="center" wrapText="1"/>
    </xf>
    <xf numFmtId="0" fontId="16" fillId="5" borderId="9" xfId="0" applyFont="1" applyFill="1" applyBorder="1" applyAlignment="1">
      <alignment vertical="center" wrapText="1"/>
    </xf>
    <xf numFmtId="0" fontId="16" fillId="29" borderId="1" xfId="0" applyFont="1" applyFill="1" applyBorder="1" applyAlignment="1" applyProtection="1">
      <alignment horizontal="center" vertical="center" wrapText="1"/>
      <protection locked="0"/>
    </xf>
    <xf numFmtId="0" fontId="16" fillId="5" borderId="0" xfId="0" applyFont="1" applyFill="1" applyAlignment="1">
      <alignment vertical="center" wrapText="1"/>
    </xf>
    <xf numFmtId="0" fontId="40" fillId="5" borderId="0" xfId="0" applyFont="1" applyFill="1" applyAlignment="1">
      <alignment vertical="center" wrapText="1"/>
    </xf>
    <xf numFmtId="0" fontId="16" fillId="0" borderId="26" xfId="0" applyFont="1" applyFill="1" applyBorder="1" applyAlignment="1">
      <alignment horizontal="right" vertical="center" wrapText="1"/>
    </xf>
    <xf numFmtId="49" fontId="16" fillId="0" borderId="26" xfId="0" applyNumberFormat="1" applyFont="1" applyFill="1" applyBorder="1" applyAlignment="1">
      <alignment horizontal="center" vertical="center"/>
    </xf>
    <xf numFmtId="0" fontId="16" fillId="2" borderId="0" xfId="0" applyFont="1" applyFill="1" applyAlignment="1">
      <alignment horizontal="center" vertical="center"/>
    </xf>
    <xf numFmtId="0" fontId="13" fillId="0" borderId="0" xfId="0" applyFont="1" applyFill="1">
      <alignment vertical="center"/>
    </xf>
    <xf numFmtId="0" fontId="15" fillId="5" borderId="0" xfId="0" applyFont="1" applyFill="1" applyAlignment="1">
      <alignment vertical="center"/>
    </xf>
    <xf numFmtId="0" fontId="13" fillId="5" borderId="0" xfId="0" applyFont="1" applyFill="1" applyAlignment="1">
      <alignment horizontal="right" vertical="center"/>
    </xf>
    <xf numFmtId="0" fontId="13" fillId="5" borderId="20" xfId="0" applyFont="1" applyFill="1" applyBorder="1" applyAlignment="1" applyProtection="1">
      <alignment horizontal="right" vertical="center"/>
      <protection locked="0"/>
    </xf>
    <xf numFmtId="0" fontId="13" fillId="4" borderId="0" xfId="0" applyFont="1" applyFill="1" applyBorder="1" applyAlignment="1" applyProtection="1">
      <alignment vertical="center"/>
      <protection locked="0"/>
    </xf>
    <xf numFmtId="0" fontId="13" fillId="5" borderId="0" xfId="0" applyFont="1" applyFill="1" applyBorder="1" applyAlignment="1" applyProtection="1">
      <alignment horizontal="right" vertical="center"/>
      <protection locked="0"/>
    </xf>
    <xf numFmtId="0" fontId="13" fillId="5" borderId="0" xfId="0" applyFont="1" applyFill="1" applyBorder="1" applyAlignment="1" applyProtection="1">
      <alignment vertical="center"/>
      <protection locked="0"/>
    </xf>
    <xf numFmtId="0" fontId="13" fillId="5" borderId="20" xfId="0" applyFont="1" applyFill="1" applyBorder="1" applyAlignment="1">
      <alignment horizontal="right" vertical="center"/>
    </xf>
    <xf numFmtId="0" fontId="13" fillId="5" borderId="20" xfId="0" applyFont="1" applyFill="1" applyBorder="1" applyAlignment="1">
      <alignment horizontal="center" vertical="center"/>
    </xf>
    <xf numFmtId="0" fontId="13" fillId="5" borderId="20" xfId="0" applyFont="1" applyFill="1" applyBorder="1" applyProtection="1">
      <alignment vertical="center"/>
      <protection locked="0"/>
    </xf>
    <xf numFmtId="0" fontId="16" fillId="2" borderId="3" xfId="0" applyFont="1" applyFill="1" applyBorder="1" applyAlignment="1">
      <alignment horizontal="center" vertical="center" wrapText="1"/>
    </xf>
    <xf numFmtId="180" fontId="0" fillId="4" borderId="1" xfId="0" applyNumberFormat="1" applyFont="1" applyFill="1" applyBorder="1" applyAlignment="1">
      <alignment horizontal="center" vertical="center"/>
    </xf>
    <xf numFmtId="0" fontId="0" fillId="5" borderId="0" xfId="0" applyFill="1">
      <alignment vertical="center"/>
    </xf>
    <xf numFmtId="0" fontId="0" fillId="5" borderId="0" xfId="0" applyFill="1" applyProtection="1">
      <alignment vertical="center"/>
      <protection locked="0"/>
    </xf>
    <xf numFmtId="0" fontId="0" fillId="2" borderId="1" xfId="0" applyFill="1" applyBorder="1" applyAlignment="1">
      <alignment horizontal="center" vertical="center" wrapText="1"/>
    </xf>
    <xf numFmtId="181" fontId="0" fillId="4" borderId="1" xfId="0" applyNumberFormat="1" applyFill="1" applyBorder="1" applyAlignment="1">
      <alignment horizontal="center" vertical="center"/>
    </xf>
    <xf numFmtId="0" fontId="6" fillId="2" borderId="1" xfId="0" applyFont="1" applyFill="1" applyBorder="1" applyAlignment="1">
      <alignment horizontal="center" vertical="center" wrapText="1"/>
    </xf>
    <xf numFmtId="181" fontId="0" fillId="4" borderId="5" xfId="0" applyNumberFormat="1" applyFill="1" applyBorder="1" applyAlignment="1">
      <alignment horizontal="center" vertical="center"/>
    </xf>
    <xf numFmtId="0" fontId="0" fillId="5" borderId="1" xfId="0" applyFill="1" applyBorder="1" applyAlignment="1">
      <alignment horizontal="center" vertical="center"/>
    </xf>
    <xf numFmtId="181" fontId="0" fillId="4" borderId="1" xfId="0" applyNumberFormat="1" applyFill="1" applyBorder="1" applyAlignment="1">
      <alignment vertical="center"/>
    </xf>
    <xf numFmtId="0" fontId="0" fillId="5" borderId="3" xfId="0" applyFill="1" applyBorder="1" applyAlignment="1">
      <alignment horizontal="center" vertical="center"/>
    </xf>
    <xf numFmtId="0" fontId="0" fillId="6" borderId="3" xfId="0" applyFill="1" applyBorder="1" applyAlignment="1" applyProtection="1">
      <alignment horizontal="center" vertical="center"/>
      <protection locked="0"/>
    </xf>
    <xf numFmtId="0" fontId="0" fillId="5" borderId="1" xfId="0" applyFill="1" applyBorder="1" applyAlignment="1">
      <alignment horizontal="center" vertical="center" wrapText="1"/>
    </xf>
    <xf numFmtId="0" fontId="42" fillId="5" borderId="1" xfId="0" applyFont="1" applyFill="1" applyBorder="1" applyAlignment="1">
      <alignment horizontal="center" vertical="center"/>
    </xf>
    <xf numFmtId="181" fontId="0" fillId="4" borderId="5" xfId="0" applyNumberFormat="1" applyFill="1" applyBorder="1" applyAlignment="1">
      <alignment vertical="center"/>
    </xf>
    <xf numFmtId="0" fontId="5" fillId="5"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0" borderId="0" xfId="0" applyFill="1" applyBorder="1" applyAlignment="1" applyProtection="1">
      <alignment horizontal="center" vertical="center"/>
      <protection locked="0"/>
    </xf>
    <xf numFmtId="0" fontId="13" fillId="0" borderId="0" xfId="0" applyFont="1" applyProtection="1">
      <alignment vertical="center"/>
    </xf>
    <xf numFmtId="0" fontId="43" fillId="0" borderId="0" xfId="0" applyFont="1" applyBorder="1" applyAlignment="1" applyProtection="1">
      <alignment horizontal="left" vertical="center"/>
    </xf>
    <xf numFmtId="0" fontId="44" fillId="5" borderId="18" xfId="0" applyFont="1" applyFill="1" applyBorder="1" applyAlignment="1" applyProtection="1">
      <alignment horizontal="center" vertical="center"/>
    </xf>
    <xf numFmtId="0" fontId="13" fillId="5" borderId="0" xfId="0" applyFont="1" applyFill="1" applyProtection="1">
      <alignment vertical="center"/>
    </xf>
    <xf numFmtId="0" fontId="13" fillId="0" borderId="0" xfId="0" applyFont="1" applyAlignment="1" applyProtection="1">
      <alignment horizontal="left" vertical="center" wrapText="1"/>
    </xf>
    <xf numFmtId="0" fontId="13" fillId="0" borderId="1" xfId="0" applyFont="1" applyBorder="1" applyAlignment="1" applyProtection="1">
      <alignment horizontal="center" vertical="center"/>
    </xf>
    <xf numFmtId="0" fontId="45" fillId="30" borderId="4" xfId="0" applyFont="1" applyFill="1" applyBorder="1" applyAlignment="1" applyProtection="1">
      <alignment horizontal="center" vertical="center" wrapText="1"/>
    </xf>
    <xf numFmtId="0" fontId="45" fillId="29" borderId="1" xfId="0" applyFont="1" applyFill="1" applyBorder="1" applyAlignment="1" applyProtection="1">
      <alignment horizontal="center" vertical="center" wrapText="1"/>
      <protection locked="0"/>
    </xf>
    <xf numFmtId="0" fontId="15" fillId="29" borderId="1" xfId="0" applyFont="1" applyFill="1" applyBorder="1" applyAlignment="1" applyProtection="1">
      <alignment horizontal="center" vertical="center" wrapText="1"/>
      <protection locked="0"/>
    </xf>
    <xf numFmtId="0" fontId="6" fillId="0" borderId="20" xfId="0" applyFont="1" applyBorder="1" applyAlignment="1">
      <alignment horizontal="left"/>
    </xf>
    <xf numFmtId="0" fontId="46" fillId="0" borderId="20" xfId="0" applyFont="1" applyBorder="1" applyAlignment="1">
      <alignment horizontal="center" vertical="center"/>
    </xf>
    <xf numFmtId="0" fontId="47" fillId="31"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7" fillId="31" borderId="1" xfId="0" applyFont="1" applyFill="1" applyBorder="1" applyAlignment="1">
      <alignment horizontal="justify" vertical="center" wrapText="1"/>
    </xf>
    <xf numFmtId="0" fontId="48" fillId="31" borderId="1" xfId="0" applyFont="1" applyFill="1" applyBorder="1" applyAlignment="1">
      <alignment horizontal="justify" vertical="center" wrapText="1"/>
    </xf>
    <xf numFmtId="0" fontId="51" fillId="0" borderId="1" xfId="0" applyFont="1" applyBorder="1" applyAlignment="1">
      <alignment horizontal="center" vertical="center" wrapText="1"/>
    </xf>
    <xf numFmtId="0" fontId="51" fillId="0" borderId="1" xfId="0" applyFont="1" applyFill="1" applyBorder="1" applyAlignment="1">
      <alignment horizontal="center" vertical="center" wrapText="1"/>
    </xf>
    <xf numFmtId="0" fontId="51" fillId="31" borderId="44" xfId="0" applyFont="1" applyFill="1" applyBorder="1" applyAlignment="1">
      <alignment vertical="center" wrapText="1"/>
    </xf>
    <xf numFmtId="0" fontId="51" fillId="31" borderId="46" xfId="0" applyFont="1" applyFill="1" applyBorder="1" applyAlignment="1">
      <alignment vertical="center" wrapText="1"/>
    </xf>
    <xf numFmtId="0" fontId="51" fillId="0" borderId="10" xfId="0" applyFont="1" applyFill="1" applyBorder="1" applyAlignment="1">
      <alignment vertical="center" wrapText="1"/>
    </xf>
    <xf numFmtId="0" fontId="51" fillId="0" borderId="56" xfId="0" applyFont="1" applyFill="1" applyBorder="1" applyAlignment="1">
      <alignment vertical="top" wrapText="1"/>
    </xf>
    <xf numFmtId="0" fontId="51" fillId="31" borderId="57" xfId="0" applyFont="1" applyFill="1" applyBorder="1" applyAlignment="1">
      <alignment vertical="center" wrapText="1"/>
    </xf>
    <xf numFmtId="0" fontId="51" fillId="0" borderId="59" xfId="0" applyFont="1" applyFill="1" applyBorder="1" applyAlignment="1">
      <alignment vertical="top" wrapText="1"/>
    </xf>
    <xf numFmtId="0" fontId="51" fillId="0" borderId="10" xfId="0" applyFont="1" applyFill="1" applyBorder="1" applyAlignment="1">
      <alignment vertical="top" wrapText="1"/>
    </xf>
    <xf numFmtId="0" fontId="51" fillId="0" borderId="3" xfId="0" applyFont="1" applyFill="1" applyBorder="1" applyAlignment="1">
      <alignment vertical="center" wrapText="1"/>
    </xf>
    <xf numFmtId="0" fontId="51" fillId="0" borderId="23" xfId="0" applyFont="1" applyFill="1" applyBorder="1" applyAlignment="1">
      <alignment vertical="top" wrapText="1"/>
    </xf>
    <xf numFmtId="0" fontId="51" fillId="0" borderId="5" xfId="0" applyFont="1" applyFill="1" applyBorder="1" applyAlignment="1">
      <alignment vertical="top" wrapText="1"/>
    </xf>
    <xf numFmtId="0" fontId="51" fillId="0" borderId="16" xfId="0" applyFont="1" applyFill="1" applyBorder="1" applyAlignment="1">
      <alignment vertical="center" wrapText="1"/>
    </xf>
    <xf numFmtId="0" fontId="51" fillId="0" borderId="6" xfId="0" applyFont="1" applyFill="1" applyBorder="1" applyAlignment="1">
      <alignment vertical="center" wrapText="1"/>
    </xf>
    <xf numFmtId="0" fontId="51" fillId="0" borderId="24" xfId="0" applyFont="1" applyFill="1" applyBorder="1" applyAlignment="1">
      <alignment vertical="top" wrapText="1"/>
    </xf>
    <xf numFmtId="0" fontId="51" fillId="31" borderId="54" xfId="0" applyFont="1" applyFill="1" applyBorder="1" applyAlignment="1">
      <alignment vertical="center" wrapText="1"/>
    </xf>
    <xf numFmtId="0" fontId="51" fillId="0" borderId="61" xfId="0" applyFont="1" applyFill="1" applyBorder="1" applyAlignment="1">
      <alignment vertical="center" wrapText="1"/>
    </xf>
    <xf numFmtId="0" fontId="51" fillId="31" borderId="15" xfId="0" applyFont="1" applyFill="1" applyBorder="1" applyAlignment="1">
      <alignment vertical="center" wrapText="1"/>
    </xf>
    <xf numFmtId="0" fontId="53" fillId="0" borderId="10" xfId="0" applyFont="1" applyBorder="1" applyAlignment="1">
      <alignment horizontal="left" vertical="top" wrapText="1"/>
    </xf>
    <xf numFmtId="0" fontId="51" fillId="0" borderId="23" xfId="0" applyFont="1" applyFill="1" applyBorder="1" applyAlignment="1">
      <alignment horizontal="left" vertical="top" wrapText="1"/>
    </xf>
    <xf numFmtId="0" fontId="51" fillId="0" borderId="61" xfId="0" applyFont="1" applyFill="1" applyBorder="1" applyAlignment="1">
      <alignment horizontal="left" vertical="top" wrapText="1"/>
    </xf>
    <xf numFmtId="0" fontId="51" fillId="31" borderId="8" xfId="0" applyFont="1" applyFill="1" applyBorder="1" applyAlignment="1">
      <alignment vertical="center" wrapText="1"/>
    </xf>
    <xf numFmtId="0" fontId="51" fillId="0" borderId="22" xfId="0" applyFont="1" applyFill="1" applyBorder="1" applyAlignment="1">
      <alignment horizontal="left" vertical="top" wrapText="1"/>
    </xf>
    <xf numFmtId="0" fontId="51" fillId="0" borderId="24" xfId="0" applyFont="1" applyFill="1" applyBorder="1" applyAlignment="1">
      <alignment horizontal="left" vertical="top" wrapText="1"/>
    </xf>
    <xf numFmtId="0" fontId="57" fillId="0" borderId="0" xfId="0" applyFont="1" applyAlignment="1">
      <alignment horizontal="justify" vertical="center"/>
    </xf>
    <xf numFmtId="0" fontId="16" fillId="2" borderId="21"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0" xfId="0" applyFont="1" applyFill="1" applyBorder="1" applyAlignment="1">
      <alignment vertical="center"/>
    </xf>
    <xf numFmtId="0" fontId="16" fillId="5" borderId="0" xfId="0" applyFont="1" applyFill="1" applyBorder="1" applyAlignment="1">
      <alignment horizontal="center" vertical="center"/>
    </xf>
    <xf numFmtId="0" fontId="16" fillId="5" borderId="14" xfId="0" applyFont="1" applyFill="1" applyBorder="1" applyAlignment="1">
      <alignment vertical="center"/>
    </xf>
    <xf numFmtId="0" fontId="16" fillId="2" borderId="30" xfId="0" applyFont="1" applyFill="1" applyBorder="1" applyAlignment="1">
      <alignment horizontal="center" vertical="center"/>
    </xf>
    <xf numFmtId="0" fontId="16" fillId="2" borderId="27" xfId="0" applyFont="1" applyFill="1" applyBorder="1">
      <alignment vertical="center"/>
    </xf>
    <xf numFmtId="0" fontId="16" fillId="2" borderId="31" xfId="0" applyFont="1" applyFill="1" applyBorder="1">
      <alignment vertical="center"/>
    </xf>
    <xf numFmtId="0" fontId="39" fillId="0" borderId="12" xfId="0" applyFont="1" applyFill="1" applyBorder="1" applyAlignment="1">
      <alignment vertical="center"/>
    </xf>
    <xf numFmtId="0" fontId="16" fillId="2" borderId="27" xfId="0" applyFont="1" applyFill="1" applyBorder="1" applyAlignment="1">
      <alignment horizontal="center" vertical="center"/>
    </xf>
    <xf numFmtId="0" fontId="16" fillId="5" borderId="27" xfId="0" applyFont="1" applyFill="1" applyBorder="1" applyAlignment="1">
      <alignment vertical="center" wrapText="1"/>
    </xf>
    <xf numFmtId="0" fontId="16" fillId="2" borderId="27" xfId="0" applyFont="1" applyFill="1" applyBorder="1" applyAlignment="1">
      <alignment vertical="center" wrapText="1"/>
    </xf>
    <xf numFmtId="0" fontId="0" fillId="4" borderId="1" xfId="0" applyFill="1" applyBorder="1" applyAlignment="1">
      <alignment horizontal="center" vertical="center"/>
    </xf>
    <xf numFmtId="181" fontId="0" fillId="4" borderId="5" xfId="0" applyNumberFormat="1" applyFill="1" applyBorder="1" applyAlignment="1">
      <alignment vertical="center"/>
    </xf>
    <xf numFmtId="0" fontId="36" fillId="5" borderId="0" xfId="50" applyFill="1">
      <alignment vertical="center"/>
    </xf>
    <xf numFmtId="0" fontId="36" fillId="5" borderId="0" xfId="50" applyFill="1" applyAlignment="1">
      <alignment horizontal="center" vertical="center"/>
    </xf>
    <xf numFmtId="0" fontId="67" fillId="5" borderId="0" xfId="50" applyFont="1" applyFill="1" applyAlignment="1">
      <alignment vertical="center" shrinkToFit="1"/>
    </xf>
    <xf numFmtId="0" fontId="66" fillId="5" borderId="0" xfId="50" applyFont="1" applyFill="1">
      <alignment vertical="center"/>
    </xf>
    <xf numFmtId="0" fontId="68" fillId="5" borderId="0" xfId="50" applyFont="1" applyFill="1" applyAlignment="1">
      <alignment horizontal="center" vertical="center" shrinkToFit="1"/>
    </xf>
    <xf numFmtId="0" fontId="69" fillId="5" borderId="18" xfId="50" applyFont="1" applyFill="1" applyBorder="1" applyAlignment="1">
      <alignment vertical="center" shrinkToFit="1"/>
    </xf>
    <xf numFmtId="0" fontId="69" fillId="5" borderId="0" xfId="50" applyFont="1" applyFill="1" applyAlignment="1">
      <alignment vertical="center" shrinkToFit="1"/>
    </xf>
    <xf numFmtId="0" fontId="69" fillId="5" borderId="0" xfId="50" applyFont="1" applyFill="1" applyAlignment="1">
      <alignment horizontal="center" vertical="center" shrinkToFit="1"/>
    </xf>
    <xf numFmtId="0" fontId="36" fillId="34" borderId="1" xfId="50" applyFill="1" applyBorder="1" applyAlignment="1" applyProtection="1">
      <alignment horizontal="center" vertical="center"/>
      <protection locked="0"/>
    </xf>
    <xf numFmtId="0" fontId="36" fillId="5" borderId="0" xfId="50" applyFill="1" applyAlignment="1">
      <alignment horizontal="center" vertical="center" shrinkToFit="1"/>
    </xf>
    <xf numFmtId="178" fontId="36" fillId="34" borderId="1" xfId="50" applyNumberFormat="1" applyFill="1" applyBorder="1" applyAlignment="1" applyProtection="1">
      <alignment horizontal="center" vertical="center"/>
      <protection locked="0"/>
    </xf>
    <xf numFmtId="0" fontId="67" fillId="5" borderId="0" xfId="50" applyFont="1" applyFill="1" applyAlignment="1">
      <alignment horizontal="center" vertical="center" shrinkToFit="1"/>
    </xf>
    <xf numFmtId="0" fontId="67" fillId="5" borderId="0" xfId="50" applyFont="1" applyFill="1" applyAlignment="1">
      <alignment horizontal="right" vertical="center"/>
    </xf>
    <xf numFmtId="0" fontId="65" fillId="5" borderId="0" xfId="50" applyFont="1" applyFill="1">
      <alignment vertical="center"/>
    </xf>
    <xf numFmtId="178" fontId="36" fillId="5" borderId="1" xfId="50" applyNumberFormat="1" applyFill="1" applyBorder="1" applyAlignment="1">
      <alignment horizontal="center" vertical="center"/>
    </xf>
    <xf numFmtId="178" fontId="36" fillId="0" borderId="1" xfId="50" applyNumberFormat="1" applyBorder="1" applyAlignment="1" applyProtection="1">
      <alignment horizontal="center" vertical="center"/>
      <protection locked="0"/>
    </xf>
    <xf numFmtId="0" fontId="36" fillId="5" borderId="0" xfId="50" applyFill="1" applyAlignment="1">
      <alignment horizontal="right" vertical="center"/>
    </xf>
    <xf numFmtId="0" fontId="36" fillId="5" borderId="0" xfId="50" applyFill="1" applyAlignment="1" applyProtection="1">
      <alignment horizontal="center" vertical="center" shrinkToFit="1"/>
      <protection locked="0"/>
    </xf>
    <xf numFmtId="0" fontId="67" fillId="5" borderId="0" xfId="50" applyFont="1" applyFill="1" applyAlignment="1" applyProtection="1">
      <alignment horizontal="center" vertical="center" shrinkToFit="1"/>
      <protection locked="0"/>
    </xf>
    <xf numFmtId="0" fontId="67" fillId="5" borderId="0" xfId="50" applyFont="1" applyFill="1" applyAlignment="1" applyProtection="1">
      <alignment horizontal="right" vertical="center"/>
      <protection locked="0"/>
    </xf>
    <xf numFmtId="0" fontId="65" fillId="5" borderId="0" xfId="50" applyFont="1" applyFill="1" applyProtection="1">
      <alignment vertical="center"/>
      <protection locked="0"/>
    </xf>
    <xf numFmtId="0" fontId="36" fillId="5" borderId="0" xfId="50" applyFill="1" applyProtection="1">
      <alignment vertical="center"/>
      <protection locked="0"/>
    </xf>
    <xf numFmtId="178" fontId="36" fillId="34" borderId="3" xfId="50" applyNumberFormat="1" applyFill="1" applyBorder="1" applyAlignment="1" applyProtection="1">
      <alignment horizontal="center" vertical="center"/>
      <protection locked="0"/>
    </xf>
    <xf numFmtId="178" fontId="36" fillId="0" borderId="3" xfId="50" applyNumberFormat="1" applyBorder="1" applyAlignment="1" applyProtection="1">
      <alignment horizontal="center" vertical="center"/>
      <protection locked="0"/>
    </xf>
    <xf numFmtId="0" fontId="36" fillId="0" borderId="1" xfId="50" applyBorder="1" applyAlignment="1">
      <alignment horizontal="center" vertical="center"/>
    </xf>
    <xf numFmtId="0" fontId="67" fillId="36" borderId="4" xfId="50" applyFont="1" applyFill="1" applyBorder="1" applyAlignment="1">
      <alignment vertical="center" shrinkToFit="1"/>
    </xf>
    <xf numFmtId="0" fontId="67" fillId="36" borderId="9" xfId="50" applyFont="1" applyFill="1" applyBorder="1" applyAlignment="1">
      <alignment vertical="center" shrinkToFit="1"/>
    </xf>
    <xf numFmtId="0" fontId="70" fillId="36" borderId="2" xfId="50" applyFont="1" applyFill="1" applyBorder="1" applyAlignment="1">
      <alignment horizontal="center" vertical="center" shrinkToFit="1"/>
    </xf>
    <xf numFmtId="0" fontId="67" fillId="36" borderId="2" xfId="50" applyFont="1" applyFill="1" applyBorder="1" applyAlignment="1">
      <alignment vertical="center" shrinkToFit="1"/>
    </xf>
    <xf numFmtId="0" fontId="36" fillId="36" borderId="4" xfId="50" applyFill="1" applyBorder="1">
      <alignment vertical="center"/>
    </xf>
    <xf numFmtId="0" fontId="36" fillId="36" borderId="9" xfId="50" applyFill="1" applyBorder="1">
      <alignment vertical="center"/>
    </xf>
    <xf numFmtId="0" fontId="71" fillId="5" borderId="0" xfId="50" applyFont="1" applyFill="1">
      <alignment vertical="center"/>
    </xf>
    <xf numFmtId="0" fontId="13" fillId="5" borderId="0" xfId="50" applyFont="1" applyFill="1" applyAlignment="1">
      <alignment horizontal="center" vertical="center"/>
    </xf>
    <xf numFmtId="0" fontId="13" fillId="5" borderId="0" xfId="50" applyFont="1" applyFill="1">
      <alignment vertical="center"/>
    </xf>
    <xf numFmtId="0" fontId="10" fillId="0" borderId="0" xfId="3" applyFont="1" applyAlignment="1" applyProtection="1">
      <alignment vertical="center" textRotation="255" shrinkToFit="1"/>
    </xf>
    <xf numFmtId="0" fontId="9" fillId="0" borderId="0" xfId="3" applyFont="1" applyAlignment="1" applyProtection="1">
      <alignment horizontal="left" vertical="center"/>
    </xf>
    <xf numFmtId="0" fontId="11" fillId="0" borderId="0" xfId="3" applyFont="1" applyAlignment="1" applyProtection="1">
      <alignment horizontal="left" vertical="center"/>
    </xf>
    <xf numFmtId="0" fontId="11" fillId="0" borderId="0" xfId="3" applyFont="1" applyProtection="1">
      <alignment vertical="center"/>
    </xf>
    <xf numFmtId="0" fontId="65" fillId="0" borderId="0" xfId="50" applyFont="1" applyProtection="1">
      <alignment vertical="center"/>
    </xf>
    <xf numFmtId="0" fontId="11" fillId="0" borderId="0" xfId="3" applyFont="1" applyAlignment="1" applyProtection="1">
      <alignment horizontal="right" vertical="center"/>
    </xf>
    <xf numFmtId="0" fontId="12" fillId="0" borderId="0" xfId="3" applyFont="1" applyProtection="1">
      <alignment vertical="center"/>
    </xf>
    <xf numFmtId="0" fontId="12" fillId="0" borderId="0" xfId="3" applyFont="1" applyAlignment="1" applyProtection="1">
      <alignment vertical="center" wrapText="1"/>
    </xf>
    <xf numFmtId="0" fontId="12" fillId="0" borderId="0" xfId="3" applyFont="1">
      <alignment vertical="center"/>
    </xf>
    <xf numFmtId="0" fontId="11" fillId="0" borderId="0" xfId="3" applyFont="1" applyAlignment="1" applyProtection="1">
      <alignment vertical="center"/>
    </xf>
    <xf numFmtId="0" fontId="11" fillId="0" borderId="0" xfId="3" applyFont="1" applyAlignment="1" applyProtection="1">
      <alignment horizontal="center" vertical="center"/>
    </xf>
    <xf numFmtId="0" fontId="11" fillId="0" borderId="0" xfId="3" applyFont="1" applyFill="1" applyBorder="1" applyAlignment="1" applyProtection="1">
      <alignment horizontal="center" vertical="center"/>
    </xf>
    <xf numFmtId="0" fontId="10" fillId="0" borderId="0" xfId="3" applyFont="1" applyProtection="1">
      <alignment vertical="center"/>
    </xf>
    <xf numFmtId="0" fontId="73" fillId="0" borderId="0" xfId="50" applyFont="1" applyProtection="1">
      <alignment vertical="center"/>
    </xf>
    <xf numFmtId="0" fontId="74" fillId="0" borderId="0" xfId="50" applyFont="1" applyProtection="1">
      <alignment vertical="center"/>
    </xf>
    <xf numFmtId="0" fontId="74" fillId="0" borderId="0" xfId="50" applyFont="1" applyAlignment="1" applyProtection="1">
      <alignment horizontal="right" vertical="center"/>
    </xf>
    <xf numFmtId="0" fontId="12" fillId="0" borderId="0" xfId="3" applyFont="1" applyBorder="1">
      <alignment vertical="center"/>
    </xf>
    <xf numFmtId="0" fontId="73" fillId="0" borderId="0" xfId="50" applyFont="1" applyFill="1" applyProtection="1">
      <alignment vertical="center"/>
    </xf>
    <xf numFmtId="0" fontId="10" fillId="0" borderId="0" xfId="3" applyFont="1" applyFill="1" applyProtection="1">
      <alignment vertical="center"/>
    </xf>
    <xf numFmtId="0" fontId="74" fillId="0" borderId="0" xfId="50" applyFont="1" applyFill="1" applyProtection="1">
      <alignment vertical="center"/>
    </xf>
    <xf numFmtId="0" fontId="11" fillId="0" borderId="0" xfId="3" applyFont="1" applyFill="1" applyProtection="1">
      <alignment vertical="center"/>
    </xf>
    <xf numFmtId="0" fontId="74" fillId="0" borderId="0" xfId="50" applyFont="1" applyFill="1" applyAlignment="1" applyProtection="1">
      <alignment horizontal="right" vertical="center"/>
    </xf>
    <xf numFmtId="0" fontId="11" fillId="0" borderId="0" xfId="3" applyFont="1" applyFill="1" applyAlignment="1" applyProtection="1">
      <alignment horizontal="right" vertical="center"/>
    </xf>
    <xf numFmtId="0" fontId="12" fillId="0" borderId="0" xfId="3" applyFont="1" applyFill="1" applyProtection="1">
      <alignment vertical="center"/>
    </xf>
    <xf numFmtId="0" fontId="12" fillId="0" borderId="0" xfId="3" applyFont="1" applyFill="1" applyAlignment="1" applyProtection="1">
      <alignment vertical="center" wrapText="1"/>
    </xf>
    <xf numFmtId="0" fontId="12" fillId="0" borderId="0" xfId="3" applyFont="1" applyFill="1" applyBorder="1">
      <alignment vertical="center"/>
    </xf>
    <xf numFmtId="0" fontId="12" fillId="0" borderId="0" xfId="3" applyFont="1" applyFill="1">
      <alignment vertical="center"/>
    </xf>
    <xf numFmtId="0" fontId="11" fillId="0" borderId="0" xfId="3" applyFont="1" applyBorder="1" applyAlignment="1" applyProtection="1">
      <alignment horizontal="left" vertical="center"/>
    </xf>
    <xf numFmtId="0" fontId="10" fillId="0" borderId="0" xfId="3" applyFont="1" applyAlignment="1" applyProtection="1">
      <alignment vertical="center" wrapText="1"/>
    </xf>
    <xf numFmtId="0" fontId="10" fillId="0" borderId="0" xfId="3" applyFont="1">
      <alignment vertical="center"/>
    </xf>
    <xf numFmtId="0" fontId="11" fillId="0" borderId="0" xfId="3" applyFont="1" applyBorder="1" applyAlignment="1" applyProtection="1">
      <alignment vertical="center"/>
    </xf>
    <xf numFmtId="0" fontId="12" fillId="0" borderId="1" xfId="62" applyFont="1" applyBorder="1" applyAlignment="1" applyProtection="1">
      <alignment horizontal="center" vertical="center"/>
    </xf>
    <xf numFmtId="0" fontId="12" fillId="0" borderId="0" xfId="62" applyFont="1" applyBorder="1" applyAlignment="1" applyProtection="1">
      <alignment horizontal="center" vertical="center" wrapText="1"/>
    </xf>
    <xf numFmtId="0" fontId="12" fillId="0" borderId="0" xfId="3" applyFont="1" applyBorder="1" applyAlignment="1" applyProtection="1">
      <alignment horizontal="center" vertical="center"/>
    </xf>
    <xf numFmtId="0" fontId="11" fillId="0" borderId="0" xfId="3" applyFont="1" applyBorder="1" applyAlignment="1" applyProtection="1">
      <alignment horizontal="center" vertical="center"/>
    </xf>
    <xf numFmtId="183" fontId="12" fillId="0" borderId="1" xfId="3" applyNumberFormat="1" applyFont="1" applyBorder="1" applyAlignment="1" applyProtection="1">
      <alignment vertical="center"/>
    </xf>
    <xf numFmtId="184" fontId="12" fillId="0" borderId="1" xfId="3" applyNumberFormat="1" applyFont="1" applyBorder="1" applyAlignment="1" applyProtection="1">
      <alignment vertical="center"/>
    </xf>
    <xf numFmtId="0" fontId="76" fillId="0" borderId="3" xfId="3" applyFont="1" applyFill="1" applyBorder="1" applyAlignment="1" applyProtection="1">
      <alignment horizontal="center" vertical="center"/>
    </xf>
    <xf numFmtId="0" fontId="12" fillId="0" borderId="7" xfId="3" applyFont="1" applyBorder="1">
      <alignment vertical="center"/>
    </xf>
    <xf numFmtId="0" fontId="76" fillId="37" borderId="6" xfId="3" applyFont="1" applyFill="1" applyBorder="1" applyAlignment="1" applyProtection="1">
      <alignment horizontal="center" vertical="center"/>
    </xf>
    <xf numFmtId="0" fontId="12" fillId="5" borderId="1" xfId="3" applyFont="1" applyFill="1" applyBorder="1" applyAlignment="1" applyProtection="1">
      <alignment horizontal="right" vertical="center"/>
    </xf>
    <xf numFmtId="0" fontId="12" fillId="0" borderId="23" xfId="3" applyFont="1" applyBorder="1">
      <alignment vertical="center"/>
    </xf>
    <xf numFmtId="0" fontId="77" fillId="38" borderId="5" xfId="3" applyFont="1" applyFill="1" applyBorder="1" applyAlignment="1" applyProtection="1">
      <alignment horizontal="center" vertical="center"/>
    </xf>
    <xf numFmtId="0" fontId="12" fillId="0" borderId="24" xfId="3" applyFont="1" applyBorder="1">
      <alignment vertical="center"/>
    </xf>
    <xf numFmtId="0" fontId="12" fillId="0" borderId="1" xfId="3" applyFont="1" applyFill="1" applyBorder="1" applyAlignment="1" applyProtection="1">
      <alignment horizontal="right" vertical="center"/>
    </xf>
    <xf numFmtId="0" fontId="12" fillId="0" borderId="0" xfId="3" applyFont="1" applyFill="1" applyBorder="1" applyAlignment="1" applyProtection="1">
      <alignment horizontal="center" vertical="center"/>
    </xf>
    <xf numFmtId="0" fontId="12" fillId="0" borderId="0" xfId="3" applyFont="1" applyFill="1" applyBorder="1" applyAlignment="1" applyProtection="1">
      <alignment vertical="center"/>
    </xf>
    <xf numFmtId="0" fontId="11" fillId="0" borderId="0" xfId="3" applyFont="1" applyFill="1" applyAlignment="1" applyProtection="1">
      <alignment vertical="center"/>
    </xf>
    <xf numFmtId="0" fontId="12" fillId="0" borderId="0" xfId="3" applyFont="1" applyAlignment="1" applyProtection="1">
      <alignment vertical="center"/>
    </xf>
    <xf numFmtId="0" fontId="78" fillId="0" borderId="0" xfId="3" applyFont="1" applyBorder="1" applyAlignment="1" applyProtection="1">
      <alignment horizontal="center" vertical="center"/>
    </xf>
    <xf numFmtId="0" fontId="78" fillId="0" borderId="0" xfId="62" applyFont="1" applyBorder="1" applyAlignment="1" applyProtection="1">
      <alignment horizontal="center" vertical="center"/>
    </xf>
    <xf numFmtId="0" fontId="78" fillId="0" borderId="0" xfId="3" applyFont="1" applyAlignment="1" applyProtection="1">
      <alignment vertical="center"/>
    </xf>
    <xf numFmtId="0" fontId="79" fillId="0" borderId="0" xfId="62" applyFont="1" applyBorder="1" applyAlignment="1" applyProtection="1">
      <alignment horizontal="center" vertical="center"/>
    </xf>
    <xf numFmtId="0" fontId="79" fillId="0" borderId="0" xfId="3" applyFont="1" applyBorder="1" applyAlignment="1" applyProtection="1">
      <alignment vertical="center"/>
    </xf>
    <xf numFmtId="0" fontId="79" fillId="0" borderId="0" xfId="3" applyFont="1" applyBorder="1" applyAlignment="1" applyProtection="1">
      <alignment horizontal="center" vertical="center"/>
    </xf>
    <xf numFmtId="0" fontId="12" fillId="0" borderId="0" xfId="3" applyFont="1" applyAlignment="1" applyProtection="1">
      <alignment horizontal="left" vertical="center"/>
    </xf>
    <xf numFmtId="0" fontId="12" fillId="0" borderId="0" xfId="3" applyFont="1" applyAlignment="1" applyProtection="1">
      <alignment vertical="center" textRotation="255" shrinkToFit="1"/>
    </xf>
    <xf numFmtId="0" fontId="12" fillId="0" borderId="1" xfId="3" applyFont="1" applyBorder="1" applyAlignment="1" applyProtection="1">
      <alignment vertical="center" shrinkToFit="1"/>
    </xf>
    <xf numFmtId="0" fontId="12" fillId="0" borderId="0" xfId="3" applyFont="1" applyBorder="1" applyProtection="1">
      <alignment vertical="center"/>
    </xf>
    <xf numFmtId="0" fontId="10" fillId="0" borderId="0" xfId="3" applyFont="1" applyAlignment="1">
      <alignment vertical="center" textRotation="255" shrinkToFit="1"/>
    </xf>
    <xf numFmtId="0" fontId="12" fillId="0" borderId="0" xfId="3" applyFont="1" applyAlignment="1">
      <alignment vertical="center" wrapText="1"/>
    </xf>
    <xf numFmtId="0" fontId="36" fillId="35" borderId="70" xfId="50" applyFill="1" applyBorder="1">
      <alignment vertical="center"/>
    </xf>
    <xf numFmtId="0" fontId="36" fillId="35" borderId="71" xfId="50" applyFill="1" applyBorder="1">
      <alignment vertical="center"/>
    </xf>
    <xf numFmtId="0" fontId="36" fillId="35" borderId="72" xfId="50" applyFill="1" applyBorder="1">
      <alignment vertical="center"/>
    </xf>
    <xf numFmtId="0" fontId="36" fillId="0" borderId="0" xfId="50">
      <alignment vertical="center"/>
    </xf>
    <xf numFmtId="0" fontId="36" fillId="35" borderId="73" xfId="50" applyFill="1" applyBorder="1">
      <alignment vertical="center"/>
    </xf>
    <xf numFmtId="0" fontId="36" fillId="35" borderId="74" xfId="50" applyFill="1" applyBorder="1">
      <alignment vertical="center"/>
    </xf>
    <xf numFmtId="0" fontId="36" fillId="35" borderId="0" xfId="50" applyFill="1">
      <alignment vertical="center"/>
    </xf>
    <xf numFmtId="0" fontId="36" fillId="35" borderId="75" xfId="50" applyFill="1" applyBorder="1">
      <alignment vertical="center"/>
    </xf>
    <xf numFmtId="0" fontId="13" fillId="35" borderId="73" xfId="50" applyFont="1" applyFill="1" applyBorder="1">
      <alignment vertical="center"/>
    </xf>
    <xf numFmtId="0" fontId="13" fillId="35" borderId="74" xfId="50" applyFont="1" applyFill="1" applyBorder="1">
      <alignment vertical="center"/>
    </xf>
    <xf numFmtId="0" fontId="13" fillId="35" borderId="75" xfId="50" applyFont="1" applyFill="1" applyBorder="1">
      <alignment vertical="center"/>
    </xf>
    <xf numFmtId="0" fontId="13" fillId="35" borderId="76" xfId="50" applyFont="1" applyFill="1" applyBorder="1">
      <alignment vertical="center"/>
    </xf>
    <xf numFmtId="0" fontId="13" fillId="35" borderId="77" xfId="50" applyFont="1" applyFill="1" applyBorder="1">
      <alignment vertical="center"/>
    </xf>
    <xf numFmtId="0" fontId="13" fillId="35" borderId="77" xfId="50" applyFont="1" applyFill="1" applyBorder="1" applyAlignment="1">
      <alignment vertical="center" wrapText="1"/>
    </xf>
    <xf numFmtId="0" fontId="36" fillId="35" borderId="77" xfId="50" applyFill="1" applyBorder="1">
      <alignment vertical="center"/>
    </xf>
    <xf numFmtId="0" fontId="36" fillId="35" borderId="78" xfId="50" applyFill="1" applyBorder="1">
      <alignment vertical="center"/>
    </xf>
    <xf numFmtId="0" fontId="13" fillId="33" borderId="76" xfId="50" applyFont="1" applyFill="1" applyBorder="1">
      <alignment vertical="center"/>
    </xf>
    <xf numFmtId="0" fontId="13" fillId="33" borderId="77" xfId="50" applyFont="1" applyFill="1" applyBorder="1">
      <alignment vertical="center"/>
    </xf>
    <xf numFmtId="0" fontId="36" fillId="33" borderId="77" xfId="50" applyFill="1" applyBorder="1">
      <alignment vertical="center"/>
    </xf>
    <xf numFmtId="0" fontId="36" fillId="33" borderId="78" xfId="50" applyFill="1" applyBorder="1">
      <alignment vertical="center"/>
    </xf>
    <xf numFmtId="0" fontId="0" fillId="4" borderId="0" xfId="0" applyFill="1">
      <alignment vertical="center"/>
    </xf>
    <xf numFmtId="0" fontId="13" fillId="2" borderId="0" xfId="0" applyFont="1" applyFill="1" applyProtection="1">
      <alignment vertical="center"/>
    </xf>
    <xf numFmtId="0" fontId="0" fillId="2" borderId="0" xfId="0" applyFill="1" applyBorder="1" applyAlignment="1" applyProtection="1">
      <alignment horizontal="center" vertical="center"/>
      <protection locked="0"/>
    </xf>
    <xf numFmtId="0" fontId="0" fillId="2" borderId="0" xfId="0" applyFill="1" applyProtection="1">
      <alignment vertical="center"/>
      <protection locked="0"/>
    </xf>
    <xf numFmtId="49" fontId="6" fillId="2" borderId="0" xfId="0" applyNumberFormat="1" applyFont="1" applyFill="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83" fillId="29" borderId="22" xfId="0" applyFont="1" applyFill="1" applyBorder="1" applyAlignment="1" applyProtection="1">
      <alignment horizontal="center" vertical="center"/>
      <protection locked="0"/>
    </xf>
    <xf numFmtId="0" fontId="0" fillId="29" borderId="22" xfId="0" applyFill="1" applyBorder="1" applyAlignment="1" applyProtection="1">
      <alignment horizontal="center" vertical="center"/>
      <protection locked="0"/>
    </xf>
    <xf numFmtId="0" fontId="0" fillId="4" borderId="23" xfId="0" applyFill="1" applyBorder="1" applyProtection="1">
      <alignment vertical="center"/>
      <protection locked="0"/>
    </xf>
    <xf numFmtId="0" fontId="0" fillId="4" borderId="23" xfId="0" applyFill="1" applyBorder="1" applyAlignment="1" applyProtection="1">
      <alignment horizontal="center" vertical="center"/>
      <protection locked="0"/>
    </xf>
    <xf numFmtId="0" fontId="83" fillId="29" borderId="23" xfId="0" applyFont="1" applyFill="1" applyBorder="1" applyAlignment="1" applyProtection="1">
      <alignment horizontal="center" vertical="center"/>
      <protection locked="0"/>
    </xf>
    <xf numFmtId="0" fontId="0" fillId="29" borderId="23" xfId="0" applyFill="1" applyBorder="1" applyAlignment="1" applyProtection="1">
      <alignment horizontal="center" vertical="center"/>
      <protection locked="0"/>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protection locked="0"/>
    </xf>
    <xf numFmtId="0" fontId="83" fillId="29" borderId="24" xfId="0" applyFont="1" applyFill="1" applyBorder="1" applyAlignment="1" applyProtection="1">
      <alignment horizontal="center" vertical="center"/>
      <protection locked="0"/>
    </xf>
    <xf numFmtId="0" fontId="0" fillId="29" borderId="24" xfId="0" applyFill="1" applyBorder="1" applyAlignment="1" applyProtection="1">
      <alignment horizontal="center" vertical="center"/>
      <protection locked="0"/>
    </xf>
    <xf numFmtId="0" fontId="0" fillId="2" borderId="0" xfId="0" applyFill="1" applyBorder="1" applyAlignment="1" applyProtection="1">
      <alignment vertical="center" wrapText="1"/>
      <protection locked="0"/>
    </xf>
    <xf numFmtId="0" fontId="7" fillId="2" borderId="0" xfId="0" applyFont="1" applyFill="1" applyProtection="1">
      <alignment vertical="center"/>
    </xf>
    <xf numFmtId="0" fontId="0" fillId="2" borderId="0" xfId="0" applyFill="1" applyBorder="1" applyAlignment="1" applyProtection="1">
      <alignment horizontal="center" vertical="center"/>
    </xf>
    <xf numFmtId="0" fontId="0" fillId="2" borderId="0" xfId="0" applyFill="1" applyBorder="1" applyProtection="1">
      <alignment vertical="center"/>
    </xf>
    <xf numFmtId="0" fontId="0" fillId="2" borderId="0" xfId="0" applyFill="1" applyProtection="1">
      <alignment vertical="center"/>
    </xf>
    <xf numFmtId="0" fontId="0" fillId="2" borderId="0" xfId="0" applyFont="1" applyFill="1" applyProtection="1">
      <alignment vertical="center"/>
    </xf>
    <xf numFmtId="49" fontId="6" fillId="2" borderId="0" xfId="0" applyNumberFormat="1" applyFont="1" applyFill="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8" xfId="0" applyFill="1" applyBorder="1" applyProtection="1">
      <alignment vertical="center"/>
    </xf>
    <xf numFmtId="0" fontId="3" fillId="2" borderId="0" xfId="0" applyFont="1" applyFill="1" applyBorder="1" applyAlignment="1" applyProtection="1">
      <alignment horizontal="center" vertical="center" wrapText="1"/>
    </xf>
    <xf numFmtId="179" fontId="0" fillId="39" borderId="1" xfId="0" applyNumberFormat="1" applyFill="1" applyBorder="1" applyAlignment="1" applyProtection="1">
      <alignment horizontal="right" vertical="center"/>
    </xf>
    <xf numFmtId="0" fontId="0" fillId="2" borderId="0" xfId="0" applyFill="1" applyBorder="1" applyAlignment="1" applyProtection="1">
      <alignment horizontal="right" vertical="center"/>
    </xf>
    <xf numFmtId="0" fontId="6" fillId="3" borderId="1" xfId="0" applyFont="1" applyFill="1" applyBorder="1" applyAlignment="1" applyProtection="1">
      <alignment horizontal="center" vertical="center" wrapText="1"/>
    </xf>
    <xf numFmtId="0" fontId="83" fillId="4" borderId="1" xfId="0" applyFont="1" applyFill="1" applyBorder="1" applyAlignment="1">
      <alignment horizontal="center" vertical="center"/>
    </xf>
    <xf numFmtId="0" fontId="83" fillId="4" borderId="22" xfId="0" applyFont="1" applyFill="1" applyBorder="1" applyProtection="1">
      <alignment vertical="center"/>
      <protection locked="0"/>
    </xf>
    <xf numFmtId="0" fontId="83" fillId="4" borderId="23" xfId="0" applyFont="1" applyFill="1" applyBorder="1" applyProtection="1">
      <alignment vertical="center"/>
      <protection locked="0"/>
    </xf>
    <xf numFmtId="0" fontId="83" fillId="4" borderId="24" xfId="0" applyFont="1" applyFill="1" applyBorder="1" applyProtection="1">
      <alignment vertical="center"/>
      <protection locked="0"/>
    </xf>
    <xf numFmtId="0" fontId="83" fillId="4" borderId="0" xfId="0" applyFont="1" applyFill="1">
      <alignment vertical="center"/>
    </xf>
    <xf numFmtId="0" fontId="36" fillId="4" borderId="0" xfId="0" applyFont="1" applyFill="1" applyProtection="1">
      <alignment vertical="center"/>
    </xf>
    <xf numFmtId="0" fontId="83" fillId="4" borderId="4" xfId="0" applyFont="1" applyFill="1" applyBorder="1" applyAlignment="1">
      <alignment horizontal="center" vertical="center"/>
    </xf>
    <xf numFmtId="0" fontId="83" fillId="4" borderId="0" xfId="0" applyFont="1" applyFill="1" applyBorder="1" applyAlignment="1" applyProtection="1">
      <alignment horizontal="center" vertical="center"/>
      <protection locked="0"/>
    </xf>
    <xf numFmtId="0" fontId="83" fillId="4" borderId="0" xfId="0" applyFont="1" applyFill="1" applyProtection="1">
      <alignment vertical="center"/>
      <protection locked="0"/>
    </xf>
    <xf numFmtId="0" fontId="13" fillId="4" borderId="0" xfId="0" applyFont="1" applyFill="1" applyProtection="1">
      <alignment vertical="center"/>
    </xf>
    <xf numFmtId="0" fontId="0" fillId="4" borderId="0" xfId="0" applyFill="1" applyBorder="1" applyAlignment="1" applyProtection="1">
      <alignment horizontal="center" vertical="center"/>
      <protection locked="0"/>
    </xf>
    <xf numFmtId="0" fontId="0" fillId="4" borderId="0" xfId="0" applyFill="1" applyProtection="1">
      <alignment vertical="center"/>
      <protection locked="0"/>
    </xf>
    <xf numFmtId="0" fontId="13" fillId="4" borderId="0" xfId="0" applyFont="1" applyFill="1" applyBorder="1" applyAlignment="1" applyProtection="1">
      <alignment horizontal="center" vertical="center"/>
    </xf>
    <xf numFmtId="0" fontId="0" fillId="4" borderId="3" xfId="0" applyFill="1" applyBorder="1" applyAlignment="1" applyProtection="1">
      <alignment horizontal="center" vertical="center"/>
      <protection locked="0"/>
    </xf>
    <xf numFmtId="0" fontId="83"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83"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87" fillId="5" borderId="0" xfId="0" applyFont="1" applyFill="1" applyAlignment="1" applyProtection="1">
      <alignment horizontal="left" vertical="center"/>
      <protection locked="0"/>
    </xf>
    <xf numFmtId="0" fontId="5" fillId="5" borderId="0" xfId="0" applyFont="1" applyFill="1" applyAlignment="1" applyProtection="1">
      <alignment horizontal="left" vertical="center"/>
      <protection locked="0"/>
    </xf>
    <xf numFmtId="0" fontId="0" fillId="5" borderId="0" xfId="0" applyFill="1" applyBorder="1" applyProtection="1">
      <alignment vertical="center"/>
      <protection locked="0"/>
    </xf>
    <xf numFmtId="0" fontId="36" fillId="5" borderId="0" xfId="0" applyFont="1" applyFill="1">
      <alignment vertical="center"/>
    </xf>
    <xf numFmtId="0" fontId="83" fillId="5" borderId="0" xfId="0" applyFont="1" applyFill="1" applyBorder="1" applyAlignment="1">
      <alignment horizontal="left" vertical="center"/>
    </xf>
    <xf numFmtId="0" fontId="0" fillId="5" borderId="0" xfId="0" applyFill="1" applyBorder="1" applyAlignment="1">
      <alignment horizontal="center" vertical="center"/>
    </xf>
    <xf numFmtId="0" fontId="83" fillId="5" borderId="0" xfId="0" applyFont="1" applyFill="1">
      <alignment vertical="center"/>
    </xf>
    <xf numFmtId="0" fontId="0" fillId="5" borderId="0" xfId="0" applyFill="1" applyBorder="1">
      <alignment vertical="center"/>
    </xf>
    <xf numFmtId="0" fontId="36" fillId="5" borderId="0" xfId="0" applyFont="1" applyFill="1" applyProtection="1">
      <alignment vertical="center"/>
    </xf>
    <xf numFmtId="0" fontId="13" fillId="5" borderId="1"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45" fillId="30" borderId="1" xfId="0" applyFont="1" applyFill="1" applyBorder="1" applyAlignment="1" applyProtection="1">
      <alignment horizontal="center" vertical="center" wrapText="1"/>
    </xf>
    <xf numFmtId="0" fontId="45" fillId="5" borderId="1" xfId="0" applyFont="1" applyFill="1" applyBorder="1" applyAlignment="1" applyProtection="1">
      <alignment horizontal="left" vertical="center" wrapText="1" indent="1"/>
    </xf>
    <xf numFmtId="0" fontId="13" fillId="5" borderId="1" xfId="0" applyFont="1" applyFill="1" applyBorder="1" applyAlignment="1" applyProtection="1">
      <alignment horizontal="center" vertical="center"/>
      <protection locked="0"/>
    </xf>
    <xf numFmtId="0" fontId="83" fillId="5" borderId="0" xfId="0" applyFont="1" applyFill="1" applyBorder="1" applyAlignment="1">
      <alignment horizontal="center" vertical="center"/>
    </xf>
    <xf numFmtId="0" fontId="83" fillId="5" borderId="1" xfId="0" applyFont="1" applyFill="1" applyBorder="1" applyAlignment="1">
      <alignment horizontal="center" vertical="center"/>
    </xf>
    <xf numFmtId="0" fontId="0" fillId="5" borderId="0" xfId="0" applyFill="1" applyBorder="1" applyAlignment="1">
      <alignment vertical="center" wrapText="1"/>
    </xf>
    <xf numFmtId="0" fontId="83" fillId="5" borderId="43" xfId="0" applyFont="1" applyFill="1" applyBorder="1" applyAlignment="1">
      <alignment horizontal="center" vertical="center"/>
    </xf>
    <xf numFmtId="0" fontId="0" fillId="5" borderId="1" xfId="0" applyFont="1" applyFill="1" applyBorder="1" applyAlignment="1">
      <alignment horizontal="center" vertical="center"/>
    </xf>
    <xf numFmtId="0" fontId="47" fillId="5" borderId="1" xfId="0" applyFont="1" applyFill="1" applyBorder="1" applyAlignment="1">
      <alignment horizontal="center" vertical="center" wrapText="1"/>
    </xf>
    <xf numFmtId="181" fontId="52" fillId="5" borderId="45" xfId="0" applyNumberFormat="1" applyFont="1" applyFill="1" applyBorder="1" applyAlignment="1">
      <alignment vertical="center" wrapText="1"/>
    </xf>
    <xf numFmtId="0" fontId="52" fillId="5" borderId="47" xfId="0" applyFont="1" applyFill="1" applyBorder="1" applyAlignment="1">
      <alignment vertical="center" wrapText="1"/>
    </xf>
    <xf numFmtId="0" fontId="86" fillId="5" borderId="1" xfId="0" applyFont="1" applyFill="1" applyBorder="1" applyAlignment="1">
      <alignment horizontal="center" vertical="center" wrapText="1"/>
    </xf>
    <xf numFmtId="0" fontId="86" fillId="5" borderId="48" xfId="0" applyFont="1" applyFill="1" applyBorder="1" applyAlignment="1">
      <alignment vertical="center" wrapText="1"/>
    </xf>
    <xf numFmtId="0" fontId="54" fillId="5" borderId="52" xfId="0" applyFont="1" applyFill="1" applyBorder="1" applyAlignment="1">
      <alignment horizontal="left" vertical="center" wrapText="1"/>
    </xf>
    <xf numFmtId="0" fontId="51" fillId="5" borderId="53" xfId="0" applyFont="1" applyFill="1" applyBorder="1" applyAlignment="1">
      <alignment horizontal="left" vertical="center" wrapText="1"/>
    </xf>
    <xf numFmtId="0" fontId="51" fillId="5" borderId="57" xfId="0" applyFont="1" applyFill="1" applyBorder="1" applyAlignment="1">
      <alignment horizontal="left" vertical="top" wrapText="1"/>
    </xf>
    <xf numFmtId="0" fontId="51" fillId="5" borderId="58" xfId="0" applyFont="1" applyFill="1" applyBorder="1" applyAlignment="1">
      <alignment horizontal="left" vertical="top" wrapText="1"/>
    </xf>
    <xf numFmtId="181" fontId="52" fillId="5" borderId="59" xfId="0" applyNumberFormat="1" applyFont="1" applyFill="1" applyBorder="1" applyAlignment="1">
      <alignment vertical="center" wrapText="1"/>
    </xf>
    <xf numFmtId="0" fontId="52" fillId="5" borderId="17" xfId="0" applyFont="1" applyFill="1" applyBorder="1" applyAlignment="1">
      <alignment vertical="center" wrapText="1"/>
    </xf>
    <xf numFmtId="181" fontId="52" fillId="5" borderId="47" xfId="0" applyNumberFormat="1" applyFont="1" applyFill="1" applyBorder="1" applyAlignment="1">
      <alignment vertical="center" wrapText="1"/>
    </xf>
    <xf numFmtId="181" fontId="52" fillId="5" borderId="55" xfId="0" applyNumberFormat="1" applyFont="1" applyFill="1" applyBorder="1" applyAlignment="1">
      <alignment vertical="center" wrapText="1"/>
    </xf>
    <xf numFmtId="181" fontId="52" fillId="5" borderId="25" xfId="0" applyNumberFormat="1" applyFont="1" applyFill="1" applyBorder="1" applyAlignment="1">
      <alignment vertical="center" wrapText="1"/>
    </xf>
    <xf numFmtId="181" fontId="52" fillId="5" borderId="10" xfId="0" applyNumberFormat="1" applyFont="1" applyFill="1" applyBorder="1" applyAlignment="1">
      <alignment vertical="center" wrapText="1"/>
    </xf>
    <xf numFmtId="0" fontId="5" fillId="2" borderId="0" xfId="0" applyFont="1" applyFill="1" applyBorder="1" applyAlignment="1">
      <alignment vertical="center"/>
    </xf>
    <xf numFmtId="3" fontId="0" fillId="2" borderId="0" xfId="0" applyNumberFormat="1" applyFill="1" applyBorder="1" applyProtection="1">
      <alignment vertical="center"/>
    </xf>
    <xf numFmtId="0" fontId="13" fillId="2" borderId="0" xfId="0" applyFont="1" applyFill="1" applyAlignment="1" applyProtection="1">
      <alignment horizontal="left" vertical="center"/>
    </xf>
    <xf numFmtId="3" fontId="0" fillId="0" borderId="0" xfId="0" applyNumberFormat="1" applyFont="1" applyFill="1" applyAlignment="1" applyProtection="1">
      <alignment horizontal="right" vertical="center"/>
    </xf>
    <xf numFmtId="0" fontId="0" fillId="2" borderId="0" xfId="0" applyFont="1" applyFill="1" applyAlignment="1" applyProtection="1">
      <alignment horizontal="right" vertical="center"/>
    </xf>
    <xf numFmtId="0" fontId="83" fillId="5" borderId="7" xfId="0" applyFont="1" applyFill="1" applyBorder="1" applyProtection="1">
      <alignment vertical="center"/>
    </xf>
    <xf numFmtId="0" fontId="0" fillId="5" borderId="7" xfId="0" applyFill="1" applyBorder="1" applyAlignment="1" applyProtection="1">
      <alignment horizontal="center" vertical="center"/>
    </xf>
    <xf numFmtId="0" fontId="0" fillId="2" borderId="7" xfId="0" applyFill="1" applyBorder="1" applyAlignment="1" applyProtection="1">
      <alignment horizontal="center" vertical="center"/>
    </xf>
    <xf numFmtId="56" fontId="0" fillId="2" borderId="7" xfId="0" applyNumberFormat="1" applyFill="1" applyBorder="1" applyAlignment="1" applyProtection="1">
      <alignment horizontal="center" vertical="center"/>
    </xf>
    <xf numFmtId="0" fontId="0" fillId="2" borderId="7" xfId="0" applyFill="1" applyBorder="1" applyProtection="1">
      <alignment vertical="center"/>
    </xf>
    <xf numFmtId="0" fontId="36" fillId="5" borderId="1" xfId="50" applyFill="1" applyBorder="1" applyAlignment="1">
      <alignment horizontal="center" vertical="center"/>
    </xf>
    <xf numFmtId="0" fontId="69" fillId="5" borderId="18" xfId="50" applyFont="1" applyFill="1" applyBorder="1" applyAlignment="1">
      <alignment horizontal="center" vertical="center" shrinkToFit="1"/>
    </xf>
    <xf numFmtId="0" fontId="12" fillId="0" borderId="1" xfId="3" applyFont="1" applyBorder="1" applyAlignment="1" applyProtection="1">
      <alignment horizontal="center" vertical="center"/>
    </xf>
    <xf numFmtId="0" fontId="36" fillId="5" borderId="0" xfId="50" applyFill="1" applyAlignment="1">
      <alignment horizontal="left" vertical="center"/>
    </xf>
    <xf numFmtId="0" fontId="66" fillId="5" borderId="0" xfId="50" applyFont="1" applyFill="1" applyAlignment="1">
      <alignment horizontal="left" vertical="center"/>
    </xf>
    <xf numFmtId="0" fontId="89" fillId="5" borderId="0" xfId="50" applyFont="1" applyFill="1" applyAlignment="1">
      <alignment horizontal="center" vertical="center"/>
    </xf>
    <xf numFmtId="0" fontId="89" fillId="37" borderId="0" xfId="50" applyFont="1" applyFill="1" applyBorder="1" applyAlignment="1">
      <alignment horizontal="center" vertical="center"/>
    </xf>
    <xf numFmtId="0" fontId="36" fillId="37" borderId="0" xfId="50" applyFill="1" applyBorder="1" applyAlignment="1">
      <alignment horizontal="left" vertical="center"/>
    </xf>
    <xf numFmtId="0" fontId="36" fillId="37" borderId="0" xfId="50" applyFill="1" applyBorder="1">
      <alignment vertical="center"/>
    </xf>
    <xf numFmtId="0" fontId="89" fillId="40" borderId="0" xfId="50" applyFont="1" applyFill="1" applyBorder="1" applyAlignment="1">
      <alignment horizontal="center" vertical="center"/>
    </xf>
    <xf numFmtId="0" fontId="36" fillId="40" borderId="0" xfId="50" applyFill="1" applyBorder="1" applyAlignment="1">
      <alignment horizontal="left" vertical="center"/>
    </xf>
    <xf numFmtId="0" fontId="36" fillId="40" borderId="0" xfId="50" applyFill="1" applyBorder="1">
      <alignment vertical="center"/>
    </xf>
    <xf numFmtId="0" fontId="91" fillId="37" borderId="0" xfId="50" applyFont="1" applyFill="1" applyBorder="1" applyAlignment="1">
      <alignment horizontal="center" vertical="center" shrinkToFit="1"/>
    </xf>
    <xf numFmtId="0" fontId="69" fillId="37" borderId="0" xfId="50" applyFont="1" applyFill="1" applyBorder="1" applyAlignment="1">
      <alignment vertical="center" shrinkToFit="1"/>
    </xf>
    <xf numFmtId="0" fontId="92" fillId="5" borderId="0" xfId="50" applyFont="1" applyFill="1" applyAlignment="1">
      <alignment horizontal="center" vertical="center"/>
    </xf>
    <xf numFmtId="0" fontId="94" fillId="40" borderId="0" xfId="50" applyFont="1" applyFill="1" applyBorder="1" applyAlignment="1">
      <alignment horizontal="center" vertical="center" shrinkToFit="1"/>
    </xf>
    <xf numFmtId="0" fontId="69" fillId="40" borderId="0" xfId="50" applyFont="1" applyFill="1" applyBorder="1" applyAlignment="1">
      <alignment vertical="center" shrinkToFit="1"/>
    </xf>
    <xf numFmtId="178" fontId="36" fillId="34" borderId="0" xfId="50" applyNumberFormat="1" applyFill="1" applyBorder="1" applyAlignment="1" applyProtection="1">
      <alignment horizontal="center" vertical="center"/>
      <protection locked="0"/>
    </xf>
    <xf numFmtId="0" fontId="95" fillId="37" borderId="0" xfId="50" applyFont="1" applyFill="1" applyBorder="1" applyAlignment="1">
      <alignment horizontal="center" vertical="center" shrinkToFit="1"/>
    </xf>
    <xf numFmtId="178" fontId="36" fillId="34" borderId="0" xfId="50" applyNumberFormat="1" applyFill="1" applyBorder="1" applyAlignment="1">
      <alignment horizontal="center" vertical="center"/>
    </xf>
    <xf numFmtId="0" fontId="96" fillId="40" borderId="0" xfId="50" applyFont="1" applyFill="1" applyBorder="1" applyAlignment="1">
      <alignment horizontal="center" vertical="center" shrinkToFit="1"/>
    </xf>
    <xf numFmtId="178" fontId="36" fillId="37" borderId="0" xfId="50" applyNumberFormat="1" applyFill="1" applyBorder="1" applyAlignment="1">
      <alignment horizontal="center" vertical="center"/>
    </xf>
    <xf numFmtId="0" fontId="67" fillId="37" borderId="0" xfId="50" applyFont="1" applyFill="1" applyBorder="1" applyAlignment="1">
      <alignment horizontal="center" vertical="center" shrinkToFit="1"/>
    </xf>
    <xf numFmtId="178" fontId="36" fillId="40" borderId="0" xfId="50" applyNumberFormat="1" applyFill="1" applyBorder="1" applyAlignment="1">
      <alignment horizontal="center" vertical="center"/>
    </xf>
    <xf numFmtId="0" fontId="67" fillId="40" borderId="0" xfId="50" applyFont="1" applyFill="1" applyBorder="1" applyAlignment="1">
      <alignment horizontal="center" vertical="center" shrinkToFit="1"/>
    </xf>
    <xf numFmtId="0" fontId="88" fillId="5" borderId="1" xfId="50" applyFont="1" applyFill="1" applyBorder="1" applyAlignment="1">
      <alignment horizontal="center" vertical="center"/>
    </xf>
    <xf numFmtId="0" fontId="74" fillId="44" borderId="0" xfId="50" applyFont="1" applyFill="1" applyProtection="1">
      <alignment vertical="center"/>
      <protection locked="0"/>
    </xf>
    <xf numFmtId="0" fontId="12" fillId="0" borderId="1" xfId="62" applyFont="1" applyBorder="1" applyAlignment="1" applyProtection="1">
      <alignment horizontal="center" vertical="center" wrapText="1"/>
    </xf>
    <xf numFmtId="0" fontId="12" fillId="0" borderId="4" xfId="3" applyFont="1" applyBorder="1" applyAlignment="1" applyProtection="1">
      <alignment vertical="center"/>
    </xf>
    <xf numFmtId="0" fontId="12" fillId="0" borderId="0" xfId="62" applyFont="1" applyBorder="1" applyAlignment="1" applyProtection="1">
      <alignment horizontal="center" vertical="center"/>
    </xf>
    <xf numFmtId="0" fontId="12" fillId="42" borderId="1" xfId="3" applyFont="1" applyFill="1" applyBorder="1" applyAlignment="1" applyProtection="1">
      <alignment horizontal="right" vertical="center"/>
      <protection locked="0"/>
    </xf>
    <xf numFmtId="0" fontId="12" fillId="0" borderId="0" xfId="3" applyFont="1" applyFill="1" applyBorder="1" applyProtection="1">
      <alignment vertical="center"/>
    </xf>
    <xf numFmtId="0" fontId="3" fillId="2" borderId="0" xfId="45" applyFont="1" applyFill="1" applyBorder="1" applyAlignment="1">
      <alignment horizontal="center" vertical="center"/>
    </xf>
    <xf numFmtId="0" fontId="3" fillId="2" borderId="0" xfId="45" applyFont="1" applyFill="1">
      <alignment vertical="center"/>
    </xf>
    <xf numFmtId="0" fontId="3" fillId="2" borderId="13" xfId="45" applyFont="1" applyFill="1" applyBorder="1" applyAlignment="1">
      <alignment horizontal="center" vertical="center"/>
    </xf>
    <xf numFmtId="0" fontId="3" fillId="2" borderId="0" xfId="45" applyFont="1" applyFill="1" applyBorder="1">
      <alignment vertical="center"/>
    </xf>
    <xf numFmtId="0" fontId="3" fillId="2" borderId="14" xfId="45" applyFont="1" applyFill="1" applyBorder="1">
      <alignment vertical="center"/>
    </xf>
    <xf numFmtId="0" fontId="3" fillId="2" borderId="0" xfId="45" applyFont="1" applyFill="1" applyBorder="1" applyAlignment="1">
      <alignment vertical="center"/>
    </xf>
    <xf numFmtId="0" fontId="3" fillId="2" borderId="13" xfId="45" applyFont="1" applyFill="1" applyBorder="1" applyAlignment="1">
      <alignment vertical="center"/>
    </xf>
    <xf numFmtId="0" fontId="3" fillId="2" borderId="13" xfId="45" applyFont="1" applyFill="1" applyBorder="1">
      <alignment vertical="center"/>
    </xf>
    <xf numFmtId="0" fontId="3" fillId="2" borderId="4" xfId="45" applyFont="1" applyFill="1" applyBorder="1" applyAlignment="1">
      <alignment horizontal="center" vertical="center"/>
    </xf>
    <xf numFmtId="0" fontId="3" fillId="2" borderId="1" xfId="45" applyFont="1" applyFill="1" applyBorder="1" applyAlignment="1">
      <alignment horizontal="center" vertical="center"/>
    </xf>
    <xf numFmtId="178" fontId="3" fillId="4" borderId="4" xfId="45" applyNumberFormat="1" applyFont="1" applyFill="1" applyBorder="1" applyAlignment="1" applyProtection="1">
      <alignment horizontal="center" vertical="center" shrinkToFit="1"/>
      <protection locked="0"/>
    </xf>
    <xf numFmtId="49" fontId="3" fillId="2" borderId="1" xfId="45" applyNumberFormat="1" applyFont="1" applyFill="1" applyBorder="1" applyAlignment="1">
      <alignment horizontal="center" vertical="center" shrinkToFit="1"/>
    </xf>
    <xf numFmtId="0" fontId="5" fillId="2" borderId="0" xfId="45" applyFont="1" applyFill="1" applyAlignment="1">
      <alignment horizontal="left" vertical="center"/>
    </xf>
    <xf numFmtId="0" fontId="3" fillId="2" borderId="80" xfId="45" applyFont="1" applyFill="1" applyBorder="1">
      <alignment vertical="center"/>
    </xf>
    <xf numFmtId="0" fontId="3" fillId="2" borderId="21" xfId="45" applyFont="1" applyFill="1" applyBorder="1">
      <alignment vertical="center"/>
    </xf>
    <xf numFmtId="0" fontId="3" fillId="2" borderId="79" xfId="45" applyFont="1" applyFill="1" applyBorder="1">
      <alignment vertical="center"/>
    </xf>
    <xf numFmtId="0" fontId="3" fillId="2" borderId="0" xfId="45" applyFill="1" applyAlignment="1">
      <alignment vertical="center"/>
    </xf>
    <xf numFmtId="0" fontId="16" fillId="0" borderId="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38" fillId="2" borderId="0" xfId="0" applyFont="1" applyFill="1" applyBorder="1" applyAlignment="1">
      <alignment horizontal="left" vertical="center"/>
    </xf>
    <xf numFmtId="0" fontId="38" fillId="2" borderId="21" xfId="0" applyFont="1" applyFill="1" applyBorder="1" applyAlignment="1">
      <alignment horizontal="left" vertical="center"/>
    </xf>
    <xf numFmtId="0" fontId="16" fillId="2" borderId="0" xfId="0" applyFont="1" applyFill="1" applyBorder="1" applyAlignment="1">
      <alignment horizontal="center" vertical="center" wrapText="1"/>
    </xf>
    <xf numFmtId="0" fontId="14" fillId="5" borderId="13"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3" fillId="4" borderId="16"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13" fillId="4" borderId="20"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4" borderId="1" xfId="0"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3" fillId="5" borderId="20" xfId="0" applyFont="1" applyFill="1" applyBorder="1" applyAlignment="1">
      <alignment horizontal="right" vertical="center"/>
    </xf>
    <xf numFmtId="0" fontId="13" fillId="4" borderId="4"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4" borderId="16"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3" fillId="4" borderId="17"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right" vertical="center"/>
      <protection locked="0"/>
    </xf>
    <xf numFmtId="0" fontId="16" fillId="2" borderId="6"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13" fillId="6" borderId="4"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6" borderId="9" xfId="0" applyFont="1" applyFill="1" applyBorder="1" applyAlignment="1" applyProtection="1">
      <alignment horizontal="right" vertical="center"/>
      <protection locked="0"/>
    </xf>
    <xf numFmtId="0" fontId="15" fillId="4" borderId="16" xfId="0" applyFont="1" applyFill="1" applyBorder="1" applyAlignment="1" applyProtection="1">
      <alignment horizontal="left" vertical="center"/>
      <protection locked="0"/>
    </xf>
    <xf numFmtId="0" fontId="15" fillId="4" borderId="18" xfId="0" applyFont="1" applyFill="1" applyBorder="1" applyAlignment="1" applyProtection="1">
      <alignment horizontal="left" vertical="center"/>
      <protection locked="0"/>
    </xf>
    <xf numFmtId="0" fontId="15" fillId="4" borderId="17"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0" fontId="15" fillId="4" borderId="0" xfId="0" applyFont="1" applyFill="1" applyBorder="1" applyAlignment="1" applyProtection="1">
      <alignment horizontal="left" vertical="center"/>
      <protection locked="0"/>
    </xf>
    <xf numFmtId="0" fontId="15" fillId="4" borderId="10" xfId="0" applyFont="1" applyFill="1" applyBorder="1" applyAlignment="1" applyProtection="1">
      <alignment horizontal="left" vertical="center"/>
      <protection locked="0"/>
    </xf>
    <xf numFmtId="0" fontId="15" fillId="4" borderId="15" xfId="0" applyFont="1" applyFill="1" applyBorder="1" applyAlignment="1" applyProtection="1">
      <alignment horizontal="left" vertical="center"/>
      <protection locked="0"/>
    </xf>
    <xf numFmtId="0" fontId="15" fillId="4" borderId="20" xfId="0" applyFont="1" applyFill="1" applyBorder="1" applyAlignment="1" applyProtection="1">
      <alignment horizontal="left" vertical="center"/>
      <protection locked="0"/>
    </xf>
    <xf numFmtId="0" fontId="15" fillId="4" borderId="25" xfId="0" applyFont="1" applyFill="1" applyBorder="1" applyAlignment="1" applyProtection="1">
      <alignment horizontal="left" vertical="center"/>
      <protection locked="0"/>
    </xf>
    <xf numFmtId="0" fontId="13" fillId="4" borderId="0" xfId="0" applyFont="1" applyFill="1" applyBorder="1" applyAlignment="1">
      <alignment horizontal="center" vertical="center"/>
    </xf>
    <xf numFmtId="0" fontId="20" fillId="2" borderId="0" xfId="0" applyFont="1" applyFill="1" applyBorder="1" applyAlignment="1">
      <alignment horizontal="left" vertical="center" wrapText="1" indent="1"/>
    </xf>
    <xf numFmtId="0" fontId="13" fillId="6" borderId="0" xfId="0" applyFont="1" applyFill="1" applyBorder="1" applyAlignment="1" applyProtection="1">
      <alignment horizontal="right" vertical="center"/>
      <protection locked="0"/>
    </xf>
    <xf numFmtId="0" fontId="15" fillId="2" borderId="1" xfId="0" applyFont="1" applyFill="1" applyBorder="1" applyAlignment="1">
      <alignment horizontal="center" vertical="center"/>
    </xf>
    <xf numFmtId="0" fontId="13" fillId="4" borderId="16"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xf numFmtId="0" fontId="13" fillId="4" borderId="10"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36" fillId="5" borderId="0" xfId="50" applyFill="1" applyAlignment="1">
      <alignment horizontal="center" vertical="center"/>
    </xf>
    <xf numFmtId="0" fontId="84" fillId="5" borderId="0" xfId="50" applyFont="1" applyFill="1" applyAlignment="1">
      <alignment horizontal="left" vertical="center"/>
    </xf>
    <xf numFmtId="0" fontId="36" fillId="5" borderId="1" xfId="50" applyFill="1" applyBorder="1" applyAlignment="1">
      <alignment horizontal="center" vertical="center"/>
    </xf>
    <xf numFmtId="0" fontId="69" fillId="5" borderId="18" xfId="50" applyFont="1" applyFill="1" applyBorder="1" applyAlignment="1">
      <alignment horizontal="center" vertical="center" shrinkToFit="1"/>
    </xf>
    <xf numFmtId="0" fontId="89" fillId="5" borderId="0" xfId="50" applyFont="1" applyFill="1" applyAlignment="1">
      <alignment horizontal="center" vertical="center"/>
    </xf>
    <xf numFmtId="0" fontId="90" fillId="37" borderId="0" xfId="50" applyFont="1" applyFill="1" applyBorder="1" applyAlignment="1">
      <alignment horizontal="center" vertical="center"/>
    </xf>
    <xf numFmtId="0" fontId="90" fillId="40" borderId="0" xfId="50" applyFont="1" applyFill="1" applyBorder="1" applyAlignment="1">
      <alignment horizontal="center" vertical="center"/>
    </xf>
    <xf numFmtId="0" fontId="12" fillId="0" borderId="62" xfId="3" applyFont="1" applyBorder="1" applyAlignment="1" applyProtection="1">
      <alignment horizontal="center" vertical="center"/>
    </xf>
    <xf numFmtId="0" fontId="12" fillId="0" borderId="63" xfId="3" applyFont="1" applyBorder="1" applyAlignment="1" applyProtection="1">
      <alignment horizontal="center" vertical="center"/>
    </xf>
    <xf numFmtId="0" fontId="12" fillId="0" borderId="16" xfId="3" applyFont="1" applyBorder="1" applyAlignment="1" applyProtection="1">
      <alignment horizontal="center" vertical="center"/>
    </xf>
    <xf numFmtId="0" fontId="12" fillId="0" borderId="17" xfId="3" applyFont="1" applyBorder="1" applyAlignment="1" applyProtection="1">
      <alignment horizontal="center" vertical="center"/>
    </xf>
    <xf numFmtId="0" fontId="12" fillId="0" borderId="15" xfId="3" applyFont="1" applyBorder="1" applyAlignment="1" applyProtection="1">
      <alignment horizontal="center" vertical="center"/>
    </xf>
    <xf numFmtId="0" fontId="12" fillId="0" borderId="25"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4" xfId="62" applyFont="1" applyBorder="1" applyAlignment="1" applyProtection="1">
      <alignment horizontal="center" vertical="center" wrapText="1"/>
    </xf>
    <xf numFmtId="0" fontId="12" fillId="0" borderId="9" xfId="62" applyFont="1" applyBorder="1" applyAlignment="1" applyProtection="1">
      <alignment horizontal="center" vertical="center" wrapText="1"/>
    </xf>
    <xf numFmtId="0" fontId="12" fillId="0" borderId="2" xfId="62" applyFont="1" applyBorder="1" applyAlignment="1" applyProtection="1">
      <alignment horizontal="center" vertical="center" wrapText="1"/>
    </xf>
    <xf numFmtId="0" fontId="11" fillId="41" borderId="4" xfId="3" applyFont="1" applyFill="1" applyBorder="1" applyAlignment="1" applyProtection="1">
      <alignment horizontal="center" vertical="center" wrapText="1"/>
      <protection locked="0"/>
    </xf>
    <xf numFmtId="0" fontId="11" fillId="41" borderId="9" xfId="3" applyFont="1" applyFill="1" applyBorder="1" applyAlignment="1" applyProtection="1">
      <alignment horizontal="center" vertical="center" wrapText="1"/>
      <protection locked="0"/>
    </xf>
    <xf numFmtId="0" fontId="11" fillId="41" borderId="2" xfId="3" applyFont="1" applyFill="1" applyBorder="1" applyAlignment="1" applyProtection="1">
      <alignment horizontal="center" vertical="center" wrapText="1"/>
      <protection locked="0"/>
    </xf>
    <xf numFmtId="0" fontId="11" fillId="42" borderId="20" xfId="3" applyFont="1" applyFill="1" applyBorder="1" applyAlignment="1" applyProtection="1">
      <alignment horizontal="center" vertical="center"/>
      <protection locked="0"/>
    </xf>
    <xf numFmtId="0" fontId="11" fillId="0" borderId="20" xfId="3" applyFont="1" applyBorder="1" applyAlignment="1" applyProtection="1">
      <alignment horizontal="center" vertical="center"/>
    </xf>
    <xf numFmtId="0" fontId="11" fillId="35" borderId="20" xfId="3" applyFont="1" applyFill="1" applyBorder="1" applyAlignment="1" applyProtection="1">
      <alignment horizontal="center" vertical="center"/>
      <protection locked="0"/>
    </xf>
    <xf numFmtId="0" fontId="11" fillId="43" borderId="4" xfId="3" applyFont="1" applyFill="1" applyBorder="1" applyAlignment="1" applyProtection="1">
      <alignment horizontal="center" vertical="center"/>
      <protection locked="0"/>
    </xf>
    <xf numFmtId="0" fontId="11" fillId="43" borderId="9" xfId="3" applyFont="1" applyFill="1" applyBorder="1" applyAlignment="1" applyProtection="1">
      <alignment horizontal="center" vertical="center"/>
      <protection locked="0"/>
    </xf>
    <xf numFmtId="0" fontId="11" fillId="43" borderId="2" xfId="3" applyFont="1" applyFill="1" applyBorder="1" applyAlignment="1" applyProtection="1">
      <alignment horizontal="center" vertical="center"/>
      <protection locked="0"/>
    </xf>
    <xf numFmtId="0" fontId="12" fillId="0" borderId="4" xfId="3" applyFont="1" applyBorder="1" applyAlignment="1" applyProtection="1">
      <alignment horizontal="center" vertical="center"/>
    </xf>
    <xf numFmtId="0" fontId="12" fillId="0" borderId="2" xfId="3" applyFont="1" applyBorder="1" applyAlignment="1" applyProtection="1">
      <alignment horizontal="center" vertical="center"/>
    </xf>
    <xf numFmtId="0" fontId="12" fillId="0" borderId="4" xfId="62" applyFont="1" applyBorder="1" applyAlignment="1" applyProtection="1">
      <alignment horizontal="center" vertical="center"/>
    </xf>
    <xf numFmtId="0" fontId="12" fillId="0" borderId="9" xfId="62" applyFont="1" applyBorder="1" applyAlignment="1" applyProtection="1">
      <alignment horizontal="center" vertical="center"/>
    </xf>
    <xf numFmtId="0" fontId="12" fillId="0" borderId="2" xfId="62" applyFont="1" applyBorder="1" applyAlignment="1" applyProtection="1">
      <alignment horizontal="center" vertical="center"/>
    </xf>
    <xf numFmtId="0" fontId="12" fillId="0" borderId="1" xfId="62" applyFont="1" applyBorder="1" applyAlignment="1" applyProtection="1">
      <alignment horizontal="center" vertical="center" wrapText="1"/>
    </xf>
    <xf numFmtId="0" fontId="11" fillId="0" borderId="4"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2" xfId="3" applyFont="1" applyFill="1" applyBorder="1" applyAlignment="1" applyProtection="1">
      <alignment horizontal="center" vertical="center"/>
    </xf>
    <xf numFmtId="0" fontId="11" fillId="41" borderId="4" xfId="3" applyFont="1" applyFill="1" applyBorder="1" applyAlignment="1" applyProtection="1">
      <alignment horizontal="center" vertical="center"/>
      <protection locked="0"/>
    </xf>
    <xf numFmtId="0" fontId="11" fillId="41" borderId="9" xfId="3" applyFont="1" applyFill="1" applyBorder="1" applyAlignment="1" applyProtection="1">
      <alignment horizontal="center" vertical="center"/>
      <protection locked="0"/>
    </xf>
    <xf numFmtId="0" fontId="11" fillId="41" borderId="2" xfId="3" applyFont="1" applyFill="1" applyBorder="1" applyAlignment="1" applyProtection="1">
      <alignment horizontal="center" vertical="center"/>
      <protection locked="0"/>
    </xf>
    <xf numFmtId="0" fontId="74" fillId="44" borderId="0" xfId="50" applyFont="1" applyFill="1" applyProtection="1">
      <alignment vertical="center"/>
      <protection locked="0"/>
    </xf>
    <xf numFmtId="0" fontId="12" fillId="0" borderId="18" xfId="3" applyFont="1" applyBorder="1" applyAlignment="1" applyProtection="1">
      <alignment horizontal="center" vertical="top"/>
    </xf>
    <xf numFmtId="0" fontId="12" fillId="0" borderId="20" xfId="3" applyFont="1" applyBorder="1" applyAlignment="1" applyProtection="1">
      <alignment horizontal="center" vertical="top"/>
    </xf>
    <xf numFmtId="0" fontId="11" fillId="0" borderId="1" xfId="3" applyFont="1" applyBorder="1" applyAlignment="1" applyProtection="1">
      <alignment vertical="center"/>
    </xf>
    <xf numFmtId="0" fontId="12" fillId="0" borderId="16" xfId="3" applyFont="1" applyBorder="1" applyAlignment="1" applyProtection="1">
      <alignment horizontal="center" vertical="center" wrapText="1"/>
    </xf>
    <xf numFmtId="0" fontId="12" fillId="0" borderId="17" xfId="3" applyFont="1" applyBorder="1" applyAlignment="1" applyProtection="1">
      <alignment horizontal="center" vertical="center" wrapText="1"/>
    </xf>
    <xf numFmtId="0" fontId="12" fillId="0" borderId="8" xfId="3" applyFont="1" applyBorder="1" applyAlignment="1" applyProtection="1">
      <alignment horizontal="center" vertical="center" wrapText="1"/>
    </xf>
    <xf numFmtId="0" fontId="12" fillId="0" borderId="10" xfId="3" applyFont="1" applyBorder="1" applyAlignment="1" applyProtection="1">
      <alignment horizontal="center" vertical="center" wrapText="1"/>
    </xf>
    <xf numFmtId="0" fontId="12" fillId="0" borderId="15" xfId="3" applyFont="1" applyBorder="1" applyAlignment="1" applyProtection="1">
      <alignment horizontal="center" vertical="center" wrapText="1"/>
    </xf>
    <xf numFmtId="0" fontId="12" fillId="0" borderId="25" xfId="3" applyFont="1" applyBorder="1" applyAlignment="1" applyProtection="1">
      <alignment horizontal="center" vertical="center" wrapText="1"/>
    </xf>
    <xf numFmtId="0" fontId="12" fillId="0" borderId="18" xfId="3" applyFont="1" applyBorder="1" applyAlignment="1" applyProtection="1">
      <alignment horizontal="center" vertical="center"/>
    </xf>
    <xf numFmtId="0" fontId="12" fillId="0" borderId="8" xfId="3" applyFont="1" applyBorder="1" applyAlignment="1" applyProtection="1">
      <alignment horizontal="center" vertical="center"/>
    </xf>
    <xf numFmtId="0" fontId="12" fillId="0" borderId="0" xfId="3" applyFont="1" applyBorder="1" applyAlignment="1" applyProtection="1">
      <alignment horizontal="center" vertical="center"/>
    </xf>
    <xf numFmtId="0" fontId="12" fillId="0" borderId="10" xfId="3" applyFont="1" applyBorder="1" applyAlignment="1" applyProtection="1">
      <alignment horizontal="center" vertical="center"/>
    </xf>
    <xf numFmtId="0" fontId="12" fillId="0" borderId="20" xfId="3" applyFont="1" applyBorder="1" applyAlignment="1" applyProtection="1">
      <alignment horizontal="center" vertical="center"/>
    </xf>
    <xf numFmtId="49" fontId="12" fillId="0" borderId="4" xfId="3" applyNumberFormat="1" applyFont="1" applyBorder="1" applyAlignment="1" applyProtection="1">
      <alignment horizontal="center" vertical="center"/>
    </xf>
    <xf numFmtId="49" fontId="12" fillId="0" borderId="9" xfId="3" applyNumberFormat="1" applyFont="1" applyBorder="1" applyAlignment="1" applyProtection="1">
      <alignment horizontal="center" vertical="center"/>
    </xf>
    <xf numFmtId="49" fontId="12" fillId="0" borderId="2" xfId="3" applyNumberFormat="1" applyFont="1" applyBorder="1" applyAlignment="1" applyProtection="1">
      <alignment horizontal="center" vertical="center"/>
    </xf>
    <xf numFmtId="0" fontId="12" fillId="0" borderId="2" xfId="3" applyFont="1" applyBorder="1" applyAlignment="1" applyProtection="1">
      <alignment horizontal="center" vertical="center" wrapText="1"/>
    </xf>
    <xf numFmtId="0" fontId="12" fillId="0" borderId="1" xfId="3" applyFont="1" applyBorder="1" applyAlignment="1" applyProtection="1">
      <alignment horizontal="center" vertical="center" wrapText="1"/>
    </xf>
    <xf numFmtId="0" fontId="11" fillId="0" borderId="16" xfId="3" applyFont="1" applyBorder="1" applyAlignment="1" applyProtection="1">
      <alignment horizontal="center" vertical="center" wrapText="1"/>
    </xf>
    <xf numFmtId="0" fontId="11" fillId="0" borderId="18" xfId="3" applyFont="1" applyBorder="1" applyAlignment="1" applyProtection="1">
      <alignment horizontal="center" vertical="center" wrapText="1"/>
    </xf>
    <xf numFmtId="0" fontId="11" fillId="0" borderId="8" xfId="3" applyFont="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11" fillId="0" borderId="15" xfId="3" applyFont="1" applyBorder="1" applyAlignment="1" applyProtection="1">
      <alignment horizontal="center" vertical="center" wrapText="1"/>
    </xf>
    <xf numFmtId="0" fontId="11" fillId="0" borderId="20" xfId="3" applyFont="1" applyBorder="1" applyAlignment="1" applyProtection="1">
      <alignment horizontal="center" vertical="center" wrapText="1"/>
    </xf>
    <xf numFmtId="0" fontId="12" fillId="0" borderId="9" xfId="3" applyFont="1" applyBorder="1" applyAlignment="1" applyProtection="1">
      <alignment horizontal="center" vertical="center"/>
    </xf>
    <xf numFmtId="0" fontId="12" fillId="0" borderId="1" xfId="62" applyFont="1" applyBorder="1" applyAlignment="1" applyProtection="1">
      <alignment horizontal="center" vertical="center"/>
    </xf>
    <xf numFmtId="0" fontId="12" fillId="0" borderId="4" xfId="3" applyFont="1" applyBorder="1" applyAlignment="1">
      <alignment horizontal="center" vertical="center"/>
    </xf>
    <xf numFmtId="0" fontId="12" fillId="0" borderId="2" xfId="3" applyFont="1" applyBorder="1" applyAlignment="1">
      <alignment horizontal="center" vertical="center"/>
    </xf>
    <xf numFmtId="0" fontId="11" fillId="0" borderId="3" xfId="3" applyFont="1" applyBorder="1" applyAlignment="1" applyProtection="1">
      <alignment horizontal="center" vertical="center"/>
    </xf>
    <xf numFmtId="0" fontId="11" fillId="0" borderId="6" xfId="3" applyFont="1" applyBorder="1" applyAlignment="1" applyProtection="1">
      <alignment horizontal="center" vertical="center"/>
    </xf>
    <xf numFmtId="0" fontId="11" fillId="0" borderId="5" xfId="3" applyFont="1" applyBorder="1" applyAlignment="1" applyProtection="1">
      <alignment horizontal="center" vertical="center"/>
    </xf>
    <xf numFmtId="0" fontId="12" fillId="41" borderId="3" xfId="3" applyFont="1" applyFill="1" applyBorder="1" applyAlignment="1" applyProtection="1">
      <alignment horizontal="center" vertical="center"/>
      <protection locked="0"/>
    </xf>
    <xf numFmtId="0" fontId="12" fillId="41" borderId="6" xfId="3" applyFont="1" applyFill="1" applyBorder="1" applyAlignment="1" applyProtection="1">
      <alignment horizontal="center" vertical="center"/>
      <protection locked="0"/>
    </xf>
    <xf numFmtId="0" fontId="12" fillId="41" borderId="5" xfId="3" applyFont="1" applyFill="1" applyBorder="1" applyAlignment="1" applyProtection="1">
      <alignment horizontal="center" vertical="center"/>
      <protection locked="0"/>
    </xf>
    <xf numFmtId="0" fontId="12" fillId="41" borderId="64" xfId="3" applyFont="1" applyFill="1" applyBorder="1" applyAlignment="1" applyProtection="1">
      <alignment horizontal="center" vertical="center"/>
      <protection locked="0"/>
    </xf>
    <xf numFmtId="0" fontId="12" fillId="41" borderId="66" xfId="3" applyFont="1" applyFill="1" applyBorder="1" applyAlignment="1" applyProtection="1">
      <alignment horizontal="center" vertical="center"/>
      <protection locked="0"/>
    </xf>
    <xf numFmtId="0" fontId="12" fillId="41" borderId="68" xfId="3" applyFont="1" applyFill="1" applyBorder="1" applyAlignment="1" applyProtection="1">
      <alignment horizontal="center" vertical="center"/>
      <protection locked="0"/>
    </xf>
    <xf numFmtId="0" fontId="11" fillId="41" borderId="65" xfId="3" applyFont="1" applyFill="1" applyBorder="1" applyAlignment="1" applyProtection="1">
      <alignment horizontal="center" vertical="center"/>
      <protection locked="0"/>
    </xf>
    <xf numFmtId="0" fontId="11" fillId="41" borderId="67" xfId="3" applyFont="1" applyFill="1" applyBorder="1" applyAlignment="1" applyProtection="1">
      <alignment horizontal="center" vertical="center"/>
      <protection locked="0"/>
    </xf>
    <xf numFmtId="0" fontId="11" fillId="41" borderId="69" xfId="3" applyFont="1" applyFill="1" applyBorder="1" applyAlignment="1" applyProtection="1">
      <alignment horizontal="center" vertical="center"/>
      <protection locked="0"/>
    </xf>
    <xf numFmtId="0" fontId="12" fillId="45" borderId="3" xfId="3" applyFont="1" applyFill="1" applyBorder="1" applyAlignment="1" applyProtection="1">
      <alignment horizontal="center" vertical="center" shrinkToFit="1"/>
      <protection locked="0"/>
    </xf>
    <xf numFmtId="0" fontId="12" fillId="45" borderId="6" xfId="3" applyFont="1" applyFill="1" applyBorder="1" applyAlignment="1" applyProtection="1">
      <alignment horizontal="center" vertical="center" shrinkToFit="1"/>
      <protection locked="0"/>
    </xf>
    <xf numFmtId="0" fontId="12" fillId="45" borderId="5" xfId="3" applyFont="1" applyFill="1" applyBorder="1" applyAlignment="1" applyProtection="1">
      <alignment horizontal="center" vertical="center" shrinkToFit="1"/>
      <protection locked="0"/>
    </xf>
    <xf numFmtId="0" fontId="12" fillId="43" borderId="16" xfId="3" applyFont="1" applyFill="1" applyBorder="1" applyAlignment="1" applyProtection="1">
      <alignment horizontal="center" vertical="center"/>
      <protection locked="0"/>
    </xf>
    <xf numFmtId="0" fontId="12" fillId="43" borderId="17" xfId="3" applyFont="1" applyFill="1" applyBorder="1" applyAlignment="1" applyProtection="1">
      <alignment horizontal="center" vertical="center"/>
      <protection locked="0"/>
    </xf>
    <xf numFmtId="0" fontId="12" fillId="43" borderId="8" xfId="3" applyFont="1" applyFill="1" applyBorder="1" applyAlignment="1" applyProtection="1">
      <alignment horizontal="center" vertical="center"/>
      <protection locked="0"/>
    </xf>
    <xf numFmtId="0" fontId="12" fillId="43" borderId="10" xfId="3" applyFont="1" applyFill="1" applyBorder="1" applyAlignment="1" applyProtection="1">
      <alignment horizontal="center" vertical="center"/>
      <protection locked="0"/>
    </xf>
    <xf numFmtId="0" fontId="12" fillId="43" borderId="15" xfId="3" applyFont="1" applyFill="1" applyBorder="1" applyAlignment="1" applyProtection="1">
      <alignment horizontal="center" vertical="center"/>
      <protection locked="0"/>
    </xf>
    <xf numFmtId="0" fontId="12" fillId="43" borderId="25" xfId="3" applyFont="1" applyFill="1" applyBorder="1" applyAlignment="1" applyProtection="1">
      <alignment horizontal="center" vertical="center"/>
      <protection locked="0"/>
    </xf>
    <xf numFmtId="0" fontId="12" fillId="0" borderId="3" xfId="3" applyFont="1" applyBorder="1" applyAlignment="1" applyProtection="1">
      <alignment horizontal="center" vertical="center"/>
    </xf>
    <xf numFmtId="0" fontId="12" fillId="0" borderId="6" xfId="3" applyFont="1" applyBorder="1" applyAlignment="1" applyProtection="1">
      <alignment horizontal="center" vertical="center"/>
    </xf>
    <xf numFmtId="0" fontId="12" fillId="0" borderId="5" xfId="3" applyFont="1" applyBorder="1" applyAlignment="1" applyProtection="1">
      <alignment horizontal="center" vertical="center"/>
    </xf>
    <xf numFmtId="177" fontId="12" fillId="0" borderId="3" xfId="3" applyNumberFormat="1" applyFont="1" applyBorder="1" applyAlignment="1" applyProtection="1">
      <alignment horizontal="center" vertical="center"/>
    </xf>
    <xf numFmtId="177" fontId="12" fillId="0" borderId="6" xfId="3" applyNumberFormat="1" applyFont="1" applyBorder="1" applyAlignment="1" applyProtection="1">
      <alignment horizontal="center" vertical="center"/>
    </xf>
    <xf numFmtId="177" fontId="12" fillId="0" borderId="5" xfId="3" applyNumberFormat="1" applyFont="1" applyBorder="1" applyAlignment="1" applyProtection="1">
      <alignment horizontal="center" vertical="center"/>
    </xf>
    <xf numFmtId="0" fontId="11" fillId="43" borderId="16" xfId="3" applyFont="1" applyFill="1" applyBorder="1" applyAlignment="1" applyProtection="1">
      <alignment horizontal="center" vertical="center"/>
      <protection locked="0"/>
    </xf>
    <xf numFmtId="0" fontId="11" fillId="43" borderId="17" xfId="3" applyFont="1" applyFill="1" applyBorder="1" applyAlignment="1" applyProtection="1">
      <alignment horizontal="center" vertical="center"/>
      <protection locked="0"/>
    </xf>
    <xf numFmtId="0" fontId="11" fillId="43" borderId="8" xfId="3" applyFont="1" applyFill="1" applyBorder="1" applyAlignment="1" applyProtection="1">
      <alignment horizontal="center" vertical="center"/>
      <protection locked="0"/>
    </xf>
    <xf numFmtId="0" fontId="11" fillId="43" borderId="10" xfId="3" applyFont="1" applyFill="1" applyBorder="1" applyAlignment="1" applyProtection="1">
      <alignment horizontal="center" vertical="center"/>
      <protection locked="0"/>
    </xf>
    <xf numFmtId="0" fontId="11" fillId="43" borderId="15" xfId="3" applyFont="1" applyFill="1" applyBorder="1" applyAlignment="1" applyProtection="1">
      <alignment horizontal="center" vertical="center"/>
      <protection locked="0"/>
    </xf>
    <xf numFmtId="0" fontId="11" fillId="43" borderId="25" xfId="3" applyFont="1" applyFill="1" applyBorder="1" applyAlignment="1" applyProtection="1">
      <alignment horizontal="center" vertical="center"/>
      <protection locked="0"/>
    </xf>
    <xf numFmtId="0" fontId="12" fillId="45" borderId="64" xfId="3" applyFont="1" applyFill="1" applyBorder="1" applyAlignment="1" applyProtection="1">
      <alignment horizontal="center" vertical="center"/>
      <protection locked="0"/>
    </xf>
    <xf numFmtId="0" fontId="12" fillId="45" borderId="66" xfId="3" applyFont="1" applyFill="1" applyBorder="1" applyAlignment="1" applyProtection="1">
      <alignment horizontal="center" vertical="center"/>
      <protection locked="0"/>
    </xf>
    <xf numFmtId="0" fontId="12" fillId="45" borderId="68" xfId="3" applyFont="1" applyFill="1" applyBorder="1" applyAlignment="1" applyProtection="1">
      <alignment horizontal="center" vertical="center"/>
      <protection locked="0"/>
    </xf>
    <xf numFmtId="0" fontId="0" fillId="32" borderId="1" xfId="0" applyFill="1" applyBorder="1" applyAlignment="1" applyProtection="1">
      <alignment horizontal="left" vertical="center" wrapText="1"/>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182" fontId="0" fillId="39"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56" fontId="0" fillId="2" borderId="44" xfId="0" applyNumberFormat="1" applyFill="1" applyBorder="1" applyAlignment="1" applyProtection="1">
      <alignment horizontal="center" vertical="center"/>
    </xf>
    <xf numFmtId="56" fontId="0" fillId="2" borderId="45" xfId="0" applyNumberFormat="1" applyFill="1" applyBorder="1" applyAlignment="1" applyProtection="1">
      <alignment horizontal="center" vertical="center"/>
    </xf>
    <xf numFmtId="56" fontId="0" fillId="2" borderId="16" xfId="0" applyNumberFormat="1" applyFill="1" applyBorder="1" applyAlignment="1" applyProtection="1">
      <alignment horizontal="center" vertical="center"/>
    </xf>
    <xf numFmtId="0" fontId="0" fillId="2" borderId="17" xfId="0" applyFill="1" applyBorder="1" applyAlignment="1" applyProtection="1">
      <alignment horizontal="center" vertical="center"/>
    </xf>
    <xf numFmtId="0" fontId="83" fillId="32" borderId="3" xfId="0" applyFont="1" applyFill="1" applyBorder="1" applyAlignment="1" applyProtection="1">
      <alignment horizontal="center" vertical="center"/>
    </xf>
    <xf numFmtId="0" fontId="83" fillId="32" borderId="5" xfId="0" applyFont="1" applyFill="1" applyBorder="1" applyAlignment="1" applyProtection="1">
      <alignment horizontal="center" vertical="center"/>
    </xf>
    <xf numFmtId="0" fontId="0" fillId="32" borderId="3" xfId="0" applyFill="1" applyBorder="1" applyAlignment="1" applyProtection="1">
      <alignment horizontal="center" vertical="center"/>
    </xf>
    <xf numFmtId="0" fontId="0" fillId="32" borderId="5" xfId="0" applyFill="1" applyBorder="1" applyAlignment="1" applyProtection="1">
      <alignment horizontal="center" vertical="center"/>
    </xf>
    <xf numFmtId="0" fontId="0" fillId="32" borderId="3" xfId="0" applyFill="1" applyBorder="1" applyAlignment="1" applyProtection="1">
      <alignment horizontal="center" vertical="center" wrapText="1"/>
    </xf>
    <xf numFmtId="0" fontId="0" fillId="32" borderId="5"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179" fontId="0" fillId="39" borderId="4" xfId="0" applyNumberFormat="1" applyFill="1" applyBorder="1" applyAlignment="1" applyProtection="1">
      <alignment horizontal="right" vertical="center"/>
    </xf>
    <xf numFmtId="179" fontId="0" fillId="39" borderId="2" xfId="0" applyNumberFormat="1" applyFill="1" applyBorder="1" applyAlignment="1" applyProtection="1">
      <alignment horizontal="right" vertical="center"/>
    </xf>
    <xf numFmtId="0" fontId="3" fillId="2" borderId="1" xfId="0" applyFont="1" applyFill="1" applyBorder="1" applyAlignment="1" applyProtection="1">
      <alignment horizontal="center" vertical="center" wrapText="1"/>
    </xf>
    <xf numFmtId="0" fontId="7" fillId="2" borderId="0" xfId="45" applyFont="1" applyFill="1" applyAlignment="1">
      <alignment horizontal="left" vertical="center"/>
    </xf>
    <xf numFmtId="0" fontId="3" fillId="2" borderId="0" xfId="45" applyFont="1" applyFill="1" applyAlignment="1">
      <alignment horizontal="left" vertical="center"/>
    </xf>
    <xf numFmtId="0" fontId="3" fillId="2" borderId="1" xfId="45" applyFont="1" applyFill="1" applyBorder="1" applyAlignment="1">
      <alignment horizontal="center" vertical="center"/>
    </xf>
    <xf numFmtId="0" fontId="3" fillId="4" borderId="1" xfId="45" applyFont="1" applyFill="1" applyBorder="1" applyAlignment="1" applyProtection="1">
      <alignment horizontal="center" vertical="center" shrinkToFit="1"/>
      <protection locked="0"/>
    </xf>
    <xf numFmtId="0" fontId="3" fillId="2" borderId="1" xfId="45" applyFont="1" applyFill="1" applyBorder="1" applyAlignment="1">
      <alignment horizontal="center" vertical="center" shrinkToFit="1"/>
    </xf>
    <xf numFmtId="49" fontId="3" fillId="2" borderId="1" xfId="45" applyNumberFormat="1" applyFont="1" applyFill="1" applyBorder="1" applyAlignment="1">
      <alignment vertical="center" shrinkToFit="1"/>
    </xf>
    <xf numFmtId="0" fontId="13" fillId="4" borderId="82" xfId="0" applyFont="1" applyFill="1" applyBorder="1" applyAlignment="1" applyProtection="1">
      <alignment horizontal="left" vertical="center" indent="1" shrinkToFit="1"/>
      <protection locked="0"/>
    </xf>
    <xf numFmtId="0" fontId="13" fillId="4" borderId="1" xfId="0" applyFont="1" applyFill="1" applyBorder="1" applyAlignment="1" applyProtection="1">
      <alignment horizontal="left" vertical="center" indent="1" shrinkToFit="1"/>
      <protection locked="0"/>
    </xf>
    <xf numFmtId="185" fontId="13" fillId="4" borderId="1" xfId="0" applyNumberFormat="1" applyFont="1" applyFill="1" applyBorder="1" applyAlignment="1" applyProtection="1">
      <alignment horizontal="center" vertical="center" shrinkToFit="1"/>
      <protection locked="0"/>
    </xf>
    <xf numFmtId="186" fontId="13" fillId="4" borderId="1" xfId="0" applyNumberFormat="1" applyFont="1" applyFill="1" applyBorder="1" applyAlignment="1" applyProtection="1">
      <alignment horizontal="center" vertical="center" shrinkToFit="1"/>
      <protection locked="0"/>
    </xf>
    <xf numFmtId="185" fontId="13" fillId="0" borderId="1" xfId="0" applyNumberFormat="1" applyFont="1" applyFill="1" applyBorder="1" applyAlignment="1" applyProtection="1">
      <alignment horizontal="center" vertical="center" shrinkToFit="1"/>
    </xf>
    <xf numFmtId="185" fontId="13" fillId="0" borderId="27" xfId="0" applyNumberFormat="1" applyFont="1" applyFill="1" applyBorder="1" applyAlignment="1" applyProtection="1">
      <alignment horizontal="center" vertical="center" shrinkToFit="1"/>
    </xf>
    <xf numFmtId="0" fontId="13" fillId="2" borderId="85" xfId="0" applyFont="1" applyFill="1" applyBorder="1" applyAlignment="1" applyProtection="1">
      <alignment horizontal="center" vertical="center"/>
    </xf>
    <xf numFmtId="0" fontId="13" fillId="2" borderId="83" xfId="0" applyFont="1" applyFill="1" applyBorder="1" applyAlignment="1" applyProtection="1">
      <alignment horizontal="center" vertical="center"/>
    </xf>
    <xf numFmtId="0" fontId="13" fillId="2" borderId="83" xfId="0" applyFont="1" applyFill="1" applyBorder="1" applyAlignment="1" applyProtection="1">
      <alignment vertical="center"/>
    </xf>
    <xf numFmtId="0" fontId="13" fillId="2" borderId="84" xfId="0" applyFont="1" applyFill="1" applyBorder="1" applyAlignment="1" applyProtection="1">
      <alignment vertical="center"/>
    </xf>
    <xf numFmtId="0" fontId="13" fillId="4" borderId="81" xfId="0" applyFont="1" applyFill="1" applyBorder="1" applyAlignment="1" applyProtection="1">
      <alignment horizontal="left" vertical="center" indent="1" shrinkToFit="1"/>
      <protection locked="0"/>
    </xf>
    <xf numFmtId="0" fontId="13" fillId="4" borderId="28" xfId="0" applyFont="1" applyFill="1" applyBorder="1" applyAlignment="1" applyProtection="1">
      <alignment horizontal="left" vertical="center" indent="1" shrinkToFit="1"/>
      <protection locked="0"/>
    </xf>
    <xf numFmtId="185" fontId="13" fillId="4" borderId="28" xfId="0" applyNumberFormat="1" applyFont="1" applyFill="1" applyBorder="1" applyAlignment="1" applyProtection="1">
      <alignment horizontal="center" vertical="center" shrinkToFit="1"/>
      <protection locked="0"/>
    </xf>
    <xf numFmtId="186" fontId="13" fillId="4" borderId="28" xfId="0" applyNumberFormat="1" applyFont="1" applyFill="1" applyBorder="1" applyAlignment="1" applyProtection="1">
      <alignment horizontal="center" vertical="center" shrinkToFit="1"/>
      <protection locked="0"/>
    </xf>
    <xf numFmtId="185" fontId="13" fillId="0" borderId="28" xfId="0" applyNumberFormat="1" applyFont="1" applyFill="1" applyBorder="1" applyAlignment="1" applyProtection="1">
      <alignment horizontal="center" vertical="center" shrinkToFit="1"/>
    </xf>
    <xf numFmtId="185" fontId="13" fillId="0" borderId="31" xfId="0" applyNumberFormat="1" applyFont="1" applyFill="1" applyBorder="1" applyAlignment="1" applyProtection="1">
      <alignment horizontal="center" vertical="center" shrinkToFi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4" borderId="1" xfId="0" applyFill="1" applyBorder="1" applyAlignment="1">
      <alignment vertical="center" wrapText="1"/>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83" fillId="5" borderId="16" xfId="0" applyFont="1" applyFill="1" applyBorder="1" applyAlignment="1">
      <alignment vertical="center" wrapText="1"/>
    </xf>
    <xf numFmtId="0" fontId="0" fillId="5" borderId="18" xfId="0" applyFill="1" applyBorder="1" applyAlignment="1">
      <alignment vertical="center" wrapText="1"/>
    </xf>
    <xf numFmtId="0" fontId="0" fillId="5" borderId="17" xfId="0" applyFill="1" applyBorder="1" applyAlignment="1">
      <alignment vertical="center" wrapText="1"/>
    </xf>
    <xf numFmtId="0" fontId="83" fillId="5" borderId="15" xfId="0" applyFont="1" applyFill="1" applyBorder="1" applyAlignment="1">
      <alignment vertical="center" wrapText="1"/>
    </xf>
    <xf numFmtId="0" fontId="0" fillId="5" borderId="20" xfId="0" applyFill="1" applyBorder="1" applyAlignment="1">
      <alignment vertical="center" wrapText="1"/>
    </xf>
    <xf numFmtId="0" fontId="0" fillId="5" borderId="25" xfId="0" applyFill="1" applyBorder="1" applyAlignment="1">
      <alignment vertical="center" wrapText="1"/>
    </xf>
    <xf numFmtId="0" fontId="0" fillId="5" borderId="16" xfId="0" applyFill="1" applyBorder="1" applyAlignment="1">
      <alignment horizontal="left" vertical="center"/>
    </xf>
    <xf numFmtId="0" fontId="0" fillId="5" borderId="18" xfId="0" applyFill="1" applyBorder="1" applyAlignment="1">
      <alignment horizontal="left" vertical="center"/>
    </xf>
    <xf numFmtId="0" fontId="0" fillId="5" borderId="17" xfId="0" applyFill="1" applyBorder="1" applyAlignment="1">
      <alignment horizontal="left" vertical="center"/>
    </xf>
    <xf numFmtId="0" fontId="0" fillId="5" borderId="15" xfId="0" applyFill="1" applyBorder="1" applyAlignment="1">
      <alignment horizontal="left" vertical="center"/>
    </xf>
    <xf numFmtId="0" fontId="0" fillId="5" borderId="20" xfId="0" applyFill="1" applyBorder="1" applyAlignment="1">
      <alignment horizontal="left" vertical="center"/>
    </xf>
    <xf numFmtId="0" fontId="0" fillId="5" borderId="25" xfId="0" applyFill="1" applyBorder="1" applyAlignment="1">
      <alignment horizontal="left" vertical="center"/>
    </xf>
    <xf numFmtId="0" fontId="83" fillId="5" borderId="16" xfId="0" applyFont="1" applyFill="1" applyBorder="1" applyAlignment="1">
      <alignment horizontal="left" vertical="center" wrapText="1"/>
    </xf>
    <xf numFmtId="0" fontId="0" fillId="5" borderId="18" xfId="0" applyFill="1" applyBorder="1" applyAlignment="1">
      <alignment horizontal="left" vertical="center" wrapText="1"/>
    </xf>
    <xf numFmtId="0" fontId="0" fillId="5" borderId="17" xfId="0" applyFill="1" applyBorder="1" applyAlignment="1">
      <alignment horizontal="left" vertical="center" wrapText="1"/>
    </xf>
    <xf numFmtId="0" fontId="83" fillId="5" borderId="15" xfId="0" applyFont="1" applyFill="1" applyBorder="1" applyAlignment="1">
      <alignment horizontal="left" vertical="center" wrapText="1"/>
    </xf>
    <xf numFmtId="0" fontId="0" fillId="5" borderId="20" xfId="0" applyFill="1" applyBorder="1" applyAlignment="1">
      <alignment horizontal="left" vertical="center" wrapText="1"/>
    </xf>
    <xf numFmtId="0" fontId="0" fillId="5" borderId="25" xfId="0" applyFill="1" applyBorder="1" applyAlignment="1">
      <alignment horizontal="left" vertical="center" wrapText="1"/>
    </xf>
    <xf numFmtId="0" fontId="0" fillId="2" borderId="0" xfId="0" applyFill="1" applyBorder="1" applyAlignment="1">
      <alignment horizontal="left" vertical="center" wrapText="1"/>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83" fillId="5" borderId="16" xfId="0" applyFont="1" applyFill="1" applyBorder="1" applyAlignment="1">
      <alignment vertical="center"/>
    </xf>
    <xf numFmtId="0" fontId="0" fillId="5" borderId="18" xfId="0" applyFill="1" applyBorder="1" applyAlignment="1">
      <alignment vertical="center"/>
    </xf>
    <xf numFmtId="0" fontId="0" fillId="5" borderId="17" xfId="0" applyFill="1" applyBorder="1" applyAlignment="1">
      <alignment vertical="center"/>
    </xf>
    <xf numFmtId="0" fontId="83" fillId="5" borderId="16" xfId="0" applyFont="1"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83" fillId="5" borderId="15" xfId="0" applyFont="1"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protection locked="0"/>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xf numFmtId="0" fontId="0" fillId="2" borderId="17" xfId="0" applyFill="1" applyBorder="1" applyAlignment="1">
      <alignment horizontal="left" vertical="center" wrapText="1"/>
    </xf>
    <xf numFmtId="0" fontId="0" fillId="2" borderId="15" xfId="0" applyFill="1" applyBorder="1" applyAlignment="1">
      <alignment horizontal="left" vertical="center" wrapText="1"/>
    </xf>
    <xf numFmtId="0" fontId="0" fillId="2" borderId="20" xfId="0" applyFill="1" applyBorder="1" applyAlignment="1">
      <alignment horizontal="left" vertical="center" wrapText="1"/>
    </xf>
    <xf numFmtId="0" fontId="0" fillId="2" borderId="25" xfId="0" applyFill="1" applyBorder="1" applyAlignment="1">
      <alignment horizontal="left" vertical="center" wrapText="1"/>
    </xf>
    <xf numFmtId="181" fontId="0" fillId="4" borderId="3" xfId="0" applyNumberFormat="1" applyFill="1" applyBorder="1" applyAlignment="1">
      <alignment vertical="center"/>
    </xf>
    <xf numFmtId="181" fontId="0" fillId="4" borderId="5" xfId="0" applyNumberFormat="1" applyFill="1" applyBorder="1" applyAlignment="1">
      <alignment vertical="center"/>
    </xf>
    <xf numFmtId="0" fontId="83" fillId="5" borderId="16" xfId="0" applyFont="1"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16" xfId="0" applyFill="1" applyBorder="1" applyAlignment="1">
      <alignment horizontal="left" vertical="center" wrapText="1"/>
    </xf>
    <xf numFmtId="0" fontId="45" fillId="5" borderId="0" xfId="0" applyFont="1" applyFill="1" applyBorder="1" applyAlignment="1" applyProtection="1">
      <alignment horizontal="left" vertical="center" wrapText="1" indent="1"/>
    </xf>
    <xf numFmtId="0" fontId="15" fillId="5" borderId="0" xfId="0" applyFont="1" applyFill="1" applyBorder="1" applyAlignment="1" applyProtection="1">
      <alignment horizontal="left" vertical="center" wrapText="1" indent="1"/>
    </xf>
    <xf numFmtId="0" fontId="44" fillId="30" borderId="4" xfId="0" applyFont="1" applyFill="1" applyBorder="1" applyAlignment="1" applyProtection="1">
      <alignment horizontal="center" vertical="center"/>
    </xf>
    <xf numFmtId="0" fontId="44" fillId="30" borderId="9" xfId="0" applyFont="1" applyFill="1" applyBorder="1" applyAlignment="1" applyProtection="1">
      <alignment horizontal="center" vertical="center"/>
    </xf>
    <xf numFmtId="0" fontId="44" fillId="30" borderId="2" xfId="0" applyFont="1" applyFill="1" applyBorder="1" applyAlignment="1" applyProtection="1">
      <alignment horizontal="center" vertical="center"/>
    </xf>
    <xf numFmtId="0" fontId="43" fillId="0" borderId="0" xfId="0" applyFont="1" applyBorder="1" applyAlignment="1" applyProtection="1">
      <alignment horizontal="left" vertical="center"/>
    </xf>
    <xf numFmtId="0" fontId="45" fillId="30" borderId="4" xfId="0" applyFont="1" applyFill="1" applyBorder="1" applyAlignment="1" applyProtection="1">
      <alignment horizontal="center" vertical="center" wrapText="1"/>
    </xf>
    <xf numFmtId="0" fontId="45" fillId="30" borderId="2" xfId="0" applyFont="1" applyFill="1" applyBorder="1" applyAlignment="1" applyProtection="1">
      <alignment horizontal="center" vertical="center" wrapText="1"/>
    </xf>
    <xf numFmtId="0" fontId="45" fillId="4" borderId="15" xfId="0" applyFont="1" applyFill="1" applyBorder="1" applyAlignment="1" applyProtection="1">
      <alignment horizontal="left" vertical="center" wrapText="1"/>
      <protection locked="0"/>
    </xf>
    <xf numFmtId="0" fontId="45" fillId="4" borderId="2" xfId="0" applyFont="1" applyFill="1" applyBorder="1" applyAlignment="1" applyProtection="1">
      <alignment horizontal="left" vertical="center" wrapText="1"/>
      <protection locked="0"/>
    </xf>
    <xf numFmtId="0" fontId="45" fillId="4" borderId="4"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2" xfId="0" applyFont="1" applyFill="1" applyBorder="1" applyAlignment="1" applyProtection="1">
      <alignment horizontal="left" vertical="center" wrapText="1"/>
      <protection locked="0"/>
    </xf>
    <xf numFmtId="0" fontId="46" fillId="0" borderId="0" xfId="0" applyFont="1" applyBorder="1" applyAlignment="1">
      <alignment horizontal="center" vertical="center"/>
    </xf>
    <xf numFmtId="0" fontId="5" fillId="0" borderId="0" xfId="0" applyFont="1" applyBorder="1" applyAlignment="1">
      <alignment horizontal="left" vertical="center" wrapText="1"/>
    </xf>
    <xf numFmtId="0" fontId="47" fillId="0" borderId="1" xfId="0" applyFont="1" applyBorder="1" applyAlignment="1">
      <alignment horizontal="center" vertical="center" wrapText="1"/>
    </xf>
    <xf numFmtId="0" fontId="47" fillId="31" borderId="1" xfId="0" applyFont="1" applyFill="1" applyBorder="1" applyAlignment="1">
      <alignment horizontal="center" vertical="center" wrapText="1"/>
    </xf>
    <xf numFmtId="0" fontId="53" fillId="0" borderId="3" xfId="0" applyFont="1" applyBorder="1" applyAlignment="1">
      <alignment horizontal="left" vertical="top" wrapText="1"/>
    </xf>
    <xf numFmtId="0" fontId="53" fillId="0" borderId="6" xfId="0" applyFont="1" applyBorder="1" applyAlignment="1">
      <alignment horizontal="left" vertical="top" wrapText="1"/>
    </xf>
    <xf numFmtId="0" fontId="53" fillId="0" borderId="5" xfId="0" applyFont="1" applyBorder="1" applyAlignment="1">
      <alignment horizontal="left" vertical="top" wrapText="1"/>
    </xf>
    <xf numFmtId="0" fontId="86" fillId="5" borderId="51" xfId="0" applyFont="1" applyFill="1" applyBorder="1" applyAlignment="1">
      <alignment horizontal="center" vertical="center" wrapText="1"/>
    </xf>
    <xf numFmtId="0" fontId="86" fillId="5" borderId="6" xfId="0" applyFont="1" applyFill="1" applyBorder="1" applyAlignment="1">
      <alignment horizontal="center" vertical="center" wrapText="1"/>
    </xf>
    <xf numFmtId="0" fontId="86" fillId="5" borderId="5" xfId="0" applyFont="1" applyFill="1" applyBorder="1" applyAlignment="1">
      <alignment horizontal="center" vertical="center" wrapText="1"/>
    </xf>
    <xf numFmtId="0" fontId="85" fillId="4"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49" fillId="31" borderId="4" xfId="0" applyFont="1" applyFill="1" applyBorder="1" applyAlignment="1">
      <alignment horizontal="left" vertical="center" wrapText="1"/>
    </xf>
    <xf numFmtId="0" fontId="49" fillId="4" borderId="9" xfId="0" applyFont="1" applyFill="1" applyBorder="1" applyAlignment="1">
      <alignment horizontal="left" vertical="center" wrapText="1"/>
    </xf>
    <xf numFmtId="0" fontId="49" fillId="31" borderId="9" xfId="0" applyFont="1" applyFill="1" applyBorder="1" applyAlignment="1">
      <alignment horizontal="left" vertical="center" wrapText="1"/>
    </xf>
    <xf numFmtId="0" fontId="49" fillId="31" borderId="2" xfId="0" applyFont="1" applyFill="1" applyBorder="1" applyAlignment="1">
      <alignment horizontal="left" vertical="center" wrapText="1"/>
    </xf>
    <xf numFmtId="0" fontId="51" fillId="5" borderId="4"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31" borderId="4"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0" borderId="3" xfId="0" applyFont="1" applyBorder="1" applyAlignment="1">
      <alignment horizontal="center" vertical="center" textRotation="255" wrapText="1"/>
    </xf>
    <xf numFmtId="0" fontId="51" fillId="0" borderId="5" xfId="0" applyFont="1" applyBorder="1" applyAlignment="1">
      <alignment horizontal="center" vertical="center" textRotation="255" wrapText="1"/>
    </xf>
    <xf numFmtId="0" fontId="86" fillId="5" borderId="3" xfId="0" applyFont="1" applyFill="1" applyBorder="1" applyAlignment="1">
      <alignment horizontal="center" vertical="center" wrapText="1"/>
    </xf>
    <xf numFmtId="0" fontId="51" fillId="5" borderId="16" xfId="0" applyFont="1" applyFill="1" applyBorder="1" applyAlignment="1">
      <alignment horizontal="left" vertical="center" wrapText="1"/>
    </xf>
    <xf numFmtId="0" fontId="51" fillId="5" borderId="17" xfId="0" applyFont="1" applyFill="1" applyBorder="1" applyAlignment="1">
      <alignment horizontal="left" vertical="center" wrapText="1"/>
    </xf>
    <xf numFmtId="0" fontId="51" fillId="5" borderId="15" xfId="0" applyFont="1" applyFill="1" applyBorder="1" applyAlignment="1">
      <alignment horizontal="left" vertical="center" wrapText="1"/>
    </xf>
    <xf numFmtId="0" fontId="51" fillId="5" borderId="25" xfId="0" applyFont="1" applyFill="1" applyBorder="1" applyAlignment="1">
      <alignment horizontal="left" vertical="center" wrapText="1"/>
    </xf>
    <xf numFmtId="0" fontId="51" fillId="0" borderId="3"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8" xfId="0" applyFont="1" applyFill="1" applyBorder="1" applyAlignment="1">
      <alignment horizontal="left" vertical="center" wrapText="1"/>
    </xf>
    <xf numFmtId="0" fontId="52" fillId="4" borderId="10" xfId="0" applyFont="1" applyFill="1" applyBorder="1" applyAlignment="1">
      <alignment horizontal="left" vertical="center" wrapText="1"/>
    </xf>
    <xf numFmtId="0" fontId="51" fillId="5" borderId="8" xfId="0" applyFont="1" applyFill="1" applyBorder="1" applyAlignment="1">
      <alignment horizontal="left" vertical="top" wrapText="1"/>
    </xf>
    <xf numFmtId="0" fontId="51" fillId="5" borderId="10" xfId="0" applyFont="1" applyFill="1" applyBorder="1" applyAlignment="1">
      <alignment horizontal="left" vertical="top" wrapText="1"/>
    </xf>
    <xf numFmtId="0" fontId="51" fillId="31" borderId="54" xfId="0" applyFont="1" applyFill="1" applyBorder="1" applyAlignment="1">
      <alignment horizontal="left" vertical="center" wrapText="1"/>
    </xf>
    <xf numFmtId="0" fontId="51" fillId="4" borderId="55" xfId="0" applyFont="1" applyFill="1" applyBorder="1" applyAlignment="1">
      <alignment horizontal="left" vertical="center" wrapText="1"/>
    </xf>
    <xf numFmtId="0" fontId="51" fillId="5" borderId="60" xfId="0" applyFont="1" applyFill="1" applyBorder="1" applyAlignment="1">
      <alignment horizontal="left" vertical="top" wrapText="1"/>
    </xf>
    <xf numFmtId="0" fontId="51" fillId="5" borderId="56" xfId="0" applyFont="1" applyFill="1" applyBorder="1" applyAlignment="1">
      <alignment horizontal="left" vertical="top" wrapText="1"/>
    </xf>
    <xf numFmtId="0" fontId="51" fillId="5" borderId="15" xfId="0" applyFont="1" applyFill="1" applyBorder="1" applyAlignment="1">
      <alignment horizontal="left" vertical="top" wrapText="1"/>
    </xf>
    <xf numFmtId="0" fontId="51" fillId="5" borderId="25" xfId="0" applyFont="1" applyFill="1" applyBorder="1" applyAlignment="1">
      <alignment horizontal="left" vertical="top" wrapText="1"/>
    </xf>
    <xf numFmtId="0" fontId="51" fillId="31" borderId="57" xfId="0" applyFont="1" applyFill="1" applyBorder="1" applyAlignment="1">
      <alignment horizontal="left" vertical="center" wrapText="1"/>
    </xf>
    <xf numFmtId="0" fontId="51" fillId="4" borderId="59" xfId="0" applyFont="1" applyFill="1" applyBorder="1" applyAlignment="1">
      <alignment horizontal="left" vertical="center" wrapText="1"/>
    </xf>
    <xf numFmtId="0" fontId="51" fillId="0" borderId="6" xfId="0" applyFont="1" applyBorder="1" applyAlignment="1">
      <alignment horizontal="center" vertical="center" textRotation="255" wrapText="1"/>
    </xf>
    <xf numFmtId="0" fontId="51" fillId="5" borderId="49" xfId="0" applyFont="1" applyFill="1" applyBorder="1" applyAlignment="1">
      <alignment horizontal="left" vertical="center" wrapText="1"/>
    </xf>
    <xf numFmtId="0" fontId="51" fillId="5" borderId="50" xfId="0" applyFont="1" applyFill="1" applyBorder="1" applyAlignment="1">
      <alignment horizontal="left" vertical="center" wrapText="1"/>
    </xf>
    <xf numFmtId="0" fontId="51" fillId="0" borderId="16" xfId="0" applyFont="1" applyFill="1" applyBorder="1" applyAlignment="1">
      <alignment horizontal="left" vertical="center" wrapText="1"/>
    </xf>
    <xf numFmtId="0" fontId="52" fillId="4" borderId="17" xfId="0" applyFont="1" applyFill="1" applyBorder="1" applyAlignment="1">
      <alignment horizontal="left" vertical="center" wrapText="1"/>
    </xf>
    <xf numFmtId="0" fontId="51" fillId="5" borderId="44" xfId="0" applyFont="1" applyFill="1" applyBorder="1" applyAlignment="1">
      <alignment horizontal="left" vertical="center" wrapText="1"/>
    </xf>
    <xf numFmtId="0" fontId="51" fillId="5" borderId="45" xfId="0" applyFont="1" applyFill="1" applyBorder="1" applyAlignment="1">
      <alignment horizontal="left" vertical="center" wrapText="1"/>
    </xf>
    <xf numFmtId="0" fontId="54" fillId="5" borderId="57" xfId="0" applyFont="1" applyFill="1" applyBorder="1" applyAlignment="1">
      <alignment horizontal="left" vertical="center" wrapText="1"/>
    </xf>
    <xf numFmtId="0" fontId="54" fillId="5" borderId="59" xfId="0" applyFont="1" applyFill="1" applyBorder="1" applyAlignment="1">
      <alignment horizontal="left" vertical="center" wrapText="1"/>
    </xf>
    <xf numFmtId="0" fontId="51" fillId="5" borderId="46" xfId="0" applyFont="1" applyFill="1" applyBorder="1" applyAlignment="1">
      <alignment horizontal="left" vertical="top" wrapText="1"/>
    </xf>
    <xf numFmtId="0" fontId="55" fillId="5" borderId="47" xfId="0" applyFont="1" applyFill="1" applyBorder="1" applyAlignment="1">
      <alignment horizontal="left" vertical="top" wrapText="1"/>
    </xf>
    <xf numFmtId="0" fontId="54" fillId="5" borderId="44" xfId="0" applyFont="1" applyFill="1" applyBorder="1" applyAlignment="1">
      <alignment horizontal="left" vertical="center" wrapText="1"/>
    </xf>
    <xf numFmtId="0" fontId="54" fillId="5" borderId="45" xfId="0" applyFont="1" applyFill="1" applyBorder="1" applyAlignment="1">
      <alignment horizontal="left" vertical="center" wrapText="1"/>
    </xf>
    <xf numFmtId="0" fontId="51" fillId="5" borderId="54" xfId="0" applyFont="1" applyFill="1" applyBorder="1" applyAlignment="1">
      <alignment horizontal="left" vertical="top" wrapText="1"/>
    </xf>
    <xf numFmtId="0" fontId="51" fillId="5" borderId="55" xfId="0" applyFont="1" applyFill="1" applyBorder="1" applyAlignment="1">
      <alignment horizontal="left" vertical="top" wrapText="1"/>
    </xf>
    <xf numFmtId="0" fontId="51" fillId="31" borderId="60" xfId="0" applyFont="1" applyFill="1" applyBorder="1" applyAlignment="1">
      <alignment horizontal="left" vertical="center" wrapText="1"/>
    </xf>
    <xf numFmtId="0" fontId="52" fillId="4" borderId="56" xfId="0" applyFont="1" applyFill="1" applyBorder="1" applyAlignment="1">
      <alignment horizontal="left" vertical="center" wrapText="1"/>
    </xf>
    <xf numFmtId="0" fontId="51" fillId="5" borderId="47" xfId="0" applyFont="1" applyFill="1" applyBorder="1" applyAlignment="1">
      <alignment horizontal="left" vertical="top" wrapText="1"/>
    </xf>
    <xf numFmtId="0" fontId="51" fillId="31" borderId="15" xfId="0" applyFont="1" applyFill="1" applyBorder="1" applyAlignment="1">
      <alignment horizontal="left" vertical="center" wrapText="1"/>
    </xf>
    <xf numFmtId="0" fontId="52" fillId="4" borderId="25" xfId="0" applyFont="1" applyFill="1" applyBorder="1" applyAlignment="1">
      <alignment horizontal="left" vertical="center" wrapText="1"/>
    </xf>
    <xf numFmtId="0" fontId="51" fillId="5" borderId="57" xfId="0" applyFont="1" applyFill="1" applyBorder="1" applyAlignment="1">
      <alignment horizontal="left" vertical="top" wrapText="1"/>
    </xf>
    <xf numFmtId="0" fontId="51" fillId="5" borderId="59" xfId="0" applyFont="1" applyFill="1" applyBorder="1" applyAlignment="1">
      <alignment horizontal="left" vertical="top" wrapText="1"/>
    </xf>
  </cellXfs>
  <cellStyles count="67">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Normal 2" xfId="63"/>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2" xfId="52"/>
    <cellStyle name="メモ 2" xfId="31"/>
    <cellStyle name="リンク セル 2" xfId="32"/>
    <cellStyle name="悪い 2" xfId="33"/>
    <cellStyle name="計算 2" xfId="34"/>
    <cellStyle name="警告文 2" xfId="35"/>
    <cellStyle name="桁区切り 2" xfId="1"/>
    <cellStyle name="桁区切り 2 2" xfId="56"/>
    <cellStyle name="桁区切り 2 3" xfId="55"/>
    <cellStyle name="桁区切り 3" xfId="57"/>
    <cellStyle name="桁区切り 4" xfId="58"/>
    <cellStyle name="見出し 1 2" xfId="36"/>
    <cellStyle name="見出し 2 2" xfId="37"/>
    <cellStyle name="見出し 3 2" xfId="38"/>
    <cellStyle name="見出し 4 2" xfId="39"/>
    <cellStyle name="集計 2" xfId="40"/>
    <cellStyle name="出力 2" xfId="41"/>
    <cellStyle name="説明文 2" xfId="42"/>
    <cellStyle name="通貨 2" xfId="64"/>
    <cellStyle name="入力 2" xfId="43"/>
    <cellStyle name="標準" xfId="0" builtinId="0"/>
    <cellStyle name="標準 10" xfId="66"/>
    <cellStyle name="標準 2" xfId="44"/>
    <cellStyle name="標準 2 2" xfId="2"/>
    <cellStyle name="標準 2 2 2" xfId="54"/>
    <cellStyle name="標準 2 2 3" xfId="53"/>
    <cellStyle name="標準 2 3" xfId="50"/>
    <cellStyle name="標準 2 4" xfId="62"/>
    <cellStyle name="標準 3" xfId="45"/>
    <cellStyle name="標準 3 2" xfId="65"/>
    <cellStyle name="標準 4" xfId="46"/>
    <cellStyle name="標準 4 2" xfId="59"/>
    <cellStyle name="標準 5" xfId="47"/>
    <cellStyle name="標準 6" xfId="48"/>
    <cellStyle name="標準 7" xfId="51"/>
    <cellStyle name="標準 8" xfId="60"/>
    <cellStyle name="標準 9" xfId="61"/>
    <cellStyle name="標準_③-２加算様式（就労）" xfId="3"/>
    <cellStyle name="良い 2" xfId="49"/>
  </cellStyles>
  <dxfs count="14">
    <dxf>
      <fill>
        <patternFill>
          <bgColor rgb="FFFFFF00"/>
        </patternFill>
      </fill>
    </dxf>
    <dxf>
      <fill>
        <patternFill>
          <bgColor rgb="FFFFFF00"/>
        </patternFill>
      </fill>
    </dxf>
    <dxf>
      <font>
        <color theme="0"/>
      </font>
    </dxf>
    <dxf>
      <fill>
        <patternFill>
          <bgColor rgb="FFFFFF00"/>
        </patternFill>
      </fill>
    </dxf>
    <dxf>
      <fill>
        <patternFill>
          <bgColor rgb="FFCCFFCC"/>
        </patternFill>
      </fill>
    </dxf>
    <dxf>
      <fill>
        <patternFill>
          <bgColor rgb="FFFFA3A3"/>
        </patternFill>
      </fill>
    </dxf>
    <dxf>
      <fill>
        <patternFill>
          <bgColor rgb="FFFFA3A3"/>
        </patternFill>
      </fill>
    </dxf>
    <dxf>
      <fill>
        <patternFill>
          <bgColor rgb="FFFFA3A3"/>
        </patternFill>
      </fill>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FFDD"/>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256271</xdr:colOff>
      <xdr:row>18</xdr:row>
      <xdr:rowOff>38797</xdr:rowOff>
    </xdr:from>
    <xdr:to>
      <xdr:col>7</xdr:col>
      <xdr:colOff>90836</xdr:colOff>
      <xdr:row>20</xdr:row>
      <xdr:rowOff>209355</xdr:rowOff>
    </xdr:to>
    <xdr:sp macro="" textlink="">
      <xdr:nvSpPr>
        <xdr:cNvPr id="3" name="右中かっこ 2"/>
        <xdr:cNvSpPr/>
      </xdr:nvSpPr>
      <xdr:spPr>
        <a:xfrm>
          <a:off x="8266796" y="6620572"/>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10582</xdr:colOff>
      <xdr:row>4</xdr:row>
      <xdr:rowOff>10582</xdr:rowOff>
    </xdr:from>
    <xdr:to>
      <xdr:col>3</xdr:col>
      <xdr:colOff>190582</xdr:colOff>
      <xdr:row>5</xdr:row>
      <xdr:rowOff>82</xdr:rowOff>
    </xdr:to>
    <xdr:sp macro="" textlink="">
      <xdr:nvSpPr>
        <xdr:cNvPr id="2" name="太陽 1"/>
        <xdr:cNvSpPr/>
      </xdr:nvSpPr>
      <xdr:spPr>
        <a:xfrm>
          <a:off x="629707" y="391582"/>
          <a:ext cx="180000" cy="180000"/>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67060</xdr:colOff>
      <xdr:row>4</xdr:row>
      <xdr:rowOff>31238</xdr:rowOff>
    </xdr:from>
    <xdr:to>
      <xdr:col>9</xdr:col>
      <xdr:colOff>139060</xdr:colOff>
      <xdr:row>4</xdr:row>
      <xdr:rowOff>175238</xdr:rowOff>
    </xdr:to>
    <xdr:sp macro="" textlink="">
      <xdr:nvSpPr>
        <xdr:cNvPr id="3" name="月 2"/>
        <xdr:cNvSpPr/>
      </xdr:nvSpPr>
      <xdr:spPr>
        <a:xfrm rot="13320000">
          <a:off x="2895985" y="412238"/>
          <a:ext cx="72000" cy="1440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10" name="太陽 309"/>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11" name="月 310"/>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12" name="太陽 311"/>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13" name="月 312"/>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14" name="太陽 313"/>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15" name="月 314"/>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6" name="太陽 31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7" name="月 31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8" name="太陽 31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9" name="月 31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20" name="太陽 319"/>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21" name="月 320"/>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22" name="太陽 321"/>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23" name="月 322"/>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24" name="太陽 323"/>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25" name="月 324"/>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26" name="太陽 325"/>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27" name="月 326"/>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28" name="太陽 327"/>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29" name="月 328"/>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30" name="太陽 329"/>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31" name="月 330"/>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32" name="太陽 331"/>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33" name="月 332"/>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34" name="太陽 333"/>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35" name="月 334"/>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36" name="太陽 335"/>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37" name="月 336"/>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38" name="太陽 33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9" name="月 33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40" name="太陽 33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41" name="月 34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2" name="太陽 341"/>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43" name="月 342"/>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44" name="太陽 343"/>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45" name="月 344"/>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46" name="太陽 345"/>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47" name="月 346"/>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48" name="太陽 347"/>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49" name="月 348"/>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50" name="太陽 349"/>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51" name="月 350"/>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52" name="太陽 351"/>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53" name="月 352"/>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54" name="太陽 353"/>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55" name="月 354"/>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56" name="太陽 355"/>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57" name="月 356"/>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58" name="太陽 357"/>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59" name="月 358"/>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0" name="太陽 35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1" name="月 36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2" name="太陽 361"/>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3" name="月 362"/>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64" name="太陽 363"/>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65" name="月 364"/>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66" name="太陽 365"/>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67" name="月 366"/>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68" name="太陽 367"/>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69" name="月 368"/>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70" name="太陽 369"/>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71" name="月 370"/>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72" name="太陽 371"/>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73" name="月 372"/>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74" name="太陽 373"/>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75" name="月 374"/>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76" name="太陽 375"/>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77" name="月 376"/>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78" name="太陽 377"/>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79" name="月 378"/>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80" name="太陽 379"/>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81" name="月 380"/>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2" name="太陽 38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3" name="月 38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4" name="太陽 383"/>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5" name="月 384"/>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86" name="太陽 385"/>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87" name="月 386"/>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88" name="太陽 387"/>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89" name="月 388"/>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90" name="太陽 389"/>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1" name="月 390"/>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92" name="太陽 391"/>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93" name="月 392"/>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94" name="太陽 393"/>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95" name="月 394"/>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96" name="太陽 395"/>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97" name="月 396"/>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98" name="太陽 397"/>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99" name="月 398"/>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00" name="太陽 399"/>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01" name="月 400"/>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02" name="太陽 401"/>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03" name="月 402"/>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4" name="太陽 403"/>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5" name="月 404"/>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6" name="太陽 405"/>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7" name="月 406"/>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08" name="太陽 407"/>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09" name="月 408"/>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10" name="太陽 409"/>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11" name="月 410"/>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12" name="太陽 411"/>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13" name="月 412"/>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14" name="太陽 413"/>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15" name="月 414"/>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16" name="太陽 415"/>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17" name="月 416"/>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18" name="太陽 417"/>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19" name="月 418"/>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20" name="太陽 419"/>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21" name="月 420"/>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22" name="太陽 421"/>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23" name="月 422"/>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24" name="太陽 423"/>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25" name="月 424"/>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6" name="太陽 425"/>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7" name="月 426"/>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8" name="太陽 427"/>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9" name="月 428"/>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30" name="太陽 429"/>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31" name="月 430"/>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32" name="太陽 431"/>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33" name="月 432"/>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34" name="太陽 433"/>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35" name="月 434"/>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36" name="太陽 435"/>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37" name="月 436"/>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38" name="太陽 437"/>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9" name="月 438"/>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0" name="太陽 439"/>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41" name="月 440"/>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42" name="太陽 441"/>
        <xdr:cNvSpPr/>
      </xdr:nvSpPr>
      <xdr:spPr>
        <a:xfrm>
          <a:off x="4344379" y="4138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43" name="月 442"/>
        <xdr:cNvSpPr/>
      </xdr:nvSpPr>
      <xdr:spPr>
        <a:xfrm rot="13320000">
          <a:off x="4383597" y="4298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44" name="太陽 443"/>
        <xdr:cNvSpPr/>
      </xdr:nvSpPr>
      <xdr:spPr>
        <a:xfrm>
          <a:off x="4344379" y="4595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45" name="月 444"/>
        <xdr:cNvSpPr/>
      </xdr:nvSpPr>
      <xdr:spPr>
        <a:xfrm rot="13320000">
          <a:off x="4383597" y="4755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46" name="太陽 445"/>
        <xdr:cNvSpPr/>
      </xdr:nvSpPr>
      <xdr:spPr>
        <a:xfrm>
          <a:off x="4344379" y="5052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47" name="月 446"/>
        <xdr:cNvSpPr/>
      </xdr:nvSpPr>
      <xdr:spPr>
        <a:xfrm rot="13320000">
          <a:off x="4383597" y="5213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48" name="太陽 447"/>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49" name="月 448"/>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50" name="太陽 449"/>
        <xdr:cNvSpPr/>
      </xdr:nvSpPr>
      <xdr:spPr>
        <a:xfrm>
          <a:off x="4344379" y="5510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51" name="月 450"/>
        <xdr:cNvSpPr/>
      </xdr:nvSpPr>
      <xdr:spPr>
        <a:xfrm rot="13320000">
          <a:off x="4383597" y="5670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52" name="太陽 451"/>
        <xdr:cNvSpPr/>
      </xdr:nvSpPr>
      <xdr:spPr>
        <a:xfrm>
          <a:off x="4344379" y="5967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53" name="月 452"/>
        <xdr:cNvSpPr/>
      </xdr:nvSpPr>
      <xdr:spPr>
        <a:xfrm rot="13320000">
          <a:off x="4383597" y="6127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54" name="太陽 453"/>
        <xdr:cNvSpPr/>
      </xdr:nvSpPr>
      <xdr:spPr>
        <a:xfrm>
          <a:off x="4344379" y="6424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55" name="月 454"/>
        <xdr:cNvSpPr/>
      </xdr:nvSpPr>
      <xdr:spPr>
        <a:xfrm rot="13320000">
          <a:off x="4383597" y="6584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56" name="太陽 455"/>
        <xdr:cNvSpPr/>
      </xdr:nvSpPr>
      <xdr:spPr>
        <a:xfrm>
          <a:off x="4344379" y="6881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57" name="月 456"/>
        <xdr:cNvSpPr/>
      </xdr:nvSpPr>
      <xdr:spPr>
        <a:xfrm rot="13320000">
          <a:off x="4383597" y="7041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58" name="太陽 457"/>
        <xdr:cNvSpPr/>
      </xdr:nvSpPr>
      <xdr:spPr>
        <a:xfrm>
          <a:off x="4344379" y="7338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59" name="月 458"/>
        <xdr:cNvSpPr/>
      </xdr:nvSpPr>
      <xdr:spPr>
        <a:xfrm rot="13320000">
          <a:off x="4383597" y="7499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60" name="太陽 459"/>
        <xdr:cNvSpPr/>
      </xdr:nvSpPr>
      <xdr:spPr>
        <a:xfrm>
          <a:off x="4344379" y="7796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61" name="月 460"/>
        <xdr:cNvSpPr/>
      </xdr:nvSpPr>
      <xdr:spPr>
        <a:xfrm rot="13320000">
          <a:off x="4383597" y="7956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62" name="太陽 461"/>
        <xdr:cNvSpPr/>
      </xdr:nvSpPr>
      <xdr:spPr>
        <a:xfrm>
          <a:off x="4344379" y="8253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63" name="月 462"/>
        <xdr:cNvSpPr/>
      </xdr:nvSpPr>
      <xdr:spPr>
        <a:xfrm rot="13320000">
          <a:off x="4383597" y="8413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64" name="太陽 463"/>
        <xdr:cNvSpPr/>
      </xdr:nvSpPr>
      <xdr:spPr>
        <a:xfrm>
          <a:off x="4344379" y="8710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65" name="月 464"/>
        <xdr:cNvSpPr/>
      </xdr:nvSpPr>
      <xdr:spPr>
        <a:xfrm rot="13320000">
          <a:off x="4383597" y="8870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66" name="太陽 465"/>
        <xdr:cNvSpPr/>
      </xdr:nvSpPr>
      <xdr:spPr>
        <a:xfrm>
          <a:off x="4344379" y="9167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67" name="月 466"/>
        <xdr:cNvSpPr/>
      </xdr:nvSpPr>
      <xdr:spPr>
        <a:xfrm rot="13320000">
          <a:off x="4383597" y="9327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68" name="太陽 467"/>
        <xdr:cNvSpPr/>
      </xdr:nvSpPr>
      <xdr:spPr>
        <a:xfrm>
          <a:off x="4344379" y="9624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69" name="月 468"/>
        <xdr:cNvSpPr/>
      </xdr:nvSpPr>
      <xdr:spPr>
        <a:xfrm rot="13320000">
          <a:off x="4383597" y="9785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0" name="太陽 469"/>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1" name="月 470"/>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2" name="太陽 471"/>
        <xdr:cNvSpPr/>
      </xdr:nvSpPr>
      <xdr:spPr>
        <a:xfrm>
          <a:off x="4344379" y="10082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3" name="月 472"/>
        <xdr:cNvSpPr/>
      </xdr:nvSpPr>
      <xdr:spPr>
        <a:xfrm rot="13320000">
          <a:off x="4383597" y="10242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74" name="太陽 473"/>
        <xdr:cNvSpPr/>
      </xdr:nvSpPr>
      <xdr:spPr>
        <a:xfrm>
          <a:off x="4344379" y="10539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75" name="月 474"/>
        <xdr:cNvSpPr/>
      </xdr:nvSpPr>
      <xdr:spPr>
        <a:xfrm rot="13320000">
          <a:off x="4383597" y="10699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76" name="太陽 475"/>
        <xdr:cNvSpPr/>
      </xdr:nvSpPr>
      <xdr:spPr>
        <a:xfrm>
          <a:off x="4344379" y="109964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77" name="月 476"/>
        <xdr:cNvSpPr/>
      </xdr:nvSpPr>
      <xdr:spPr>
        <a:xfrm rot="13320000">
          <a:off x="4383597" y="111566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78" name="太陽 477"/>
        <xdr:cNvSpPr/>
      </xdr:nvSpPr>
      <xdr:spPr>
        <a:xfrm>
          <a:off x="4344379" y="114536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79" name="月 478"/>
        <xdr:cNvSpPr/>
      </xdr:nvSpPr>
      <xdr:spPr>
        <a:xfrm rot="13320000">
          <a:off x="4383597" y="116138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80" name="太陽 479"/>
        <xdr:cNvSpPr/>
      </xdr:nvSpPr>
      <xdr:spPr>
        <a:xfrm>
          <a:off x="4344379" y="119108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81" name="月 480"/>
        <xdr:cNvSpPr/>
      </xdr:nvSpPr>
      <xdr:spPr>
        <a:xfrm rot="13320000">
          <a:off x="4383597" y="120710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82" name="太陽 481"/>
        <xdr:cNvSpPr/>
      </xdr:nvSpPr>
      <xdr:spPr>
        <a:xfrm>
          <a:off x="4344379" y="123680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83" name="月 482"/>
        <xdr:cNvSpPr/>
      </xdr:nvSpPr>
      <xdr:spPr>
        <a:xfrm rot="13320000">
          <a:off x="4383597" y="125282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84" name="太陽 483"/>
        <xdr:cNvSpPr/>
      </xdr:nvSpPr>
      <xdr:spPr>
        <a:xfrm>
          <a:off x="4344379" y="1282525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85" name="月 484"/>
        <xdr:cNvSpPr/>
      </xdr:nvSpPr>
      <xdr:spPr>
        <a:xfrm rot="13320000">
          <a:off x="4383597" y="1298549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nas01\shogaifuku$\&#12501;&#12522;&#12540;&#12477;&#12501;&#12488;&#12288;&#65288;&#12456;&#12463;&#12475;&#12523;&amp;&#12450;&#12463;&#12475;&#12473;&#65289;\expita35k&#65288;&#36939;&#36865;&#23627;&#20253;&#31080;&#38598;&#65289;\expita35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1530/Desktop/&#22528;&#30033;&#12373;&#12435;&#12408;/&#128295;&#35430;&#20316;&#21697;/16_&#21220;&#21209;&#19968;&#35239;&#26032;&#27096;&#24335;_&#35469;&#30693;&#30151;&#23550;&#24540;&#22411;&#20849;&#21516;&#29983;&#27963;&#20171;&#35703;_10469_sanitiz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6&#12304;&#20107;&#21069;&#25552;&#20986;&#36039;&#26009;&#12305;&#32887;&#21729;&#37197;&#32622;&#31561;&#29366;&#27841;&#36039;&#26009;&#65288;&#20849;&#21516;&#29983;&#27963;&#25588;&#2116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6_&#25351;&#23566;G/350_&#38598;&#22243;&#25351;&#23566;&#12539;&#36939;&#21942;&#25351;&#23566;&#12539;&#25244;&#12365;&#25171;&#12385;&#25351;&#23566;/002_&#36939;&#21942;&#25351;&#23566;/04_&#27096;&#24335;&#65288;&#20107;&#21069;&#25552;&#20986;&#36039;&#26009;&#31561;&#65289;/02_&#20107;&#21069;&#25552;&#20986;&#36039;&#26009;/R5/16_&#21220;&#21209;&#19968;&#35239;&#26032;&#27096;&#24335;_&#35469;&#30693;&#30151;&#23550;&#24540;&#22411;&#20849;&#21516;&#29983;&#27963;&#20171;&#35703;_10469_sanitized.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H1530/Desktop/&#21029;&#32025;/16_&#21220;&#21209;&#19968;&#35239;&#26032;&#27096;&#24335;_&#35469;&#30693;&#30151;&#23550;&#24540;&#22411;&#20849;&#21516;&#29983;&#27963;&#20171;&#35703;_10469_sanitiz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2348/Desktop/&#9733;&#23455;&#22320;&#25351;&#23566;&#12539;&#30435;&#26619;&#12539;&#38598;&#22243;&#25351;&#23566;&#9733;/&#9733;&#20170;&#24180;&#24230;&#27096;&#24335;&#65288;&#36890;&#30693;&#65289;/&#20107;&#21069;&#25552;&#20986;&#36039;&#26009;/&#12298;&#21442;&#32771;&#12299;&#38745;&#23713;&#30476;/&#29983;&#27963;&#20171;&#35703;_2164_mar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帳票設定"/>
      <sheetName val="データー"/>
      <sheetName val="ﾁｪｰﾝｽﾄｱ"/>
      <sheetName val="郵パック"/>
      <sheetName val="宛名"/>
      <sheetName val="ペリカン便"/>
      <sheetName val="アロー便"/>
      <sheetName val="福通"/>
      <sheetName val="宅急便"/>
      <sheetName val="佐川急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一覧"/>
      <sheetName val="【共通】"/>
      <sheetName val="選択肢"/>
      <sheetName val="P1"/>
      <sheetName val="P2-1"/>
      <sheetName val="P2-2"/>
      <sheetName val="P2-3"/>
      <sheetName val="選択肢 (2)"/>
      <sheetName val="P3-1"/>
      <sheetName val="P3-2"/>
      <sheetName val="P4"/>
      <sheetName val="P5"/>
      <sheetName val="P6"/>
      <sheetName val="P7"/>
      <sheetName val="P8"/>
      <sheetName val="P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P6"/>
      <sheetName val="P7"/>
      <sheetName val="P8"/>
    </sheetNames>
    <sheetDataSet>
      <sheetData sheetId="0" refreshError="1"/>
      <sheetData sheetId="1" refreshError="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tabSelected="1" view="pageBreakPreview" zoomScaleNormal="100" zoomScaleSheetLayoutView="100" workbookViewId="0">
      <selection sqref="A1:B2"/>
    </sheetView>
  </sheetViews>
  <sheetFormatPr defaultRowHeight="14.25" x14ac:dyDescent="0.15"/>
  <cols>
    <col min="1" max="1" width="5.125" style="57" customWidth="1"/>
    <col min="2" max="2" width="86.875" style="57" customWidth="1"/>
    <col min="3" max="3" width="7.625" style="82" customWidth="1"/>
    <col min="4" max="4" width="7.25" style="57" customWidth="1"/>
    <col min="5" max="16384" width="9" style="57"/>
  </cols>
  <sheetData>
    <row r="1" spans="1:5" ht="21" customHeight="1" x14ac:dyDescent="0.15">
      <c r="A1" s="422" t="s">
        <v>592</v>
      </c>
      <c r="B1" s="422"/>
      <c r="C1" s="424"/>
      <c r="D1" s="424"/>
      <c r="E1" s="56"/>
    </row>
    <row r="2" spans="1:5" ht="19.5" customHeight="1" thickBot="1" x14ac:dyDescent="0.2">
      <c r="A2" s="423"/>
      <c r="B2" s="423"/>
      <c r="C2" s="58"/>
      <c r="D2" s="151"/>
      <c r="E2" s="56"/>
    </row>
    <row r="3" spans="1:5" ht="20.25" customHeight="1" x14ac:dyDescent="0.15">
      <c r="A3" s="152">
        <v>1</v>
      </c>
      <c r="B3" s="153" t="s">
        <v>88</v>
      </c>
      <c r="C3" s="154"/>
      <c r="D3" s="155"/>
    </row>
    <row r="4" spans="1:5" s="60" customFormat="1" ht="60" customHeight="1" x14ac:dyDescent="0.15">
      <c r="A4" s="425" t="s">
        <v>246</v>
      </c>
      <c r="B4" s="426"/>
      <c r="C4" s="426"/>
      <c r="D4" s="427"/>
    </row>
    <row r="5" spans="1:5" ht="21.75" customHeight="1" x14ac:dyDescent="0.15">
      <c r="A5" s="61"/>
      <c r="B5" s="62"/>
      <c r="C5" s="428" t="s">
        <v>89</v>
      </c>
      <c r="D5" s="429"/>
    </row>
    <row r="6" spans="1:5" ht="21.75" customHeight="1" x14ac:dyDescent="0.15">
      <c r="A6" s="61" t="s">
        <v>247</v>
      </c>
      <c r="B6" s="63" t="s">
        <v>90</v>
      </c>
      <c r="C6" s="93" t="s">
        <v>91</v>
      </c>
      <c r="D6" s="156" t="s">
        <v>248</v>
      </c>
    </row>
    <row r="7" spans="1:5" ht="21.75" customHeight="1" x14ac:dyDescent="0.15">
      <c r="A7" s="61"/>
      <c r="B7" s="63" t="s">
        <v>92</v>
      </c>
      <c r="C7" s="64"/>
      <c r="D7" s="157"/>
    </row>
    <row r="8" spans="1:5" ht="21.75" customHeight="1" x14ac:dyDescent="0.15">
      <c r="A8" s="61"/>
      <c r="B8" s="63" t="s">
        <v>504</v>
      </c>
      <c r="C8" s="64"/>
      <c r="D8" s="157"/>
    </row>
    <row r="9" spans="1:5" ht="21.75" customHeight="1" x14ac:dyDescent="0.15">
      <c r="A9" s="61"/>
      <c r="B9" s="63" t="s">
        <v>505</v>
      </c>
      <c r="C9" s="64"/>
      <c r="D9" s="157"/>
    </row>
    <row r="10" spans="1:5" ht="21.75" customHeight="1" x14ac:dyDescent="0.15">
      <c r="A10" s="61"/>
      <c r="B10" s="63" t="s">
        <v>506</v>
      </c>
      <c r="C10" s="64"/>
      <c r="D10" s="157"/>
    </row>
    <row r="11" spans="1:5" ht="21.75" customHeight="1" x14ac:dyDescent="0.15">
      <c r="A11" s="61"/>
      <c r="B11" s="63" t="s">
        <v>507</v>
      </c>
      <c r="C11" s="64"/>
      <c r="D11" s="157"/>
    </row>
    <row r="12" spans="1:5" ht="21.75" customHeight="1" x14ac:dyDescent="0.15">
      <c r="A12" s="61"/>
      <c r="B12" s="63" t="s">
        <v>591</v>
      </c>
      <c r="C12" s="64"/>
      <c r="D12" s="157"/>
    </row>
    <row r="13" spans="1:5" ht="21.75" customHeight="1" x14ac:dyDescent="0.15">
      <c r="A13" s="61"/>
      <c r="B13" s="63" t="s">
        <v>590</v>
      </c>
      <c r="C13" s="64"/>
      <c r="D13" s="157"/>
    </row>
    <row r="14" spans="1:5" ht="21.75" customHeight="1" x14ac:dyDescent="0.15">
      <c r="A14" s="61"/>
      <c r="B14" s="63" t="s">
        <v>520</v>
      </c>
      <c r="C14" s="64"/>
      <c r="D14" s="157"/>
    </row>
    <row r="15" spans="1:5" ht="21.75" customHeight="1" x14ac:dyDescent="0.15">
      <c r="A15" s="61"/>
      <c r="B15" s="63" t="s">
        <v>521</v>
      </c>
      <c r="C15" s="64"/>
      <c r="D15" s="157"/>
    </row>
    <row r="16" spans="1:5" ht="21.75" customHeight="1" x14ac:dyDescent="0.15">
      <c r="A16" s="61"/>
      <c r="B16" s="63" t="s">
        <v>522</v>
      </c>
      <c r="C16" s="64"/>
      <c r="D16" s="157"/>
    </row>
    <row r="17" spans="1:5" ht="21.75" customHeight="1" x14ac:dyDescent="0.15">
      <c r="A17" s="61"/>
      <c r="B17" s="63" t="s">
        <v>523</v>
      </c>
      <c r="C17" s="64"/>
      <c r="D17" s="157"/>
    </row>
    <row r="18" spans="1:5" ht="21.75" customHeight="1" x14ac:dyDescent="0.15">
      <c r="A18" s="61" t="s">
        <v>249</v>
      </c>
      <c r="B18" s="63" t="s">
        <v>250</v>
      </c>
      <c r="C18" s="64"/>
      <c r="D18" s="157"/>
    </row>
    <row r="19" spans="1:5" ht="21.75" customHeight="1" thickBot="1" x14ac:dyDescent="0.2">
      <c r="A19" s="65" t="s">
        <v>251</v>
      </c>
      <c r="B19" s="66" t="s">
        <v>93</v>
      </c>
      <c r="C19" s="67"/>
      <c r="D19" s="158"/>
    </row>
    <row r="20" spans="1:5" ht="12" customHeight="1" thickBot="1" x14ac:dyDescent="0.2">
      <c r="A20" s="68"/>
      <c r="B20" s="69"/>
      <c r="C20" s="59"/>
      <c r="D20" s="56"/>
    </row>
    <row r="21" spans="1:5" ht="21.75" customHeight="1" x14ac:dyDescent="0.15">
      <c r="A21" s="70">
        <v>2</v>
      </c>
      <c r="B21" s="71" t="s">
        <v>252</v>
      </c>
      <c r="C21" s="72"/>
      <c r="D21" s="159"/>
    </row>
    <row r="22" spans="1:5" s="60" customFormat="1" ht="150" customHeight="1" x14ac:dyDescent="0.15">
      <c r="A22" s="430" t="s">
        <v>253</v>
      </c>
      <c r="B22" s="431"/>
      <c r="C22" s="431"/>
      <c r="D22" s="432"/>
    </row>
    <row r="23" spans="1:5" ht="21.75" customHeight="1" x14ac:dyDescent="0.15">
      <c r="A23" s="61"/>
      <c r="B23" s="62"/>
      <c r="C23" s="428" t="s">
        <v>89</v>
      </c>
      <c r="D23" s="429"/>
    </row>
    <row r="24" spans="1:5" s="74" customFormat="1" ht="18" customHeight="1" x14ac:dyDescent="0.15">
      <c r="A24" s="61" t="s">
        <v>254</v>
      </c>
      <c r="B24" s="73" t="s">
        <v>94</v>
      </c>
      <c r="C24" s="18" t="s">
        <v>91</v>
      </c>
      <c r="D24" s="160" t="s">
        <v>248</v>
      </c>
      <c r="E24" s="60"/>
    </row>
    <row r="25" spans="1:5" s="79" customFormat="1" ht="22.5" customHeight="1" x14ac:dyDescent="0.15">
      <c r="A25" s="75" t="s">
        <v>244</v>
      </c>
      <c r="B25" s="76" t="s">
        <v>95</v>
      </c>
      <c r="C25" s="77"/>
      <c r="D25" s="161"/>
      <c r="E25" s="78"/>
    </row>
    <row r="26" spans="1:5" s="79" customFormat="1" ht="22.5" customHeight="1" x14ac:dyDescent="0.15">
      <c r="A26" s="75" t="s">
        <v>255</v>
      </c>
      <c r="B26" s="76" t="s">
        <v>96</v>
      </c>
      <c r="C26" s="77"/>
      <c r="D26" s="161"/>
      <c r="E26" s="78"/>
    </row>
    <row r="27" spans="1:5" s="60" customFormat="1" ht="18" customHeight="1" x14ac:dyDescent="0.15">
      <c r="A27" s="61" t="s">
        <v>249</v>
      </c>
      <c r="B27" s="420" t="s">
        <v>256</v>
      </c>
      <c r="C27" s="420"/>
      <c r="D27" s="421"/>
    </row>
    <row r="28" spans="1:5" s="60" customFormat="1" ht="22.5" customHeight="1" x14ac:dyDescent="0.15">
      <c r="A28" s="80" t="s">
        <v>244</v>
      </c>
      <c r="B28" s="73" t="s">
        <v>97</v>
      </c>
      <c r="C28" s="77"/>
      <c r="D28" s="162"/>
    </row>
    <row r="29" spans="1:5" s="60" customFormat="1" ht="22.5" customHeight="1" x14ac:dyDescent="0.15">
      <c r="A29" s="80" t="s">
        <v>255</v>
      </c>
      <c r="B29" s="73" t="s">
        <v>98</v>
      </c>
      <c r="C29" s="77"/>
      <c r="D29" s="162"/>
    </row>
    <row r="30" spans="1:5" s="60" customFormat="1" ht="22.5" customHeight="1" x14ac:dyDescent="0.15">
      <c r="A30" s="80" t="s">
        <v>257</v>
      </c>
      <c r="B30" s="73" t="s">
        <v>258</v>
      </c>
      <c r="C30" s="77"/>
      <c r="D30" s="162"/>
    </row>
    <row r="31" spans="1:5" s="60" customFormat="1" ht="22.5" customHeight="1" x14ac:dyDescent="0.15">
      <c r="A31" s="80" t="s">
        <v>259</v>
      </c>
      <c r="B31" s="73" t="s">
        <v>260</v>
      </c>
      <c r="C31" s="77"/>
      <c r="D31" s="162"/>
    </row>
    <row r="32" spans="1:5" s="60" customFormat="1" ht="22.5" customHeight="1" x14ac:dyDescent="0.15">
      <c r="A32" s="80" t="s">
        <v>261</v>
      </c>
      <c r="B32" s="73" t="s">
        <v>99</v>
      </c>
      <c r="C32" s="77"/>
      <c r="D32" s="162"/>
    </row>
    <row r="33" spans="1:4" s="60" customFormat="1" ht="22.5" customHeight="1" x14ac:dyDescent="0.15">
      <c r="A33" s="80" t="s">
        <v>262</v>
      </c>
      <c r="B33" s="73" t="s">
        <v>263</v>
      </c>
      <c r="C33" s="77"/>
      <c r="D33" s="162"/>
    </row>
    <row r="34" spans="1:4" s="60" customFormat="1" ht="22.5" customHeight="1" x14ac:dyDescent="0.15">
      <c r="A34" s="80" t="s">
        <v>264</v>
      </c>
      <c r="B34" s="73" t="s">
        <v>100</v>
      </c>
      <c r="C34" s="77"/>
      <c r="D34" s="162"/>
    </row>
    <row r="35" spans="1:4" s="60" customFormat="1" ht="22.5" customHeight="1" x14ac:dyDescent="0.15">
      <c r="A35" s="80" t="s">
        <v>265</v>
      </c>
      <c r="B35" s="73" t="s">
        <v>101</v>
      </c>
      <c r="C35" s="77"/>
      <c r="D35" s="162"/>
    </row>
    <row r="36" spans="1:4" s="60" customFormat="1" ht="18" customHeight="1" x14ac:dyDescent="0.15">
      <c r="A36" s="81" t="s">
        <v>251</v>
      </c>
      <c r="B36" s="420" t="s">
        <v>266</v>
      </c>
      <c r="C36" s="420"/>
      <c r="D36" s="421"/>
    </row>
    <row r="37" spans="1:4" s="60" customFormat="1" ht="23.25" customHeight="1" x14ac:dyDescent="0.15">
      <c r="A37" s="80" t="s">
        <v>244</v>
      </c>
      <c r="B37" s="73" t="s">
        <v>267</v>
      </c>
      <c r="C37" s="77"/>
      <c r="D37" s="162"/>
    </row>
    <row r="38" spans="1:4" s="60" customFormat="1" ht="22.5" customHeight="1" x14ac:dyDescent="0.15">
      <c r="A38" s="81" t="s">
        <v>268</v>
      </c>
      <c r="B38" s="420" t="s">
        <v>269</v>
      </c>
      <c r="C38" s="420"/>
      <c r="D38" s="421"/>
    </row>
    <row r="39" spans="1:4" s="60" customFormat="1" ht="22.5" customHeight="1" x14ac:dyDescent="0.15">
      <c r="A39" s="80" t="s">
        <v>244</v>
      </c>
      <c r="B39" s="73" t="s">
        <v>270</v>
      </c>
      <c r="C39" s="77"/>
      <c r="D39" s="162"/>
    </row>
    <row r="40" spans="1:4" s="60" customFormat="1" ht="22.5" customHeight="1" x14ac:dyDescent="0.15">
      <c r="A40" s="80" t="s">
        <v>255</v>
      </c>
      <c r="B40" s="73" t="s">
        <v>271</v>
      </c>
      <c r="C40" s="77"/>
      <c r="D40" s="162"/>
    </row>
    <row r="41" spans="1:4" s="60" customFormat="1" ht="22.5" customHeight="1" x14ac:dyDescent="0.15">
      <c r="A41" s="80" t="s">
        <v>257</v>
      </c>
      <c r="B41" s="73" t="s">
        <v>102</v>
      </c>
      <c r="C41" s="77"/>
      <c r="D41" s="162"/>
    </row>
    <row r="42" spans="1:4" s="60" customFormat="1" ht="22.5" customHeight="1" x14ac:dyDescent="0.15">
      <c r="A42" s="80" t="s">
        <v>259</v>
      </c>
      <c r="B42" s="73" t="s">
        <v>103</v>
      </c>
      <c r="C42" s="77"/>
      <c r="D42" s="162"/>
    </row>
    <row r="43" spans="1:4" s="60" customFormat="1" ht="22.5" customHeight="1" x14ac:dyDescent="0.15">
      <c r="A43" s="80" t="s">
        <v>261</v>
      </c>
      <c r="B43" s="73" t="s">
        <v>272</v>
      </c>
      <c r="C43" s="77"/>
      <c r="D43" s="162"/>
    </row>
    <row r="44" spans="1:4" s="60" customFormat="1" ht="22.5" customHeight="1" x14ac:dyDescent="0.15">
      <c r="A44" s="80" t="s">
        <v>262</v>
      </c>
      <c r="B44" s="73" t="s">
        <v>104</v>
      </c>
      <c r="C44" s="77"/>
      <c r="D44" s="162"/>
    </row>
    <row r="45" spans="1:4" s="60" customFormat="1" ht="22.5" customHeight="1" x14ac:dyDescent="0.15">
      <c r="A45" s="80" t="s">
        <v>264</v>
      </c>
      <c r="B45" s="73" t="s">
        <v>273</v>
      </c>
      <c r="C45" s="77"/>
      <c r="D45" s="162"/>
    </row>
    <row r="46" spans="1:4" s="60" customFormat="1" ht="22.5" customHeight="1" x14ac:dyDescent="0.15">
      <c r="A46" s="80" t="s">
        <v>265</v>
      </c>
      <c r="B46" s="73" t="s">
        <v>274</v>
      </c>
      <c r="C46" s="77"/>
      <c r="D46" s="162"/>
    </row>
    <row r="47" spans="1:4" s="60" customFormat="1" ht="22.5" customHeight="1" x14ac:dyDescent="0.15">
      <c r="A47" s="80" t="s">
        <v>275</v>
      </c>
      <c r="B47" s="73" t="s">
        <v>276</v>
      </c>
      <c r="C47" s="77"/>
      <c r="D47" s="162"/>
    </row>
    <row r="48" spans="1:4" s="60" customFormat="1" ht="22.5" customHeight="1" x14ac:dyDescent="0.15">
      <c r="A48" s="80" t="s">
        <v>277</v>
      </c>
      <c r="B48" s="73" t="s">
        <v>278</v>
      </c>
      <c r="C48" s="77"/>
      <c r="D48" s="162"/>
    </row>
    <row r="49" spans="1:4" s="60" customFormat="1" ht="22.5" customHeight="1" x14ac:dyDescent="0.15">
      <c r="A49" s="80" t="s">
        <v>279</v>
      </c>
      <c r="B49" s="73" t="s">
        <v>280</v>
      </c>
      <c r="C49" s="77"/>
      <c r="D49" s="162"/>
    </row>
    <row r="50" spans="1:4" s="60" customFormat="1" ht="22.5" customHeight="1" x14ac:dyDescent="0.15">
      <c r="A50" s="80" t="s">
        <v>281</v>
      </c>
      <c r="B50" s="73" t="s">
        <v>282</v>
      </c>
      <c r="C50" s="77"/>
      <c r="D50" s="162"/>
    </row>
    <row r="51" spans="1:4" s="60" customFormat="1" ht="22.5" customHeight="1" x14ac:dyDescent="0.15">
      <c r="A51" s="80" t="s">
        <v>283</v>
      </c>
      <c r="B51" s="73" t="s">
        <v>284</v>
      </c>
      <c r="C51" s="77"/>
      <c r="D51" s="162"/>
    </row>
    <row r="52" spans="1:4" s="60" customFormat="1" ht="22.5" customHeight="1" x14ac:dyDescent="0.15">
      <c r="A52" s="80" t="s">
        <v>285</v>
      </c>
      <c r="B52" s="73" t="s">
        <v>105</v>
      </c>
      <c r="C52" s="77"/>
      <c r="D52" s="162"/>
    </row>
    <row r="53" spans="1:4" s="60" customFormat="1" ht="22.5" customHeight="1" x14ac:dyDescent="0.15">
      <c r="A53" s="80" t="s">
        <v>286</v>
      </c>
      <c r="B53" s="73" t="s">
        <v>287</v>
      </c>
      <c r="C53" s="77"/>
      <c r="D53" s="162"/>
    </row>
    <row r="54" spans="1:4" s="60" customFormat="1" ht="22.5" customHeight="1" x14ac:dyDescent="0.15">
      <c r="A54" s="80" t="s">
        <v>288</v>
      </c>
      <c r="B54" s="73" t="s">
        <v>289</v>
      </c>
      <c r="C54" s="77"/>
      <c r="D54" s="162"/>
    </row>
    <row r="55" spans="1:4" s="60" customFormat="1" ht="22.5" customHeight="1" x14ac:dyDescent="0.15">
      <c r="A55" s="80" t="s">
        <v>290</v>
      </c>
      <c r="B55" s="73" t="s">
        <v>291</v>
      </c>
      <c r="C55" s="77"/>
      <c r="D55" s="162"/>
    </row>
    <row r="56" spans="1:4" s="60" customFormat="1" ht="22.5" customHeight="1" x14ac:dyDescent="0.15">
      <c r="A56" s="80" t="s">
        <v>292</v>
      </c>
      <c r="B56" s="73" t="s">
        <v>106</v>
      </c>
      <c r="C56" s="77"/>
      <c r="D56" s="162"/>
    </row>
    <row r="57" spans="1:4" s="60" customFormat="1" ht="22.5" customHeight="1" x14ac:dyDescent="0.15">
      <c r="A57" s="81" t="s">
        <v>293</v>
      </c>
      <c r="B57" s="420" t="s">
        <v>107</v>
      </c>
      <c r="C57" s="420"/>
      <c r="D57" s="421"/>
    </row>
    <row r="58" spans="1:4" s="60" customFormat="1" ht="22.5" customHeight="1" x14ac:dyDescent="0.15">
      <c r="A58" s="80" t="s">
        <v>294</v>
      </c>
      <c r="B58" s="73" t="s">
        <v>295</v>
      </c>
      <c r="C58" s="77"/>
      <c r="D58" s="162"/>
    </row>
    <row r="59" spans="1:4" s="60" customFormat="1" ht="22.5" customHeight="1" x14ac:dyDescent="0.15">
      <c r="A59" s="80" t="s">
        <v>296</v>
      </c>
      <c r="B59" s="73" t="s">
        <v>297</v>
      </c>
      <c r="C59" s="77"/>
      <c r="D59" s="162"/>
    </row>
    <row r="60" spans="1:4" s="60" customFormat="1" ht="22.5" customHeight="1" x14ac:dyDescent="0.15">
      <c r="A60" s="80" t="s">
        <v>298</v>
      </c>
      <c r="B60" s="73" t="s">
        <v>299</v>
      </c>
      <c r="C60" s="77"/>
      <c r="D60" s="162"/>
    </row>
    <row r="61" spans="1:4" s="60" customFormat="1" ht="22.5" customHeight="1" x14ac:dyDescent="0.15">
      <c r="A61" s="80" t="s">
        <v>300</v>
      </c>
      <c r="B61" s="73" t="s">
        <v>301</v>
      </c>
      <c r="C61" s="77"/>
      <c r="D61" s="162"/>
    </row>
    <row r="62" spans="1:4" s="60" customFormat="1" ht="22.5" customHeight="1" x14ac:dyDescent="0.15">
      <c r="A62" s="80" t="s">
        <v>302</v>
      </c>
      <c r="B62" s="73" t="s">
        <v>303</v>
      </c>
      <c r="C62" s="77"/>
      <c r="D62" s="162"/>
    </row>
    <row r="63" spans="1:4" s="60" customFormat="1" ht="22.5" customHeight="1" x14ac:dyDescent="0.15">
      <c r="A63" s="80" t="s">
        <v>304</v>
      </c>
      <c r="B63" s="73" t="s">
        <v>305</v>
      </c>
      <c r="C63" s="77"/>
      <c r="D63" s="162"/>
    </row>
    <row r="64" spans="1:4" s="60" customFormat="1" ht="22.5" customHeight="1" x14ac:dyDescent="0.15">
      <c r="A64" s="80" t="s">
        <v>306</v>
      </c>
      <c r="B64" s="73" t="s">
        <v>307</v>
      </c>
      <c r="C64" s="77"/>
      <c r="D64" s="162"/>
    </row>
    <row r="65" spans="1:4" s="60" customFormat="1" ht="22.5" customHeight="1" x14ac:dyDescent="0.15">
      <c r="A65" s="80" t="s">
        <v>308</v>
      </c>
      <c r="B65" s="73" t="s">
        <v>309</v>
      </c>
      <c r="C65" s="77"/>
      <c r="D65" s="162"/>
    </row>
    <row r="66" spans="1:4" s="60" customFormat="1" ht="22.5" customHeight="1" x14ac:dyDescent="0.15">
      <c r="A66" s="80" t="s">
        <v>310</v>
      </c>
      <c r="B66" s="73" t="s">
        <v>108</v>
      </c>
      <c r="C66" s="77"/>
      <c r="D66" s="162"/>
    </row>
    <row r="67" spans="1:4" s="60" customFormat="1" ht="22.5" customHeight="1" x14ac:dyDescent="0.15">
      <c r="A67" s="80" t="s">
        <v>311</v>
      </c>
      <c r="B67" s="73" t="s">
        <v>312</v>
      </c>
      <c r="C67" s="77"/>
      <c r="D67" s="162"/>
    </row>
    <row r="68" spans="1:4" s="60" customFormat="1" ht="22.5" customHeight="1" x14ac:dyDescent="0.15">
      <c r="A68" s="80" t="s">
        <v>313</v>
      </c>
      <c r="B68" s="73" t="s">
        <v>314</v>
      </c>
      <c r="C68" s="77"/>
      <c r="D68" s="162"/>
    </row>
    <row r="69" spans="1:4" s="60" customFormat="1" ht="22.5" customHeight="1" x14ac:dyDescent="0.15">
      <c r="A69" s="80" t="s">
        <v>315</v>
      </c>
      <c r="B69" s="73" t="s">
        <v>316</v>
      </c>
      <c r="C69" s="77"/>
      <c r="D69" s="162"/>
    </row>
  </sheetData>
  <sheetProtection selectLockedCells="1"/>
  <mergeCells count="10">
    <mergeCell ref="B27:D27"/>
    <mergeCell ref="B36:D36"/>
    <mergeCell ref="B38:D38"/>
    <mergeCell ref="B57:D57"/>
    <mergeCell ref="A1:B2"/>
    <mergeCell ref="C1:D1"/>
    <mergeCell ref="A4:D4"/>
    <mergeCell ref="C5:D5"/>
    <mergeCell ref="A22:D22"/>
    <mergeCell ref="C23:D23"/>
  </mergeCells>
  <phoneticPr fontId="4"/>
  <dataValidations count="1">
    <dataValidation type="list" allowBlank="1" showInputMessage="1" showErrorMessage="1" sqref="C58:C69 C28:C35 C37 C39:C56 C25:C26 C7:C17 C18:C19">
      <formula1>"○"</formula1>
    </dataValidation>
  </dataValidations>
  <pageMargins left="0.70866141732283472" right="0.70866141732283472" top="0.74803149606299213" bottom="0.74803149606299213" header="0.31496062992125984" footer="0.31496062992125984"/>
  <pageSetup paperSize="9" scale="83" fitToHeight="0" orientation="portrait" r:id="rId1"/>
  <rowBreaks count="2" manualBreakCount="2">
    <brk id="20" max="3" man="1"/>
    <brk id="56"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5"/>
  <sheetViews>
    <sheetView view="pageBreakPreview" zoomScaleNormal="100" zoomScaleSheetLayoutView="100" workbookViewId="0">
      <selection activeCell="L11" sqref="L11:Q11"/>
    </sheetView>
  </sheetViews>
  <sheetFormatPr defaultRowHeight="13.5" x14ac:dyDescent="0.15"/>
  <cols>
    <col min="1" max="1" width="0.875" style="404" customWidth="1"/>
    <col min="2" max="2" width="10.625" style="404" customWidth="1"/>
    <col min="3" max="17" width="4.625" style="404" customWidth="1"/>
    <col min="18" max="18" width="0.875" style="404" customWidth="1"/>
    <col min="19" max="19" width="4.25" style="404" customWidth="1"/>
    <col min="20" max="20" width="1.625" style="404" customWidth="1"/>
    <col min="21" max="21" width="9.375" style="404" customWidth="1"/>
    <col min="22" max="34" width="4.625" style="404" customWidth="1"/>
    <col min="35" max="35" width="1.625" style="404" customWidth="1"/>
    <col min="36" max="37" width="4.625" style="404" customWidth="1"/>
    <col min="38" max="38" width="4.625" style="404" hidden="1" customWidth="1"/>
    <col min="39" max="52" width="4.625" style="404" customWidth="1"/>
    <col min="53" max="253" width="9" style="404"/>
    <col min="254" max="254" width="4.625" style="404" customWidth="1"/>
    <col min="255" max="255" width="9.375" style="404" customWidth="1"/>
    <col min="256" max="272" width="4.625" style="404" customWidth="1"/>
    <col min="273" max="274" width="4.25" style="404" customWidth="1"/>
    <col min="275" max="275" width="9.375" style="404" customWidth="1"/>
    <col min="276" max="308" width="4.625" style="404" customWidth="1"/>
    <col min="309" max="509" width="9" style="404"/>
    <col min="510" max="510" width="4.625" style="404" customWidth="1"/>
    <col min="511" max="511" width="9.375" style="404" customWidth="1"/>
    <col min="512" max="528" width="4.625" style="404" customWidth="1"/>
    <col min="529" max="530" width="4.25" style="404" customWidth="1"/>
    <col min="531" max="531" width="9.375" style="404" customWidth="1"/>
    <col min="532" max="564" width="4.625" style="404" customWidth="1"/>
    <col min="565" max="765" width="9" style="404"/>
    <col min="766" max="766" width="4.625" style="404" customWidth="1"/>
    <col min="767" max="767" width="9.375" style="404" customWidth="1"/>
    <col min="768" max="784" width="4.625" style="404" customWidth="1"/>
    <col min="785" max="786" width="4.25" style="404" customWidth="1"/>
    <col min="787" max="787" width="9.375" style="404" customWidth="1"/>
    <col min="788" max="820" width="4.625" style="404" customWidth="1"/>
    <col min="821" max="1021" width="9" style="404"/>
    <col min="1022" max="1022" width="4.625" style="404" customWidth="1"/>
    <col min="1023" max="1023" width="9.375" style="404" customWidth="1"/>
    <col min="1024" max="1040" width="4.625" style="404" customWidth="1"/>
    <col min="1041" max="1042" width="4.25" style="404" customWidth="1"/>
    <col min="1043" max="1043" width="9.375" style="404" customWidth="1"/>
    <col min="1044" max="1076" width="4.625" style="404" customWidth="1"/>
    <col min="1077" max="1277" width="9" style="404"/>
    <col min="1278" max="1278" width="4.625" style="404" customWidth="1"/>
    <col min="1279" max="1279" width="9.375" style="404" customWidth="1"/>
    <col min="1280" max="1296" width="4.625" style="404" customWidth="1"/>
    <col min="1297" max="1298" width="4.25" style="404" customWidth="1"/>
    <col min="1299" max="1299" width="9.375" style="404" customWidth="1"/>
    <col min="1300" max="1332" width="4.625" style="404" customWidth="1"/>
    <col min="1333" max="1533" width="9" style="404"/>
    <col min="1534" max="1534" width="4.625" style="404" customWidth="1"/>
    <col min="1535" max="1535" width="9.375" style="404" customWidth="1"/>
    <col min="1536" max="1552" width="4.625" style="404" customWidth="1"/>
    <col min="1553" max="1554" width="4.25" style="404" customWidth="1"/>
    <col min="1555" max="1555" width="9.375" style="404" customWidth="1"/>
    <col min="1556" max="1588" width="4.625" style="404" customWidth="1"/>
    <col min="1589" max="1789" width="9" style="404"/>
    <col min="1790" max="1790" width="4.625" style="404" customWidth="1"/>
    <col min="1791" max="1791" width="9.375" style="404" customWidth="1"/>
    <col min="1792" max="1808" width="4.625" style="404" customWidth="1"/>
    <col min="1809" max="1810" width="4.25" style="404" customWidth="1"/>
    <col min="1811" max="1811" width="9.375" style="404" customWidth="1"/>
    <col min="1812" max="1844" width="4.625" style="404" customWidth="1"/>
    <col min="1845" max="2045" width="9" style="404"/>
    <col min="2046" max="2046" width="4.625" style="404" customWidth="1"/>
    <col min="2047" max="2047" width="9.375" style="404" customWidth="1"/>
    <col min="2048" max="2064" width="4.625" style="404" customWidth="1"/>
    <col min="2065" max="2066" width="4.25" style="404" customWidth="1"/>
    <col min="2067" max="2067" width="9.375" style="404" customWidth="1"/>
    <col min="2068" max="2100" width="4.625" style="404" customWidth="1"/>
    <col min="2101" max="2301" width="9" style="404"/>
    <col min="2302" max="2302" width="4.625" style="404" customWidth="1"/>
    <col min="2303" max="2303" width="9.375" style="404" customWidth="1"/>
    <col min="2304" max="2320" width="4.625" style="404" customWidth="1"/>
    <col min="2321" max="2322" width="4.25" style="404" customWidth="1"/>
    <col min="2323" max="2323" width="9.375" style="404" customWidth="1"/>
    <col min="2324" max="2356" width="4.625" style="404" customWidth="1"/>
    <col min="2357" max="2557" width="9" style="404"/>
    <col min="2558" max="2558" width="4.625" style="404" customWidth="1"/>
    <col min="2559" max="2559" width="9.375" style="404" customWidth="1"/>
    <col min="2560" max="2576" width="4.625" style="404" customWidth="1"/>
    <col min="2577" max="2578" width="4.25" style="404" customWidth="1"/>
    <col min="2579" max="2579" width="9.375" style="404" customWidth="1"/>
    <col min="2580" max="2612" width="4.625" style="404" customWidth="1"/>
    <col min="2613" max="2813" width="9" style="404"/>
    <col min="2814" max="2814" width="4.625" style="404" customWidth="1"/>
    <col min="2815" max="2815" width="9.375" style="404" customWidth="1"/>
    <col min="2816" max="2832" width="4.625" style="404" customWidth="1"/>
    <col min="2833" max="2834" width="4.25" style="404" customWidth="1"/>
    <col min="2835" max="2835" width="9.375" style="404" customWidth="1"/>
    <col min="2836" max="2868" width="4.625" style="404" customWidth="1"/>
    <col min="2869" max="3069" width="9" style="404"/>
    <col min="3070" max="3070" width="4.625" style="404" customWidth="1"/>
    <col min="3071" max="3071" width="9.375" style="404" customWidth="1"/>
    <col min="3072" max="3088" width="4.625" style="404" customWidth="1"/>
    <col min="3089" max="3090" width="4.25" style="404" customWidth="1"/>
    <col min="3091" max="3091" width="9.375" style="404" customWidth="1"/>
    <col min="3092" max="3124" width="4.625" style="404" customWidth="1"/>
    <col min="3125" max="3325" width="9" style="404"/>
    <col min="3326" max="3326" width="4.625" style="404" customWidth="1"/>
    <col min="3327" max="3327" width="9.375" style="404" customWidth="1"/>
    <col min="3328" max="3344" width="4.625" style="404" customWidth="1"/>
    <col min="3345" max="3346" width="4.25" style="404" customWidth="1"/>
    <col min="3347" max="3347" width="9.375" style="404" customWidth="1"/>
    <col min="3348" max="3380" width="4.625" style="404" customWidth="1"/>
    <col min="3381" max="3581" width="9" style="404"/>
    <col min="3582" max="3582" width="4.625" style="404" customWidth="1"/>
    <col min="3583" max="3583" width="9.375" style="404" customWidth="1"/>
    <col min="3584" max="3600" width="4.625" style="404" customWidth="1"/>
    <col min="3601" max="3602" width="4.25" style="404" customWidth="1"/>
    <col min="3603" max="3603" width="9.375" style="404" customWidth="1"/>
    <col min="3604" max="3636" width="4.625" style="404" customWidth="1"/>
    <col min="3637" max="3837" width="9" style="404"/>
    <col min="3838" max="3838" width="4.625" style="404" customWidth="1"/>
    <col min="3839" max="3839" width="9.375" style="404" customWidth="1"/>
    <col min="3840" max="3856" width="4.625" style="404" customWidth="1"/>
    <col min="3857" max="3858" width="4.25" style="404" customWidth="1"/>
    <col min="3859" max="3859" width="9.375" style="404" customWidth="1"/>
    <col min="3860" max="3892" width="4.625" style="404" customWidth="1"/>
    <col min="3893" max="4093" width="9" style="404"/>
    <col min="4094" max="4094" width="4.625" style="404" customWidth="1"/>
    <col min="4095" max="4095" width="9.375" style="404" customWidth="1"/>
    <col min="4096" max="4112" width="4.625" style="404" customWidth="1"/>
    <col min="4113" max="4114" width="4.25" style="404" customWidth="1"/>
    <col min="4115" max="4115" width="9.375" style="404" customWidth="1"/>
    <col min="4116" max="4148" width="4.625" style="404" customWidth="1"/>
    <col min="4149" max="4349" width="9" style="404"/>
    <col min="4350" max="4350" width="4.625" style="404" customWidth="1"/>
    <col min="4351" max="4351" width="9.375" style="404" customWidth="1"/>
    <col min="4352" max="4368" width="4.625" style="404" customWidth="1"/>
    <col min="4369" max="4370" width="4.25" style="404" customWidth="1"/>
    <col min="4371" max="4371" width="9.375" style="404" customWidth="1"/>
    <col min="4372" max="4404" width="4.625" style="404" customWidth="1"/>
    <col min="4405" max="4605" width="9" style="404"/>
    <col min="4606" max="4606" width="4.625" style="404" customWidth="1"/>
    <col min="4607" max="4607" width="9.375" style="404" customWidth="1"/>
    <col min="4608" max="4624" width="4.625" style="404" customWidth="1"/>
    <col min="4625" max="4626" width="4.25" style="404" customWidth="1"/>
    <col min="4627" max="4627" width="9.375" style="404" customWidth="1"/>
    <col min="4628" max="4660" width="4.625" style="404" customWidth="1"/>
    <col min="4661" max="4861" width="9" style="404"/>
    <col min="4862" max="4862" width="4.625" style="404" customWidth="1"/>
    <col min="4863" max="4863" width="9.375" style="404" customWidth="1"/>
    <col min="4864" max="4880" width="4.625" style="404" customWidth="1"/>
    <col min="4881" max="4882" width="4.25" style="404" customWidth="1"/>
    <col min="4883" max="4883" width="9.375" style="404" customWidth="1"/>
    <col min="4884" max="4916" width="4.625" style="404" customWidth="1"/>
    <col min="4917" max="5117" width="9" style="404"/>
    <col min="5118" max="5118" width="4.625" style="404" customWidth="1"/>
    <col min="5119" max="5119" width="9.375" style="404" customWidth="1"/>
    <col min="5120" max="5136" width="4.625" style="404" customWidth="1"/>
    <col min="5137" max="5138" width="4.25" style="404" customWidth="1"/>
    <col min="5139" max="5139" width="9.375" style="404" customWidth="1"/>
    <col min="5140" max="5172" width="4.625" style="404" customWidth="1"/>
    <col min="5173" max="5373" width="9" style="404"/>
    <col min="5374" max="5374" width="4.625" style="404" customWidth="1"/>
    <col min="5375" max="5375" width="9.375" style="404" customWidth="1"/>
    <col min="5376" max="5392" width="4.625" style="404" customWidth="1"/>
    <col min="5393" max="5394" width="4.25" style="404" customWidth="1"/>
    <col min="5395" max="5395" width="9.375" style="404" customWidth="1"/>
    <col min="5396" max="5428" width="4.625" style="404" customWidth="1"/>
    <col min="5429" max="5629" width="9" style="404"/>
    <col min="5630" max="5630" width="4.625" style="404" customWidth="1"/>
    <col min="5631" max="5631" width="9.375" style="404" customWidth="1"/>
    <col min="5632" max="5648" width="4.625" style="404" customWidth="1"/>
    <col min="5649" max="5650" width="4.25" style="404" customWidth="1"/>
    <col min="5651" max="5651" width="9.375" style="404" customWidth="1"/>
    <col min="5652" max="5684" width="4.625" style="404" customWidth="1"/>
    <col min="5685" max="5885" width="9" style="404"/>
    <col min="5886" max="5886" width="4.625" style="404" customWidth="1"/>
    <col min="5887" max="5887" width="9.375" style="404" customWidth="1"/>
    <col min="5888" max="5904" width="4.625" style="404" customWidth="1"/>
    <col min="5905" max="5906" width="4.25" style="404" customWidth="1"/>
    <col min="5907" max="5907" width="9.375" style="404" customWidth="1"/>
    <col min="5908" max="5940" width="4.625" style="404" customWidth="1"/>
    <col min="5941" max="6141" width="9" style="404"/>
    <col min="6142" max="6142" width="4.625" style="404" customWidth="1"/>
    <col min="6143" max="6143" width="9.375" style="404" customWidth="1"/>
    <col min="6144" max="6160" width="4.625" style="404" customWidth="1"/>
    <col min="6161" max="6162" width="4.25" style="404" customWidth="1"/>
    <col min="6163" max="6163" width="9.375" style="404" customWidth="1"/>
    <col min="6164" max="6196" width="4.625" style="404" customWidth="1"/>
    <col min="6197" max="6397" width="9" style="404"/>
    <col min="6398" max="6398" width="4.625" style="404" customWidth="1"/>
    <col min="6399" max="6399" width="9.375" style="404" customWidth="1"/>
    <col min="6400" max="6416" width="4.625" style="404" customWidth="1"/>
    <col min="6417" max="6418" width="4.25" style="404" customWidth="1"/>
    <col min="6419" max="6419" width="9.375" style="404" customWidth="1"/>
    <col min="6420" max="6452" width="4.625" style="404" customWidth="1"/>
    <col min="6453" max="6653" width="9" style="404"/>
    <col min="6654" max="6654" width="4.625" style="404" customWidth="1"/>
    <col min="6655" max="6655" width="9.375" style="404" customWidth="1"/>
    <col min="6656" max="6672" width="4.625" style="404" customWidth="1"/>
    <col min="6673" max="6674" width="4.25" style="404" customWidth="1"/>
    <col min="6675" max="6675" width="9.375" style="404" customWidth="1"/>
    <col min="6676" max="6708" width="4.625" style="404" customWidth="1"/>
    <col min="6709" max="6909" width="9" style="404"/>
    <col min="6910" max="6910" width="4.625" style="404" customWidth="1"/>
    <col min="6911" max="6911" width="9.375" style="404" customWidth="1"/>
    <col min="6912" max="6928" width="4.625" style="404" customWidth="1"/>
    <col min="6929" max="6930" width="4.25" style="404" customWidth="1"/>
    <col min="6931" max="6931" width="9.375" style="404" customWidth="1"/>
    <col min="6932" max="6964" width="4.625" style="404" customWidth="1"/>
    <col min="6965" max="7165" width="9" style="404"/>
    <col min="7166" max="7166" width="4.625" style="404" customWidth="1"/>
    <col min="7167" max="7167" width="9.375" style="404" customWidth="1"/>
    <col min="7168" max="7184" width="4.625" style="404" customWidth="1"/>
    <col min="7185" max="7186" width="4.25" style="404" customWidth="1"/>
    <col min="7187" max="7187" width="9.375" style="404" customWidth="1"/>
    <col min="7188" max="7220" width="4.625" style="404" customWidth="1"/>
    <col min="7221" max="7421" width="9" style="404"/>
    <col min="7422" max="7422" width="4.625" style="404" customWidth="1"/>
    <col min="7423" max="7423" width="9.375" style="404" customWidth="1"/>
    <col min="7424" max="7440" width="4.625" style="404" customWidth="1"/>
    <col min="7441" max="7442" width="4.25" style="404" customWidth="1"/>
    <col min="7443" max="7443" width="9.375" style="404" customWidth="1"/>
    <col min="7444" max="7476" width="4.625" style="404" customWidth="1"/>
    <col min="7477" max="7677" width="9" style="404"/>
    <col min="7678" max="7678" width="4.625" style="404" customWidth="1"/>
    <col min="7679" max="7679" width="9.375" style="404" customWidth="1"/>
    <col min="7680" max="7696" width="4.625" style="404" customWidth="1"/>
    <col min="7697" max="7698" width="4.25" style="404" customWidth="1"/>
    <col min="7699" max="7699" width="9.375" style="404" customWidth="1"/>
    <col min="7700" max="7732" width="4.625" style="404" customWidth="1"/>
    <col min="7733" max="7933" width="9" style="404"/>
    <col min="7934" max="7934" width="4.625" style="404" customWidth="1"/>
    <col min="7935" max="7935" width="9.375" style="404" customWidth="1"/>
    <col min="7936" max="7952" width="4.625" style="404" customWidth="1"/>
    <col min="7953" max="7954" width="4.25" style="404" customWidth="1"/>
    <col min="7955" max="7955" width="9.375" style="404" customWidth="1"/>
    <col min="7956" max="7988" width="4.625" style="404" customWidth="1"/>
    <col min="7989" max="8189" width="9" style="404"/>
    <col min="8190" max="8190" width="4.625" style="404" customWidth="1"/>
    <col min="8191" max="8191" width="9.375" style="404" customWidth="1"/>
    <col min="8192" max="8208" width="4.625" style="404" customWidth="1"/>
    <col min="8209" max="8210" width="4.25" style="404" customWidth="1"/>
    <col min="8211" max="8211" width="9.375" style="404" customWidth="1"/>
    <col min="8212" max="8244" width="4.625" style="404" customWidth="1"/>
    <col min="8245" max="8445" width="9" style="404"/>
    <col min="8446" max="8446" width="4.625" style="404" customWidth="1"/>
    <col min="8447" max="8447" width="9.375" style="404" customWidth="1"/>
    <col min="8448" max="8464" width="4.625" style="404" customWidth="1"/>
    <col min="8465" max="8466" width="4.25" style="404" customWidth="1"/>
    <col min="8467" max="8467" width="9.375" style="404" customWidth="1"/>
    <col min="8468" max="8500" width="4.625" style="404" customWidth="1"/>
    <col min="8501" max="8701" width="9" style="404"/>
    <col min="8702" max="8702" width="4.625" style="404" customWidth="1"/>
    <col min="8703" max="8703" width="9.375" style="404" customWidth="1"/>
    <col min="8704" max="8720" width="4.625" style="404" customWidth="1"/>
    <col min="8721" max="8722" width="4.25" style="404" customWidth="1"/>
    <col min="8723" max="8723" width="9.375" style="404" customWidth="1"/>
    <col min="8724" max="8756" width="4.625" style="404" customWidth="1"/>
    <col min="8757" max="8957" width="9" style="404"/>
    <col min="8958" max="8958" width="4.625" style="404" customWidth="1"/>
    <col min="8959" max="8959" width="9.375" style="404" customWidth="1"/>
    <col min="8960" max="8976" width="4.625" style="404" customWidth="1"/>
    <col min="8977" max="8978" width="4.25" style="404" customWidth="1"/>
    <col min="8979" max="8979" width="9.375" style="404" customWidth="1"/>
    <col min="8980" max="9012" width="4.625" style="404" customWidth="1"/>
    <col min="9013" max="9213" width="9" style="404"/>
    <col min="9214" max="9214" width="4.625" style="404" customWidth="1"/>
    <col min="9215" max="9215" width="9.375" style="404" customWidth="1"/>
    <col min="9216" max="9232" width="4.625" style="404" customWidth="1"/>
    <col min="9233" max="9234" width="4.25" style="404" customWidth="1"/>
    <col min="9235" max="9235" width="9.375" style="404" customWidth="1"/>
    <col min="9236" max="9268" width="4.625" style="404" customWidth="1"/>
    <col min="9269" max="9469" width="9" style="404"/>
    <col min="9470" max="9470" width="4.625" style="404" customWidth="1"/>
    <col min="9471" max="9471" width="9.375" style="404" customWidth="1"/>
    <col min="9472" max="9488" width="4.625" style="404" customWidth="1"/>
    <col min="9489" max="9490" width="4.25" style="404" customWidth="1"/>
    <col min="9491" max="9491" width="9.375" style="404" customWidth="1"/>
    <col min="9492" max="9524" width="4.625" style="404" customWidth="1"/>
    <col min="9525" max="9725" width="9" style="404"/>
    <col min="9726" max="9726" width="4.625" style="404" customWidth="1"/>
    <col min="9727" max="9727" width="9.375" style="404" customWidth="1"/>
    <col min="9728" max="9744" width="4.625" style="404" customWidth="1"/>
    <col min="9745" max="9746" width="4.25" style="404" customWidth="1"/>
    <col min="9747" max="9747" width="9.375" style="404" customWidth="1"/>
    <col min="9748" max="9780" width="4.625" style="404" customWidth="1"/>
    <col min="9781" max="9981" width="9" style="404"/>
    <col min="9982" max="9982" width="4.625" style="404" customWidth="1"/>
    <col min="9983" max="9983" width="9.375" style="404" customWidth="1"/>
    <col min="9984" max="10000" width="4.625" style="404" customWidth="1"/>
    <col min="10001" max="10002" width="4.25" style="404" customWidth="1"/>
    <col min="10003" max="10003" width="9.375" style="404" customWidth="1"/>
    <col min="10004" max="10036" width="4.625" style="404" customWidth="1"/>
    <col min="10037" max="10237" width="9" style="404"/>
    <col min="10238" max="10238" width="4.625" style="404" customWidth="1"/>
    <col min="10239" max="10239" width="9.375" style="404" customWidth="1"/>
    <col min="10240" max="10256" width="4.625" style="404" customWidth="1"/>
    <col min="10257" max="10258" width="4.25" style="404" customWidth="1"/>
    <col min="10259" max="10259" width="9.375" style="404" customWidth="1"/>
    <col min="10260" max="10292" width="4.625" style="404" customWidth="1"/>
    <col min="10293" max="10493" width="9" style="404"/>
    <col min="10494" max="10494" width="4.625" style="404" customWidth="1"/>
    <col min="10495" max="10495" width="9.375" style="404" customWidth="1"/>
    <col min="10496" max="10512" width="4.625" style="404" customWidth="1"/>
    <col min="10513" max="10514" width="4.25" style="404" customWidth="1"/>
    <col min="10515" max="10515" width="9.375" style="404" customWidth="1"/>
    <col min="10516" max="10548" width="4.625" style="404" customWidth="1"/>
    <col min="10549" max="10749" width="9" style="404"/>
    <col min="10750" max="10750" width="4.625" style="404" customWidth="1"/>
    <col min="10751" max="10751" width="9.375" style="404" customWidth="1"/>
    <col min="10752" max="10768" width="4.625" style="404" customWidth="1"/>
    <col min="10769" max="10770" width="4.25" style="404" customWidth="1"/>
    <col min="10771" max="10771" width="9.375" style="404" customWidth="1"/>
    <col min="10772" max="10804" width="4.625" style="404" customWidth="1"/>
    <col min="10805" max="11005" width="9" style="404"/>
    <col min="11006" max="11006" width="4.625" style="404" customWidth="1"/>
    <col min="11007" max="11007" width="9.375" style="404" customWidth="1"/>
    <col min="11008" max="11024" width="4.625" style="404" customWidth="1"/>
    <col min="11025" max="11026" width="4.25" style="404" customWidth="1"/>
    <col min="11027" max="11027" width="9.375" style="404" customWidth="1"/>
    <col min="11028" max="11060" width="4.625" style="404" customWidth="1"/>
    <col min="11061" max="11261" width="9" style="404"/>
    <col min="11262" max="11262" width="4.625" style="404" customWidth="1"/>
    <col min="11263" max="11263" width="9.375" style="404" customWidth="1"/>
    <col min="11264" max="11280" width="4.625" style="404" customWidth="1"/>
    <col min="11281" max="11282" width="4.25" style="404" customWidth="1"/>
    <col min="11283" max="11283" width="9.375" style="404" customWidth="1"/>
    <col min="11284" max="11316" width="4.625" style="404" customWidth="1"/>
    <col min="11317" max="11517" width="9" style="404"/>
    <col min="11518" max="11518" width="4.625" style="404" customWidth="1"/>
    <col min="11519" max="11519" width="9.375" style="404" customWidth="1"/>
    <col min="11520" max="11536" width="4.625" style="404" customWidth="1"/>
    <col min="11537" max="11538" width="4.25" style="404" customWidth="1"/>
    <col min="11539" max="11539" width="9.375" style="404" customWidth="1"/>
    <col min="11540" max="11572" width="4.625" style="404" customWidth="1"/>
    <col min="11573" max="11773" width="9" style="404"/>
    <col min="11774" max="11774" width="4.625" style="404" customWidth="1"/>
    <col min="11775" max="11775" width="9.375" style="404" customWidth="1"/>
    <col min="11776" max="11792" width="4.625" style="404" customWidth="1"/>
    <col min="11793" max="11794" width="4.25" style="404" customWidth="1"/>
    <col min="11795" max="11795" width="9.375" style="404" customWidth="1"/>
    <col min="11796" max="11828" width="4.625" style="404" customWidth="1"/>
    <col min="11829" max="12029" width="9" style="404"/>
    <col min="12030" max="12030" width="4.625" style="404" customWidth="1"/>
    <col min="12031" max="12031" width="9.375" style="404" customWidth="1"/>
    <col min="12032" max="12048" width="4.625" style="404" customWidth="1"/>
    <col min="12049" max="12050" width="4.25" style="404" customWidth="1"/>
    <col min="12051" max="12051" width="9.375" style="404" customWidth="1"/>
    <col min="12052" max="12084" width="4.625" style="404" customWidth="1"/>
    <col min="12085" max="12285" width="9" style="404"/>
    <col min="12286" max="12286" width="4.625" style="404" customWidth="1"/>
    <col min="12287" max="12287" width="9.375" style="404" customWidth="1"/>
    <col min="12288" max="12304" width="4.625" style="404" customWidth="1"/>
    <col min="12305" max="12306" width="4.25" style="404" customWidth="1"/>
    <col min="12307" max="12307" width="9.375" style="404" customWidth="1"/>
    <col min="12308" max="12340" width="4.625" style="404" customWidth="1"/>
    <col min="12341" max="12541" width="9" style="404"/>
    <col min="12542" max="12542" width="4.625" style="404" customWidth="1"/>
    <col min="12543" max="12543" width="9.375" style="404" customWidth="1"/>
    <col min="12544" max="12560" width="4.625" style="404" customWidth="1"/>
    <col min="12561" max="12562" width="4.25" style="404" customWidth="1"/>
    <col min="12563" max="12563" width="9.375" style="404" customWidth="1"/>
    <col min="12564" max="12596" width="4.625" style="404" customWidth="1"/>
    <col min="12597" max="12797" width="9" style="404"/>
    <col min="12798" max="12798" width="4.625" style="404" customWidth="1"/>
    <col min="12799" max="12799" width="9.375" style="404" customWidth="1"/>
    <col min="12800" max="12816" width="4.625" style="404" customWidth="1"/>
    <col min="12817" max="12818" width="4.25" style="404" customWidth="1"/>
    <col min="12819" max="12819" width="9.375" style="404" customWidth="1"/>
    <col min="12820" max="12852" width="4.625" style="404" customWidth="1"/>
    <col min="12853" max="13053" width="9" style="404"/>
    <col min="13054" max="13054" width="4.625" style="404" customWidth="1"/>
    <col min="13055" max="13055" width="9.375" style="404" customWidth="1"/>
    <col min="13056" max="13072" width="4.625" style="404" customWidth="1"/>
    <col min="13073" max="13074" width="4.25" style="404" customWidth="1"/>
    <col min="13075" max="13075" width="9.375" style="404" customWidth="1"/>
    <col min="13076" max="13108" width="4.625" style="404" customWidth="1"/>
    <col min="13109" max="13309" width="9" style="404"/>
    <col min="13310" max="13310" width="4.625" style="404" customWidth="1"/>
    <col min="13311" max="13311" width="9.375" style="404" customWidth="1"/>
    <col min="13312" max="13328" width="4.625" style="404" customWidth="1"/>
    <col min="13329" max="13330" width="4.25" style="404" customWidth="1"/>
    <col min="13331" max="13331" width="9.375" style="404" customWidth="1"/>
    <col min="13332" max="13364" width="4.625" style="404" customWidth="1"/>
    <col min="13365" max="13565" width="9" style="404"/>
    <col min="13566" max="13566" width="4.625" style="404" customWidth="1"/>
    <col min="13567" max="13567" width="9.375" style="404" customWidth="1"/>
    <col min="13568" max="13584" width="4.625" style="404" customWidth="1"/>
    <col min="13585" max="13586" width="4.25" style="404" customWidth="1"/>
    <col min="13587" max="13587" width="9.375" style="404" customWidth="1"/>
    <col min="13588" max="13620" width="4.625" style="404" customWidth="1"/>
    <col min="13621" max="13821" width="9" style="404"/>
    <col min="13822" max="13822" width="4.625" style="404" customWidth="1"/>
    <col min="13823" max="13823" width="9.375" style="404" customWidth="1"/>
    <col min="13824" max="13840" width="4.625" style="404" customWidth="1"/>
    <col min="13841" max="13842" width="4.25" style="404" customWidth="1"/>
    <col min="13843" max="13843" width="9.375" style="404" customWidth="1"/>
    <col min="13844" max="13876" width="4.625" style="404" customWidth="1"/>
    <col min="13877" max="14077" width="9" style="404"/>
    <col min="14078" max="14078" width="4.625" style="404" customWidth="1"/>
    <col min="14079" max="14079" width="9.375" style="404" customWidth="1"/>
    <col min="14080" max="14096" width="4.625" style="404" customWidth="1"/>
    <col min="14097" max="14098" width="4.25" style="404" customWidth="1"/>
    <col min="14099" max="14099" width="9.375" style="404" customWidth="1"/>
    <col min="14100" max="14132" width="4.625" style="404" customWidth="1"/>
    <col min="14133" max="14333" width="9" style="404"/>
    <col min="14334" max="14334" width="4.625" style="404" customWidth="1"/>
    <col min="14335" max="14335" width="9.375" style="404" customWidth="1"/>
    <col min="14336" max="14352" width="4.625" style="404" customWidth="1"/>
    <col min="14353" max="14354" width="4.25" style="404" customWidth="1"/>
    <col min="14355" max="14355" width="9.375" style="404" customWidth="1"/>
    <col min="14356" max="14388" width="4.625" style="404" customWidth="1"/>
    <col min="14389" max="14589" width="9" style="404"/>
    <col min="14590" max="14590" width="4.625" style="404" customWidth="1"/>
    <col min="14591" max="14591" width="9.375" style="404" customWidth="1"/>
    <col min="14592" max="14608" width="4.625" style="404" customWidth="1"/>
    <col min="14609" max="14610" width="4.25" style="404" customWidth="1"/>
    <col min="14611" max="14611" width="9.375" style="404" customWidth="1"/>
    <col min="14612" max="14644" width="4.625" style="404" customWidth="1"/>
    <col min="14645" max="14845" width="9" style="404"/>
    <col min="14846" max="14846" width="4.625" style="404" customWidth="1"/>
    <col min="14847" max="14847" width="9.375" style="404" customWidth="1"/>
    <col min="14848" max="14864" width="4.625" style="404" customWidth="1"/>
    <col min="14865" max="14866" width="4.25" style="404" customWidth="1"/>
    <col min="14867" max="14867" width="9.375" style="404" customWidth="1"/>
    <col min="14868" max="14900" width="4.625" style="404" customWidth="1"/>
    <col min="14901" max="15101" width="9" style="404"/>
    <col min="15102" max="15102" width="4.625" style="404" customWidth="1"/>
    <col min="15103" max="15103" width="9.375" style="404" customWidth="1"/>
    <col min="15104" max="15120" width="4.625" style="404" customWidth="1"/>
    <col min="15121" max="15122" width="4.25" style="404" customWidth="1"/>
    <col min="15123" max="15123" width="9.375" style="404" customWidth="1"/>
    <col min="15124" max="15156" width="4.625" style="404" customWidth="1"/>
    <col min="15157" max="15357" width="9" style="404"/>
    <col min="15358" max="15358" width="4.625" style="404" customWidth="1"/>
    <col min="15359" max="15359" width="9.375" style="404" customWidth="1"/>
    <col min="15360" max="15376" width="4.625" style="404" customWidth="1"/>
    <col min="15377" max="15378" width="4.25" style="404" customWidth="1"/>
    <col min="15379" max="15379" width="9.375" style="404" customWidth="1"/>
    <col min="15380" max="15412" width="4.625" style="404" customWidth="1"/>
    <col min="15413" max="15613" width="9" style="404"/>
    <col min="15614" max="15614" width="4.625" style="404" customWidth="1"/>
    <col min="15615" max="15615" width="9.375" style="404" customWidth="1"/>
    <col min="15616" max="15632" width="4.625" style="404" customWidth="1"/>
    <col min="15633" max="15634" width="4.25" style="404" customWidth="1"/>
    <col min="15635" max="15635" width="9.375" style="404" customWidth="1"/>
    <col min="15636" max="15668" width="4.625" style="404" customWidth="1"/>
    <col min="15669" max="15869" width="9" style="404"/>
    <col min="15870" max="15870" width="4.625" style="404" customWidth="1"/>
    <col min="15871" max="15871" width="9.375" style="404" customWidth="1"/>
    <col min="15872" max="15888" width="4.625" style="404" customWidth="1"/>
    <col min="15889" max="15890" width="4.25" style="404" customWidth="1"/>
    <col min="15891" max="15891" width="9.375" style="404" customWidth="1"/>
    <col min="15892" max="15924" width="4.625" style="404" customWidth="1"/>
    <col min="15925" max="16125" width="9" style="404"/>
    <col min="16126" max="16126" width="4.625" style="404" customWidth="1"/>
    <col min="16127" max="16127" width="9.375" style="404" customWidth="1"/>
    <col min="16128" max="16144" width="4.625" style="404" customWidth="1"/>
    <col min="16145" max="16146" width="4.25" style="404" customWidth="1"/>
    <col min="16147" max="16147" width="9.375" style="404" customWidth="1"/>
    <col min="16148" max="16180" width="4.625" style="404" customWidth="1"/>
    <col min="16181" max="16384" width="9" style="404"/>
  </cols>
  <sheetData>
    <row r="1" spans="1:35" ht="5.0999999999999996" customHeight="1" x14ac:dyDescent="0.15">
      <c r="A1" s="403"/>
      <c r="R1" s="403"/>
      <c r="T1" s="405"/>
      <c r="V1" s="403"/>
      <c r="W1" s="403"/>
      <c r="X1" s="403"/>
      <c r="Y1" s="406"/>
      <c r="Z1" s="406"/>
      <c r="AA1" s="406"/>
      <c r="AB1" s="406"/>
      <c r="AC1" s="406"/>
      <c r="AD1" s="406"/>
      <c r="AE1" s="406"/>
      <c r="AF1" s="406"/>
      <c r="AG1" s="406"/>
      <c r="AH1" s="406"/>
      <c r="AI1" s="407"/>
    </row>
    <row r="2" spans="1:35" ht="15" customHeight="1" x14ac:dyDescent="0.15">
      <c r="A2" s="408"/>
      <c r="B2" s="617" t="s">
        <v>551</v>
      </c>
      <c r="C2" s="618"/>
      <c r="D2" s="618"/>
      <c r="E2" s="618"/>
      <c r="F2" s="618"/>
      <c r="G2" s="618"/>
      <c r="H2" s="618"/>
      <c r="I2" s="618"/>
      <c r="J2" s="618"/>
      <c r="K2" s="618"/>
      <c r="L2" s="618"/>
      <c r="M2" s="618"/>
      <c r="N2" s="618"/>
      <c r="O2" s="618"/>
      <c r="P2" s="618"/>
      <c r="Q2" s="618"/>
      <c r="R2" s="408"/>
      <c r="T2" s="409"/>
      <c r="U2" s="406" t="s">
        <v>552</v>
      </c>
      <c r="V2" s="408"/>
      <c r="W2" s="408"/>
      <c r="X2" s="408"/>
      <c r="Y2" s="406"/>
      <c r="Z2" s="406"/>
      <c r="AA2" s="406"/>
      <c r="AB2" s="406"/>
      <c r="AC2" s="406"/>
      <c r="AD2" s="406"/>
      <c r="AE2" s="406"/>
      <c r="AF2" s="406"/>
      <c r="AG2" s="406"/>
      <c r="AH2" s="406"/>
      <c r="AI2" s="407"/>
    </row>
    <row r="3" spans="1:35" ht="15" customHeight="1" x14ac:dyDescent="0.15">
      <c r="A3" s="406"/>
      <c r="B3" s="406" t="s">
        <v>553</v>
      </c>
      <c r="C3" s="406"/>
      <c r="D3" s="406"/>
      <c r="E3" s="406"/>
      <c r="F3" s="406"/>
      <c r="G3" s="406"/>
      <c r="H3" s="406"/>
      <c r="I3" s="406"/>
      <c r="J3" s="406"/>
      <c r="K3" s="406"/>
      <c r="L3" s="406"/>
      <c r="M3" s="406"/>
      <c r="N3" s="406"/>
      <c r="O3" s="406"/>
      <c r="P3" s="406"/>
      <c r="Q3" s="406"/>
      <c r="R3" s="406"/>
      <c r="T3" s="410"/>
      <c r="U3" s="406" t="s">
        <v>553</v>
      </c>
      <c r="V3" s="406"/>
      <c r="W3" s="406"/>
      <c r="X3" s="406"/>
      <c r="Y3" s="406"/>
      <c r="Z3" s="406"/>
      <c r="AA3" s="406"/>
      <c r="AB3" s="406"/>
      <c r="AC3" s="406"/>
      <c r="AD3" s="406"/>
      <c r="AE3" s="406"/>
      <c r="AF3" s="406"/>
      <c r="AG3" s="406"/>
      <c r="AH3" s="406"/>
      <c r="AI3" s="407"/>
    </row>
    <row r="4" spans="1:35" ht="15" customHeight="1" x14ac:dyDescent="0.15">
      <c r="A4" s="406"/>
      <c r="B4" s="411" t="s">
        <v>554</v>
      </c>
      <c r="C4" s="619" t="s">
        <v>555</v>
      </c>
      <c r="D4" s="619"/>
      <c r="E4" s="619"/>
      <c r="F4" s="619"/>
      <c r="G4" s="619"/>
      <c r="H4" s="619"/>
      <c r="I4" s="619"/>
      <c r="J4" s="619"/>
      <c r="K4" s="619"/>
      <c r="L4" s="619" t="s">
        <v>556</v>
      </c>
      <c r="M4" s="619"/>
      <c r="N4" s="619"/>
      <c r="O4" s="619"/>
      <c r="P4" s="619"/>
      <c r="Q4" s="619"/>
      <c r="R4" s="406"/>
      <c r="T4" s="410"/>
      <c r="U4" s="412" t="s">
        <v>554</v>
      </c>
      <c r="V4" s="619" t="s">
        <v>555</v>
      </c>
      <c r="W4" s="619"/>
      <c r="X4" s="619"/>
      <c r="Y4" s="619"/>
      <c r="Z4" s="619"/>
      <c r="AA4" s="619"/>
      <c r="AB4" s="619"/>
      <c r="AC4" s="619" t="s">
        <v>556</v>
      </c>
      <c r="AD4" s="619"/>
      <c r="AE4" s="619"/>
      <c r="AF4" s="619"/>
      <c r="AG4" s="619"/>
      <c r="AH4" s="619"/>
      <c r="AI4" s="407"/>
    </row>
    <row r="5" spans="1:35" ht="24.95" customHeight="1" x14ac:dyDescent="0.15">
      <c r="A5" s="406"/>
      <c r="B5" s="413"/>
      <c r="C5" s="620"/>
      <c r="D5" s="620"/>
      <c r="E5" s="620"/>
      <c r="F5" s="620"/>
      <c r="G5" s="620"/>
      <c r="H5" s="620"/>
      <c r="I5" s="620"/>
      <c r="J5" s="620"/>
      <c r="K5" s="620"/>
      <c r="L5" s="620"/>
      <c r="M5" s="620"/>
      <c r="N5" s="620"/>
      <c r="O5" s="620"/>
      <c r="P5" s="620"/>
      <c r="Q5" s="620"/>
      <c r="R5" s="406"/>
      <c r="T5" s="410"/>
      <c r="U5" s="414" t="s">
        <v>557</v>
      </c>
      <c r="V5" s="621" t="s">
        <v>558</v>
      </c>
      <c r="W5" s="621"/>
      <c r="X5" s="621"/>
      <c r="Y5" s="621"/>
      <c r="Z5" s="621"/>
      <c r="AA5" s="621"/>
      <c r="AB5" s="621"/>
      <c r="AC5" s="621"/>
      <c r="AD5" s="621"/>
      <c r="AE5" s="621"/>
      <c r="AF5" s="621"/>
      <c r="AG5" s="621"/>
      <c r="AH5" s="621"/>
      <c r="AI5" s="407"/>
    </row>
    <row r="6" spans="1:35" ht="24.95" customHeight="1" x14ac:dyDescent="0.15">
      <c r="A6" s="406"/>
      <c r="B6" s="413"/>
      <c r="C6" s="620"/>
      <c r="D6" s="620"/>
      <c r="E6" s="620"/>
      <c r="F6" s="620"/>
      <c r="G6" s="620"/>
      <c r="H6" s="620"/>
      <c r="I6" s="620"/>
      <c r="J6" s="620"/>
      <c r="K6" s="620"/>
      <c r="L6" s="620"/>
      <c r="M6" s="620"/>
      <c r="N6" s="620"/>
      <c r="O6" s="620"/>
      <c r="P6" s="620"/>
      <c r="Q6" s="620"/>
      <c r="R6" s="406"/>
      <c r="T6" s="410"/>
      <c r="U6" s="414" t="s">
        <v>559</v>
      </c>
      <c r="V6" s="621" t="s">
        <v>560</v>
      </c>
      <c r="W6" s="621"/>
      <c r="X6" s="621"/>
      <c r="Y6" s="621"/>
      <c r="Z6" s="621"/>
      <c r="AA6" s="621"/>
      <c r="AB6" s="621"/>
      <c r="AC6" s="621" t="s">
        <v>561</v>
      </c>
      <c r="AD6" s="621"/>
      <c r="AE6" s="621"/>
      <c r="AF6" s="621"/>
      <c r="AG6" s="621"/>
      <c r="AH6" s="621"/>
      <c r="AI6" s="407"/>
    </row>
    <row r="7" spans="1:35" ht="24.95" customHeight="1" x14ac:dyDescent="0.15">
      <c r="B7" s="413"/>
      <c r="C7" s="620"/>
      <c r="D7" s="620"/>
      <c r="E7" s="620"/>
      <c r="F7" s="620"/>
      <c r="G7" s="620"/>
      <c r="H7" s="620"/>
      <c r="I7" s="620"/>
      <c r="J7" s="620"/>
      <c r="K7" s="620"/>
      <c r="L7" s="620"/>
      <c r="M7" s="620"/>
      <c r="N7" s="620"/>
      <c r="O7" s="620"/>
      <c r="P7" s="620"/>
      <c r="Q7" s="620"/>
      <c r="T7" s="410"/>
      <c r="U7" s="414" t="s">
        <v>562</v>
      </c>
      <c r="V7" s="621" t="s">
        <v>563</v>
      </c>
      <c r="W7" s="621"/>
      <c r="X7" s="621"/>
      <c r="Y7" s="621"/>
      <c r="Z7" s="621"/>
      <c r="AA7" s="621"/>
      <c r="AB7" s="621"/>
      <c r="AC7" s="621"/>
      <c r="AD7" s="621"/>
      <c r="AE7" s="621"/>
      <c r="AF7" s="621"/>
      <c r="AG7" s="621"/>
      <c r="AH7" s="621"/>
      <c r="AI7" s="407"/>
    </row>
    <row r="8" spans="1:35" ht="24.95" customHeight="1" x14ac:dyDescent="0.15">
      <c r="B8" s="413"/>
      <c r="C8" s="620"/>
      <c r="D8" s="620"/>
      <c r="E8" s="620"/>
      <c r="F8" s="620"/>
      <c r="G8" s="620"/>
      <c r="H8" s="620"/>
      <c r="I8" s="620"/>
      <c r="J8" s="620"/>
      <c r="K8" s="620"/>
      <c r="L8" s="620"/>
      <c r="M8" s="620"/>
      <c r="N8" s="620"/>
      <c r="O8" s="620"/>
      <c r="P8" s="620"/>
      <c r="Q8" s="620"/>
      <c r="T8" s="410"/>
      <c r="U8" s="414" t="s">
        <v>564</v>
      </c>
      <c r="V8" s="621" t="s">
        <v>565</v>
      </c>
      <c r="W8" s="621"/>
      <c r="X8" s="621"/>
      <c r="Y8" s="621"/>
      <c r="Z8" s="621"/>
      <c r="AA8" s="621"/>
      <c r="AB8" s="621"/>
      <c r="AC8" s="621"/>
      <c r="AD8" s="621"/>
      <c r="AE8" s="621"/>
      <c r="AF8" s="621"/>
      <c r="AG8" s="621"/>
      <c r="AH8" s="621"/>
      <c r="AI8" s="407"/>
    </row>
    <row r="9" spans="1:35" ht="24.95" customHeight="1" x14ac:dyDescent="0.15">
      <c r="B9" s="413"/>
      <c r="C9" s="620"/>
      <c r="D9" s="620"/>
      <c r="E9" s="620"/>
      <c r="F9" s="620"/>
      <c r="G9" s="620"/>
      <c r="H9" s="620"/>
      <c r="I9" s="620"/>
      <c r="J9" s="620"/>
      <c r="K9" s="620"/>
      <c r="L9" s="620"/>
      <c r="M9" s="620"/>
      <c r="N9" s="620"/>
      <c r="O9" s="620"/>
      <c r="P9" s="620"/>
      <c r="Q9" s="620"/>
      <c r="T9" s="410"/>
      <c r="U9" s="414" t="s">
        <v>566</v>
      </c>
      <c r="V9" s="621" t="s">
        <v>567</v>
      </c>
      <c r="W9" s="621"/>
      <c r="X9" s="621"/>
      <c r="Y9" s="621"/>
      <c r="Z9" s="621"/>
      <c r="AA9" s="621"/>
      <c r="AB9" s="621"/>
      <c r="AC9" s="621"/>
      <c r="AD9" s="621"/>
      <c r="AE9" s="621"/>
      <c r="AF9" s="621"/>
      <c r="AG9" s="621"/>
      <c r="AH9" s="621"/>
      <c r="AI9" s="407"/>
    </row>
    <row r="10" spans="1:35" ht="24.95" customHeight="1" x14ac:dyDescent="0.15">
      <c r="B10" s="413"/>
      <c r="C10" s="620"/>
      <c r="D10" s="620"/>
      <c r="E10" s="620"/>
      <c r="F10" s="620"/>
      <c r="G10" s="620"/>
      <c r="H10" s="620"/>
      <c r="I10" s="620"/>
      <c r="J10" s="620"/>
      <c r="K10" s="620"/>
      <c r="L10" s="620"/>
      <c r="M10" s="620"/>
      <c r="N10" s="620"/>
      <c r="O10" s="620"/>
      <c r="P10" s="620"/>
      <c r="Q10" s="620"/>
      <c r="T10" s="410"/>
      <c r="U10" s="414" t="s">
        <v>568</v>
      </c>
      <c r="V10" s="621" t="s">
        <v>569</v>
      </c>
      <c r="W10" s="621"/>
      <c r="X10" s="621"/>
      <c r="Y10" s="621"/>
      <c r="Z10" s="621"/>
      <c r="AA10" s="621"/>
      <c r="AB10" s="621"/>
      <c r="AC10" s="621"/>
      <c r="AD10" s="621"/>
      <c r="AE10" s="621"/>
      <c r="AF10" s="621"/>
      <c r="AG10" s="621"/>
      <c r="AH10" s="621"/>
      <c r="AI10" s="407"/>
    </row>
    <row r="11" spans="1:35" ht="24.95" customHeight="1" x14ac:dyDescent="0.15">
      <c r="B11" s="413"/>
      <c r="C11" s="620"/>
      <c r="D11" s="620"/>
      <c r="E11" s="620"/>
      <c r="F11" s="620"/>
      <c r="G11" s="620"/>
      <c r="H11" s="620"/>
      <c r="I11" s="620"/>
      <c r="J11" s="620"/>
      <c r="K11" s="620"/>
      <c r="L11" s="620"/>
      <c r="M11" s="620"/>
      <c r="N11" s="620"/>
      <c r="O11" s="620"/>
      <c r="P11" s="620"/>
      <c r="Q11" s="620"/>
      <c r="T11" s="410"/>
      <c r="U11" s="414"/>
      <c r="V11" s="622"/>
      <c r="W11" s="622"/>
      <c r="X11" s="622"/>
      <c r="Y11" s="622"/>
      <c r="Z11" s="622"/>
      <c r="AA11" s="622"/>
      <c r="AB11" s="622"/>
      <c r="AC11" s="621"/>
      <c r="AD11" s="621"/>
      <c r="AE11" s="621"/>
      <c r="AF11" s="621"/>
      <c r="AG11" s="621"/>
      <c r="AH11" s="621"/>
      <c r="AI11" s="407"/>
    </row>
    <row r="12" spans="1:35" ht="24.95" customHeight="1" x14ac:dyDescent="0.15">
      <c r="B12" s="413"/>
      <c r="C12" s="620"/>
      <c r="D12" s="620"/>
      <c r="E12" s="620"/>
      <c r="F12" s="620"/>
      <c r="G12" s="620"/>
      <c r="H12" s="620"/>
      <c r="I12" s="620"/>
      <c r="J12" s="620"/>
      <c r="K12" s="620"/>
      <c r="L12" s="620"/>
      <c r="M12" s="620"/>
      <c r="N12" s="620"/>
      <c r="O12" s="620"/>
      <c r="P12" s="620"/>
      <c r="Q12" s="620"/>
      <c r="T12" s="410"/>
      <c r="U12" s="414"/>
      <c r="V12" s="622"/>
      <c r="W12" s="622"/>
      <c r="X12" s="622"/>
      <c r="Y12" s="622"/>
      <c r="Z12" s="622"/>
      <c r="AA12" s="622"/>
      <c r="AB12" s="622"/>
      <c r="AC12" s="621"/>
      <c r="AD12" s="621"/>
      <c r="AE12" s="621"/>
      <c r="AF12" s="621"/>
      <c r="AG12" s="621"/>
      <c r="AH12" s="621"/>
      <c r="AI12" s="407"/>
    </row>
    <row r="13" spans="1:35" ht="15" customHeight="1" x14ac:dyDescent="0.15">
      <c r="T13" s="410"/>
      <c r="U13" s="406" t="s">
        <v>552</v>
      </c>
      <c r="V13" s="403"/>
      <c r="W13" s="403"/>
      <c r="X13" s="403"/>
      <c r="Y13" s="406"/>
      <c r="Z13" s="406"/>
      <c r="AA13" s="406"/>
      <c r="AB13" s="406"/>
      <c r="AC13" s="406"/>
      <c r="AD13" s="406"/>
      <c r="AE13" s="406"/>
      <c r="AF13" s="406"/>
      <c r="AG13" s="406"/>
      <c r="AH13" s="406"/>
      <c r="AI13" s="407"/>
    </row>
    <row r="14" spans="1:35" ht="15" customHeight="1" x14ac:dyDescent="0.15">
      <c r="B14" s="406" t="s">
        <v>570</v>
      </c>
      <c r="C14" s="406"/>
      <c r="D14" s="406"/>
      <c r="E14" s="406"/>
      <c r="F14" s="406"/>
      <c r="G14" s="406"/>
      <c r="H14" s="406"/>
      <c r="I14" s="406"/>
      <c r="J14" s="406"/>
      <c r="K14" s="406"/>
      <c r="L14" s="406"/>
      <c r="M14" s="406"/>
      <c r="N14" s="406"/>
      <c r="O14" s="406"/>
      <c r="P14" s="406"/>
      <c r="Q14" s="406"/>
      <c r="T14" s="410"/>
      <c r="U14" s="406" t="s">
        <v>570</v>
      </c>
      <c r="V14" s="406"/>
      <c r="W14" s="406"/>
      <c r="X14" s="406"/>
      <c r="Y14" s="406"/>
      <c r="Z14" s="406"/>
      <c r="AA14" s="406"/>
      <c r="AB14" s="406"/>
      <c r="AC14" s="406"/>
      <c r="AD14" s="406"/>
      <c r="AE14" s="406"/>
      <c r="AF14" s="406"/>
      <c r="AG14" s="406"/>
      <c r="AH14" s="406"/>
      <c r="AI14" s="407"/>
    </row>
    <row r="15" spans="1:35" ht="15" customHeight="1" x14ac:dyDescent="0.15">
      <c r="B15" s="411" t="s">
        <v>554</v>
      </c>
      <c r="C15" s="619" t="s">
        <v>555</v>
      </c>
      <c r="D15" s="619"/>
      <c r="E15" s="619"/>
      <c r="F15" s="619"/>
      <c r="G15" s="619"/>
      <c r="H15" s="619"/>
      <c r="I15" s="619"/>
      <c r="J15" s="619"/>
      <c r="K15" s="619"/>
      <c r="L15" s="619" t="s">
        <v>556</v>
      </c>
      <c r="M15" s="619"/>
      <c r="N15" s="619"/>
      <c r="O15" s="619"/>
      <c r="P15" s="619"/>
      <c r="Q15" s="619"/>
      <c r="T15" s="410"/>
      <c r="U15" s="412" t="s">
        <v>554</v>
      </c>
      <c r="V15" s="619" t="s">
        <v>555</v>
      </c>
      <c r="W15" s="619"/>
      <c r="X15" s="619"/>
      <c r="Y15" s="619"/>
      <c r="Z15" s="619"/>
      <c r="AA15" s="619"/>
      <c r="AB15" s="619"/>
      <c r="AC15" s="619" t="s">
        <v>556</v>
      </c>
      <c r="AD15" s="619"/>
      <c r="AE15" s="619"/>
      <c r="AF15" s="619"/>
      <c r="AG15" s="619"/>
      <c r="AH15" s="619"/>
      <c r="AI15" s="407"/>
    </row>
    <row r="16" spans="1:35" ht="24.95" customHeight="1" x14ac:dyDescent="0.15">
      <c r="B16" s="413"/>
      <c r="C16" s="620"/>
      <c r="D16" s="620"/>
      <c r="E16" s="620"/>
      <c r="F16" s="620"/>
      <c r="G16" s="620"/>
      <c r="H16" s="620"/>
      <c r="I16" s="620"/>
      <c r="J16" s="620"/>
      <c r="K16" s="620"/>
      <c r="L16" s="620"/>
      <c r="M16" s="620"/>
      <c r="N16" s="620"/>
      <c r="O16" s="620"/>
      <c r="P16" s="620"/>
      <c r="Q16" s="620"/>
      <c r="T16" s="410"/>
      <c r="U16" s="414" t="s">
        <v>557</v>
      </c>
      <c r="V16" s="621" t="s">
        <v>558</v>
      </c>
      <c r="W16" s="621"/>
      <c r="X16" s="621"/>
      <c r="Y16" s="621"/>
      <c r="Z16" s="621"/>
      <c r="AA16" s="621"/>
      <c r="AB16" s="621"/>
      <c r="AC16" s="621"/>
      <c r="AD16" s="621"/>
      <c r="AE16" s="621"/>
      <c r="AF16" s="621"/>
      <c r="AG16" s="621"/>
      <c r="AH16" s="621"/>
      <c r="AI16" s="407"/>
    </row>
    <row r="17" spans="2:35" ht="24.95" customHeight="1" x14ac:dyDescent="0.15">
      <c r="B17" s="413"/>
      <c r="C17" s="620"/>
      <c r="D17" s="620"/>
      <c r="E17" s="620"/>
      <c r="F17" s="620"/>
      <c r="G17" s="620"/>
      <c r="H17" s="620"/>
      <c r="I17" s="620"/>
      <c r="J17" s="620"/>
      <c r="K17" s="620"/>
      <c r="L17" s="620"/>
      <c r="M17" s="620"/>
      <c r="N17" s="620"/>
      <c r="O17" s="620"/>
      <c r="P17" s="620"/>
      <c r="Q17" s="620"/>
      <c r="T17" s="410"/>
      <c r="U17" s="414" t="s">
        <v>559</v>
      </c>
      <c r="V17" s="621" t="s">
        <v>560</v>
      </c>
      <c r="W17" s="621"/>
      <c r="X17" s="621"/>
      <c r="Y17" s="621"/>
      <c r="Z17" s="621"/>
      <c r="AA17" s="621"/>
      <c r="AB17" s="621"/>
      <c r="AC17" s="621" t="s">
        <v>561</v>
      </c>
      <c r="AD17" s="621"/>
      <c r="AE17" s="621"/>
      <c r="AF17" s="621"/>
      <c r="AG17" s="621"/>
      <c r="AH17" s="621"/>
      <c r="AI17" s="407"/>
    </row>
    <row r="18" spans="2:35" ht="24.95" customHeight="1" x14ac:dyDescent="0.15">
      <c r="B18" s="413"/>
      <c r="C18" s="620"/>
      <c r="D18" s="620"/>
      <c r="E18" s="620"/>
      <c r="F18" s="620"/>
      <c r="G18" s="620"/>
      <c r="H18" s="620"/>
      <c r="I18" s="620"/>
      <c r="J18" s="620"/>
      <c r="K18" s="620"/>
      <c r="L18" s="620"/>
      <c r="M18" s="620"/>
      <c r="N18" s="620"/>
      <c r="O18" s="620"/>
      <c r="P18" s="620"/>
      <c r="Q18" s="620"/>
      <c r="T18" s="410"/>
      <c r="U18" s="414" t="s">
        <v>562</v>
      </c>
      <c r="V18" s="621" t="s">
        <v>571</v>
      </c>
      <c r="W18" s="621"/>
      <c r="X18" s="621"/>
      <c r="Y18" s="621"/>
      <c r="Z18" s="621"/>
      <c r="AA18" s="621"/>
      <c r="AB18" s="621"/>
      <c r="AC18" s="621"/>
      <c r="AD18" s="621"/>
      <c r="AE18" s="621"/>
      <c r="AF18" s="621"/>
      <c r="AG18" s="621"/>
      <c r="AH18" s="621"/>
      <c r="AI18" s="407"/>
    </row>
    <row r="19" spans="2:35" ht="24.95" customHeight="1" x14ac:dyDescent="0.15">
      <c r="B19" s="413"/>
      <c r="C19" s="620"/>
      <c r="D19" s="620"/>
      <c r="E19" s="620"/>
      <c r="F19" s="620"/>
      <c r="G19" s="620"/>
      <c r="H19" s="620"/>
      <c r="I19" s="620"/>
      <c r="J19" s="620"/>
      <c r="K19" s="620"/>
      <c r="L19" s="620"/>
      <c r="M19" s="620"/>
      <c r="N19" s="620"/>
      <c r="O19" s="620"/>
      <c r="P19" s="620"/>
      <c r="Q19" s="620"/>
      <c r="T19" s="410"/>
      <c r="U19" s="414" t="s">
        <v>572</v>
      </c>
      <c r="V19" s="621" t="s">
        <v>573</v>
      </c>
      <c r="W19" s="621"/>
      <c r="X19" s="621"/>
      <c r="Y19" s="621"/>
      <c r="Z19" s="621"/>
      <c r="AA19" s="621"/>
      <c r="AB19" s="621"/>
      <c r="AC19" s="621"/>
      <c r="AD19" s="621"/>
      <c r="AE19" s="621"/>
      <c r="AF19" s="621"/>
      <c r="AG19" s="621"/>
      <c r="AH19" s="621"/>
      <c r="AI19" s="407"/>
    </row>
    <row r="20" spans="2:35" ht="24.95" customHeight="1" x14ac:dyDescent="0.15">
      <c r="B20" s="413"/>
      <c r="C20" s="620"/>
      <c r="D20" s="620"/>
      <c r="E20" s="620"/>
      <c r="F20" s="620"/>
      <c r="G20" s="620"/>
      <c r="H20" s="620"/>
      <c r="I20" s="620"/>
      <c r="J20" s="620"/>
      <c r="K20" s="620"/>
      <c r="L20" s="620"/>
      <c r="M20" s="620"/>
      <c r="N20" s="620"/>
      <c r="O20" s="620"/>
      <c r="P20" s="620"/>
      <c r="Q20" s="620"/>
      <c r="T20" s="410"/>
      <c r="U20" s="414" t="s">
        <v>574</v>
      </c>
      <c r="V20" s="621" t="s">
        <v>575</v>
      </c>
      <c r="W20" s="621"/>
      <c r="X20" s="621"/>
      <c r="Y20" s="621"/>
      <c r="Z20" s="621"/>
      <c r="AA20" s="621"/>
      <c r="AB20" s="621"/>
      <c r="AC20" s="621"/>
      <c r="AD20" s="621"/>
      <c r="AE20" s="621"/>
      <c r="AF20" s="621"/>
      <c r="AG20" s="621"/>
      <c r="AH20" s="621"/>
      <c r="AI20" s="407"/>
    </row>
    <row r="21" spans="2:35" ht="24.95" customHeight="1" x14ac:dyDescent="0.15">
      <c r="B21" s="413"/>
      <c r="C21" s="620"/>
      <c r="D21" s="620"/>
      <c r="E21" s="620"/>
      <c r="F21" s="620"/>
      <c r="G21" s="620"/>
      <c r="H21" s="620"/>
      <c r="I21" s="620"/>
      <c r="J21" s="620"/>
      <c r="K21" s="620"/>
      <c r="L21" s="620"/>
      <c r="M21" s="620"/>
      <c r="N21" s="620"/>
      <c r="O21" s="620"/>
      <c r="P21" s="620"/>
      <c r="Q21" s="620"/>
      <c r="T21" s="410"/>
      <c r="U21" s="414" t="s">
        <v>576</v>
      </c>
      <c r="V21" s="621" t="s">
        <v>577</v>
      </c>
      <c r="W21" s="621"/>
      <c r="X21" s="621"/>
      <c r="Y21" s="621"/>
      <c r="Z21" s="621"/>
      <c r="AA21" s="621"/>
      <c r="AB21" s="621"/>
      <c r="AC21" s="621"/>
      <c r="AD21" s="621"/>
      <c r="AE21" s="621"/>
      <c r="AF21" s="621"/>
      <c r="AG21" s="621"/>
      <c r="AH21" s="621"/>
      <c r="AI21" s="407"/>
    </row>
    <row r="22" spans="2:35" ht="24.95" customHeight="1" x14ac:dyDescent="0.15">
      <c r="B22" s="413"/>
      <c r="C22" s="620"/>
      <c r="D22" s="620"/>
      <c r="E22" s="620"/>
      <c r="F22" s="620"/>
      <c r="G22" s="620"/>
      <c r="H22" s="620"/>
      <c r="I22" s="620"/>
      <c r="J22" s="620"/>
      <c r="K22" s="620"/>
      <c r="L22" s="620"/>
      <c r="M22" s="620"/>
      <c r="N22" s="620"/>
      <c r="O22" s="620"/>
      <c r="P22" s="620"/>
      <c r="Q22" s="620"/>
      <c r="T22" s="410"/>
      <c r="U22" s="414" t="s">
        <v>564</v>
      </c>
      <c r="V22" s="621" t="s">
        <v>565</v>
      </c>
      <c r="W22" s="621"/>
      <c r="X22" s="621"/>
      <c r="Y22" s="621"/>
      <c r="Z22" s="621"/>
      <c r="AA22" s="621"/>
      <c r="AB22" s="621"/>
      <c r="AC22" s="621"/>
      <c r="AD22" s="621"/>
      <c r="AE22" s="621"/>
      <c r="AF22" s="621"/>
      <c r="AG22" s="621"/>
      <c r="AH22" s="621"/>
      <c r="AI22" s="407"/>
    </row>
    <row r="23" spans="2:35" ht="24.95" customHeight="1" x14ac:dyDescent="0.15">
      <c r="B23" s="413"/>
      <c r="C23" s="620"/>
      <c r="D23" s="620"/>
      <c r="E23" s="620"/>
      <c r="F23" s="620"/>
      <c r="G23" s="620"/>
      <c r="H23" s="620"/>
      <c r="I23" s="620"/>
      <c r="J23" s="620"/>
      <c r="K23" s="620"/>
      <c r="L23" s="620"/>
      <c r="M23" s="620"/>
      <c r="N23" s="620"/>
      <c r="O23" s="620"/>
      <c r="P23" s="620"/>
      <c r="Q23" s="620"/>
      <c r="T23" s="410"/>
      <c r="U23" s="414" t="s">
        <v>566</v>
      </c>
      <c r="V23" s="621" t="s">
        <v>567</v>
      </c>
      <c r="W23" s="621"/>
      <c r="X23" s="621"/>
      <c r="Y23" s="621"/>
      <c r="Z23" s="621"/>
      <c r="AA23" s="621"/>
      <c r="AB23" s="621"/>
      <c r="AC23" s="621"/>
      <c r="AD23" s="621"/>
      <c r="AE23" s="621"/>
      <c r="AF23" s="621"/>
      <c r="AG23" s="621"/>
      <c r="AH23" s="621"/>
      <c r="AI23" s="407"/>
    </row>
    <row r="24" spans="2:35" ht="24.95" customHeight="1" x14ac:dyDescent="0.15">
      <c r="B24" s="413"/>
      <c r="C24" s="620"/>
      <c r="D24" s="620"/>
      <c r="E24" s="620"/>
      <c r="F24" s="620"/>
      <c r="G24" s="620"/>
      <c r="H24" s="620"/>
      <c r="I24" s="620"/>
      <c r="J24" s="620"/>
      <c r="K24" s="620"/>
      <c r="L24" s="620"/>
      <c r="M24" s="620"/>
      <c r="N24" s="620"/>
      <c r="O24" s="620"/>
      <c r="P24" s="620"/>
      <c r="Q24" s="620"/>
      <c r="T24" s="410"/>
      <c r="U24" s="414" t="s">
        <v>568</v>
      </c>
      <c r="V24" s="621" t="s">
        <v>569</v>
      </c>
      <c r="W24" s="621"/>
      <c r="X24" s="621"/>
      <c r="Y24" s="621"/>
      <c r="Z24" s="621"/>
      <c r="AA24" s="621"/>
      <c r="AB24" s="621"/>
      <c r="AC24" s="621"/>
      <c r="AD24" s="621"/>
      <c r="AE24" s="621"/>
      <c r="AF24" s="621"/>
      <c r="AG24" s="621"/>
      <c r="AH24" s="621"/>
      <c r="AI24" s="407"/>
    </row>
    <row r="25" spans="2:35" ht="24.95" customHeight="1" x14ac:dyDescent="0.15">
      <c r="B25" s="413"/>
      <c r="C25" s="620"/>
      <c r="D25" s="620"/>
      <c r="E25" s="620"/>
      <c r="F25" s="620"/>
      <c r="G25" s="620"/>
      <c r="H25" s="620"/>
      <c r="I25" s="620"/>
      <c r="J25" s="620"/>
      <c r="K25" s="620"/>
      <c r="L25" s="620"/>
      <c r="M25" s="620"/>
      <c r="N25" s="620"/>
      <c r="O25" s="620"/>
      <c r="P25" s="620"/>
      <c r="Q25" s="620"/>
      <c r="T25" s="410"/>
      <c r="U25" s="414"/>
      <c r="V25" s="622"/>
      <c r="W25" s="622"/>
      <c r="X25" s="622"/>
      <c r="Y25" s="622"/>
      <c r="Z25" s="622"/>
      <c r="AA25" s="622"/>
      <c r="AB25" s="622"/>
      <c r="AC25" s="621"/>
      <c r="AD25" s="621"/>
      <c r="AE25" s="621"/>
      <c r="AF25" s="621"/>
      <c r="AG25" s="621"/>
      <c r="AH25" s="621"/>
      <c r="AI25" s="407"/>
    </row>
    <row r="26" spans="2:35" ht="24.95" customHeight="1" x14ac:dyDescent="0.15">
      <c r="B26" s="413"/>
      <c r="C26" s="620"/>
      <c r="D26" s="620"/>
      <c r="E26" s="620"/>
      <c r="F26" s="620"/>
      <c r="G26" s="620"/>
      <c r="H26" s="620"/>
      <c r="I26" s="620"/>
      <c r="J26" s="620"/>
      <c r="K26" s="620"/>
      <c r="L26" s="620"/>
      <c r="M26" s="620"/>
      <c r="N26" s="620"/>
      <c r="O26" s="620"/>
      <c r="P26" s="620"/>
      <c r="Q26" s="620"/>
      <c r="T26" s="410"/>
      <c r="U26" s="414"/>
      <c r="V26" s="622"/>
      <c r="W26" s="622"/>
      <c r="X26" s="622"/>
      <c r="Y26" s="622"/>
      <c r="Z26" s="622"/>
      <c r="AA26" s="622"/>
      <c r="AB26" s="622"/>
      <c r="AC26" s="621"/>
      <c r="AD26" s="621"/>
      <c r="AE26" s="621"/>
      <c r="AF26" s="621"/>
      <c r="AG26" s="621"/>
      <c r="AH26" s="621"/>
      <c r="AI26" s="407"/>
    </row>
    <row r="27" spans="2:35" ht="24.95" customHeight="1" x14ac:dyDescent="0.15">
      <c r="B27" s="413"/>
      <c r="C27" s="620"/>
      <c r="D27" s="620"/>
      <c r="E27" s="620"/>
      <c r="F27" s="620"/>
      <c r="G27" s="620"/>
      <c r="H27" s="620"/>
      <c r="I27" s="620"/>
      <c r="J27" s="620"/>
      <c r="K27" s="620"/>
      <c r="L27" s="620"/>
      <c r="M27" s="620"/>
      <c r="N27" s="620"/>
      <c r="O27" s="620"/>
      <c r="P27" s="620"/>
      <c r="Q27" s="620"/>
      <c r="T27" s="410"/>
      <c r="U27" s="414"/>
      <c r="V27" s="622"/>
      <c r="W27" s="622"/>
      <c r="X27" s="622"/>
      <c r="Y27" s="622"/>
      <c r="Z27" s="622"/>
      <c r="AA27" s="622"/>
      <c r="AB27" s="622"/>
      <c r="AC27" s="621"/>
      <c r="AD27" s="621"/>
      <c r="AE27" s="621"/>
      <c r="AF27" s="621"/>
      <c r="AG27" s="621"/>
      <c r="AH27" s="621"/>
      <c r="AI27" s="407"/>
    </row>
    <row r="28" spans="2:35" ht="15" customHeight="1" thickBot="1" x14ac:dyDescent="0.2">
      <c r="B28" s="415" t="s">
        <v>578</v>
      </c>
      <c r="T28" s="416"/>
      <c r="U28" s="417"/>
      <c r="V28" s="417"/>
      <c r="W28" s="417"/>
      <c r="X28" s="417"/>
      <c r="Y28" s="417"/>
      <c r="Z28" s="417"/>
      <c r="AA28" s="417"/>
      <c r="AB28" s="417"/>
      <c r="AC28" s="417"/>
      <c r="AD28" s="417"/>
      <c r="AE28" s="417"/>
      <c r="AF28" s="417"/>
      <c r="AG28" s="417"/>
      <c r="AH28" s="417"/>
      <c r="AI28" s="418"/>
    </row>
    <row r="29" spans="2:35" ht="9.9499999999999993" customHeight="1" x14ac:dyDescent="0.15"/>
    <row r="30" spans="2:35" s="2" customFormat="1" ht="19.5" customHeight="1" x14ac:dyDescent="0.15">
      <c r="B30" s="297" t="s">
        <v>579</v>
      </c>
      <c r="C30" s="301"/>
      <c r="D30" s="365"/>
      <c r="E30" s="364"/>
      <c r="F30" s="362"/>
      <c r="G30" s="362"/>
      <c r="H30" s="362"/>
      <c r="I30" s="362"/>
      <c r="J30" s="361"/>
      <c r="K30" s="361"/>
    </row>
    <row r="31" spans="2:35" s="2" customFormat="1" ht="4.5" customHeight="1" thickBot="1" x14ac:dyDescent="0.2">
      <c r="B31" s="297"/>
      <c r="C31" s="301"/>
      <c r="D31" s="365"/>
      <c r="E31" s="364"/>
      <c r="F31" s="362"/>
      <c r="G31" s="362"/>
      <c r="H31" s="362"/>
      <c r="I31" s="362"/>
      <c r="J31" s="361"/>
      <c r="K31" s="361"/>
    </row>
    <row r="32" spans="2:35" s="2" customFormat="1" ht="20.100000000000001" customHeight="1" x14ac:dyDescent="0.15">
      <c r="B32" s="629" t="s">
        <v>517</v>
      </c>
      <c r="C32" s="630"/>
      <c r="D32" s="630"/>
      <c r="E32" s="630" t="s">
        <v>516</v>
      </c>
      <c r="F32" s="630"/>
      <c r="G32" s="630"/>
      <c r="H32" s="630"/>
      <c r="I32" s="630" t="s">
        <v>515</v>
      </c>
      <c r="J32" s="630"/>
      <c r="K32" s="630"/>
      <c r="L32" s="630"/>
      <c r="M32" s="631" t="s">
        <v>514</v>
      </c>
      <c r="N32" s="631"/>
      <c r="O32" s="631"/>
      <c r="P32" s="632"/>
      <c r="Q32" s="362"/>
      <c r="R32" s="361"/>
      <c r="S32" s="361"/>
    </row>
    <row r="33" spans="2:38" s="2" customFormat="1" ht="20.100000000000001" customHeight="1" x14ac:dyDescent="0.15">
      <c r="B33" s="623" t="s">
        <v>513</v>
      </c>
      <c r="C33" s="624"/>
      <c r="D33" s="624"/>
      <c r="E33" s="625">
        <v>0</v>
      </c>
      <c r="F33" s="625"/>
      <c r="G33" s="625"/>
      <c r="H33" s="625"/>
      <c r="I33" s="626">
        <v>0</v>
      </c>
      <c r="J33" s="626"/>
      <c r="K33" s="626"/>
      <c r="L33" s="626"/>
      <c r="M33" s="627">
        <f t="shared" ref="M33:M39" si="0">E33*I33</f>
        <v>0</v>
      </c>
      <c r="N33" s="627"/>
      <c r="O33" s="627"/>
      <c r="P33" s="628"/>
      <c r="Q33" s="362"/>
      <c r="R33" s="361"/>
      <c r="S33" s="361"/>
    </row>
    <row r="34" spans="2:38" s="2" customFormat="1" ht="20.100000000000001" customHeight="1" x14ac:dyDescent="0.15">
      <c r="B34" s="623" t="s">
        <v>512</v>
      </c>
      <c r="C34" s="624"/>
      <c r="D34" s="624"/>
      <c r="E34" s="625">
        <v>0</v>
      </c>
      <c r="F34" s="625"/>
      <c r="G34" s="625"/>
      <c r="H34" s="625"/>
      <c r="I34" s="626">
        <v>0</v>
      </c>
      <c r="J34" s="626"/>
      <c r="K34" s="626"/>
      <c r="L34" s="626"/>
      <c r="M34" s="627">
        <f t="shared" si="0"/>
        <v>0</v>
      </c>
      <c r="N34" s="627"/>
      <c r="O34" s="627"/>
      <c r="P34" s="628"/>
      <c r="Q34" s="362"/>
      <c r="R34" s="361"/>
      <c r="S34" s="361"/>
      <c r="T34" s="363"/>
    </row>
    <row r="35" spans="2:38" s="2" customFormat="1" ht="20.100000000000001" customHeight="1" x14ac:dyDescent="0.15">
      <c r="B35" s="623" t="s">
        <v>511</v>
      </c>
      <c r="C35" s="624"/>
      <c r="D35" s="624"/>
      <c r="E35" s="625">
        <v>0</v>
      </c>
      <c r="F35" s="625"/>
      <c r="G35" s="625"/>
      <c r="H35" s="625"/>
      <c r="I35" s="626">
        <v>0</v>
      </c>
      <c r="J35" s="626"/>
      <c r="K35" s="626"/>
      <c r="L35" s="626"/>
      <c r="M35" s="627">
        <f t="shared" si="0"/>
        <v>0</v>
      </c>
      <c r="N35" s="627"/>
      <c r="O35" s="627"/>
      <c r="P35" s="628"/>
      <c r="Q35" s="362"/>
      <c r="R35" s="361"/>
      <c r="S35" s="361"/>
    </row>
    <row r="36" spans="2:38" s="2" customFormat="1" ht="20.100000000000001" customHeight="1" x14ac:dyDescent="0.15">
      <c r="B36" s="623" t="s">
        <v>510</v>
      </c>
      <c r="C36" s="624"/>
      <c r="D36" s="624"/>
      <c r="E36" s="625">
        <v>0</v>
      </c>
      <c r="F36" s="625"/>
      <c r="G36" s="625"/>
      <c r="H36" s="625"/>
      <c r="I36" s="626">
        <v>0</v>
      </c>
      <c r="J36" s="626"/>
      <c r="K36" s="626"/>
      <c r="L36" s="626"/>
      <c r="M36" s="627">
        <f t="shared" si="0"/>
        <v>0</v>
      </c>
      <c r="N36" s="627"/>
      <c r="O36" s="627"/>
      <c r="P36" s="628"/>
      <c r="Q36" s="362"/>
      <c r="R36" s="361"/>
      <c r="S36" s="361"/>
    </row>
    <row r="37" spans="2:38" s="2" customFormat="1" ht="20.100000000000001" customHeight="1" x14ac:dyDescent="0.15">
      <c r="B37" s="623"/>
      <c r="C37" s="624"/>
      <c r="D37" s="624"/>
      <c r="E37" s="625">
        <v>0</v>
      </c>
      <c r="F37" s="625"/>
      <c r="G37" s="625"/>
      <c r="H37" s="625"/>
      <c r="I37" s="626">
        <v>0</v>
      </c>
      <c r="J37" s="626"/>
      <c r="K37" s="626"/>
      <c r="L37" s="626"/>
      <c r="M37" s="627">
        <f t="shared" si="0"/>
        <v>0</v>
      </c>
      <c r="N37" s="627"/>
      <c r="O37" s="627"/>
      <c r="P37" s="628"/>
      <c r="Q37" s="362"/>
      <c r="R37" s="361"/>
      <c r="S37" s="361"/>
    </row>
    <row r="38" spans="2:38" s="2" customFormat="1" ht="20.100000000000001" customHeight="1" x14ac:dyDescent="0.15">
      <c r="B38" s="623"/>
      <c r="C38" s="624"/>
      <c r="D38" s="624"/>
      <c r="E38" s="625">
        <v>0</v>
      </c>
      <c r="F38" s="625"/>
      <c r="G38" s="625"/>
      <c r="H38" s="625"/>
      <c r="I38" s="626">
        <v>0</v>
      </c>
      <c r="J38" s="626"/>
      <c r="K38" s="626"/>
      <c r="L38" s="626"/>
      <c r="M38" s="627">
        <f t="shared" si="0"/>
        <v>0</v>
      </c>
      <c r="N38" s="627"/>
      <c r="O38" s="627"/>
      <c r="P38" s="628"/>
      <c r="Q38" s="362"/>
      <c r="R38" s="361"/>
      <c r="S38" s="361"/>
    </row>
    <row r="39" spans="2:38" s="2" customFormat="1" ht="20.100000000000001" customHeight="1" thickBot="1" x14ac:dyDescent="0.2">
      <c r="B39" s="633"/>
      <c r="C39" s="634"/>
      <c r="D39" s="634"/>
      <c r="E39" s="635">
        <v>0</v>
      </c>
      <c r="F39" s="635"/>
      <c r="G39" s="635"/>
      <c r="H39" s="635"/>
      <c r="I39" s="636">
        <v>0</v>
      </c>
      <c r="J39" s="636"/>
      <c r="K39" s="636"/>
      <c r="L39" s="636"/>
      <c r="M39" s="637">
        <f t="shared" si="0"/>
        <v>0</v>
      </c>
      <c r="N39" s="637"/>
      <c r="O39" s="637"/>
      <c r="P39" s="638"/>
      <c r="Q39" s="362"/>
      <c r="R39" s="361"/>
      <c r="S39" s="361"/>
    </row>
    <row r="40" spans="2:38" s="2" customFormat="1" ht="20.100000000000001" customHeight="1" x14ac:dyDescent="0.15">
      <c r="B40" s="281" t="s">
        <v>509</v>
      </c>
      <c r="C40"/>
      <c r="D40"/>
      <c r="E40"/>
      <c r="F40" s="362"/>
      <c r="G40" s="362"/>
      <c r="H40" s="362"/>
      <c r="I40" s="362"/>
      <c r="J40" s="361"/>
      <c r="K40" s="361"/>
    </row>
    <row r="41" spans="2:38" ht="18" customHeight="1" x14ac:dyDescent="0.15"/>
    <row r="42" spans="2:38" ht="15" customHeight="1" x14ac:dyDescent="0.15"/>
    <row r="43" spans="2:38" ht="15" customHeight="1" x14ac:dyDescent="0.15"/>
    <row r="44" spans="2:38" ht="18" customHeight="1" x14ac:dyDescent="0.15">
      <c r="AL44" s="419" t="s">
        <v>580</v>
      </c>
    </row>
    <row r="45" spans="2:38" ht="18" customHeight="1" x14ac:dyDescent="0.15">
      <c r="AL45" s="419" t="s">
        <v>581</v>
      </c>
    </row>
    <row r="46" spans="2:38" ht="18" customHeight="1" x14ac:dyDescent="0.15">
      <c r="AL46" s="419" t="s">
        <v>582</v>
      </c>
    </row>
    <row r="47" spans="2:38" ht="18" customHeight="1" x14ac:dyDescent="0.15">
      <c r="AL47" s="419" t="s">
        <v>583</v>
      </c>
    </row>
    <row r="48" spans="2:38" ht="18" customHeight="1" x14ac:dyDescent="0.15">
      <c r="AL48" s="419" t="s">
        <v>584</v>
      </c>
    </row>
    <row r="49" spans="38:38" ht="18" customHeight="1" x14ac:dyDescent="0.15">
      <c r="AL49" s="419" t="s">
        <v>585</v>
      </c>
    </row>
    <row r="50" spans="38:38" ht="18" customHeight="1" x14ac:dyDescent="0.15">
      <c r="AL50" s="419" t="s">
        <v>586</v>
      </c>
    </row>
    <row r="51" spans="38:38" ht="18" customHeight="1" x14ac:dyDescent="0.15">
      <c r="AL51" s="419" t="s">
        <v>587</v>
      </c>
    </row>
    <row r="52" spans="38:38" ht="18" customHeight="1" x14ac:dyDescent="0.15">
      <c r="AL52" s="419" t="s">
        <v>588</v>
      </c>
    </row>
    <row r="53" spans="38:38" ht="18" customHeight="1" x14ac:dyDescent="0.15">
      <c r="AL53" s="404" t="s">
        <v>589</v>
      </c>
    </row>
    <row r="54" spans="38:38" ht="18" customHeight="1" x14ac:dyDescent="0.15"/>
    <row r="55" spans="38:38" ht="18" customHeight="1" x14ac:dyDescent="0.15"/>
  </sheetData>
  <sheetProtection selectLockedCells="1"/>
  <mergeCells count="121">
    <mergeCell ref="B38:D38"/>
    <mergeCell ref="E38:H38"/>
    <mergeCell ref="I38:L38"/>
    <mergeCell ref="M38:P38"/>
    <mergeCell ref="B39:D39"/>
    <mergeCell ref="E39:H39"/>
    <mergeCell ref="I39:L39"/>
    <mergeCell ref="M39:P39"/>
    <mergeCell ref="B36:D36"/>
    <mergeCell ref="E36:H36"/>
    <mergeCell ref="I36:L36"/>
    <mergeCell ref="M36:P36"/>
    <mergeCell ref="B37:D37"/>
    <mergeCell ref="E37:H37"/>
    <mergeCell ref="I37:L37"/>
    <mergeCell ref="M37:P37"/>
    <mergeCell ref="B34:D34"/>
    <mergeCell ref="E34:H34"/>
    <mergeCell ref="I34:L34"/>
    <mergeCell ref="M34:P34"/>
    <mergeCell ref="B35:D35"/>
    <mergeCell ref="E35:H35"/>
    <mergeCell ref="I35:L35"/>
    <mergeCell ref="M35:P35"/>
    <mergeCell ref="B32:D32"/>
    <mergeCell ref="E32:H32"/>
    <mergeCell ref="I32:L32"/>
    <mergeCell ref="M32:P32"/>
    <mergeCell ref="B33:D33"/>
    <mergeCell ref="E33:H33"/>
    <mergeCell ref="I33:L33"/>
    <mergeCell ref="M33:P33"/>
    <mergeCell ref="C26:K26"/>
    <mergeCell ref="L26:Q26"/>
    <mergeCell ref="V26:AB26"/>
    <mergeCell ref="AC26:AH26"/>
    <mergeCell ref="C27:K27"/>
    <mergeCell ref="L27:Q27"/>
    <mergeCell ref="V27:AB27"/>
    <mergeCell ref="AC27:AH27"/>
    <mergeCell ref="C24:K24"/>
    <mergeCell ref="L24:Q24"/>
    <mergeCell ref="V24:AB24"/>
    <mergeCell ref="AC24:AH24"/>
    <mergeCell ref="C25:K25"/>
    <mergeCell ref="L25:Q25"/>
    <mergeCell ref="V25:AB25"/>
    <mergeCell ref="AC25:AH25"/>
    <mergeCell ref="C22:K22"/>
    <mergeCell ref="L22:Q22"/>
    <mergeCell ref="V22:AB22"/>
    <mergeCell ref="AC22:AH22"/>
    <mergeCell ref="C23:K23"/>
    <mergeCell ref="L23:Q23"/>
    <mergeCell ref="V23:AB23"/>
    <mergeCell ref="AC23:AH23"/>
    <mergeCell ref="C20:K20"/>
    <mergeCell ref="L20:Q20"/>
    <mergeCell ref="V20:AB20"/>
    <mergeCell ref="AC20:AH20"/>
    <mergeCell ref="C21:K21"/>
    <mergeCell ref="L21:Q21"/>
    <mergeCell ref="V21:AB21"/>
    <mergeCell ref="AC21:AH21"/>
    <mergeCell ref="C18:K18"/>
    <mergeCell ref="L18:Q18"/>
    <mergeCell ref="V18:AB18"/>
    <mergeCell ref="AC18:AH18"/>
    <mergeCell ref="C19:K19"/>
    <mergeCell ref="L19:Q19"/>
    <mergeCell ref="V19:AB19"/>
    <mergeCell ref="AC19:AH19"/>
    <mergeCell ref="C16:K16"/>
    <mergeCell ref="L16:Q16"/>
    <mergeCell ref="V16:AB16"/>
    <mergeCell ref="AC16:AH16"/>
    <mergeCell ref="C17:K17"/>
    <mergeCell ref="L17:Q17"/>
    <mergeCell ref="V17:AB17"/>
    <mergeCell ref="AC17:AH17"/>
    <mergeCell ref="C12:K12"/>
    <mergeCell ref="L12:Q12"/>
    <mergeCell ref="V12:AB12"/>
    <mergeCell ref="AC12:AH12"/>
    <mergeCell ref="C15:K15"/>
    <mergeCell ref="L15:Q15"/>
    <mergeCell ref="V15:AB15"/>
    <mergeCell ref="AC15:AH15"/>
    <mergeCell ref="C10:K10"/>
    <mergeCell ref="L10:Q10"/>
    <mergeCell ref="V10:AB10"/>
    <mergeCell ref="AC10:AH10"/>
    <mergeCell ref="C11:K11"/>
    <mergeCell ref="L11:Q11"/>
    <mergeCell ref="V11:AB11"/>
    <mergeCell ref="AC11:AH11"/>
    <mergeCell ref="C8:K8"/>
    <mergeCell ref="L8:Q8"/>
    <mergeCell ref="V8:AB8"/>
    <mergeCell ref="AC8:AH8"/>
    <mergeCell ref="C9:K9"/>
    <mergeCell ref="L9:Q9"/>
    <mergeCell ref="V9:AB9"/>
    <mergeCell ref="AC9:AH9"/>
    <mergeCell ref="C6:K6"/>
    <mergeCell ref="L6:Q6"/>
    <mergeCell ref="V6:AB6"/>
    <mergeCell ref="AC6:AH6"/>
    <mergeCell ref="C7:K7"/>
    <mergeCell ref="L7:Q7"/>
    <mergeCell ref="V7:AB7"/>
    <mergeCell ref="AC7:AH7"/>
    <mergeCell ref="B2:Q2"/>
    <mergeCell ref="C4:K4"/>
    <mergeCell ref="L4:Q4"/>
    <mergeCell ref="V4:AB4"/>
    <mergeCell ref="AC4:AH4"/>
    <mergeCell ref="C5:K5"/>
    <mergeCell ref="L5:Q5"/>
    <mergeCell ref="V5:AB5"/>
    <mergeCell ref="AC5:AH5"/>
  </mergeCells>
  <phoneticPr fontId="4"/>
  <dataValidations count="1">
    <dataValidation type="list" allowBlank="1" showInputMessage="1" showErrorMessage="1" sqref="C65523:C65529 IV65538:IV65544 SR65538:SR65544 ACN65538:ACN65544 AMJ65538:AMJ65544 AWF65538:AWF65544 BGB65538:BGB65544 BPX65538:BPX65544 BZT65538:BZT65544 CJP65538:CJP65544 CTL65538:CTL65544 DDH65538:DDH65544 DND65538:DND65544 DWZ65538:DWZ65544 EGV65538:EGV65544 EQR65538:EQR65544 FAN65538:FAN65544 FKJ65538:FKJ65544 FUF65538:FUF65544 GEB65538:GEB65544 GNX65538:GNX65544 GXT65538:GXT65544 HHP65538:HHP65544 HRL65538:HRL65544 IBH65538:IBH65544 ILD65538:ILD65544 IUZ65538:IUZ65544 JEV65538:JEV65544 JOR65538:JOR65544 JYN65538:JYN65544 KIJ65538:KIJ65544 KSF65538:KSF65544 LCB65538:LCB65544 LLX65538:LLX65544 LVT65538:LVT65544 MFP65538:MFP65544 MPL65538:MPL65544 MZH65538:MZH65544 NJD65538:NJD65544 NSZ65538:NSZ65544 OCV65538:OCV65544 OMR65538:OMR65544 OWN65538:OWN65544 PGJ65538:PGJ65544 PQF65538:PQF65544 QAB65538:QAB65544 QJX65538:QJX65544 QTT65538:QTT65544 RDP65538:RDP65544 RNL65538:RNL65544 RXH65538:RXH65544 SHD65538:SHD65544 SQZ65538:SQZ65544 TAV65538:TAV65544 TKR65538:TKR65544 TUN65538:TUN65544 UEJ65538:UEJ65544 UOF65538:UOF65544 UYB65538:UYB65544 VHX65538:VHX65544 VRT65538:VRT65544 WBP65538:WBP65544 WLL65538:WLL65544 WVH65538:WVH65544 C131059:C131065 IV131074:IV131080 SR131074:SR131080 ACN131074:ACN131080 AMJ131074:AMJ131080 AWF131074:AWF131080 BGB131074:BGB131080 BPX131074:BPX131080 BZT131074:BZT131080 CJP131074:CJP131080 CTL131074:CTL131080 DDH131074:DDH131080 DND131074:DND131080 DWZ131074:DWZ131080 EGV131074:EGV131080 EQR131074:EQR131080 FAN131074:FAN131080 FKJ131074:FKJ131080 FUF131074:FUF131080 GEB131074:GEB131080 GNX131074:GNX131080 GXT131074:GXT131080 HHP131074:HHP131080 HRL131074:HRL131080 IBH131074:IBH131080 ILD131074:ILD131080 IUZ131074:IUZ131080 JEV131074:JEV131080 JOR131074:JOR131080 JYN131074:JYN131080 KIJ131074:KIJ131080 KSF131074:KSF131080 LCB131074:LCB131080 LLX131074:LLX131080 LVT131074:LVT131080 MFP131074:MFP131080 MPL131074:MPL131080 MZH131074:MZH131080 NJD131074:NJD131080 NSZ131074:NSZ131080 OCV131074:OCV131080 OMR131074:OMR131080 OWN131074:OWN131080 PGJ131074:PGJ131080 PQF131074:PQF131080 QAB131074:QAB131080 QJX131074:QJX131080 QTT131074:QTT131080 RDP131074:RDP131080 RNL131074:RNL131080 RXH131074:RXH131080 SHD131074:SHD131080 SQZ131074:SQZ131080 TAV131074:TAV131080 TKR131074:TKR131080 TUN131074:TUN131080 UEJ131074:UEJ131080 UOF131074:UOF131080 UYB131074:UYB131080 VHX131074:VHX131080 VRT131074:VRT131080 WBP131074:WBP131080 WLL131074:WLL131080 WVH131074:WVH131080 C196595:C196601 IV196610:IV196616 SR196610:SR196616 ACN196610:ACN196616 AMJ196610:AMJ196616 AWF196610:AWF196616 BGB196610:BGB196616 BPX196610:BPX196616 BZT196610:BZT196616 CJP196610:CJP196616 CTL196610:CTL196616 DDH196610:DDH196616 DND196610:DND196616 DWZ196610:DWZ196616 EGV196610:EGV196616 EQR196610:EQR196616 FAN196610:FAN196616 FKJ196610:FKJ196616 FUF196610:FUF196616 GEB196610:GEB196616 GNX196610:GNX196616 GXT196610:GXT196616 HHP196610:HHP196616 HRL196610:HRL196616 IBH196610:IBH196616 ILD196610:ILD196616 IUZ196610:IUZ196616 JEV196610:JEV196616 JOR196610:JOR196616 JYN196610:JYN196616 KIJ196610:KIJ196616 KSF196610:KSF196616 LCB196610:LCB196616 LLX196610:LLX196616 LVT196610:LVT196616 MFP196610:MFP196616 MPL196610:MPL196616 MZH196610:MZH196616 NJD196610:NJD196616 NSZ196610:NSZ196616 OCV196610:OCV196616 OMR196610:OMR196616 OWN196610:OWN196616 PGJ196610:PGJ196616 PQF196610:PQF196616 QAB196610:QAB196616 QJX196610:QJX196616 QTT196610:QTT196616 RDP196610:RDP196616 RNL196610:RNL196616 RXH196610:RXH196616 SHD196610:SHD196616 SQZ196610:SQZ196616 TAV196610:TAV196616 TKR196610:TKR196616 TUN196610:TUN196616 UEJ196610:UEJ196616 UOF196610:UOF196616 UYB196610:UYB196616 VHX196610:VHX196616 VRT196610:VRT196616 WBP196610:WBP196616 WLL196610:WLL196616 WVH196610:WVH196616 C262131:C262137 IV262146:IV262152 SR262146:SR262152 ACN262146:ACN262152 AMJ262146:AMJ262152 AWF262146:AWF262152 BGB262146:BGB262152 BPX262146:BPX262152 BZT262146:BZT262152 CJP262146:CJP262152 CTL262146:CTL262152 DDH262146:DDH262152 DND262146:DND262152 DWZ262146:DWZ262152 EGV262146:EGV262152 EQR262146:EQR262152 FAN262146:FAN262152 FKJ262146:FKJ262152 FUF262146:FUF262152 GEB262146:GEB262152 GNX262146:GNX262152 GXT262146:GXT262152 HHP262146:HHP262152 HRL262146:HRL262152 IBH262146:IBH262152 ILD262146:ILD262152 IUZ262146:IUZ262152 JEV262146:JEV262152 JOR262146:JOR262152 JYN262146:JYN262152 KIJ262146:KIJ262152 KSF262146:KSF262152 LCB262146:LCB262152 LLX262146:LLX262152 LVT262146:LVT262152 MFP262146:MFP262152 MPL262146:MPL262152 MZH262146:MZH262152 NJD262146:NJD262152 NSZ262146:NSZ262152 OCV262146:OCV262152 OMR262146:OMR262152 OWN262146:OWN262152 PGJ262146:PGJ262152 PQF262146:PQF262152 QAB262146:QAB262152 QJX262146:QJX262152 QTT262146:QTT262152 RDP262146:RDP262152 RNL262146:RNL262152 RXH262146:RXH262152 SHD262146:SHD262152 SQZ262146:SQZ262152 TAV262146:TAV262152 TKR262146:TKR262152 TUN262146:TUN262152 UEJ262146:UEJ262152 UOF262146:UOF262152 UYB262146:UYB262152 VHX262146:VHX262152 VRT262146:VRT262152 WBP262146:WBP262152 WLL262146:WLL262152 WVH262146:WVH262152 C327667:C327673 IV327682:IV327688 SR327682:SR327688 ACN327682:ACN327688 AMJ327682:AMJ327688 AWF327682:AWF327688 BGB327682:BGB327688 BPX327682:BPX327688 BZT327682:BZT327688 CJP327682:CJP327688 CTL327682:CTL327688 DDH327682:DDH327688 DND327682:DND327688 DWZ327682:DWZ327688 EGV327682:EGV327688 EQR327682:EQR327688 FAN327682:FAN327688 FKJ327682:FKJ327688 FUF327682:FUF327688 GEB327682:GEB327688 GNX327682:GNX327688 GXT327682:GXT327688 HHP327682:HHP327688 HRL327682:HRL327688 IBH327682:IBH327688 ILD327682:ILD327688 IUZ327682:IUZ327688 JEV327682:JEV327688 JOR327682:JOR327688 JYN327682:JYN327688 KIJ327682:KIJ327688 KSF327682:KSF327688 LCB327682:LCB327688 LLX327682:LLX327688 LVT327682:LVT327688 MFP327682:MFP327688 MPL327682:MPL327688 MZH327682:MZH327688 NJD327682:NJD327688 NSZ327682:NSZ327688 OCV327682:OCV327688 OMR327682:OMR327688 OWN327682:OWN327688 PGJ327682:PGJ327688 PQF327682:PQF327688 QAB327682:QAB327688 QJX327682:QJX327688 QTT327682:QTT327688 RDP327682:RDP327688 RNL327682:RNL327688 RXH327682:RXH327688 SHD327682:SHD327688 SQZ327682:SQZ327688 TAV327682:TAV327688 TKR327682:TKR327688 TUN327682:TUN327688 UEJ327682:UEJ327688 UOF327682:UOF327688 UYB327682:UYB327688 VHX327682:VHX327688 VRT327682:VRT327688 WBP327682:WBP327688 WLL327682:WLL327688 WVH327682:WVH327688 C393203:C393209 IV393218:IV393224 SR393218:SR393224 ACN393218:ACN393224 AMJ393218:AMJ393224 AWF393218:AWF393224 BGB393218:BGB393224 BPX393218:BPX393224 BZT393218:BZT393224 CJP393218:CJP393224 CTL393218:CTL393224 DDH393218:DDH393224 DND393218:DND393224 DWZ393218:DWZ393224 EGV393218:EGV393224 EQR393218:EQR393224 FAN393218:FAN393224 FKJ393218:FKJ393224 FUF393218:FUF393224 GEB393218:GEB393224 GNX393218:GNX393224 GXT393218:GXT393224 HHP393218:HHP393224 HRL393218:HRL393224 IBH393218:IBH393224 ILD393218:ILD393224 IUZ393218:IUZ393224 JEV393218:JEV393224 JOR393218:JOR393224 JYN393218:JYN393224 KIJ393218:KIJ393224 KSF393218:KSF393224 LCB393218:LCB393224 LLX393218:LLX393224 LVT393218:LVT393224 MFP393218:MFP393224 MPL393218:MPL393224 MZH393218:MZH393224 NJD393218:NJD393224 NSZ393218:NSZ393224 OCV393218:OCV393224 OMR393218:OMR393224 OWN393218:OWN393224 PGJ393218:PGJ393224 PQF393218:PQF393224 QAB393218:QAB393224 QJX393218:QJX393224 QTT393218:QTT393224 RDP393218:RDP393224 RNL393218:RNL393224 RXH393218:RXH393224 SHD393218:SHD393224 SQZ393218:SQZ393224 TAV393218:TAV393224 TKR393218:TKR393224 TUN393218:TUN393224 UEJ393218:UEJ393224 UOF393218:UOF393224 UYB393218:UYB393224 VHX393218:VHX393224 VRT393218:VRT393224 WBP393218:WBP393224 WLL393218:WLL393224 WVH393218:WVH393224 C458739:C458745 IV458754:IV458760 SR458754:SR458760 ACN458754:ACN458760 AMJ458754:AMJ458760 AWF458754:AWF458760 BGB458754:BGB458760 BPX458754:BPX458760 BZT458754:BZT458760 CJP458754:CJP458760 CTL458754:CTL458760 DDH458754:DDH458760 DND458754:DND458760 DWZ458754:DWZ458760 EGV458754:EGV458760 EQR458754:EQR458760 FAN458754:FAN458760 FKJ458754:FKJ458760 FUF458754:FUF458760 GEB458754:GEB458760 GNX458754:GNX458760 GXT458754:GXT458760 HHP458754:HHP458760 HRL458754:HRL458760 IBH458754:IBH458760 ILD458754:ILD458760 IUZ458754:IUZ458760 JEV458754:JEV458760 JOR458754:JOR458760 JYN458754:JYN458760 KIJ458754:KIJ458760 KSF458754:KSF458760 LCB458754:LCB458760 LLX458754:LLX458760 LVT458754:LVT458760 MFP458754:MFP458760 MPL458754:MPL458760 MZH458754:MZH458760 NJD458754:NJD458760 NSZ458754:NSZ458760 OCV458754:OCV458760 OMR458754:OMR458760 OWN458754:OWN458760 PGJ458754:PGJ458760 PQF458754:PQF458760 QAB458754:QAB458760 QJX458754:QJX458760 QTT458754:QTT458760 RDP458754:RDP458760 RNL458754:RNL458760 RXH458754:RXH458760 SHD458754:SHD458760 SQZ458754:SQZ458760 TAV458754:TAV458760 TKR458754:TKR458760 TUN458754:TUN458760 UEJ458754:UEJ458760 UOF458754:UOF458760 UYB458754:UYB458760 VHX458754:VHX458760 VRT458754:VRT458760 WBP458754:WBP458760 WLL458754:WLL458760 WVH458754:WVH458760 C524275:C524281 IV524290:IV524296 SR524290:SR524296 ACN524290:ACN524296 AMJ524290:AMJ524296 AWF524290:AWF524296 BGB524290:BGB524296 BPX524290:BPX524296 BZT524290:BZT524296 CJP524290:CJP524296 CTL524290:CTL524296 DDH524290:DDH524296 DND524290:DND524296 DWZ524290:DWZ524296 EGV524290:EGV524296 EQR524290:EQR524296 FAN524290:FAN524296 FKJ524290:FKJ524296 FUF524290:FUF524296 GEB524290:GEB524296 GNX524290:GNX524296 GXT524290:GXT524296 HHP524290:HHP524296 HRL524290:HRL524296 IBH524290:IBH524296 ILD524290:ILD524296 IUZ524290:IUZ524296 JEV524290:JEV524296 JOR524290:JOR524296 JYN524290:JYN524296 KIJ524290:KIJ524296 KSF524290:KSF524296 LCB524290:LCB524296 LLX524290:LLX524296 LVT524290:LVT524296 MFP524290:MFP524296 MPL524290:MPL524296 MZH524290:MZH524296 NJD524290:NJD524296 NSZ524290:NSZ524296 OCV524290:OCV524296 OMR524290:OMR524296 OWN524290:OWN524296 PGJ524290:PGJ524296 PQF524290:PQF524296 QAB524290:QAB524296 QJX524290:QJX524296 QTT524290:QTT524296 RDP524290:RDP524296 RNL524290:RNL524296 RXH524290:RXH524296 SHD524290:SHD524296 SQZ524290:SQZ524296 TAV524290:TAV524296 TKR524290:TKR524296 TUN524290:TUN524296 UEJ524290:UEJ524296 UOF524290:UOF524296 UYB524290:UYB524296 VHX524290:VHX524296 VRT524290:VRT524296 WBP524290:WBP524296 WLL524290:WLL524296 WVH524290:WVH524296 C589811:C589817 IV589826:IV589832 SR589826:SR589832 ACN589826:ACN589832 AMJ589826:AMJ589832 AWF589826:AWF589832 BGB589826:BGB589832 BPX589826:BPX589832 BZT589826:BZT589832 CJP589826:CJP589832 CTL589826:CTL589832 DDH589826:DDH589832 DND589826:DND589832 DWZ589826:DWZ589832 EGV589826:EGV589832 EQR589826:EQR589832 FAN589826:FAN589832 FKJ589826:FKJ589832 FUF589826:FUF589832 GEB589826:GEB589832 GNX589826:GNX589832 GXT589826:GXT589832 HHP589826:HHP589832 HRL589826:HRL589832 IBH589826:IBH589832 ILD589826:ILD589832 IUZ589826:IUZ589832 JEV589826:JEV589832 JOR589826:JOR589832 JYN589826:JYN589832 KIJ589826:KIJ589832 KSF589826:KSF589832 LCB589826:LCB589832 LLX589826:LLX589832 LVT589826:LVT589832 MFP589826:MFP589832 MPL589826:MPL589832 MZH589826:MZH589832 NJD589826:NJD589832 NSZ589826:NSZ589832 OCV589826:OCV589832 OMR589826:OMR589832 OWN589826:OWN589832 PGJ589826:PGJ589832 PQF589826:PQF589832 QAB589826:QAB589832 QJX589826:QJX589832 QTT589826:QTT589832 RDP589826:RDP589832 RNL589826:RNL589832 RXH589826:RXH589832 SHD589826:SHD589832 SQZ589826:SQZ589832 TAV589826:TAV589832 TKR589826:TKR589832 TUN589826:TUN589832 UEJ589826:UEJ589832 UOF589826:UOF589832 UYB589826:UYB589832 VHX589826:VHX589832 VRT589826:VRT589832 WBP589826:WBP589832 WLL589826:WLL589832 WVH589826:WVH589832 C655347:C655353 IV655362:IV655368 SR655362:SR655368 ACN655362:ACN655368 AMJ655362:AMJ655368 AWF655362:AWF655368 BGB655362:BGB655368 BPX655362:BPX655368 BZT655362:BZT655368 CJP655362:CJP655368 CTL655362:CTL655368 DDH655362:DDH655368 DND655362:DND655368 DWZ655362:DWZ655368 EGV655362:EGV655368 EQR655362:EQR655368 FAN655362:FAN655368 FKJ655362:FKJ655368 FUF655362:FUF655368 GEB655362:GEB655368 GNX655362:GNX655368 GXT655362:GXT655368 HHP655362:HHP655368 HRL655362:HRL655368 IBH655362:IBH655368 ILD655362:ILD655368 IUZ655362:IUZ655368 JEV655362:JEV655368 JOR655362:JOR655368 JYN655362:JYN655368 KIJ655362:KIJ655368 KSF655362:KSF655368 LCB655362:LCB655368 LLX655362:LLX655368 LVT655362:LVT655368 MFP655362:MFP655368 MPL655362:MPL655368 MZH655362:MZH655368 NJD655362:NJD655368 NSZ655362:NSZ655368 OCV655362:OCV655368 OMR655362:OMR655368 OWN655362:OWN655368 PGJ655362:PGJ655368 PQF655362:PQF655368 QAB655362:QAB655368 QJX655362:QJX655368 QTT655362:QTT655368 RDP655362:RDP655368 RNL655362:RNL655368 RXH655362:RXH655368 SHD655362:SHD655368 SQZ655362:SQZ655368 TAV655362:TAV655368 TKR655362:TKR655368 TUN655362:TUN655368 UEJ655362:UEJ655368 UOF655362:UOF655368 UYB655362:UYB655368 VHX655362:VHX655368 VRT655362:VRT655368 WBP655362:WBP655368 WLL655362:WLL655368 WVH655362:WVH655368 C720883:C720889 IV720898:IV720904 SR720898:SR720904 ACN720898:ACN720904 AMJ720898:AMJ720904 AWF720898:AWF720904 BGB720898:BGB720904 BPX720898:BPX720904 BZT720898:BZT720904 CJP720898:CJP720904 CTL720898:CTL720904 DDH720898:DDH720904 DND720898:DND720904 DWZ720898:DWZ720904 EGV720898:EGV720904 EQR720898:EQR720904 FAN720898:FAN720904 FKJ720898:FKJ720904 FUF720898:FUF720904 GEB720898:GEB720904 GNX720898:GNX720904 GXT720898:GXT720904 HHP720898:HHP720904 HRL720898:HRL720904 IBH720898:IBH720904 ILD720898:ILD720904 IUZ720898:IUZ720904 JEV720898:JEV720904 JOR720898:JOR720904 JYN720898:JYN720904 KIJ720898:KIJ720904 KSF720898:KSF720904 LCB720898:LCB720904 LLX720898:LLX720904 LVT720898:LVT720904 MFP720898:MFP720904 MPL720898:MPL720904 MZH720898:MZH720904 NJD720898:NJD720904 NSZ720898:NSZ720904 OCV720898:OCV720904 OMR720898:OMR720904 OWN720898:OWN720904 PGJ720898:PGJ720904 PQF720898:PQF720904 QAB720898:QAB720904 QJX720898:QJX720904 QTT720898:QTT720904 RDP720898:RDP720904 RNL720898:RNL720904 RXH720898:RXH720904 SHD720898:SHD720904 SQZ720898:SQZ720904 TAV720898:TAV720904 TKR720898:TKR720904 TUN720898:TUN720904 UEJ720898:UEJ720904 UOF720898:UOF720904 UYB720898:UYB720904 VHX720898:VHX720904 VRT720898:VRT720904 WBP720898:WBP720904 WLL720898:WLL720904 WVH720898:WVH720904 C786419:C786425 IV786434:IV786440 SR786434:SR786440 ACN786434:ACN786440 AMJ786434:AMJ786440 AWF786434:AWF786440 BGB786434:BGB786440 BPX786434:BPX786440 BZT786434:BZT786440 CJP786434:CJP786440 CTL786434:CTL786440 DDH786434:DDH786440 DND786434:DND786440 DWZ786434:DWZ786440 EGV786434:EGV786440 EQR786434:EQR786440 FAN786434:FAN786440 FKJ786434:FKJ786440 FUF786434:FUF786440 GEB786434:GEB786440 GNX786434:GNX786440 GXT786434:GXT786440 HHP786434:HHP786440 HRL786434:HRL786440 IBH786434:IBH786440 ILD786434:ILD786440 IUZ786434:IUZ786440 JEV786434:JEV786440 JOR786434:JOR786440 JYN786434:JYN786440 KIJ786434:KIJ786440 KSF786434:KSF786440 LCB786434:LCB786440 LLX786434:LLX786440 LVT786434:LVT786440 MFP786434:MFP786440 MPL786434:MPL786440 MZH786434:MZH786440 NJD786434:NJD786440 NSZ786434:NSZ786440 OCV786434:OCV786440 OMR786434:OMR786440 OWN786434:OWN786440 PGJ786434:PGJ786440 PQF786434:PQF786440 QAB786434:QAB786440 QJX786434:QJX786440 QTT786434:QTT786440 RDP786434:RDP786440 RNL786434:RNL786440 RXH786434:RXH786440 SHD786434:SHD786440 SQZ786434:SQZ786440 TAV786434:TAV786440 TKR786434:TKR786440 TUN786434:TUN786440 UEJ786434:UEJ786440 UOF786434:UOF786440 UYB786434:UYB786440 VHX786434:VHX786440 VRT786434:VRT786440 WBP786434:WBP786440 WLL786434:WLL786440 WVH786434:WVH786440 C851955:C851961 IV851970:IV851976 SR851970:SR851976 ACN851970:ACN851976 AMJ851970:AMJ851976 AWF851970:AWF851976 BGB851970:BGB851976 BPX851970:BPX851976 BZT851970:BZT851976 CJP851970:CJP851976 CTL851970:CTL851976 DDH851970:DDH851976 DND851970:DND851976 DWZ851970:DWZ851976 EGV851970:EGV851976 EQR851970:EQR851976 FAN851970:FAN851976 FKJ851970:FKJ851976 FUF851970:FUF851976 GEB851970:GEB851976 GNX851970:GNX851976 GXT851970:GXT851976 HHP851970:HHP851976 HRL851970:HRL851976 IBH851970:IBH851976 ILD851970:ILD851976 IUZ851970:IUZ851976 JEV851970:JEV851976 JOR851970:JOR851976 JYN851970:JYN851976 KIJ851970:KIJ851976 KSF851970:KSF851976 LCB851970:LCB851976 LLX851970:LLX851976 LVT851970:LVT851976 MFP851970:MFP851976 MPL851970:MPL851976 MZH851970:MZH851976 NJD851970:NJD851976 NSZ851970:NSZ851976 OCV851970:OCV851976 OMR851970:OMR851976 OWN851970:OWN851976 PGJ851970:PGJ851976 PQF851970:PQF851976 QAB851970:QAB851976 QJX851970:QJX851976 QTT851970:QTT851976 RDP851970:RDP851976 RNL851970:RNL851976 RXH851970:RXH851976 SHD851970:SHD851976 SQZ851970:SQZ851976 TAV851970:TAV851976 TKR851970:TKR851976 TUN851970:TUN851976 UEJ851970:UEJ851976 UOF851970:UOF851976 UYB851970:UYB851976 VHX851970:VHX851976 VRT851970:VRT851976 WBP851970:WBP851976 WLL851970:WLL851976 WVH851970:WVH851976 C917491:C917497 IV917506:IV917512 SR917506:SR917512 ACN917506:ACN917512 AMJ917506:AMJ917512 AWF917506:AWF917512 BGB917506:BGB917512 BPX917506:BPX917512 BZT917506:BZT917512 CJP917506:CJP917512 CTL917506:CTL917512 DDH917506:DDH917512 DND917506:DND917512 DWZ917506:DWZ917512 EGV917506:EGV917512 EQR917506:EQR917512 FAN917506:FAN917512 FKJ917506:FKJ917512 FUF917506:FUF917512 GEB917506:GEB917512 GNX917506:GNX917512 GXT917506:GXT917512 HHP917506:HHP917512 HRL917506:HRL917512 IBH917506:IBH917512 ILD917506:ILD917512 IUZ917506:IUZ917512 JEV917506:JEV917512 JOR917506:JOR917512 JYN917506:JYN917512 KIJ917506:KIJ917512 KSF917506:KSF917512 LCB917506:LCB917512 LLX917506:LLX917512 LVT917506:LVT917512 MFP917506:MFP917512 MPL917506:MPL917512 MZH917506:MZH917512 NJD917506:NJD917512 NSZ917506:NSZ917512 OCV917506:OCV917512 OMR917506:OMR917512 OWN917506:OWN917512 PGJ917506:PGJ917512 PQF917506:PQF917512 QAB917506:QAB917512 QJX917506:QJX917512 QTT917506:QTT917512 RDP917506:RDP917512 RNL917506:RNL917512 RXH917506:RXH917512 SHD917506:SHD917512 SQZ917506:SQZ917512 TAV917506:TAV917512 TKR917506:TKR917512 TUN917506:TUN917512 UEJ917506:UEJ917512 UOF917506:UOF917512 UYB917506:UYB917512 VHX917506:VHX917512 VRT917506:VRT917512 WBP917506:WBP917512 WLL917506:WLL917512 WVH917506:WVH917512 C983027:C983033 IV983042:IV983048 SR983042:SR983048 ACN983042:ACN983048 AMJ983042:AMJ983048 AWF983042:AWF983048 BGB983042:BGB983048 BPX983042:BPX983048 BZT983042:BZT983048 CJP983042:CJP983048 CTL983042:CTL983048 DDH983042:DDH983048 DND983042:DND983048 DWZ983042:DWZ983048 EGV983042:EGV983048 EQR983042:EQR983048 FAN983042:FAN983048 FKJ983042:FKJ983048 FUF983042:FUF983048 GEB983042:GEB983048 GNX983042:GNX983048 GXT983042:GXT983048 HHP983042:HHP983048 HRL983042:HRL983048 IBH983042:IBH983048 ILD983042:ILD983048 IUZ983042:IUZ983048 JEV983042:JEV983048 JOR983042:JOR983048 JYN983042:JYN983048 KIJ983042:KIJ983048 KSF983042:KSF983048 LCB983042:LCB983048 LLX983042:LLX983048 LVT983042:LVT983048 MFP983042:MFP983048 MPL983042:MPL983048 MZH983042:MZH983048 NJD983042:NJD983048 NSZ983042:NSZ983048 OCV983042:OCV983048 OMR983042:OMR983048 OWN983042:OWN983048 PGJ983042:PGJ983048 PQF983042:PQF983048 QAB983042:QAB983048 QJX983042:QJX983048 QTT983042:QTT983048 RDP983042:RDP983048 RNL983042:RNL983048 RXH983042:RXH983048 SHD983042:SHD983048 SQZ983042:SQZ983048 TAV983042:TAV983048 TKR983042:TKR983048 TUN983042:TUN983048 UEJ983042:UEJ983048 UOF983042:UOF983048 UYB983042:UYB983048 VHX983042:VHX983048 VRT983042:VRT983048 WBP983042:WBP983048 WLL983042:WLL983048 WVH983042:WVH983048 F65523:F65529 IY65538:IY65544 SU65538:SU65544 ACQ65538:ACQ65544 AMM65538:AMM65544 AWI65538:AWI65544 BGE65538:BGE65544 BQA65538:BQA65544 BZW65538:BZW65544 CJS65538:CJS65544 CTO65538:CTO65544 DDK65538:DDK65544 DNG65538:DNG65544 DXC65538:DXC65544 EGY65538:EGY65544 EQU65538:EQU65544 FAQ65538:FAQ65544 FKM65538:FKM65544 FUI65538:FUI65544 GEE65538:GEE65544 GOA65538:GOA65544 GXW65538:GXW65544 HHS65538:HHS65544 HRO65538:HRO65544 IBK65538:IBK65544 ILG65538:ILG65544 IVC65538:IVC65544 JEY65538:JEY65544 JOU65538:JOU65544 JYQ65538:JYQ65544 KIM65538:KIM65544 KSI65538:KSI65544 LCE65538:LCE65544 LMA65538:LMA65544 LVW65538:LVW65544 MFS65538:MFS65544 MPO65538:MPO65544 MZK65538:MZK65544 NJG65538:NJG65544 NTC65538:NTC65544 OCY65538:OCY65544 OMU65538:OMU65544 OWQ65538:OWQ65544 PGM65538:PGM65544 PQI65538:PQI65544 QAE65538:QAE65544 QKA65538:QKA65544 QTW65538:QTW65544 RDS65538:RDS65544 RNO65538:RNO65544 RXK65538:RXK65544 SHG65538:SHG65544 SRC65538:SRC65544 TAY65538:TAY65544 TKU65538:TKU65544 TUQ65538:TUQ65544 UEM65538:UEM65544 UOI65538:UOI65544 UYE65538:UYE65544 VIA65538:VIA65544 VRW65538:VRW65544 WBS65538:WBS65544 WLO65538:WLO65544 WVK65538:WVK65544 F131059:F131065 IY131074:IY131080 SU131074:SU131080 ACQ131074:ACQ131080 AMM131074:AMM131080 AWI131074:AWI131080 BGE131074:BGE131080 BQA131074:BQA131080 BZW131074:BZW131080 CJS131074:CJS131080 CTO131074:CTO131080 DDK131074:DDK131080 DNG131074:DNG131080 DXC131074:DXC131080 EGY131074:EGY131080 EQU131074:EQU131080 FAQ131074:FAQ131080 FKM131074:FKM131080 FUI131074:FUI131080 GEE131074:GEE131080 GOA131074:GOA131080 GXW131074:GXW131080 HHS131074:HHS131080 HRO131074:HRO131080 IBK131074:IBK131080 ILG131074:ILG131080 IVC131074:IVC131080 JEY131074:JEY131080 JOU131074:JOU131080 JYQ131074:JYQ131080 KIM131074:KIM131080 KSI131074:KSI131080 LCE131074:LCE131080 LMA131074:LMA131080 LVW131074:LVW131080 MFS131074:MFS131080 MPO131074:MPO131080 MZK131074:MZK131080 NJG131074:NJG131080 NTC131074:NTC131080 OCY131074:OCY131080 OMU131074:OMU131080 OWQ131074:OWQ131080 PGM131074:PGM131080 PQI131074:PQI131080 QAE131074:QAE131080 QKA131074:QKA131080 QTW131074:QTW131080 RDS131074:RDS131080 RNO131074:RNO131080 RXK131074:RXK131080 SHG131074:SHG131080 SRC131074:SRC131080 TAY131074:TAY131080 TKU131074:TKU131080 TUQ131074:TUQ131080 UEM131074:UEM131080 UOI131074:UOI131080 UYE131074:UYE131080 VIA131074:VIA131080 VRW131074:VRW131080 WBS131074:WBS131080 WLO131074:WLO131080 WVK131074:WVK131080 F196595:F196601 IY196610:IY196616 SU196610:SU196616 ACQ196610:ACQ196616 AMM196610:AMM196616 AWI196610:AWI196616 BGE196610:BGE196616 BQA196610:BQA196616 BZW196610:BZW196616 CJS196610:CJS196616 CTO196610:CTO196616 DDK196610:DDK196616 DNG196610:DNG196616 DXC196610:DXC196616 EGY196610:EGY196616 EQU196610:EQU196616 FAQ196610:FAQ196616 FKM196610:FKM196616 FUI196610:FUI196616 GEE196610:GEE196616 GOA196610:GOA196616 GXW196610:GXW196616 HHS196610:HHS196616 HRO196610:HRO196616 IBK196610:IBK196616 ILG196610:ILG196616 IVC196610:IVC196616 JEY196610:JEY196616 JOU196610:JOU196616 JYQ196610:JYQ196616 KIM196610:KIM196616 KSI196610:KSI196616 LCE196610:LCE196616 LMA196610:LMA196616 LVW196610:LVW196616 MFS196610:MFS196616 MPO196610:MPO196616 MZK196610:MZK196616 NJG196610:NJG196616 NTC196610:NTC196616 OCY196610:OCY196616 OMU196610:OMU196616 OWQ196610:OWQ196616 PGM196610:PGM196616 PQI196610:PQI196616 QAE196610:QAE196616 QKA196610:QKA196616 QTW196610:QTW196616 RDS196610:RDS196616 RNO196610:RNO196616 RXK196610:RXK196616 SHG196610:SHG196616 SRC196610:SRC196616 TAY196610:TAY196616 TKU196610:TKU196616 TUQ196610:TUQ196616 UEM196610:UEM196616 UOI196610:UOI196616 UYE196610:UYE196616 VIA196610:VIA196616 VRW196610:VRW196616 WBS196610:WBS196616 WLO196610:WLO196616 WVK196610:WVK196616 F262131:F262137 IY262146:IY262152 SU262146:SU262152 ACQ262146:ACQ262152 AMM262146:AMM262152 AWI262146:AWI262152 BGE262146:BGE262152 BQA262146:BQA262152 BZW262146:BZW262152 CJS262146:CJS262152 CTO262146:CTO262152 DDK262146:DDK262152 DNG262146:DNG262152 DXC262146:DXC262152 EGY262146:EGY262152 EQU262146:EQU262152 FAQ262146:FAQ262152 FKM262146:FKM262152 FUI262146:FUI262152 GEE262146:GEE262152 GOA262146:GOA262152 GXW262146:GXW262152 HHS262146:HHS262152 HRO262146:HRO262152 IBK262146:IBK262152 ILG262146:ILG262152 IVC262146:IVC262152 JEY262146:JEY262152 JOU262146:JOU262152 JYQ262146:JYQ262152 KIM262146:KIM262152 KSI262146:KSI262152 LCE262146:LCE262152 LMA262146:LMA262152 LVW262146:LVW262152 MFS262146:MFS262152 MPO262146:MPO262152 MZK262146:MZK262152 NJG262146:NJG262152 NTC262146:NTC262152 OCY262146:OCY262152 OMU262146:OMU262152 OWQ262146:OWQ262152 PGM262146:PGM262152 PQI262146:PQI262152 QAE262146:QAE262152 QKA262146:QKA262152 QTW262146:QTW262152 RDS262146:RDS262152 RNO262146:RNO262152 RXK262146:RXK262152 SHG262146:SHG262152 SRC262146:SRC262152 TAY262146:TAY262152 TKU262146:TKU262152 TUQ262146:TUQ262152 UEM262146:UEM262152 UOI262146:UOI262152 UYE262146:UYE262152 VIA262146:VIA262152 VRW262146:VRW262152 WBS262146:WBS262152 WLO262146:WLO262152 WVK262146:WVK262152 F327667:F327673 IY327682:IY327688 SU327682:SU327688 ACQ327682:ACQ327688 AMM327682:AMM327688 AWI327682:AWI327688 BGE327682:BGE327688 BQA327682:BQA327688 BZW327682:BZW327688 CJS327682:CJS327688 CTO327682:CTO327688 DDK327682:DDK327688 DNG327682:DNG327688 DXC327682:DXC327688 EGY327682:EGY327688 EQU327682:EQU327688 FAQ327682:FAQ327688 FKM327682:FKM327688 FUI327682:FUI327688 GEE327682:GEE327688 GOA327682:GOA327688 GXW327682:GXW327688 HHS327682:HHS327688 HRO327682:HRO327688 IBK327682:IBK327688 ILG327682:ILG327688 IVC327682:IVC327688 JEY327682:JEY327688 JOU327682:JOU327688 JYQ327682:JYQ327688 KIM327682:KIM327688 KSI327682:KSI327688 LCE327682:LCE327688 LMA327682:LMA327688 LVW327682:LVW327688 MFS327682:MFS327688 MPO327682:MPO327688 MZK327682:MZK327688 NJG327682:NJG327688 NTC327682:NTC327688 OCY327682:OCY327688 OMU327682:OMU327688 OWQ327682:OWQ327688 PGM327682:PGM327688 PQI327682:PQI327688 QAE327682:QAE327688 QKA327682:QKA327688 QTW327682:QTW327688 RDS327682:RDS327688 RNO327682:RNO327688 RXK327682:RXK327688 SHG327682:SHG327688 SRC327682:SRC327688 TAY327682:TAY327688 TKU327682:TKU327688 TUQ327682:TUQ327688 UEM327682:UEM327688 UOI327682:UOI327688 UYE327682:UYE327688 VIA327682:VIA327688 VRW327682:VRW327688 WBS327682:WBS327688 WLO327682:WLO327688 WVK327682:WVK327688 F393203:F393209 IY393218:IY393224 SU393218:SU393224 ACQ393218:ACQ393224 AMM393218:AMM393224 AWI393218:AWI393224 BGE393218:BGE393224 BQA393218:BQA393224 BZW393218:BZW393224 CJS393218:CJS393224 CTO393218:CTO393224 DDK393218:DDK393224 DNG393218:DNG393224 DXC393218:DXC393224 EGY393218:EGY393224 EQU393218:EQU393224 FAQ393218:FAQ393224 FKM393218:FKM393224 FUI393218:FUI393224 GEE393218:GEE393224 GOA393218:GOA393224 GXW393218:GXW393224 HHS393218:HHS393224 HRO393218:HRO393224 IBK393218:IBK393224 ILG393218:ILG393224 IVC393218:IVC393224 JEY393218:JEY393224 JOU393218:JOU393224 JYQ393218:JYQ393224 KIM393218:KIM393224 KSI393218:KSI393224 LCE393218:LCE393224 LMA393218:LMA393224 LVW393218:LVW393224 MFS393218:MFS393224 MPO393218:MPO393224 MZK393218:MZK393224 NJG393218:NJG393224 NTC393218:NTC393224 OCY393218:OCY393224 OMU393218:OMU393224 OWQ393218:OWQ393224 PGM393218:PGM393224 PQI393218:PQI393224 QAE393218:QAE393224 QKA393218:QKA393224 QTW393218:QTW393224 RDS393218:RDS393224 RNO393218:RNO393224 RXK393218:RXK393224 SHG393218:SHG393224 SRC393218:SRC393224 TAY393218:TAY393224 TKU393218:TKU393224 TUQ393218:TUQ393224 UEM393218:UEM393224 UOI393218:UOI393224 UYE393218:UYE393224 VIA393218:VIA393224 VRW393218:VRW393224 WBS393218:WBS393224 WLO393218:WLO393224 WVK393218:WVK393224 F458739:F458745 IY458754:IY458760 SU458754:SU458760 ACQ458754:ACQ458760 AMM458754:AMM458760 AWI458754:AWI458760 BGE458754:BGE458760 BQA458754:BQA458760 BZW458754:BZW458760 CJS458754:CJS458760 CTO458754:CTO458760 DDK458754:DDK458760 DNG458754:DNG458760 DXC458754:DXC458760 EGY458754:EGY458760 EQU458754:EQU458760 FAQ458754:FAQ458760 FKM458754:FKM458760 FUI458754:FUI458760 GEE458754:GEE458760 GOA458754:GOA458760 GXW458754:GXW458760 HHS458754:HHS458760 HRO458754:HRO458760 IBK458754:IBK458760 ILG458754:ILG458760 IVC458754:IVC458760 JEY458754:JEY458760 JOU458754:JOU458760 JYQ458754:JYQ458760 KIM458754:KIM458760 KSI458754:KSI458760 LCE458754:LCE458760 LMA458754:LMA458760 LVW458754:LVW458760 MFS458754:MFS458760 MPO458754:MPO458760 MZK458754:MZK458760 NJG458754:NJG458760 NTC458754:NTC458760 OCY458754:OCY458760 OMU458754:OMU458760 OWQ458754:OWQ458760 PGM458754:PGM458760 PQI458754:PQI458760 QAE458754:QAE458760 QKA458754:QKA458760 QTW458754:QTW458760 RDS458754:RDS458760 RNO458754:RNO458760 RXK458754:RXK458760 SHG458754:SHG458760 SRC458754:SRC458760 TAY458754:TAY458760 TKU458754:TKU458760 TUQ458754:TUQ458760 UEM458754:UEM458760 UOI458754:UOI458760 UYE458754:UYE458760 VIA458754:VIA458760 VRW458754:VRW458760 WBS458754:WBS458760 WLO458754:WLO458760 WVK458754:WVK458760 F524275:F524281 IY524290:IY524296 SU524290:SU524296 ACQ524290:ACQ524296 AMM524290:AMM524296 AWI524290:AWI524296 BGE524290:BGE524296 BQA524290:BQA524296 BZW524290:BZW524296 CJS524290:CJS524296 CTO524290:CTO524296 DDK524290:DDK524296 DNG524290:DNG524296 DXC524290:DXC524296 EGY524290:EGY524296 EQU524290:EQU524296 FAQ524290:FAQ524296 FKM524290:FKM524296 FUI524290:FUI524296 GEE524290:GEE524296 GOA524290:GOA524296 GXW524290:GXW524296 HHS524290:HHS524296 HRO524290:HRO524296 IBK524290:IBK524296 ILG524290:ILG524296 IVC524290:IVC524296 JEY524290:JEY524296 JOU524290:JOU524296 JYQ524290:JYQ524296 KIM524290:KIM524296 KSI524290:KSI524296 LCE524290:LCE524296 LMA524290:LMA524296 LVW524290:LVW524296 MFS524290:MFS524296 MPO524290:MPO524296 MZK524290:MZK524296 NJG524290:NJG524296 NTC524290:NTC524296 OCY524290:OCY524296 OMU524290:OMU524296 OWQ524290:OWQ524296 PGM524290:PGM524296 PQI524290:PQI524296 QAE524290:QAE524296 QKA524290:QKA524296 QTW524290:QTW524296 RDS524290:RDS524296 RNO524290:RNO524296 RXK524290:RXK524296 SHG524290:SHG524296 SRC524290:SRC524296 TAY524290:TAY524296 TKU524290:TKU524296 TUQ524290:TUQ524296 UEM524290:UEM524296 UOI524290:UOI524296 UYE524290:UYE524296 VIA524290:VIA524296 VRW524290:VRW524296 WBS524290:WBS524296 WLO524290:WLO524296 WVK524290:WVK524296 F589811:F589817 IY589826:IY589832 SU589826:SU589832 ACQ589826:ACQ589832 AMM589826:AMM589832 AWI589826:AWI589832 BGE589826:BGE589832 BQA589826:BQA589832 BZW589826:BZW589832 CJS589826:CJS589832 CTO589826:CTO589832 DDK589826:DDK589832 DNG589826:DNG589832 DXC589826:DXC589832 EGY589826:EGY589832 EQU589826:EQU589832 FAQ589826:FAQ589832 FKM589826:FKM589832 FUI589826:FUI589832 GEE589826:GEE589832 GOA589826:GOA589832 GXW589826:GXW589832 HHS589826:HHS589832 HRO589826:HRO589832 IBK589826:IBK589832 ILG589826:ILG589832 IVC589826:IVC589832 JEY589826:JEY589832 JOU589826:JOU589832 JYQ589826:JYQ589832 KIM589826:KIM589832 KSI589826:KSI589832 LCE589826:LCE589832 LMA589826:LMA589832 LVW589826:LVW589832 MFS589826:MFS589832 MPO589826:MPO589832 MZK589826:MZK589832 NJG589826:NJG589832 NTC589826:NTC589832 OCY589826:OCY589832 OMU589826:OMU589832 OWQ589826:OWQ589832 PGM589826:PGM589832 PQI589826:PQI589832 QAE589826:QAE589832 QKA589826:QKA589832 QTW589826:QTW589832 RDS589826:RDS589832 RNO589826:RNO589832 RXK589826:RXK589832 SHG589826:SHG589832 SRC589826:SRC589832 TAY589826:TAY589832 TKU589826:TKU589832 TUQ589826:TUQ589832 UEM589826:UEM589832 UOI589826:UOI589832 UYE589826:UYE589832 VIA589826:VIA589832 VRW589826:VRW589832 WBS589826:WBS589832 WLO589826:WLO589832 WVK589826:WVK589832 F655347:F655353 IY655362:IY655368 SU655362:SU655368 ACQ655362:ACQ655368 AMM655362:AMM655368 AWI655362:AWI655368 BGE655362:BGE655368 BQA655362:BQA655368 BZW655362:BZW655368 CJS655362:CJS655368 CTO655362:CTO655368 DDK655362:DDK655368 DNG655362:DNG655368 DXC655362:DXC655368 EGY655362:EGY655368 EQU655362:EQU655368 FAQ655362:FAQ655368 FKM655362:FKM655368 FUI655362:FUI655368 GEE655362:GEE655368 GOA655362:GOA655368 GXW655362:GXW655368 HHS655362:HHS655368 HRO655362:HRO655368 IBK655362:IBK655368 ILG655362:ILG655368 IVC655362:IVC655368 JEY655362:JEY655368 JOU655362:JOU655368 JYQ655362:JYQ655368 KIM655362:KIM655368 KSI655362:KSI655368 LCE655362:LCE655368 LMA655362:LMA655368 LVW655362:LVW655368 MFS655362:MFS655368 MPO655362:MPO655368 MZK655362:MZK655368 NJG655362:NJG655368 NTC655362:NTC655368 OCY655362:OCY655368 OMU655362:OMU655368 OWQ655362:OWQ655368 PGM655362:PGM655368 PQI655362:PQI655368 QAE655362:QAE655368 QKA655362:QKA655368 QTW655362:QTW655368 RDS655362:RDS655368 RNO655362:RNO655368 RXK655362:RXK655368 SHG655362:SHG655368 SRC655362:SRC655368 TAY655362:TAY655368 TKU655362:TKU655368 TUQ655362:TUQ655368 UEM655362:UEM655368 UOI655362:UOI655368 UYE655362:UYE655368 VIA655362:VIA655368 VRW655362:VRW655368 WBS655362:WBS655368 WLO655362:WLO655368 WVK655362:WVK655368 F720883:F720889 IY720898:IY720904 SU720898:SU720904 ACQ720898:ACQ720904 AMM720898:AMM720904 AWI720898:AWI720904 BGE720898:BGE720904 BQA720898:BQA720904 BZW720898:BZW720904 CJS720898:CJS720904 CTO720898:CTO720904 DDK720898:DDK720904 DNG720898:DNG720904 DXC720898:DXC720904 EGY720898:EGY720904 EQU720898:EQU720904 FAQ720898:FAQ720904 FKM720898:FKM720904 FUI720898:FUI720904 GEE720898:GEE720904 GOA720898:GOA720904 GXW720898:GXW720904 HHS720898:HHS720904 HRO720898:HRO720904 IBK720898:IBK720904 ILG720898:ILG720904 IVC720898:IVC720904 JEY720898:JEY720904 JOU720898:JOU720904 JYQ720898:JYQ720904 KIM720898:KIM720904 KSI720898:KSI720904 LCE720898:LCE720904 LMA720898:LMA720904 LVW720898:LVW720904 MFS720898:MFS720904 MPO720898:MPO720904 MZK720898:MZK720904 NJG720898:NJG720904 NTC720898:NTC720904 OCY720898:OCY720904 OMU720898:OMU720904 OWQ720898:OWQ720904 PGM720898:PGM720904 PQI720898:PQI720904 QAE720898:QAE720904 QKA720898:QKA720904 QTW720898:QTW720904 RDS720898:RDS720904 RNO720898:RNO720904 RXK720898:RXK720904 SHG720898:SHG720904 SRC720898:SRC720904 TAY720898:TAY720904 TKU720898:TKU720904 TUQ720898:TUQ720904 UEM720898:UEM720904 UOI720898:UOI720904 UYE720898:UYE720904 VIA720898:VIA720904 VRW720898:VRW720904 WBS720898:WBS720904 WLO720898:WLO720904 WVK720898:WVK720904 F786419:F786425 IY786434:IY786440 SU786434:SU786440 ACQ786434:ACQ786440 AMM786434:AMM786440 AWI786434:AWI786440 BGE786434:BGE786440 BQA786434:BQA786440 BZW786434:BZW786440 CJS786434:CJS786440 CTO786434:CTO786440 DDK786434:DDK786440 DNG786434:DNG786440 DXC786434:DXC786440 EGY786434:EGY786440 EQU786434:EQU786440 FAQ786434:FAQ786440 FKM786434:FKM786440 FUI786434:FUI786440 GEE786434:GEE786440 GOA786434:GOA786440 GXW786434:GXW786440 HHS786434:HHS786440 HRO786434:HRO786440 IBK786434:IBK786440 ILG786434:ILG786440 IVC786434:IVC786440 JEY786434:JEY786440 JOU786434:JOU786440 JYQ786434:JYQ786440 KIM786434:KIM786440 KSI786434:KSI786440 LCE786434:LCE786440 LMA786434:LMA786440 LVW786434:LVW786440 MFS786434:MFS786440 MPO786434:MPO786440 MZK786434:MZK786440 NJG786434:NJG786440 NTC786434:NTC786440 OCY786434:OCY786440 OMU786434:OMU786440 OWQ786434:OWQ786440 PGM786434:PGM786440 PQI786434:PQI786440 QAE786434:QAE786440 QKA786434:QKA786440 QTW786434:QTW786440 RDS786434:RDS786440 RNO786434:RNO786440 RXK786434:RXK786440 SHG786434:SHG786440 SRC786434:SRC786440 TAY786434:TAY786440 TKU786434:TKU786440 TUQ786434:TUQ786440 UEM786434:UEM786440 UOI786434:UOI786440 UYE786434:UYE786440 VIA786434:VIA786440 VRW786434:VRW786440 WBS786434:WBS786440 WLO786434:WLO786440 WVK786434:WVK786440 F851955:F851961 IY851970:IY851976 SU851970:SU851976 ACQ851970:ACQ851976 AMM851970:AMM851976 AWI851970:AWI851976 BGE851970:BGE851976 BQA851970:BQA851976 BZW851970:BZW851976 CJS851970:CJS851976 CTO851970:CTO851976 DDK851970:DDK851976 DNG851970:DNG851976 DXC851970:DXC851976 EGY851970:EGY851976 EQU851970:EQU851976 FAQ851970:FAQ851976 FKM851970:FKM851976 FUI851970:FUI851976 GEE851970:GEE851976 GOA851970:GOA851976 GXW851970:GXW851976 HHS851970:HHS851976 HRO851970:HRO851976 IBK851970:IBK851976 ILG851970:ILG851976 IVC851970:IVC851976 JEY851970:JEY851976 JOU851970:JOU851976 JYQ851970:JYQ851976 KIM851970:KIM851976 KSI851970:KSI851976 LCE851970:LCE851976 LMA851970:LMA851976 LVW851970:LVW851976 MFS851970:MFS851976 MPO851970:MPO851976 MZK851970:MZK851976 NJG851970:NJG851976 NTC851970:NTC851976 OCY851970:OCY851976 OMU851970:OMU851976 OWQ851970:OWQ851976 PGM851970:PGM851976 PQI851970:PQI851976 QAE851970:QAE851976 QKA851970:QKA851976 QTW851970:QTW851976 RDS851970:RDS851976 RNO851970:RNO851976 RXK851970:RXK851976 SHG851970:SHG851976 SRC851970:SRC851976 TAY851970:TAY851976 TKU851970:TKU851976 TUQ851970:TUQ851976 UEM851970:UEM851976 UOI851970:UOI851976 UYE851970:UYE851976 VIA851970:VIA851976 VRW851970:VRW851976 WBS851970:WBS851976 WLO851970:WLO851976 WVK851970:WVK851976 F917491:F917497 IY917506:IY917512 SU917506:SU917512 ACQ917506:ACQ917512 AMM917506:AMM917512 AWI917506:AWI917512 BGE917506:BGE917512 BQA917506:BQA917512 BZW917506:BZW917512 CJS917506:CJS917512 CTO917506:CTO917512 DDK917506:DDK917512 DNG917506:DNG917512 DXC917506:DXC917512 EGY917506:EGY917512 EQU917506:EQU917512 FAQ917506:FAQ917512 FKM917506:FKM917512 FUI917506:FUI917512 GEE917506:GEE917512 GOA917506:GOA917512 GXW917506:GXW917512 HHS917506:HHS917512 HRO917506:HRO917512 IBK917506:IBK917512 ILG917506:ILG917512 IVC917506:IVC917512 JEY917506:JEY917512 JOU917506:JOU917512 JYQ917506:JYQ917512 KIM917506:KIM917512 KSI917506:KSI917512 LCE917506:LCE917512 LMA917506:LMA917512 LVW917506:LVW917512 MFS917506:MFS917512 MPO917506:MPO917512 MZK917506:MZK917512 NJG917506:NJG917512 NTC917506:NTC917512 OCY917506:OCY917512 OMU917506:OMU917512 OWQ917506:OWQ917512 PGM917506:PGM917512 PQI917506:PQI917512 QAE917506:QAE917512 QKA917506:QKA917512 QTW917506:QTW917512 RDS917506:RDS917512 RNO917506:RNO917512 RXK917506:RXK917512 SHG917506:SHG917512 SRC917506:SRC917512 TAY917506:TAY917512 TKU917506:TKU917512 TUQ917506:TUQ917512 UEM917506:UEM917512 UOI917506:UOI917512 UYE917506:UYE917512 VIA917506:VIA917512 VRW917506:VRW917512 WBS917506:WBS917512 WLO917506:WLO917512 WVK917506:WVK917512 F983027:F983033 IY983042:IY983048 SU983042:SU983048 ACQ983042:ACQ983048 AMM983042:AMM983048 AWI983042:AWI983048 BGE983042:BGE983048 BQA983042:BQA983048 BZW983042:BZW983048 CJS983042:CJS983048 CTO983042:CTO983048 DDK983042:DDK983048 DNG983042:DNG983048 DXC983042:DXC983048 EGY983042:EGY983048 EQU983042:EQU983048 FAQ983042:FAQ983048 FKM983042:FKM983048 FUI983042:FUI983048 GEE983042:GEE983048 GOA983042:GOA983048 GXW983042:GXW983048 HHS983042:HHS983048 HRO983042:HRO983048 IBK983042:IBK983048 ILG983042:ILG983048 IVC983042:IVC983048 JEY983042:JEY983048 JOU983042:JOU983048 JYQ983042:JYQ983048 KIM983042:KIM983048 KSI983042:KSI983048 LCE983042:LCE983048 LMA983042:LMA983048 LVW983042:LVW983048 MFS983042:MFS983048 MPO983042:MPO983048 MZK983042:MZK983048 NJG983042:NJG983048 NTC983042:NTC983048 OCY983042:OCY983048 OMU983042:OMU983048 OWQ983042:OWQ983048 PGM983042:PGM983048 PQI983042:PQI983048 QAE983042:QAE983048 QKA983042:QKA983048 QTW983042:QTW983048 RDS983042:RDS983048 RNO983042:RNO983048 RXK983042:RXK983048 SHG983042:SHG983048 SRC983042:SRC983048 TAY983042:TAY983048 TKU983042:TKU983048 TUQ983042:TUQ983048 UEM983042:UEM983048 UOI983042:UOI983048 UYE983042:UYE983048 VIA983042:VIA983048 VRW983042:VRW983048 WBS983042:WBS983048 WLO983042:WLO983048 WVK983042:WVK983048">
      <formula1>"AM,PM"</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40"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Normal="100" zoomScaleSheetLayoutView="100" workbookViewId="0">
      <selection activeCell="B15" sqref="B15"/>
    </sheetView>
  </sheetViews>
  <sheetFormatPr defaultRowHeight="13.5" x14ac:dyDescent="0.15"/>
  <cols>
    <col min="1" max="1" width="3.125" style="2" customWidth="1"/>
    <col min="2" max="2" width="15.625" style="2" customWidth="1"/>
    <col min="3" max="4" width="14.125" style="2" customWidth="1"/>
    <col min="5" max="5" width="16.875" style="2" customWidth="1"/>
    <col min="6" max="7" width="14.125" style="2" customWidth="1"/>
    <col min="8" max="8" width="14.625" style="2" customWidth="1"/>
    <col min="9" max="10" width="13.125" style="2" customWidth="1"/>
    <col min="11" max="16384" width="9" style="2"/>
  </cols>
  <sheetData>
    <row r="1" spans="1:10" ht="19.5" customHeight="1" x14ac:dyDescent="0.15">
      <c r="A1" s="1" t="s">
        <v>518</v>
      </c>
      <c r="B1" s="6"/>
      <c r="C1" s="5"/>
      <c r="D1" s="5"/>
      <c r="E1" s="5"/>
      <c r="F1" s="5"/>
      <c r="G1" s="5"/>
      <c r="H1" s="5"/>
    </row>
    <row r="2" spans="1:10" ht="19.5" customHeight="1" x14ac:dyDescent="0.15">
      <c r="B2" s="7" t="s">
        <v>3</v>
      </c>
      <c r="E2" s="5"/>
      <c r="F2" s="5"/>
      <c r="G2" s="5"/>
      <c r="H2" s="5"/>
    </row>
    <row r="3" spans="1:10" ht="19.5" customHeight="1" x14ac:dyDescent="0.15">
      <c r="B3" s="3" t="s">
        <v>0</v>
      </c>
      <c r="C3" s="639" t="s">
        <v>6</v>
      </c>
      <c r="D3" s="639"/>
      <c r="E3" s="639"/>
      <c r="F3" s="640" t="s">
        <v>8</v>
      </c>
      <c r="G3" s="641"/>
      <c r="H3" s="641"/>
      <c r="I3" s="641"/>
      <c r="J3" s="642"/>
    </row>
    <row r="4" spans="1:10" ht="40.5" customHeight="1" x14ac:dyDescent="0.15">
      <c r="B4" s="8" t="s">
        <v>1</v>
      </c>
      <c r="C4" s="643"/>
      <c r="D4" s="643"/>
      <c r="E4" s="643"/>
      <c r="F4" s="643"/>
      <c r="G4" s="643"/>
      <c r="H4" s="643"/>
      <c r="I4" s="643"/>
      <c r="J4" s="643"/>
    </row>
    <row r="5" spans="1:10" ht="40.5" customHeight="1" x14ac:dyDescent="0.15">
      <c r="B5" s="8" t="s">
        <v>1</v>
      </c>
      <c r="C5" s="643"/>
      <c r="D5" s="643"/>
      <c r="E5" s="643"/>
      <c r="F5" s="643"/>
      <c r="G5" s="643"/>
      <c r="H5" s="643"/>
      <c r="I5" s="643"/>
      <c r="J5" s="643"/>
    </row>
    <row r="6" spans="1:10" ht="40.5" customHeight="1" x14ac:dyDescent="0.15">
      <c r="B6" s="309" t="s">
        <v>1</v>
      </c>
      <c r="C6" s="643"/>
      <c r="D6" s="643"/>
      <c r="E6" s="643"/>
      <c r="F6" s="643"/>
      <c r="G6" s="643"/>
      <c r="H6" s="643"/>
      <c r="I6" s="643"/>
      <c r="J6" s="643"/>
    </row>
    <row r="7" spans="1:10" ht="15.75" customHeight="1" x14ac:dyDescent="0.15">
      <c r="B7" s="341"/>
      <c r="C7" s="334"/>
      <c r="D7" s="334"/>
      <c r="E7" s="334"/>
      <c r="F7" s="334"/>
      <c r="G7" s="334"/>
      <c r="H7" s="334"/>
      <c r="I7" s="95"/>
      <c r="J7" s="95"/>
    </row>
    <row r="8" spans="1:10" ht="19.5" customHeight="1" x14ac:dyDescent="0.15">
      <c r="B8" s="331" t="s">
        <v>4</v>
      </c>
      <c r="C8" s="334"/>
      <c r="D8" s="334"/>
      <c r="E8" s="334"/>
      <c r="F8" s="334"/>
      <c r="G8" s="334"/>
      <c r="H8" s="334"/>
      <c r="I8" s="95"/>
      <c r="J8" s="95"/>
    </row>
    <row r="9" spans="1:10" ht="19.5" customHeight="1" x14ac:dyDescent="0.15">
      <c r="B9" s="342" t="s">
        <v>2</v>
      </c>
      <c r="C9" s="644" t="s">
        <v>5</v>
      </c>
      <c r="D9" s="644"/>
      <c r="E9" s="644"/>
      <c r="F9" s="645" t="s">
        <v>7</v>
      </c>
      <c r="G9" s="646"/>
      <c r="H9" s="646"/>
      <c r="I9" s="646"/>
      <c r="J9" s="647"/>
    </row>
    <row r="10" spans="1:10" ht="40.5" customHeight="1" x14ac:dyDescent="0.15">
      <c r="B10" s="309" t="s">
        <v>1</v>
      </c>
      <c r="C10" s="643"/>
      <c r="D10" s="643"/>
      <c r="E10" s="643"/>
      <c r="F10" s="643"/>
      <c r="G10" s="643"/>
      <c r="H10" s="643"/>
      <c r="I10" s="643"/>
      <c r="J10" s="643"/>
    </row>
    <row r="11" spans="1:10" ht="40.5" customHeight="1" x14ac:dyDescent="0.15">
      <c r="B11" s="309" t="s">
        <v>1</v>
      </c>
      <c r="C11" s="643"/>
      <c r="D11" s="643"/>
      <c r="E11" s="643"/>
      <c r="F11" s="643"/>
      <c r="G11" s="643"/>
      <c r="H11" s="643"/>
      <c r="I11" s="643"/>
      <c r="J11" s="643"/>
    </row>
    <row r="12" spans="1:10" s="95" customFormat="1" ht="15.75" customHeight="1" x14ac:dyDescent="0.15">
      <c r="B12" s="341"/>
      <c r="C12" s="343"/>
      <c r="D12" s="343"/>
      <c r="E12" s="343"/>
      <c r="F12" s="343"/>
      <c r="G12" s="343"/>
      <c r="H12" s="343"/>
      <c r="J12" s="343"/>
    </row>
    <row r="13" spans="1:10" s="95" customFormat="1" ht="19.5" customHeight="1" x14ac:dyDescent="0.15">
      <c r="B13" s="331" t="s">
        <v>114</v>
      </c>
      <c r="C13" s="334"/>
      <c r="D13" s="334"/>
    </row>
    <row r="14" spans="1:10" s="95" customFormat="1" ht="40.5" customHeight="1" x14ac:dyDescent="0.15">
      <c r="B14" s="344"/>
      <c r="C14" s="345" t="s">
        <v>115</v>
      </c>
      <c r="D14" s="345" t="s">
        <v>116</v>
      </c>
      <c r="E14" s="345" t="s">
        <v>117</v>
      </c>
      <c r="F14" s="108" t="s">
        <v>118</v>
      </c>
    </row>
    <row r="15" spans="1:10" ht="40.5" customHeight="1" x14ac:dyDescent="0.15">
      <c r="B15" s="315" t="s">
        <v>594</v>
      </c>
      <c r="C15" s="94">
        <v>0</v>
      </c>
      <c r="D15" s="94">
        <v>0</v>
      </c>
      <c r="E15" s="94">
        <v>0</v>
      </c>
      <c r="F15" s="94">
        <v>0</v>
      </c>
    </row>
    <row r="16" spans="1:10" s="95" customFormat="1" x14ac:dyDescent="0.15">
      <c r="B16" s="333"/>
    </row>
    <row r="17" spans="2:6" s="95" customFormat="1" x14ac:dyDescent="0.15">
      <c r="B17" s="333"/>
    </row>
    <row r="18" spans="2:6" s="95" customFormat="1" x14ac:dyDescent="0.15">
      <c r="B18" s="333"/>
    </row>
    <row r="19" spans="2:6" s="95" customFormat="1" x14ac:dyDescent="0.15">
      <c r="B19" s="333"/>
    </row>
    <row r="20" spans="2:6" x14ac:dyDescent="0.15">
      <c r="B20" s="313"/>
      <c r="D20" s="280"/>
      <c r="F20" s="280"/>
    </row>
    <row r="21" spans="2:6" x14ac:dyDescent="0.15">
      <c r="B21" s="313"/>
      <c r="D21" s="280"/>
      <c r="F21" s="280"/>
    </row>
    <row r="22" spans="2:6" x14ac:dyDescent="0.15">
      <c r="B22" s="313"/>
      <c r="D22" s="280"/>
      <c r="F22" s="280"/>
    </row>
    <row r="23" spans="2:6" x14ac:dyDescent="0.15">
      <c r="B23" s="313"/>
      <c r="D23" s="280"/>
      <c r="F23" s="280"/>
    </row>
    <row r="24" spans="2:6" x14ac:dyDescent="0.15">
      <c r="B24" s="313"/>
      <c r="D24" s="280"/>
      <c r="F24" s="280"/>
    </row>
    <row r="25" spans="2:6" x14ac:dyDescent="0.15">
      <c r="B25" s="313"/>
      <c r="D25" s="280"/>
      <c r="F25" s="280"/>
    </row>
    <row r="26" spans="2:6" x14ac:dyDescent="0.15">
      <c r="B26" s="313"/>
      <c r="D26" s="280"/>
      <c r="F26" s="280"/>
    </row>
    <row r="27" spans="2:6" x14ac:dyDescent="0.15">
      <c r="B27" s="313"/>
      <c r="D27" s="280"/>
      <c r="F27" s="280"/>
    </row>
    <row r="28" spans="2:6" x14ac:dyDescent="0.15">
      <c r="B28" s="313"/>
      <c r="D28" s="280"/>
      <c r="F28" s="280"/>
    </row>
    <row r="29" spans="2:6" x14ac:dyDescent="0.15">
      <c r="B29" s="313"/>
      <c r="D29" s="280"/>
      <c r="F29" s="280"/>
    </row>
    <row r="30" spans="2:6" x14ac:dyDescent="0.15">
      <c r="B30" s="313"/>
      <c r="D30" s="280"/>
      <c r="F30" s="280"/>
    </row>
    <row r="31" spans="2:6" x14ac:dyDescent="0.15">
      <c r="B31" s="313"/>
      <c r="D31" s="280"/>
      <c r="F31" s="280"/>
    </row>
    <row r="32" spans="2:6" x14ac:dyDescent="0.15">
      <c r="B32" s="313"/>
      <c r="D32" s="280"/>
      <c r="F32" s="280"/>
    </row>
    <row r="33" spans="2:6" x14ac:dyDescent="0.15">
      <c r="B33" s="313"/>
      <c r="D33" s="280"/>
      <c r="F33" s="280"/>
    </row>
    <row r="34" spans="2:6" x14ac:dyDescent="0.15">
      <c r="B34" s="313"/>
      <c r="D34" s="280"/>
      <c r="F34" s="280"/>
    </row>
    <row r="35" spans="2:6" x14ac:dyDescent="0.15">
      <c r="B35" s="313"/>
      <c r="D35" s="280"/>
      <c r="F35" s="280"/>
    </row>
    <row r="36" spans="2:6" x14ac:dyDescent="0.15">
      <c r="B36" s="313"/>
      <c r="D36" s="280"/>
      <c r="F36" s="280"/>
    </row>
    <row r="37" spans="2:6" x14ac:dyDescent="0.15">
      <c r="B37" s="313"/>
      <c r="D37" s="280"/>
      <c r="F37" s="280"/>
    </row>
    <row r="38" spans="2:6" x14ac:dyDescent="0.15">
      <c r="B38" s="313"/>
      <c r="D38" s="280"/>
      <c r="F38" s="280"/>
    </row>
    <row r="39" spans="2:6" x14ac:dyDescent="0.15">
      <c r="B39" s="313"/>
      <c r="D39" s="280"/>
      <c r="F39" s="280"/>
    </row>
    <row r="40" spans="2:6" x14ac:dyDescent="0.15">
      <c r="B40" s="313"/>
      <c r="D40" s="280"/>
      <c r="F40" s="280"/>
    </row>
    <row r="41" spans="2:6" x14ac:dyDescent="0.15">
      <c r="B41" s="313"/>
      <c r="D41" s="280"/>
      <c r="F41" s="280"/>
    </row>
    <row r="42" spans="2:6" x14ac:dyDescent="0.15">
      <c r="B42" s="313"/>
      <c r="D42" s="280"/>
      <c r="F42" s="280"/>
    </row>
    <row r="43" spans="2:6" x14ac:dyDescent="0.15">
      <c r="B43" s="313"/>
      <c r="D43" s="280"/>
      <c r="F43" s="280"/>
    </row>
    <row r="44" spans="2:6" x14ac:dyDescent="0.15">
      <c r="B44" s="313"/>
      <c r="D44" s="280"/>
      <c r="F44" s="280"/>
    </row>
    <row r="45" spans="2:6" x14ac:dyDescent="0.15">
      <c r="B45" s="313"/>
      <c r="D45" s="280"/>
      <c r="F45" s="280"/>
    </row>
    <row r="46" spans="2:6" x14ac:dyDescent="0.15">
      <c r="B46" s="313"/>
      <c r="D46" s="280"/>
      <c r="F46" s="280"/>
    </row>
    <row r="47" spans="2:6" x14ac:dyDescent="0.15">
      <c r="B47" s="313"/>
      <c r="D47" s="280"/>
      <c r="F47" s="280"/>
    </row>
    <row r="48" spans="2:6" x14ac:dyDescent="0.15">
      <c r="B48" s="313"/>
      <c r="D48" s="280"/>
      <c r="F48" s="280"/>
    </row>
    <row r="49" spans="2:6" x14ac:dyDescent="0.15">
      <c r="B49" s="313"/>
      <c r="D49" s="280"/>
      <c r="F49" s="280"/>
    </row>
  </sheetData>
  <mergeCells count="14">
    <mergeCell ref="C11:E11"/>
    <mergeCell ref="F11:J11"/>
    <mergeCell ref="C6:E6"/>
    <mergeCell ref="F6:J6"/>
    <mergeCell ref="C9:E9"/>
    <mergeCell ref="F9:J9"/>
    <mergeCell ref="C10:E10"/>
    <mergeCell ref="F10:J10"/>
    <mergeCell ref="C3:E3"/>
    <mergeCell ref="F3:J3"/>
    <mergeCell ref="C4:E4"/>
    <mergeCell ref="F4:J4"/>
    <mergeCell ref="C5:E5"/>
    <mergeCell ref="F5:J5"/>
  </mergeCells>
  <phoneticPr fontId="4"/>
  <pageMargins left="0.70866141732283472" right="0.70866141732283472" top="0.74803149606299213" bottom="0.74803149606299213" header="0.31496062992125984" footer="0.31496062992125984"/>
  <pageSetup paperSize="9" scale="5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98" zoomScaleNormal="100" zoomScaleSheetLayoutView="98" workbookViewId="0">
      <selection sqref="A1:B2"/>
    </sheetView>
  </sheetViews>
  <sheetFormatPr defaultRowHeight="13.5" x14ac:dyDescent="0.15"/>
  <cols>
    <col min="1" max="1" width="1.625" style="2" customWidth="1"/>
    <col min="2" max="5" width="13.625" style="2" customWidth="1"/>
    <col min="6" max="6" width="15.625" style="2" customWidth="1"/>
    <col min="7" max="7" width="10.625" style="2" customWidth="1"/>
    <col min="8" max="11" width="13.625" style="2" customWidth="1"/>
    <col min="12" max="12" width="15.625" style="2" customWidth="1"/>
    <col min="13" max="13" width="1.625" style="2" customWidth="1"/>
    <col min="14" max="14" width="9" style="2"/>
    <col min="15" max="16" width="0" style="2" hidden="1" customWidth="1"/>
    <col min="17" max="16384" width="9" style="2"/>
  </cols>
  <sheetData>
    <row r="1" spans="2:16" ht="19.5" customHeight="1" x14ac:dyDescent="0.15">
      <c r="B1" s="1" t="s">
        <v>519</v>
      </c>
      <c r="C1" s="1"/>
      <c r="D1" s="1"/>
      <c r="E1" s="6"/>
      <c r="F1" s="5"/>
      <c r="G1" s="6"/>
      <c r="H1" s="5"/>
      <c r="I1" s="5"/>
      <c r="J1" s="5"/>
      <c r="K1" s="5"/>
    </row>
    <row r="2" spans="2:16" ht="15" customHeight="1" x14ac:dyDescent="0.15">
      <c r="C2" s="7"/>
      <c r="D2" s="7"/>
      <c r="E2" s="7"/>
      <c r="F2" s="5"/>
      <c r="G2" s="7"/>
      <c r="I2" s="5"/>
      <c r="J2" s="5"/>
      <c r="K2" s="5"/>
    </row>
    <row r="3" spans="2:16" s="95" customFormat="1" ht="30" customHeight="1" x14ac:dyDescent="0.15">
      <c r="B3" s="7" t="s">
        <v>119</v>
      </c>
      <c r="H3" s="7" t="s">
        <v>120</v>
      </c>
    </row>
    <row r="4" spans="2:16" s="96" customFormat="1" ht="24.95" customHeight="1" x14ac:dyDescent="0.15">
      <c r="B4" s="654" t="s">
        <v>121</v>
      </c>
      <c r="C4" s="655"/>
      <c r="D4" s="655"/>
      <c r="E4" s="667" t="s">
        <v>122</v>
      </c>
      <c r="F4" s="688"/>
      <c r="H4" s="682" t="s">
        <v>123</v>
      </c>
      <c r="I4" s="683"/>
      <c r="J4" s="684"/>
      <c r="K4" s="97" t="s">
        <v>124</v>
      </c>
      <c r="L4" s="98"/>
      <c r="O4" s="96" t="s">
        <v>125</v>
      </c>
      <c r="P4" s="96" t="s">
        <v>126</v>
      </c>
    </row>
    <row r="5" spans="2:16" s="96" customFormat="1" ht="30" customHeight="1" x14ac:dyDescent="0.15">
      <c r="B5" s="657"/>
      <c r="C5" s="658"/>
      <c r="D5" s="658"/>
      <c r="E5" s="668"/>
      <c r="F5" s="689"/>
      <c r="H5" s="685"/>
      <c r="I5" s="686"/>
      <c r="J5" s="687"/>
      <c r="K5" s="99" t="s">
        <v>127</v>
      </c>
      <c r="L5" s="100"/>
    </row>
    <row r="6" spans="2:16" s="96" customFormat="1" ht="24.95" customHeight="1" x14ac:dyDescent="0.15">
      <c r="B6" s="690" t="s">
        <v>128</v>
      </c>
      <c r="C6" s="691"/>
      <c r="D6" s="692"/>
      <c r="E6" s="101" t="s">
        <v>122</v>
      </c>
      <c r="F6" s="102"/>
      <c r="H6" s="693" t="s">
        <v>129</v>
      </c>
      <c r="I6" s="661"/>
      <c r="J6" s="662"/>
      <c r="K6" s="103" t="s">
        <v>130</v>
      </c>
      <c r="L6" s="104"/>
      <c r="O6" s="96" t="s">
        <v>131</v>
      </c>
      <c r="P6" s="96" t="s">
        <v>132</v>
      </c>
    </row>
    <row r="7" spans="2:16" s="96" customFormat="1" ht="30" customHeight="1" x14ac:dyDescent="0.15">
      <c r="B7" s="674" t="s">
        <v>133</v>
      </c>
      <c r="C7" s="675"/>
      <c r="D7" s="676"/>
      <c r="E7" s="105" t="s">
        <v>134</v>
      </c>
      <c r="F7" s="102"/>
      <c r="H7" s="680" t="s">
        <v>135</v>
      </c>
      <c r="I7" s="675"/>
      <c r="J7" s="676"/>
      <c r="K7" s="105" t="s">
        <v>134</v>
      </c>
      <c r="L7" s="98"/>
      <c r="O7" s="96" t="s">
        <v>136</v>
      </c>
      <c r="P7" s="96" t="s">
        <v>137</v>
      </c>
    </row>
    <row r="8" spans="2:16" s="96" customFormat="1" ht="24.95" customHeight="1" x14ac:dyDescent="0.15">
      <c r="B8" s="677"/>
      <c r="C8" s="678"/>
      <c r="D8" s="679"/>
      <c r="E8" s="101" t="s">
        <v>138</v>
      </c>
      <c r="F8" s="102"/>
      <c r="H8" s="681"/>
      <c r="I8" s="678"/>
      <c r="J8" s="679"/>
      <c r="K8" s="101" t="s">
        <v>138</v>
      </c>
      <c r="L8" s="98"/>
      <c r="O8" s="96" t="s">
        <v>136</v>
      </c>
      <c r="P8" s="96" t="s">
        <v>137</v>
      </c>
    </row>
    <row r="9" spans="2:16" s="96" customFormat="1" ht="30" customHeight="1" x14ac:dyDescent="0.15">
      <c r="B9" s="674" t="s">
        <v>139</v>
      </c>
      <c r="C9" s="675"/>
      <c r="D9" s="676"/>
      <c r="E9" s="105" t="s">
        <v>134</v>
      </c>
      <c r="F9" s="102"/>
      <c r="H9" s="680" t="s">
        <v>140</v>
      </c>
      <c r="I9" s="675"/>
      <c r="J9" s="676"/>
      <c r="K9" s="105" t="s">
        <v>134</v>
      </c>
      <c r="L9" s="98"/>
      <c r="P9" s="95" t="s">
        <v>141</v>
      </c>
    </row>
    <row r="10" spans="2:16" s="96" customFormat="1" ht="24.95" customHeight="1" x14ac:dyDescent="0.15">
      <c r="B10" s="677"/>
      <c r="C10" s="678"/>
      <c r="D10" s="679"/>
      <c r="E10" s="101" t="s">
        <v>138</v>
      </c>
      <c r="F10" s="102"/>
      <c r="H10" s="681"/>
      <c r="I10" s="678"/>
      <c r="J10" s="679"/>
      <c r="K10" s="101" t="s">
        <v>138</v>
      </c>
      <c r="L10" s="98"/>
      <c r="P10" s="95" t="s">
        <v>141</v>
      </c>
    </row>
    <row r="11" spans="2:16" s="12" customFormat="1" ht="15" customHeight="1" x14ac:dyDescent="0.15">
      <c r="B11" s="330"/>
    </row>
    <row r="12" spans="2:16" ht="30" customHeight="1" x14ac:dyDescent="0.15">
      <c r="B12" s="331" t="s">
        <v>142</v>
      </c>
      <c r="C12" s="332"/>
      <c r="D12" s="332"/>
      <c r="E12" s="6"/>
      <c r="F12" s="334"/>
      <c r="G12" s="6"/>
      <c r="H12" s="7" t="s">
        <v>143</v>
      </c>
      <c r="I12" s="5"/>
      <c r="J12" s="5"/>
      <c r="K12" s="5"/>
    </row>
    <row r="13" spans="2:16" ht="24.95" customHeight="1" x14ac:dyDescent="0.15">
      <c r="B13" s="648" t="s">
        <v>144</v>
      </c>
      <c r="C13" s="649"/>
      <c r="D13" s="650"/>
      <c r="E13" s="106" t="s">
        <v>145</v>
      </c>
      <c r="F13" s="163"/>
      <c r="G13" s="7"/>
      <c r="H13" s="682" t="s">
        <v>146</v>
      </c>
      <c r="I13" s="683"/>
      <c r="J13" s="684"/>
      <c r="K13" s="97" t="s">
        <v>124</v>
      </c>
      <c r="L13" s="102"/>
      <c r="O13" s="2" t="s">
        <v>147</v>
      </c>
    </row>
    <row r="14" spans="2:16" ht="24.95" customHeight="1" x14ac:dyDescent="0.15">
      <c r="B14" s="651"/>
      <c r="C14" s="652"/>
      <c r="D14" s="653"/>
      <c r="E14" s="101" t="s">
        <v>148</v>
      </c>
      <c r="F14" s="163"/>
      <c r="G14" s="7"/>
      <c r="H14" s="685"/>
      <c r="I14" s="686"/>
      <c r="J14" s="687"/>
      <c r="K14" s="99" t="s">
        <v>127</v>
      </c>
      <c r="L14" s="107"/>
      <c r="O14" s="2" t="s">
        <v>147</v>
      </c>
    </row>
    <row r="15" spans="2:16" ht="24.95" customHeight="1" x14ac:dyDescent="0.15">
      <c r="B15" s="648" t="s">
        <v>149</v>
      </c>
      <c r="C15" s="649"/>
      <c r="D15" s="650"/>
      <c r="E15" s="97" t="s">
        <v>124</v>
      </c>
      <c r="F15" s="164"/>
      <c r="H15" s="654" t="s">
        <v>150</v>
      </c>
      <c r="I15" s="655"/>
      <c r="J15" s="656"/>
      <c r="K15" s="667" t="s">
        <v>151</v>
      </c>
      <c r="L15" s="669"/>
      <c r="O15" s="2" t="s">
        <v>152</v>
      </c>
    </row>
    <row r="16" spans="2:16" ht="30" customHeight="1" x14ac:dyDescent="0.15">
      <c r="B16" s="651"/>
      <c r="C16" s="652"/>
      <c r="D16" s="653"/>
      <c r="E16" s="99" t="s">
        <v>127</v>
      </c>
      <c r="F16" s="164"/>
      <c r="H16" s="657"/>
      <c r="I16" s="658"/>
      <c r="J16" s="659"/>
      <c r="K16" s="668"/>
      <c r="L16" s="670"/>
      <c r="O16" s="2" t="s">
        <v>152</v>
      </c>
    </row>
    <row r="17" spans="2:15" ht="24.95" customHeight="1" x14ac:dyDescent="0.15">
      <c r="B17" s="671" t="s">
        <v>153</v>
      </c>
      <c r="C17" s="672"/>
      <c r="D17" s="673"/>
      <c r="E17" s="103" t="s">
        <v>130</v>
      </c>
      <c r="F17" s="322"/>
      <c r="H17" s="654" t="s">
        <v>154</v>
      </c>
      <c r="I17" s="655"/>
      <c r="J17" s="656"/>
      <c r="K17" s="103" t="s">
        <v>155</v>
      </c>
      <c r="L17" s="104"/>
      <c r="O17" s="2" t="s">
        <v>156</v>
      </c>
    </row>
    <row r="18" spans="2:15" ht="30" customHeight="1" x14ac:dyDescent="0.15">
      <c r="B18" s="648" t="s">
        <v>157</v>
      </c>
      <c r="C18" s="649"/>
      <c r="D18" s="650"/>
      <c r="E18" s="105" t="s">
        <v>134</v>
      </c>
      <c r="F18" s="102"/>
      <c r="H18" s="654" t="s">
        <v>158</v>
      </c>
      <c r="I18" s="655"/>
      <c r="J18" s="656"/>
      <c r="K18" s="105" t="s">
        <v>134</v>
      </c>
      <c r="L18" s="102"/>
    </row>
    <row r="19" spans="2:15" ht="24.95" customHeight="1" x14ac:dyDescent="0.15">
      <c r="B19" s="651"/>
      <c r="C19" s="652"/>
      <c r="D19" s="653"/>
      <c r="E19" s="101" t="s">
        <v>138</v>
      </c>
      <c r="F19" s="98"/>
      <c r="H19" s="657"/>
      <c r="I19" s="658"/>
      <c r="J19" s="659"/>
      <c r="K19" s="101" t="s">
        <v>138</v>
      </c>
      <c r="L19" s="98"/>
    </row>
    <row r="20" spans="2:15" ht="15" customHeight="1" x14ac:dyDescent="0.15">
      <c r="B20" s="333"/>
      <c r="C20" s="95"/>
      <c r="D20" s="95"/>
      <c r="F20" s="95"/>
    </row>
    <row r="21" spans="2:15" ht="30" customHeight="1" x14ac:dyDescent="0.15">
      <c r="B21" s="331" t="s">
        <v>159</v>
      </c>
      <c r="C21" s="332"/>
      <c r="D21" s="332"/>
      <c r="E21" s="6"/>
      <c r="F21" s="334"/>
      <c r="G21" s="6"/>
      <c r="H21" s="7"/>
      <c r="I21" s="5"/>
      <c r="J21" s="5"/>
      <c r="K21" s="5"/>
      <c r="L21" s="5"/>
    </row>
    <row r="22" spans="2:15" ht="30" customHeight="1" x14ac:dyDescent="0.15">
      <c r="B22" s="660" t="s">
        <v>160</v>
      </c>
      <c r="C22" s="661"/>
      <c r="D22" s="662"/>
      <c r="E22" s="108" t="s">
        <v>161</v>
      </c>
      <c r="F22" s="163"/>
      <c r="G22" s="7"/>
      <c r="H22" s="666"/>
      <c r="I22" s="666"/>
      <c r="J22" s="666"/>
      <c r="K22" s="109"/>
      <c r="L22" s="110"/>
      <c r="O22" s="2" t="s">
        <v>147</v>
      </c>
    </row>
    <row r="23" spans="2:15" ht="30" customHeight="1" x14ac:dyDescent="0.15">
      <c r="B23" s="663"/>
      <c r="C23" s="664"/>
      <c r="D23" s="665"/>
      <c r="E23" s="108" t="s">
        <v>162</v>
      </c>
      <c r="F23" s="98"/>
      <c r="G23" s="7"/>
      <c r="H23" s="666"/>
      <c r="I23" s="666"/>
      <c r="J23" s="666"/>
      <c r="K23" s="109"/>
      <c r="L23" s="110"/>
      <c r="O23" s="2" t="s">
        <v>147</v>
      </c>
    </row>
    <row r="24" spans="2:15" ht="13.5" customHeight="1" x14ac:dyDescent="0.15">
      <c r="B24" s="333"/>
      <c r="C24" s="95"/>
      <c r="D24" s="95"/>
      <c r="F24" s="95"/>
    </row>
    <row r="25" spans="2:15" ht="30" customHeight="1" x14ac:dyDescent="0.15">
      <c r="B25" s="313"/>
      <c r="D25" s="280"/>
      <c r="F25" s="280"/>
    </row>
    <row r="26" spans="2:15" ht="30" customHeight="1" x14ac:dyDescent="0.15">
      <c r="B26" s="313"/>
      <c r="D26" s="280"/>
      <c r="F26" s="280"/>
    </row>
    <row r="27" spans="2:15" ht="30" customHeight="1" x14ac:dyDescent="0.15">
      <c r="B27" s="313"/>
      <c r="D27" s="280"/>
      <c r="F27" s="280"/>
    </row>
    <row r="28" spans="2:15" ht="30" customHeight="1" x14ac:dyDescent="0.15">
      <c r="B28" s="313"/>
      <c r="D28" s="280"/>
      <c r="F28" s="280"/>
    </row>
    <row r="29" spans="2:15" ht="30" customHeight="1" x14ac:dyDescent="0.15">
      <c r="B29" s="313"/>
      <c r="D29" s="280"/>
      <c r="F29" s="280"/>
    </row>
    <row r="30" spans="2:15" ht="30" customHeight="1" x14ac:dyDescent="0.15">
      <c r="B30" s="313"/>
      <c r="D30" s="280"/>
      <c r="F30" s="280"/>
    </row>
    <row r="31" spans="2:15" ht="30" customHeight="1" x14ac:dyDescent="0.15">
      <c r="B31" s="313"/>
      <c r="D31" s="280"/>
      <c r="F31" s="280"/>
    </row>
    <row r="32" spans="2:15" ht="30" customHeight="1" x14ac:dyDescent="0.15">
      <c r="B32" s="313"/>
      <c r="D32" s="280"/>
      <c r="F32" s="280"/>
    </row>
    <row r="33" spans="2:6" ht="30" customHeight="1" x14ac:dyDescent="0.15">
      <c r="B33" s="313"/>
      <c r="D33" s="280"/>
      <c r="F33" s="280"/>
    </row>
    <row r="34" spans="2:6" ht="30" customHeight="1" x14ac:dyDescent="0.15">
      <c r="B34" s="313"/>
      <c r="D34" s="280"/>
      <c r="F34" s="280"/>
    </row>
    <row r="35" spans="2:6" x14ac:dyDescent="0.15">
      <c r="B35" s="313"/>
      <c r="D35" s="280"/>
      <c r="F35" s="280"/>
    </row>
    <row r="36" spans="2:6" x14ac:dyDescent="0.15">
      <c r="B36" s="313"/>
      <c r="D36" s="280"/>
      <c r="F36" s="280"/>
    </row>
    <row r="37" spans="2:6" x14ac:dyDescent="0.15">
      <c r="B37" s="313"/>
      <c r="D37" s="280"/>
      <c r="F37" s="280"/>
    </row>
    <row r="38" spans="2:6" x14ac:dyDescent="0.15">
      <c r="B38" s="313"/>
      <c r="D38" s="280"/>
      <c r="F38" s="280"/>
    </row>
    <row r="39" spans="2:6" x14ac:dyDescent="0.15">
      <c r="B39" s="313"/>
      <c r="D39" s="280"/>
      <c r="F39" s="280"/>
    </row>
    <row r="40" spans="2:6" x14ac:dyDescent="0.15">
      <c r="B40" s="313"/>
      <c r="D40" s="280"/>
      <c r="F40" s="280"/>
    </row>
    <row r="41" spans="2:6" x14ac:dyDescent="0.15">
      <c r="B41" s="313"/>
      <c r="D41" s="280"/>
      <c r="F41" s="280"/>
    </row>
    <row r="42" spans="2:6" x14ac:dyDescent="0.15">
      <c r="B42" s="313"/>
      <c r="D42" s="280"/>
      <c r="F42" s="280"/>
    </row>
    <row r="43" spans="2:6" x14ac:dyDescent="0.15">
      <c r="B43" s="313"/>
      <c r="D43" s="280"/>
      <c r="F43" s="280"/>
    </row>
    <row r="44" spans="2:6" x14ac:dyDescent="0.15">
      <c r="B44" s="313"/>
      <c r="D44" s="280"/>
      <c r="F44" s="280"/>
    </row>
    <row r="45" spans="2:6" x14ac:dyDescent="0.15">
      <c r="B45" s="313"/>
      <c r="D45" s="280"/>
      <c r="F45" s="280"/>
    </row>
    <row r="46" spans="2:6" x14ac:dyDescent="0.15">
      <c r="B46" s="313"/>
      <c r="D46" s="280"/>
      <c r="F46" s="280"/>
    </row>
    <row r="47" spans="2:6" x14ac:dyDescent="0.15">
      <c r="B47" s="313"/>
      <c r="D47" s="280"/>
      <c r="F47" s="280"/>
    </row>
    <row r="48" spans="2:6" x14ac:dyDescent="0.15">
      <c r="B48" s="313"/>
      <c r="D48" s="280"/>
      <c r="F48" s="280"/>
    </row>
    <row r="49" spans="2:6" x14ac:dyDescent="0.15">
      <c r="B49" s="313"/>
      <c r="D49" s="280"/>
      <c r="F49" s="280"/>
    </row>
  </sheetData>
  <sheetProtection insertRows="0" deleteRows="0" selectLockedCells="1"/>
  <mergeCells count="23">
    <mergeCell ref="B4:D5"/>
    <mergeCell ref="E4:E5"/>
    <mergeCell ref="F4:F5"/>
    <mergeCell ref="H4:J5"/>
    <mergeCell ref="B6:D6"/>
    <mergeCell ref="H6:J6"/>
    <mergeCell ref="B7:D8"/>
    <mergeCell ref="H7:J8"/>
    <mergeCell ref="B9:D10"/>
    <mergeCell ref="H9:J10"/>
    <mergeCell ref="B13:D14"/>
    <mergeCell ref="H13:J14"/>
    <mergeCell ref="B15:D16"/>
    <mergeCell ref="H15:J16"/>
    <mergeCell ref="K15:K16"/>
    <mergeCell ref="L15:L16"/>
    <mergeCell ref="B17:D17"/>
    <mergeCell ref="H17:J17"/>
    <mergeCell ref="B18:D19"/>
    <mergeCell ref="H18:J19"/>
    <mergeCell ref="B22:D23"/>
    <mergeCell ref="H22:J22"/>
    <mergeCell ref="H23:J23"/>
  </mergeCells>
  <phoneticPr fontId="4"/>
  <dataValidations count="3">
    <dataValidation type="list" allowBlank="1" showInputMessage="1" showErrorMessage="1" sqref="L6 L17 F17">
      <formula1>"策定済,未策定"</formula1>
    </dataValidation>
    <dataValidation type="list" allowBlank="1" showInputMessage="1" showErrorMessage="1" sqref="F13 F22">
      <formula1>"有,無"</formula1>
    </dataValidation>
    <dataValidation type="list" allowBlank="1" showInputMessage="1" showErrorMessage="1" sqref="F14">
      <formula1>"全て作成済,一部未作成,全て未作成,案件なし"</formula1>
    </dataValidation>
  </dataValidations>
  <pageMargins left="0.70866141732283472" right="0.70866141732283472" top="0.74803149606299213" bottom="0.74803149606299213" header="0.31496062992125984" footer="0.31496062992125984"/>
  <pageSetup paperSize="9" scale="5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9"/>
  <sheetViews>
    <sheetView showZeros="0" view="pageBreakPreview" zoomScaleNormal="100" zoomScaleSheetLayoutView="100" workbookViewId="0">
      <selection sqref="A1:E2"/>
    </sheetView>
  </sheetViews>
  <sheetFormatPr defaultRowHeight="13.5" x14ac:dyDescent="0.15"/>
  <cols>
    <col min="1" max="1" width="1.625" style="111" customWidth="1"/>
    <col min="2" max="2" width="27.625" style="111" customWidth="1"/>
    <col min="3" max="3" width="10.625" style="111" customWidth="1"/>
    <col min="4" max="4" width="13.625" style="111" customWidth="1"/>
    <col min="5" max="5" width="33.5" style="111" customWidth="1"/>
    <col min="6" max="6" width="1.625" style="111" customWidth="1"/>
    <col min="7" max="16384" width="9" style="111"/>
  </cols>
  <sheetData>
    <row r="1" spans="2:6" x14ac:dyDescent="0.15">
      <c r="F1" s="112"/>
    </row>
    <row r="2" spans="2:6" ht="33" customHeight="1" x14ac:dyDescent="0.15">
      <c r="B2" s="696" t="s">
        <v>163</v>
      </c>
      <c r="C2" s="697"/>
      <c r="D2" s="697"/>
      <c r="E2" s="698"/>
      <c r="F2" s="112"/>
    </row>
    <row r="3" spans="2:6" s="114" customFormat="1" ht="12.75" customHeight="1" x14ac:dyDescent="0.15">
      <c r="B3" s="113"/>
      <c r="C3" s="113"/>
      <c r="D3" s="113"/>
      <c r="E3" s="113"/>
      <c r="F3" s="112"/>
    </row>
    <row r="4" spans="2:6" ht="21" customHeight="1" x14ac:dyDescent="0.15">
      <c r="B4" s="699" t="s">
        <v>164</v>
      </c>
      <c r="C4" s="699"/>
      <c r="D4" s="699"/>
      <c r="E4" s="699"/>
      <c r="F4" s="112"/>
    </row>
    <row r="5" spans="2:6" ht="13.5" customHeight="1" x14ac:dyDescent="0.15">
      <c r="B5" s="115"/>
      <c r="C5" s="115"/>
      <c r="D5" s="115"/>
      <c r="E5" s="115"/>
      <c r="F5" s="115"/>
    </row>
    <row r="6" spans="2:6" ht="24.95" customHeight="1" x14ac:dyDescent="0.15">
      <c r="B6" s="335"/>
      <c r="C6" s="114"/>
      <c r="D6" s="336" t="s">
        <v>165</v>
      </c>
      <c r="E6" s="116">
        <f>【共通】!C5</f>
        <v>0</v>
      </c>
      <c r="F6" s="337"/>
    </row>
    <row r="7" spans="2:6" ht="24.95" customHeight="1" x14ac:dyDescent="0.15">
      <c r="B7" s="335"/>
      <c r="C7" s="114"/>
      <c r="D7" s="336" t="s">
        <v>166</v>
      </c>
      <c r="E7" s="340" t="s">
        <v>508</v>
      </c>
      <c r="F7" s="337"/>
    </row>
    <row r="8" spans="2:6" x14ac:dyDescent="0.15">
      <c r="B8" s="335"/>
      <c r="C8" s="114"/>
      <c r="D8" s="114"/>
      <c r="F8" s="337"/>
    </row>
    <row r="9" spans="2:6" ht="26.25" customHeight="1" x14ac:dyDescent="0.15">
      <c r="B9" s="338" t="s">
        <v>167</v>
      </c>
      <c r="C9" s="117" t="s">
        <v>168</v>
      </c>
      <c r="D9" s="700" t="s">
        <v>169</v>
      </c>
      <c r="E9" s="701"/>
      <c r="F9" s="337"/>
    </row>
    <row r="10" spans="2:6" ht="60" customHeight="1" x14ac:dyDescent="0.15">
      <c r="B10" s="339" t="s">
        <v>170</v>
      </c>
      <c r="C10" s="118"/>
      <c r="D10" s="702"/>
      <c r="E10" s="703"/>
      <c r="F10" s="337"/>
    </row>
    <row r="11" spans="2:6" ht="60" customHeight="1" x14ac:dyDescent="0.15">
      <c r="B11" s="339" t="s">
        <v>171</v>
      </c>
      <c r="C11" s="118"/>
      <c r="D11" s="704"/>
      <c r="E11" s="703"/>
      <c r="F11" s="337"/>
    </row>
    <row r="12" spans="2:6" ht="60" customHeight="1" x14ac:dyDescent="0.15">
      <c r="B12" s="339" t="s">
        <v>172</v>
      </c>
      <c r="C12" s="118"/>
      <c r="D12" s="704"/>
      <c r="E12" s="703"/>
      <c r="F12" s="337"/>
    </row>
    <row r="13" spans="2:6" ht="60" customHeight="1" x14ac:dyDescent="0.15">
      <c r="B13" s="339" t="s">
        <v>173</v>
      </c>
      <c r="C13" s="118"/>
      <c r="D13" s="704"/>
      <c r="E13" s="703"/>
      <c r="F13" s="337"/>
    </row>
    <row r="14" spans="2:6" ht="60" customHeight="1" x14ac:dyDescent="0.15">
      <c r="B14" s="339" t="s">
        <v>174</v>
      </c>
      <c r="C14" s="118"/>
      <c r="D14" s="704"/>
      <c r="E14" s="703"/>
      <c r="F14" s="337"/>
    </row>
    <row r="15" spans="2:6" ht="60" customHeight="1" x14ac:dyDescent="0.15">
      <c r="B15" s="339" t="s">
        <v>175</v>
      </c>
      <c r="C15" s="118"/>
      <c r="D15" s="704"/>
      <c r="E15" s="703"/>
      <c r="F15" s="337"/>
    </row>
    <row r="16" spans="2:6" ht="60" customHeight="1" x14ac:dyDescent="0.15">
      <c r="B16" s="339" t="s">
        <v>176</v>
      </c>
      <c r="C16" s="118"/>
      <c r="D16" s="704"/>
      <c r="E16" s="703"/>
      <c r="F16" s="337"/>
    </row>
    <row r="17" spans="2:6" ht="60" customHeight="1" x14ac:dyDescent="0.15">
      <c r="B17" s="339" t="s">
        <v>177</v>
      </c>
      <c r="C17" s="119"/>
      <c r="D17" s="705"/>
      <c r="E17" s="706"/>
      <c r="F17" s="337"/>
    </row>
    <row r="18" spans="2:6" ht="34.5" customHeight="1" x14ac:dyDescent="0.15">
      <c r="B18" s="694" t="s">
        <v>178</v>
      </c>
      <c r="C18" s="695"/>
      <c r="D18" s="695"/>
      <c r="E18" s="695"/>
      <c r="F18" s="337"/>
    </row>
    <row r="19" spans="2:6" x14ac:dyDescent="0.15">
      <c r="B19" s="314"/>
      <c r="D19" s="318"/>
      <c r="F19" s="321"/>
    </row>
    <row r="20" spans="2:6" x14ac:dyDescent="0.15">
      <c r="B20" s="314"/>
      <c r="D20" s="318"/>
      <c r="F20" s="318"/>
    </row>
    <row r="21" spans="2:6" x14ac:dyDescent="0.15">
      <c r="B21" s="314"/>
      <c r="D21" s="318"/>
      <c r="F21" s="318"/>
    </row>
    <row r="22" spans="2:6" x14ac:dyDescent="0.15">
      <c r="B22" s="314"/>
      <c r="D22" s="318"/>
      <c r="F22" s="318"/>
    </row>
    <row r="23" spans="2:6" x14ac:dyDescent="0.15">
      <c r="B23" s="314"/>
      <c r="D23" s="318"/>
      <c r="F23" s="318"/>
    </row>
    <row r="24" spans="2:6" x14ac:dyDescent="0.15">
      <c r="B24" s="314"/>
      <c r="D24" s="318"/>
      <c r="F24" s="318"/>
    </row>
    <row r="25" spans="2:6" x14ac:dyDescent="0.15">
      <c r="B25" s="314"/>
      <c r="D25" s="318"/>
      <c r="F25" s="318"/>
    </row>
    <row r="26" spans="2:6" x14ac:dyDescent="0.15">
      <c r="B26" s="314"/>
      <c r="D26" s="318"/>
      <c r="F26" s="318"/>
    </row>
    <row r="27" spans="2:6" x14ac:dyDescent="0.15">
      <c r="B27" s="314"/>
      <c r="D27" s="318"/>
      <c r="F27" s="318"/>
    </row>
    <row r="28" spans="2:6" x14ac:dyDescent="0.15">
      <c r="B28" s="314"/>
      <c r="D28" s="318"/>
      <c r="F28" s="318"/>
    </row>
    <row r="29" spans="2:6" x14ac:dyDescent="0.15">
      <c r="B29" s="314"/>
      <c r="D29" s="318"/>
      <c r="F29" s="318"/>
    </row>
    <row r="30" spans="2:6" x14ac:dyDescent="0.15">
      <c r="B30" s="314"/>
      <c r="D30" s="318"/>
      <c r="F30" s="318"/>
    </row>
    <row r="31" spans="2:6" x14ac:dyDescent="0.15">
      <c r="B31" s="314"/>
      <c r="D31" s="318"/>
      <c r="F31" s="318"/>
    </row>
    <row r="32" spans="2:6" x14ac:dyDescent="0.15">
      <c r="B32" s="314"/>
      <c r="D32" s="318"/>
      <c r="F32" s="318"/>
    </row>
    <row r="33" spans="2:6" x14ac:dyDescent="0.15">
      <c r="B33" s="314"/>
      <c r="D33" s="318"/>
      <c r="F33" s="318"/>
    </row>
    <row r="34" spans="2:6" x14ac:dyDescent="0.15">
      <c r="B34" s="314"/>
      <c r="D34" s="318"/>
      <c r="F34" s="318"/>
    </row>
    <row r="35" spans="2:6" x14ac:dyDescent="0.15">
      <c r="B35" s="314"/>
      <c r="D35" s="318"/>
      <c r="F35" s="318"/>
    </row>
    <row r="36" spans="2:6" x14ac:dyDescent="0.15">
      <c r="B36" s="314"/>
      <c r="D36" s="318"/>
      <c r="F36" s="318"/>
    </row>
    <row r="37" spans="2:6" x14ac:dyDescent="0.15">
      <c r="B37" s="314"/>
      <c r="D37" s="318"/>
      <c r="F37" s="318"/>
    </row>
    <row r="38" spans="2:6" x14ac:dyDescent="0.15">
      <c r="B38" s="314"/>
      <c r="D38" s="318"/>
      <c r="F38" s="318"/>
    </row>
    <row r="39" spans="2:6" x14ac:dyDescent="0.15">
      <c r="B39" s="314"/>
      <c r="D39" s="318"/>
      <c r="F39" s="318"/>
    </row>
    <row r="40" spans="2:6" x14ac:dyDescent="0.15">
      <c r="B40" s="314"/>
      <c r="D40" s="318"/>
      <c r="F40" s="318"/>
    </row>
    <row r="41" spans="2:6" x14ac:dyDescent="0.15">
      <c r="B41" s="314"/>
      <c r="D41" s="318"/>
      <c r="F41" s="318"/>
    </row>
    <row r="42" spans="2:6" x14ac:dyDescent="0.15">
      <c r="B42" s="314"/>
      <c r="D42" s="318"/>
      <c r="F42" s="318"/>
    </row>
    <row r="43" spans="2:6" x14ac:dyDescent="0.15">
      <c r="B43" s="314"/>
      <c r="D43" s="318"/>
      <c r="F43" s="318"/>
    </row>
    <row r="44" spans="2:6" x14ac:dyDescent="0.15">
      <c r="B44" s="314"/>
      <c r="D44" s="318"/>
      <c r="F44" s="318"/>
    </row>
    <row r="45" spans="2:6" x14ac:dyDescent="0.15">
      <c r="B45" s="314"/>
      <c r="D45" s="318"/>
      <c r="F45" s="318"/>
    </row>
    <row r="46" spans="2:6" x14ac:dyDescent="0.15">
      <c r="B46" s="314"/>
      <c r="D46" s="318"/>
      <c r="F46" s="318"/>
    </row>
    <row r="47" spans="2:6" x14ac:dyDescent="0.15">
      <c r="B47" s="314"/>
      <c r="D47" s="318"/>
      <c r="F47" s="318"/>
    </row>
    <row r="48" spans="2:6" x14ac:dyDescent="0.15">
      <c r="B48" s="314"/>
      <c r="D48" s="318"/>
      <c r="F48" s="318"/>
    </row>
    <row r="49" spans="2:6" x14ac:dyDescent="0.15">
      <c r="B49" s="314"/>
      <c r="D49" s="318"/>
      <c r="F49" s="318"/>
    </row>
  </sheetData>
  <sheetProtection selectLockedCells="1"/>
  <mergeCells count="12">
    <mergeCell ref="B18:E18"/>
    <mergeCell ref="B2:E2"/>
    <mergeCell ref="B4:E4"/>
    <mergeCell ref="D9:E9"/>
    <mergeCell ref="D10:E10"/>
    <mergeCell ref="D11:E11"/>
    <mergeCell ref="D12:E12"/>
    <mergeCell ref="D13:E13"/>
    <mergeCell ref="D14:E14"/>
    <mergeCell ref="D15:E15"/>
    <mergeCell ref="D16:E16"/>
    <mergeCell ref="D17:E17"/>
  </mergeCells>
  <phoneticPr fontId="4"/>
  <dataValidations count="1">
    <dataValidation type="list" allowBlank="1" showInputMessage="1" showErrorMessage="1" sqref="C10:C17">
      <formula1>"適合,不適合,該当なし"</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zoomScale="98" zoomScaleNormal="100" zoomScaleSheetLayoutView="98" workbookViewId="0">
      <selection sqref="A1:B2"/>
    </sheetView>
  </sheetViews>
  <sheetFormatPr defaultRowHeight="13.5" x14ac:dyDescent="0.1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x14ac:dyDescent="0.15">
      <c r="A1" s="707" t="s">
        <v>502</v>
      </c>
      <c r="B1" s="707"/>
      <c r="C1" s="707"/>
      <c r="D1" s="707"/>
      <c r="E1" s="707"/>
      <c r="F1" s="707"/>
      <c r="G1" s="707"/>
      <c r="H1" s="707"/>
    </row>
    <row r="2" spans="1:13" ht="45.75" customHeight="1" x14ac:dyDescent="0.15">
      <c r="A2" s="708" t="s">
        <v>179</v>
      </c>
      <c r="B2" s="708"/>
      <c r="C2" s="708"/>
      <c r="D2" s="708"/>
      <c r="E2" s="708"/>
      <c r="F2" s="708"/>
      <c r="G2" s="708"/>
      <c r="H2" s="708"/>
    </row>
    <row r="3" spans="1:13" ht="21.75" customHeight="1" x14ac:dyDescent="0.15">
      <c r="A3" s="120" t="s">
        <v>180</v>
      </c>
      <c r="B3" s="121"/>
      <c r="C3" s="121"/>
      <c r="D3" s="121"/>
      <c r="E3" s="121"/>
      <c r="F3" s="121"/>
      <c r="G3" s="121"/>
      <c r="H3" s="121"/>
    </row>
    <row r="4" spans="1:13" ht="18" customHeight="1" x14ac:dyDescent="0.15">
      <c r="A4" s="709" t="s">
        <v>500</v>
      </c>
      <c r="B4" s="709"/>
      <c r="C4" s="122"/>
      <c r="D4" s="123" t="s">
        <v>501</v>
      </c>
      <c r="E4" s="710"/>
      <c r="F4" s="710"/>
      <c r="G4" s="710"/>
      <c r="H4" s="710"/>
      <c r="J4" t="s">
        <v>42</v>
      </c>
      <c r="K4" t="s">
        <v>181</v>
      </c>
      <c r="L4" t="s">
        <v>182</v>
      </c>
      <c r="M4" t="s">
        <v>183</v>
      </c>
    </row>
    <row r="5" spans="1:13" ht="18" customHeight="1" x14ac:dyDescent="0.15">
      <c r="A5" s="709" t="s">
        <v>184</v>
      </c>
      <c r="B5" s="709"/>
      <c r="C5" s="124"/>
      <c r="D5" s="123" t="s">
        <v>185</v>
      </c>
      <c r="E5" s="710"/>
      <c r="F5" s="710"/>
      <c r="G5" s="710"/>
      <c r="H5" s="710"/>
      <c r="J5" t="s">
        <v>186</v>
      </c>
      <c r="K5" t="s">
        <v>187</v>
      </c>
      <c r="L5" t="s">
        <v>188</v>
      </c>
      <c r="M5" t="s">
        <v>189</v>
      </c>
    </row>
    <row r="6" spans="1:13" ht="18" customHeight="1" x14ac:dyDescent="0.15">
      <c r="A6" s="709" t="s">
        <v>190</v>
      </c>
      <c r="B6" s="717"/>
      <c r="C6" s="125"/>
      <c r="D6" s="346" t="s">
        <v>191</v>
      </c>
      <c r="E6" s="710" t="s">
        <v>192</v>
      </c>
      <c r="F6" s="718"/>
      <c r="G6" s="710"/>
      <c r="H6" s="710"/>
      <c r="J6" t="s">
        <v>193</v>
      </c>
    </row>
    <row r="7" spans="1:13" ht="34.5" customHeight="1" x14ac:dyDescent="0.15">
      <c r="A7" s="709" t="s">
        <v>194</v>
      </c>
      <c r="B7" s="717"/>
      <c r="C7" s="719" t="s">
        <v>195</v>
      </c>
      <c r="D7" s="720"/>
      <c r="E7" s="721"/>
      <c r="F7" s="720"/>
      <c r="G7" s="721"/>
      <c r="H7" s="722"/>
    </row>
    <row r="8" spans="1:13" ht="18" customHeight="1" x14ac:dyDescent="0.15">
      <c r="A8" s="95"/>
      <c r="B8" s="333"/>
      <c r="C8" s="95"/>
      <c r="D8" s="95"/>
      <c r="E8" s="95"/>
      <c r="F8" s="95"/>
      <c r="G8" s="95"/>
      <c r="H8" s="95"/>
    </row>
    <row r="9" spans="1:13" ht="18" customHeight="1" x14ac:dyDescent="0.15">
      <c r="A9" s="126" t="s">
        <v>196</v>
      </c>
      <c r="B9" s="349" t="s">
        <v>197</v>
      </c>
      <c r="C9" s="723" t="s">
        <v>198</v>
      </c>
      <c r="D9" s="724"/>
      <c r="E9" s="725" t="s">
        <v>199</v>
      </c>
      <c r="F9" s="726"/>
      <c r="G9" s="127" t="s">
        <v>200</v>
      </c>
      <c r="H9" s="126" t="s">
        <v>201</v>
      </c>
    </row>
    <row r="10" spans="1:13" ht="24" customHeight="1" x14ac:dyDescent="0.15">
      <c r="A10" s="727" t="s">
        <v>202</v>
      </c>
      <c r="B10" s="729" t="s">
        <v>203</v>
      </c>
      <c r="C10" s="730" t="s">
        <v>204</v>
      </c>
      <c r="D10" s="731"/>
      <c r="E10" s="128" t="s">
        <v>205</v>
      </c>
      <c r="F10" s="347"/>
      <c r="G10" s="734"/>
      <c r="H10" s="711" t="s">
        <v>206</v>
      </c>
    </row>
    <row r="11" spans="1:13" ht="24" customHeight="1" x14ac:dyDescent="0.15">
      <c r="A11" s="728"/>
      <c r="B11" s="716"/>
      <c r="C11" s="732"/>
      <c r="D11" s="733"/>
      <c r="E11" s="129" t="s">
        <v>207</v>
      </c>
      <c r="F11" s="348"/>
      <c r="G11" s="735"/>
      <c r="H11" s="713"/>
    </row>
    <row r="12" spans="1:13" ht="24" customHeight="1" x14ac:dyDescent="0.15">
      <c r="A12" s="727" t="s">
        <v>208</v>
      </c>
      <c r="B12" s="350"/>
      <c r="C12" s="749" t="s">
        <v>209</v>
      </c>
      <c r="D12" s="750"/>
      <c r="E12" s="751"/>
      <c r="F12" s="752"/>
      <c r="G12" s="130"/>
      <c r="H12" s="711" t="s">
        <v>210</v>
      </c>
    </row>
    <row r="13" spans="1:13" ht="24" customHeight="1" x14ac:dyDescent="0.15">
      <c r="A13" s="748"/>
      <c r="B13" s="714" t="s">
        <v>203</v>
      </c>
      <c r="C13" s="351" t="s">
        <v>211</v>
      </c>
      <c r="D13" s="352"/>
      <c r="E13" s="736"/>
      <c r="F13" s="737"/>
      <c r="G13" s="130"/>
      <c r="H13" s="712"/>
    </row>
    <row r="14" spans="1:13" ht="24" customHeight="1" x14ac:dyDescent="0.15">
      <c r="A14" s="748"/>
      <c r="B14" s="715"/>
      <c r="C14" s="738" t="s">
        <v>212</v>
      </c>
      <c r="D14" s="739"/>
      <c r="E14" s="740"/>
      <c r="F14" s="741"/>
      <c r="G14" s="131"/>
      <c r="H14" s="712"/>
    </row>
    <row r="15" spans="1:13" ht="24" customHeight="1" x14ac:dyDescent="0.15">
      <c r="A15" s="748"/>
      <c r="B15" s="715"/>
      <c r="C15" s="353"/>
      <c r="D15" s="354"/>
      <c r="E15" s="132" t="s">
        <v>213</v>
      </c>
      <c r="F15" s="355"/>
      <c r="G15" s="133"/>
      <c r="H15" s="712"/>
    </row>
    <row r="16" spans="1:13" ht="24" customHeight="1" x14ac:dyDescent="0.15">
      <c r="A16" s="748"/>
      <c r="B16" s="715"/>
      <c r="C16" s="742" t="s">
        <v>214</v>
      </c>
      <c r="D16" s="743"/>
      <c r="E16" s="746"/>
      <c r="F16" s="747"/>
      <c r="G16" s="134"/>
      <c r="H16" s="712"/>
    </row>
    <row r="17" spans="1:8" ht="24" customHeight="1" x14ac:dyDescent="0.15">
      <c r="A17" s="748"/>
      <c r="B17" s="716"/>
      <c r="C17" s="744"/>
      <c r="D17" s="745"/>
      <c r="E17" s="132" t="s">
        <v>213</v>
      </c>
      <c r="F17" s="355"/>
      <c r="G17" s="134"/>
      <c r="H17" s="713"/>
    </row>
    <row r="18" spans="1:8" ht="24" customHeight="1" x14ac:dyDescent="0.15">
      <c r="A18" s="748"/>
      <c r="B18" s="729" t="s">
        <v>215</v>
      </c>
      <c r="C18" s="759" t="s">
        <v>216</v>
      </c>
      <c r="D18" s="760"/>
      <c r="E18" s="751"/>
      <c r="F18" s="752"/>
      <c r="G18" s="135"/>
      <c r="H18" s="711" t="s">
        <v>217</v>
      </c>
    </row>
    <row r="19" spans="1:8" ht="24" customHeight="1" x14ac:dyDescent="0.15">
      <c r="A19" s="748"/>
      <c r="B19" s="715"/>
      <c r="C19" s="742" t="s">
        <v>218</v>
      </c>
      <c r="D19" s="743"/>
      <c r="E19" s="740"/>
      <c r="F19" s="741"/>
      <c r="G19" s="136"/>
      <c r="H19" s="712"/>
    </row>
    <row r="20" spans="1:8" ht="24" customHeight="1" x14ac:dyDescent="0.15">
      <c r="A20" s="748"/>
      <c r="B20" s="716"/>
      <c r="C20" s="744"/>
      <c r="D20" s="745"/>
      <c r="E20" s="132" t="s">
        <v>213</v>
      </c>
      <c r="F20" s="355"/>
      <c r="G20" s="137"/>
      <c r="H20" s="713"/>
    </row>
    <row r="21" spans="1:8" ht="24" customHeight="1" x14ac:dyDescent="0.15">
      <c r="A21" s="748"/>
      <c r="B21" s="715" t="s">
        <v>219</v>
      </c>
      <c r="C21" s="755" t="s">
        <v>220</v>
      </c>
      <c r="D21" s="756"/>
      <c r="E21" s="138"/>
      <c r="F21" s="356"/>
      <c r="G21" s="139"/>
      <c r="H21" s="711" t="s">
        <v>221</v>
      </c>
    </row>
    <row r="22" spans="1:8" ht="24" customHeight="1" x14ac:dyDescent="0.15">
      <c r="A22" s="728"/>
      <c r="B22" s="716"/>
      <c r="C22" s="757" t="s">
        <v>222</v>
      </c>
      <c r="D22" s="758"/>
      <c r="E22" s="129" t="s">
        <v>223</v>
      </c>
      <c r="F22" s="357"/>
      <c r="G22" s="140"/>
      <c r="H22" s="713"/>
    </row>
    <row r="23" spans="1:8" ht="46.5" customHeight="1" x14ac:dyDescent="0.15">
      <c r="A23" s="727" t="s">
        <v>224</v>
      </c>
      <c r="B23" s="729" t="s">
        <v>203</v>
      </c>
      <c r="C23" s="753" t="s">
        <v>225</v>
      </c>
      <c r="D23" s="754"/>
      <c r="E23" s="138"/>
      <c r="F23" s="356"/>
      <c r="G23" s="135"/>
      <c r="H23" s="711" t="s">
        <v>226</v>
      </c>
    </row>
    <row r="24" spans="1:8" ht="24" customHeight="1" x14ac:dyDescent="0.15">
      <c r="A24" s="748"/>
      <c r="B24" s="715"/>
      <c r="C24" s="742" t="s">
        <v>227</v>
      </c>
      <c r="D24" s="743"/>
      <c r="E24" s="141" t="s">
        <v>228</v>
      </c>
      <c r="F24" s="358"/>
      <c r="G24" s="142"/>
      <c r="H24" s="712"/>
    </row>
    <row r="25" spans="1:8" ht="24" customHeight="1" x14ac:dyDescent="0.15">
      <c r="A25" s="728"/>
      <c r="B25" s="716"/>
      <c r="C25" s="744"/>
      <c r="D25" s="745"/>
      <c r="E25" s="143" t="s">
        <v>229</v>
      </c>
      <c r="F25" s="359"/>
      <c r="G25" s="137"/>
      <c r="H25" s="713"/>
    </row>
    <row r="26" spans="1:8" ht="24" customHeight="1" x14ac:dyDescent="0.15">
      <c r="A26" s="727" t="s">
        <v>230</v>
      </c>
      <c r="B26" s="729" t="s">
        <v>203</v>
      </c>
      <c r="C26" s="730" t="s">
        <v>231</v>
      </c>
      <c r="D26" s="731"/>
      <c r="E26" s="141" t="s">
        <v>228</v>
      </c>
      <c r="F26" s="358"/>
      <c r="G26" s="130"/>
      <c r="H26" s="144"/>
    </row>
    <row r="27" spans="1:8" ht="24" customHeight="1" x14ac:dyDescent="0.15">
      <c r="A27" s="728"/>
      <c r="B27" s="716"/>
      <c r="C27" s="732"/>
      <c r="D27" s="733"/>
      <c r="E27" s="143" t="s">
        <v>229</v>
      </c>
      <c r="F27" s="359"/>
      <c r="G27" s="130"/>
      <c r="H27" s="144"/>
    </row>
    <row r="28" spans="1:8" ht="37.5" customHeight="1" x14ac:dyDescent="0.15">
      <c r="A28" s="748" t="s">
        <v>232</v>
      </c>
      <c r="B28" s="729" t="s">
        <v>203</v>
      </c>
      <c r="C28" s="753" t="s">
        <v>233</v>
      </c>
      <c r="D28" s="754"/>
      <c r="E28" s="751"/>
      <c r="F28" s="752"/>
      <c r="G28" s="135"/>
      <c r="H28" s="711" t="s">
        <v>234</v>
      </c>
    </row>
    <row r="29" spans="1:8" ht="24" customHeight="1" x14ac:dyDescent="0.15">
      <c r="A29" s="748"/>
      <c r="B29" s="715"/>
      <c r="C29" s="761" t="s">
        <v>235</v>
      </c>
      <c r="D29" s="762"/>
      <c r="E29" s="763"/>
      <c r="F29" s="764"/>
      <c r="G29" s="145"/>
      <c r="H29" s="712"/>
    </row>
    <row r="30" spans="1:8" ht="24" customHeight="1" x14ac:dyDescent="0.15">
      <c r="A30" s="748"/>
      <c r="B30" s="715"/>
      <c r="C30" s="761" t="s">
        <v>236</v>
      </c>
      <c r="D30" s="762"/>
      <c r="E30" s="740"/>
      <c r="F30" s="741"/>
      <c r="G30" s="145"/>
      <c r="H30" s="712"/>
    </row>
    <row r="31" spans="1:8" ht="24" customHeight="1" x14ac:dyDescent="0.15">
      <c r="A31" s="748"/>
      <c r="B31" s="715"/>
      <c r="C31" s="761" t="s">
        <v>237</v>
      </c>
      <c r="D31" s="762"/>
      <c r="E31" s="740"/>
      <c r="F31" s="741"/>
      <c r="G31" s="145"/>
      <c r="H31" s="712"/>
    </row>
    <row r="32" spans="1:8" ht="24" customHeight="1" x14ac:dyDescent="0.15">
      <c r="A32" s="748"/>
      <c r="B32" s="715"/>
      <c r="C32" s="761" t="s">
        <v>238</v>
      </c>
      <c r="D32" s="762"/>
      <c r="E32" s="740"/>
      <c r="F32" s="741"/>
      <c r="G32" s="145"/>
      <c r="H32" s="712"/>
    </row>
    <row r="33" spans="1:8" ht="24" customHeight="1" x14ac:dyDescent="0.15">
      <c r="A33" s="748"/>
      <c r="B33" s="715"/>
      <c r="C33" s="742" t="s">
        <v>239</v>
      </c>
      <c r="D33" s="743"/>
      <c r="E33" s="740"/>
      <c r="F33" s="741"/>
      <c r="G33" s="146"/>
      <c r="H33" s="712"/>
    </row>
    <row r="34" spans="1:8" ht="24" customHeight="1" x14ac:dyDescent="0.15">
      <c r="A34" s="748"/>
      <c r="B34" s="715"/>
      <c r="C34" s="768"/>
      <c r="D34" s="769"/>
      <c r="E34" s="147" t="s">
        <v>240</v>
      </c>
      <c r="F34" s="360"/>
      <c r="G34" s="148"/>
      <c r="H34" s="712"/>
    </row>
    <row r="35" spans="1:8" ht="24" customHeight="1" x14ac:dyDescent="0.15">
      <c r="A35" s="748"/>
      <c r="B35" s="715"/>
      <c r="C35" s="761" t="s">
        <v>241</v>
      </c>
      <c r="D35" s="762"/>
      <c r="E35" s="740"/>
      <c r="F35" s="741"/>
      <c r="G35" s="145"/>
      <c r="H35" s="712"/>
    </row>
    <row r="36" spans="1:8" ht="107.25" customHeight="1" x14ac:dyDescent="0.15">
      <c r="A36" s="728"/>
      <c r="B36" s="716"/>
      <c r="C36" s="757" t="s">
        <v>242</v>
      </c>
      <c r="D36" s="765"/>
      <c r="E36" s="766"/>
      <c r="F36" s="767"/>
      <c r="G36" s="149"/>
      <c r="H36" s="713"/>
    </row>
    <row r="37" spans="1:8" x14ac:dyDescent="0.15">
      <c r="A37" s="150"/>
      <c r="B37" s="313"/>
      <c r="D37" s="280"/>
      <c r="F37" s="280"/>
    </row>
    <row r="38" spans="1:8" x14ac:dyDescent="0.15">
      <c r="B38" s="313"/>
      <c r="D38" s="280"/>
      <c r="F38" s="280"/>
    </row>
    <row r="39" spans="1:8" x14ac:dyDescent="0.15">
      <c r="B39" s="313"/>
      <c r="D39" s="280"/>
      <c r="F39" s="280"/>
    </row>
    <row r="40" spans="1:8" x14ac:dyDescent="0.15">
      <c r="B40" s="313"/>
      <c r="D40" s="280"/>
      <c r="F40" s="280"/>
    </row>
    <row r="41" spans="1:8" x14ac:dyDescent="0.15">
      <c r="B41" s="313"/>
      <c r="D41" s="280"/>
      <c r="F41" s="280"/>
    </row>
    <row r="42" spans="1:8" x14ac:dyDescent="0.15">
      <c r="B42" s="313"/>
      <c r="D42" s="280"/>
      <c r="F42" s="280"/>
    </row>
    <row r="43" spans="1:8" x14ac:dyDescent="0.15">
      <c r="B43" s="313"/>
      <c r="D43" s="280"/>
      <c r="F43" s="280"/>
    </row>
    <row r="44" spans="1:8" x14ac:dyDescent="0.15">
      <c r="B44" s="313"/>
      <c r="D44" s="280"/>
      <c r="F44" s="280"/>
    </row>
    <row r="45" spans="1:8" x14ac:dyDescent="0.15">
      <c r="B45" s="313"/>
      <c r="D45" s="280"/>
      <c r="F45" s="280"/>
    </row>
    <row r="46" spans="1:8" x14ac:dyDescent="0.15">
      <c r="B46" s="313"/>
      <c r="D46" s="280"/>
      <c r="F46" s="280"/>
    </row>
    <row r="47" spans="1:8" x14ac:dyDescent="0.15">
      <c r="B47" s="313"/>
      <c r="D47" s="280"/>
      <c r="F47" s="280"/>
    </row>
    <row r="48" spans="1:8" x14ac:dyDescent="0.15">
      <c r="B48" s="313"/>
      <c r="D48" s="280"/>
      <c r="F48" s="280"/>
    </row>
    <row r="49" spans="2:6" x14ac:dyDescent="0.15">
      <c r="B49" s="313"/>
      <c r="D49" s="280"/>
      <c r="F49" s="280"/>
    </row>
  </sheetData>
  <mergeCells count="64">
    <mergeCell ref="E32:F32"/>
    <mergeCell ref="C33:D34"/>
    <mergeCell ref="E33:F33"/>
    <mergeCell ref="C35:D35"/>
    <mergeCell ref="E35:F35"/>
    <mergeCell ref="H23:H25"/>
    <mergeCell ref="C24:D25"/>
    <mergeCell ref="A28:A36"/>
    <mergeCell ref="B28:B36"/>
    <mergeCell ref="C28:D28"/>
    <mergeCell ref="E28:F28"/>
    <mergeCell ref="H28:H36"/>
    <mergeCell ref="C29:D29"/>
    <mergeCell ref="E29:F29"/>
    <mergeCell ref="C30:D30"/>
    <mergeCell ref="E30:F30"/>
    <mergeCell ref="C31:D31"/>
    <mergeCell ref="C36:D36"/>
    <mergeCell ref="E36:F36"/>
    <mergeCell ref="E31:F31"/>
    <mergeCell ref="C32:D32"/>
    <mergeCell ref="H18:H20"/>
    <mergeCell ref="C19:D20"/>
    <mergeCell ref="E19:F19"/>
    <mergeCell ref="B21:B22"/>
    <mergeCell ref="C21:D21"/>
    <mergeCell ref="H21:H22"/>
    <mergeCell ref="C22:D22"/>
    <mergeCell ref="B18:B20"/>
    <mergeCell ref="C18:D18"/>
    <mergeCell ref="E18:F18"/>
    <mergeCell ref="C16:D17"/>
    <mergeCell ref="E16:F16"/>
    <mergeCell ref="A26:A27"/>
    <mergeCell ref="B26:B27"/>
    <mergeCell ref="C26:D27"/>
    <mergeCell ref="A12:A22"/>
    <mergeCell ref="C12:D12"/>
    <mergeCell ref="E12:F12"/>
    <mergeCell ref="A23:A25"/>
    <mergeCell ref="B23:B25"/>
    <mergeCell ref="C23:D23"/>
    <mergeCell ref="H12:H17"/>
    <mergeCell ref="B13:B17"/>
    <mergeCell ref="A6:B6"/>
    <mergeCell ref="E6:H6"/>
    <mergeCell ref="A7:B7"/>
    <mergeCell ref="C7:H7"/>
    <mergeCell ref="C9:D9"/>
    <mergeCell ref="E9:F9"/>
    <mergeCell ref="A10:A11"/>
    <mergeCell ref="B10:B11"/>
    <mergeCell ref="C10:D11"/>
    <mergeCell ref="G10:G11"/>
    <mergeCell ref="H10:H11"/>
    <mergeCell ref="E13:F13"/>
    <mergeCell ref="C14:D14"/>
    <mergeCell ref="E14:F14"/>
    <mergeCell ref="A1:H1"/>
    <mergeCell ref="A2:H2"/>
    <mergeCell ref="A4:B4"/>
    <mergeCell ref="E4:H4"/>
    <mergeCell ref="A5:B5"/>
    <mergeCell ref="E5:H5"/>
  </mergeCells>
  <phoneticPr fontId="4"/>
  <dataValidations count="4">
    <dataValidation type="list" allowBlank="1" showInputMessage="1" showErrorMessage="1" sqref="F11">
      <formula1>$J$4:$J$6</formula1>
    </dataValidation>
    <dataValidation type="list" allowBlank="1" showInputMessage="1" showErrorMessage="1" sqref="F24 F26">
      <formula1>$M$4:$M$5</formula1>
    </dataValidation>
    <dataValidation type="list" allowBlank="1" showInputMessage="1" showErrorMessage="1" sqref="E29:F29">
      <formula1>$L$4:$L$5</formula1>
    </dataValidation>
    <dataValidation type="list" allowBlank="1" showInputMessage="1" showErrorMessage="1" sqref="E35:F35 E30:F33 E14:F14 E16:F16 E19:F19">
      <formula1>$K$4:$K$5</formula1>
    </dataValidation>
  </dataValidations>
  <pageMargins left="0.70866141732283472" right="0.70866141732283472" top="0.74803149606299213" bottom="0.74803149606299213"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7"/>
  <sheetViews>
    <sheetView view="pageBreakPreview" zoomScale="48" zoomScaleNormal="100" zoomScaleSheetLayoutView="48" workbookViewId="0">
      <selection sqref="A1:B2"/>
    </sheetView>
  </sheetViews>
  <sheetFormatPr defaultRowHeight="13.5" x14ac:dyDescent="0.15"/>
  <cols>
    <col min="1" max="1" width="2.125" style="9" customWidth="1"/>
    <col min="2" max="2" width="20.875" style="9" customWidth="1"/>
    <col min="3" max="3" width="9" style="9"/>
    <col min="4" max="5" width="15.625" style="9" customWidth="1"/>
    <col min="6" max="6" width="10.625" style="9" customWidth="1"/>
    <col min="7" max="7" width="4" style="9" bestFit="1" customWidth="1"/>
    <col min="8" max="8" width="10.625" style="9" customWidth="1"/>
    <col min="9" max="9" width="4" style="9" bestFit="1" customWidth="1"/>
    <col min="10" max="10" width="16.75" style="9" customWidth="1"/>
    <col min="11" max="20" width="4.375" style="9" customWidth="1"/>
    <col min="21" max="21" width="2.125" style="9" customWidth="1"/>
    <col min="22" max="22" width="4" style="9" customWidth="1"/>
    <col min="23" max="23" width="9" style="9" hidden="1" customWidth="1"/>
    <col min="24" max="16384" width="9" style="9"/>
  </cols>
  <sheetData>
    <row r="1" spans="2:23" ht="29.25" customHeight="1" x14ac:dyDescent="0.15">
      <c r="M1" s="439" t="s">
        <v>31</v>
      </c>
      <c r="N1" s="440"/>
      <c r="O1" s="440"/>
      <c r="P1" s="441"/>
      <c r="Q1" s="441"/>
      <c r="R1" s="441"/>
      <c r="S1" s="441"/>
      <c r="T1" s="441"/>
    </row>
    <row r="2" spans="2:23" ht="9.9499999999999993" customHeight="1" x14ac:dyDescent="0.15">
      <c r="M2" s="10"/>
      <c r="N2" s="11"/>
      <c r="O2" s="11"/>
      <c r="P2" s="11"/>
      <c r="Q2" s="11"/>
      <c r="R2" s="11"/>
      <c r="S2" s="11"/>
      <c r="T2" s="11"/>
    </row>
    <row r="3" spans="2:23" ht="30" customHeight="1" x14ac:dyDescent="0.15">
      <c r="B3" s="442" t="s">
        <v>32</v>
      </c>
      <c r="C3" s="442"/>
      <c r="D3" s="442"/>
      <c r="E3" s="442"/>
      <c r="F3" s="442"/>
      <c r="G3" s="442"/>
      <c r="H3" s="442"/>
      <c r="I3" s="442"/>
      <c r="J3" s="442"/>
      <c r="K3" s="442"/>
      <c r="L3" s="442"/>
      <c r="M3" s="442"/>
      <c r="N3" s="442"/>
      <c r="O3" s="442"/>
      <c r="P3" s="442"/>
      <c r="Q3" s="442"/>
      <c r="R3" s="442"/>
      <c r="S3" s="442"/>
      <c r="T3" s="442"/>
    </row>
    <row r="4" spans="2:23" x14ac:dyDescent="0.15">
      <c r="J4" s="12"/>
      <c r="K4" s="12"/>
      <c r="L4" s="443" t="s">
        <v>33</v>
      </c>
      <c r="M4" s="443"/>
      <c r="N4" s="13" t="str">
        <f>IF(N9="","",IF(P9=1,N9-1,N9))</f>
        <v/>
      </c>
      <c r="O4" s="14" t="s">
        <v>9</v>
      </c>
      <c r="P4" s="15" t="str">
        <f>IF(P9="","",MONTH(EOMONTH(DATE(SUM(2018+N9),P9,R9),-1)))</f>
        <v/>
      </c>
      <c r="Q4" s="14" t="s">
        <v>34</v>
      </c>
      <c r="R4" s="15" t="str">
        <f>IF(P4="","",20)</f>
        <v/>
      </c>
      <c r="S4" s="16" t="s">
        <v>35</v>
      </c>
      <c r="T4" s="17"/>
    </row>
    <row r="5" spans="2:23" ht="35.25" customHeight="1" x14ac:dyDescent="0.15">
      <c r="B5" s="18" t="s">
        <v>36</v>
      </c>
      <c r="C5" s="444"/>
      <c r="D5" s="445"/>
      <c r="E5" s="445"/>
      <c r="F5" s="445"/>
      <c r="G5" s="445"/>
      <c r="H5" s="445"/>
      <c r="I5" s="446"/>
      <c r="J5" s="19" t="s">
        <v>37</v>
      </c>
      <c r="K5" s="19">
        <v>2</v>
      </c>
      <c r="L5" s="19">
        <v>2</v>
      </c>
      <c r="M5" s="20"/>
      <c r="N5" s="20"/>
      <c r="O5" s="20"/>
      <c r="P5" s="20"/>
      <c r="Q5" s="20"/>
      <c r="R5" s="20"/>
      <c r="S5" s="20"/>
      <c r="T5" s="20"/>
    </row>
    <row r="6" spans="2:23" ht="24.95" customHeight="1" x14ac:dyDescent="0.15">
      <c r="B6" s="433" t="s">
        <v>38</v>
      </c>
      <c r="C6" s="435" t="s">
        <v>39</v>
      </c>
      <c r="D6" s="436"/>
      <c r="E6" s="21"/>
      <c r="F6" s="21"/>
      <c r="G6" s="21"/>
      <c r="H6" s="21"/>
      <c r="I6" s="21"/>
      <c r="J6" s="21"/>
      <c r="K6" s="21"/>
      <c r="L6" s="21"/>
      <c r="M6" s="21"/>
      <c r="N6" s="22"/>
      <c r="O6" s="11" t="s">
        <v>40</v>
      </c>
      <c r="P6" s="23"/>
      <c r="Q6" s="11" t="s">
        <v>41</v>
      </c>
      <c r="R6" s="23"/>
      <c r="S6" s="11" t="s">
        <v>41</v>
      </c>
      <c r="T6" s="24"/>
    </row>
    <row r="7" spans="2:23" ht="24.95" customHeight="1" x14ac:dyDescent="0.15">
      <c r="B7" s="434"/>
      <c r="C7" s="25" t="s">
        <v>42</v>
      </c>
      <c r="D7" s="437"/>
      <c r="E7" s="437"/>
      <c r="F7" s="437"/>
      <c r="G7" s="437"/>
      <c r="H7" s="437"/>
      <c r="I7" s="437"/>
      <c r="J7" s="437"/>
      <c r="K7" s="437"/>
      <c r="L7" s="437"/>
      <c r="M7" s="437"/>
      <c r="N7" s="438"/>
      <c r="O7" s="26" t="s">
        <v>43</v>
      </c>
      <c r="P7" s="27"/>
      <c r="Q7" s="26" t="s">
        <v>41</v>
      </c>
      <c r="R7" s="27"/>
      <c r="S7" s="26" t="s">
        <v>41</v>
      </c>
      <c r="T7" s="28"/>
    </row>
    <row r="8" spans="2:23" ht="35.1" customHeight="1" x14ac:dyDescent="0.15">
      <c r="B8" s="29" t="s">
        <v>44</v>
      </c>
      <c r="C8" s="447"/>
      <c r="D8" s="448"/>
      <c r="E8" s="448"/>
      <c r="F8" s="448"/>
      <c r="G8" s="448"/>
      <c r="H8" s="448"/>
      <c r="I8" s="449"/>
      <c r="J8" s="30" t="s">
        <v>45</v>
      </c>
      <c r="K8" s="450"/>
      <c r="L8" s="451"/>
      <c r="M8" s="451"/>
      <c r="N8" s="451"/>
      <c r="O8" s="451"/>
      <c r="P8" s="451"/>
      <c r="Q8" s="451"/>
      <c r="R8" s="451"/>
      <c r="S8" s="451"/>
      <c r="T8" s="452"/>
    </row>
    <row r="9" spans="2:23" ht="33" customHeight="1" x14ac:dyDescent="0.15">
      <c r="B9" s="19" t="s">
        <v>46</v>
      </c>
      <c r="C9" s="441"/>
      <c r="D9" s="441"/>
      <c r="E9" s="441"/>
      <c r="F9" s="441"/>
      <c r="G9" s="441"/>
      <c r="H9" s="441"/>
      <c r="I9" s="441"/>
      <c r="J9" s="19" t="s">
        <v>47</v>
      </c>
      <c r="K9" s="31"/>
      <c r="L9" s="453" t="s">
        <v>48</v>
      </c>
      <c r="M9" s="453"/>
      <c r="N9" s="32"/>
      <c r="O9" s="33" t="s">
        <v>9</v>
      </c>
      <c r="P9" s="34"/>
      <c r="Q9" s="33" t="s">
        <v>34</v>
      </c>
      <c r="R9" s="35"/>
      <c r="S9" s="33" t="s">
        <v>49</v>
      </c>
      <c r="T9" s="36"/>
    </row>
    <row r="10" spans="2:23" ht="33" customHeight="1" x14ac:dyDescent="0.15">
      <c r="B10" s="433" t="s">
        <v>50</v>
      </c>
      <c r="C10" s="455" t="s">
        <v>30</v>
      </c>
      <c r="D10" s="456"/>
      <c r="E10" s="457"/>
      <c r="F10" s="455" t="s">
        <v>29</v>
      </c>
      <c r="G10" s="457"/>
      <c r="H10" s="455" t="s">
        <v>51</v>
      </c>
      <c r="I10" s="457"/>
      <c r="J10" s="433" t="s">
        <v>52</v>
      </c>
      <c r="K10" s="458"/>
      <c r="L10" s="459"/>
      <c r="M10" s="459"/>
      <c r="N10" s="459"/>
      <c r="O10" s="459"/>
      <c r="P10" s="459"/>
      <c r="Q10" s="459"/>
      <c r="R10" s="459"/>
      <c r="S10" s="459"/>
      <c r="T10" s="460"/>
    </row>
    <row r="11" spans="2:23" ht="33" customHeight="1" x14ac:dyDescent="0.15">
      <c r="B11" s="454"/>
      <c r="C11" s="461"/>
      <c r="D11" s="462"/>
      <c r="E11" s="463"/>
      <c r="F11" s="37"/>
      <c r="G11" s="38" t="s">
        <v>17</v>
      </c>
      <c r="H11" s="37"/>
      <c r="I11" s="38" t="s">
        <v>17</v>
      </c>
      <c r="J11" s="454"/>
      <c r="K11" s="31"/>
      <c r="L11" s="465"/>
      <c r="M11" s="465"/>
      <c r="N11" s="32"/>
      <c r="O11" s="33" t="s">
        <v>9</v>
      </c>
      <c r="P11" s="34"/>
      <c r="Q11" s="33" t="s">
        <v>34</v>
      </c>
      <c r="R11" s="39">
        <v>1</v>
      </c>
      <c r="S11" s="33" t="s">
        <v>49</v>
      </c>
      <c r="T11" s="36"/>
      <c r="U11" s="40"/>
      <c r="V11" s="40"/>
      <c r="W11" s="9" t="s">
        <v>53</v>
      </c>
    </row>
    <row r="12" spans="2:23" ht="33" customHeight="1" x14ac:dyDescent="0.15">
      <c r="B12" s="454"/>
      <c r="C12" s="461"/>
      <c r="D12" s="462"/>
      <c r="E12" s="463"/>
      <c r="F12" s="37"/>
      <c r="G12" s="38" t="s">
        <v>17</v>
      </c>
      <c r="H12" s="37"/>
      <c r="I12" s="38" t="s">
        <v>17</v>
      </c>
      <c r="J12" s="454"/>
      <c r="K12" s="31"/>
      <c r="L12" s="465"/>
      <c r="M12" s="465"/>
      <c r="N12" s="32"/>
      <c r="O12" s="33" t="s">
        <v>9</v>
      </c>
      <c r="P12" s="34"/>
      <c r="Q12" s="33" t="s">
        <v>34</v>
      </c>
      <c r="R12" s="39">
        <v>1</v>
      </c>
      <c r="S12" s="33" t="s">
        <v>49</v>
      </c>
      <c r="T12" s="36"/>
      <c r="U12" s="40"/>
      <c r="V12" s="40"/>
      <c r="W12" s="9" t="s">
        <v>48</v>
      </c>
    </row>
    <row r="13" spans="2:23" ht="33" customHeight="1" x14ac:dyDescent="0.15">
      <c r="B13" s="454"/>
      <c r="C13" s="461"/>
      <c r="D13" s="462"/>
      <c r="E13" s="463"/>
      <c r="F13" s="37"/>
      <c r="G13" s="38" t="s">
        <v>17</v>
      </c>
      <c r="H13" s="37"/>
      <c r="I13" s="38" t="s">
        <v>17</v>
      </c>
      <c r="J13" s="454"/>
      <c r="K13" s="31"/>
      <c r="L13" s="465"/>
      <c r="M13" s="465"/>
      <c r="N13" s="32"/>
      <c r="O13" s="33" t="s">
        <v>9</v>
      </c>
      <c r="P13" s="34"/>
      <c r="Q13" s="33" t="s">
        <v>34</v>
      </c>
      <c r="R13" s="39">
        <v>1</v>
      </c>
      <c r="S13" s="33" t="s">
        <v>49</v>
      </c>
      <c r="T13" s="36"/>
      <c r="U13" s="40"/>
      <c r="V13" s="40"/>
    </row>
    <row r="14" spans="2:23" ht="33" customHeight="1" x14ac:dyDescent="0.15">
      <c r="B14" s="454"/>
      <c r="C14" s="461"/>
      <c r="D14" s="462"/>
      <c r="E14" s="463"/>
      <c r="F14" s="37"/>
      <c r="G14" s="38" t="s">
        <v>17</v>
      </c>
      <c r="H14" s="37"/>
      <c r="I14" s="38" t="s">
        <v>17</v>
      </c>
      <c r="J14" s="454"/>
      <c r="K14" s="31"/>
      <c r="L14" s="465"/>
      <c r="M14" s="465"/>
      <c r="N14" s="32"/>
      <c r="O14" s="33" t="s">
        <v>9</v>
      </c>
      <c r="P14" s="34"/>
      <c r="Q14" s="33" t="s">
        <v>34</v>
      </c>
      <c r="R14" s="39">
        <v>1</v>
      </c>
      <c r="S14" s="33" t="s">
        <v>49</v>
      </c>
      <c r="T14" s="36"/>
      <c r="U14" s="40"/>
      <c r="V14" s="40"/>
    </row>
    <row r="15" spans="2:23" ht="33" customHeight="1" x14ac:dyDescent="0.15">
      <c r="B15" s="454"/>
      <c r="C15" s="461"/>
      <c r="D15" s="462"/>
      <c r="E15" s="463"/>
      <c r="F15" s="37"/>
      <c r="G15" s="38" t="s">
        <v>17</v>
      </c>
      <c r="H15" s="37"/>
      <c r="I15" s="38" t="s">
        <v>17</v>
      </c>
      <c r="J15" s="454"/>
      <c r="K15" s="31"/>
      <c r="L15" s="465"/>
      <c r="M15" s="465"/>
      <c r="N15" s="32"/>
      <c r="O15" s="33" t="s">
        <v>9</v>
      </c>
      <c r="P15" s="34"/>
      <c r="Q15" s="33" t="s">
        <v>34</v>
      </c>
      <c r="R15" s="39">
        <v>1</v>
      </c>
      <c r="S15" s="33" t="s">
        <v>49</v>
      </c>
      <c r="T15" s="36"/>
      <c r="U15" s="40"/>
      <c r="V15" s="40"/>
    </row>
    <row r="16" spans="2:23" ht="33" customHeight="1" x14ac:dyDescent="0.15">
      <c r="B16" s="434"/>
      <c r="C16" s="461"/>
      <c r="D16" s="462"/>
      <c r="E16" s="463"/>
      <c r="F16" s="37"/>
      <c r="G16" s="38" t="s">
        <v>17</v>
      </c>
      <c r="H16" s="37"/>
      <c r="I16" s="38" t="s">
        <v>17</v>
      </c>
      <c r="J16" s="434"/>
      <c r="K16" s="31"/>
      <c r="L16" s="465"/>
      <c r="M16" s="465"/>
      <c r="N16" s="32"/>
      <c r="O16" s="33" t="s">
        <v>9</v>
      </c>
      <c r="P16" s="34"/>
      <c r="Q16" s="33" t="s">
        <v>34</v>
      </c>
      <c r="R16" s="39">
        <v>1</v>
      </c>
      <c r="S16" s="33" t="s">
        <v>49</v>
      </c>
      <c r="T16" s="36"/>
      <c r="U16" s="40"/>
      <c r="V16" s="40"/>
    </row>
    <row r="17" spans="1:22" ht="33" customHeight="1" x14ac:dyDescent="0.15">
      <c r="B17" s="19" t="s">
        <v>54</v>
      </c>
      <c r="C17" s="464"/>
      <c r="D17" s="464"/>
      <c r="E17" s="464"/>
      <c r="F17" s="464"/>
      <c r="G17" s="464"/>
      <c r="H17" s="464"/>
      <c r="I17" s="464"/>
      <c r="J17" s="18" t="s">
        <v>55</v>
      </c>
      <c r="K17" s="464"/>
      <c r="L17" s="464"/>
      <c r="M17" s="464"/>
      <c r="N17" s="464"/>
      <c r="O17" s="464"/>
      <c r="P17" s="464"/>
      <c r="Q17" s="464"/>
      <c r="R17" s="464"/>
      <c r="S17" s="464"/>
      <c r="T17" s="464"/>
      <c r="U17" s="40"/>
      <c r="V17" s="40"/>
    </row>
    <row r="18" spans="1:22" ht="20.100000000000001" customHeight="1" x14ac:dyDescent="0.15">
      <c r="B18" s="41" t="s">
        <v>56</v>
      </c>
      <c r="C18" s="42"/>
      <c r="D18" s="42"/>
      <c r="E18" s="42"/>
      <c r="F18" s="42"/>
      <c r="G18" s="42"/>
      <c r="H18" s="42"/>
      <c r="I18" s="42"/>
      <c r="J18" s="42"/>
      <c r="K18" s="42"/>
      <c r="L18" s="43"/>
      <c r="M18" s="42"/>
      <c r="N18" s="42"/>
      <c r="O18" s="42"/>
      <c r="P18" s="42"/>
      <c r="Q18" s="42"/>
      <c r="R18" s="42"/>
      <c r="S18" s="42"/>
      <c r="T18" s="42"/>
      <c r="U18" s="42"/>
      <c r="V18" s="42"/>
    </row>
    <row r="19" spans="1:22" ht="20.100000000000001" customHeight="1" x14ac:dyDescent="0.15">
      <c r="B19" s="44"/>
      <c r="C19" s="45" t="s">
        <v>57</v>
      </c>
      <c r="D19" s="42"/>
      <c r="E19" s="42"/>
      <c r="F19" s="42"/>
      <c r="G19" s="42"/>
      <c r="H19" s="476" t="s">
        <v>58</v>
      </c>
      <c r="I19" s="476"/>
      <c r="J19" s="476"/>
      <c r="K19" s="476"/>
      <c r="L19" s="476"/>
      <c r="M19" s="476"/>
      <c r="N19" s="476"/>
      <c r="O19" s="42"/>
      <c r="P19" s="42"/>
      <c r="Q19" s="42"/>
      <c r="T19" s="42"/>
      <c r="U19" s="42"/>
      <c r="V19" s="42"/>
    </row>
    <row r="20" spans="1:22" ht="5.0999999999999996" customHeight="1" x14ac:dyDescent="0.15">
      <c r="B20" s="45"/>
      <c r="C20" s="45"/>
      <c r="D20" s="42"/>
      <c r="E20" s="42"/>
      <c r="F20" s="42"/>
      <c r="G20" s="42"/>
      <c r="H20" s="476"/>
      <c r="I20" s="476"/>
      <c r="J20" s="476"/>
      <c r="K20" s="476"/>
      <c r="L20" s="476"/>
      <c r="M20" s="476"/>
      <c r="N20" s="476"/>
      <c r="O20" s="42"/>
      <c r="P20" s="42"/>
      <c r="Q20" s="42"/>
      <c r="T20" s="42"/>
      <c r="U20" s="42"/>
      <c r="V20" s="42"/>
    </row>
    <row r="21" spans="1:22" ht="20.100000000000001" customHeight="1" x14ac:dyDescent="0.15">
      <c r="B21" s="46"/>
      <c r="C21" s="45" t="s">
        <v>59</v>
      </c>
      <c r="D21" s="45"/>
      <c r="E21" s="42"/>
      <c r="F21" s="42"/>
      <c r="G21" s="42"/>
      <c r="H21" s="476"/>
      <c r="I21" s="476"/>
      <c r="J21" s="476"/>
      <c r="K21" s="476"/>
      <c r="L21" s="476"/>
      <c r="M21" s="476"/>
      <c r="N21" s="476"/>
      <c r="O21" s="42"/>
      <c r="P21" s="42"/>
      <c r="Q21" s="42"/>
      <c r="T21" s="42"/>
      <c r="U21" s="42"/>
      <c r="V21" s="42"/>
    </row>
    <row r="22" spans="1:22" ht="5.0999999999999996" customHeight="1" x14ac:dyDescent="0.15">
      <c r="B22" s="45"/>
      <c r="C22" s="45"/>
      <c r="D22" s="45"/>
      <c r="E22" s="42"/>
      <c r="F22" s="42"/>
      <c r="G22" s="42"/>
      <c r="H22" s="42"/>
      <c r="I22" s="42"/>
      <c r="J22" s="43"/>
      <c r="K22" s="42"/>
      <c r="L22" s="42"/>
      <c r="M22" s="42"/>
      <c r="N22" s="42"/>
      <c r="O22" s="42"/>
      <c r="P22" s="42"/>
      <c r="Q22" s="42"/>
      <c r="R22" s="42"/>
      <c r="S22" s="42"/>
      <c r="T22" s="42"/>
    </row>
    <row r="24" spans="1:22" ht="18" customHeight="1" x14ac:dyDescent="0.15">
      <c r="A24" s="47" t="s">
        <v>60</v>
      </c>
      <c r="K24" s="48" t="s">
        <v>110</v>
      </c>
      <c r="L24" s="477" t="s">
        <v>48</v>
      </c>
      <c r="M24" s="477"/>
      <c r="N24" s="87"/>
      <c r="O24" s="49" t="s">
        <v>9</v>
      </c>
      <c r="P24" s="50"/>
      <c r="Q24" s="49" t="s">
        <v>34</v>
      </c>
      <c r="R24" s="50"/>
      <c r="S24" s="51" t="s">
        <v>61</v>
      </c>
    </row>
    <row r="25" spans="1:22" s="12" customFormat="1" ht="7.5" customHeight="1" x14ac:dyDescent="0.15">
      <c r="A25" s="84"/>
      <c r="K25" s="85"/>
      <c r="L25" s="88"/>
      <c r="M25" s="88"/>
      <c r="N25" s="89"/>
      <c r="O25" s="14"/>
      <c r="P25" s="15"/>
      <c r="Q25" s="14"/>
      <c r="R25" s="15"/>
      <c r="S25" s="16"/>
    </row>
    <row r="26" spans="1:22" s="83" customFormat="1" ht="18" customHeight="1" x14ac:dyDescent="0.15">
      <c r="A26" s="84"/>
      <c r="B26" s="12"/>
      <c r="C26" s="12"/>
      <c r="D26" s="12"/>
      <c r="E26" s="12"/>
      <c r="F26" s="12"/>
      <c r="G26" s="12"/>
      <c r="H26" s="12"/>
      <c r="I26" s="12"/>
      <c r="J26" s="12"/>
      <c r="K26" s="85" t="s">
        <v>109</v>
      </c>
      <c r="L26" s="88"/>
      <c r="M26" s="88"/>
      <c r="N26" s="88" t="s">
        <v>111</v>
      </c>
      <c r="O26" s="475"/>
      <c r="P26" s="475"/>
      <c r="Q26" s="14" t="s">
        <v>112</v>
      </c>
      <c r="R26" s="15"/>
      <c r="S26" s="16"/>
      <c r="T26" s="12"/>
      <c r="U26" s="12"/>
    </row>
    <row r="27" spans="1:22" s="12" customFormat="1" ht="7.5" customHeight="1" x14ac:dyDescent="0.15">
      <c r="A27" s="84"/>
      <c r="K27" s="90"/>
      <c r="L27" s="86"/>
      <c r="M27" s="86"/>
      <c r="N27" s="13"/>
      <c r="O27" s="91"/>
      <c r="P27" s="92"/>
      <c r="Q27" s="14"/>
      <c r="R27" s="15"/>
      <c r="S27" s="16"/>
    </row>
    <row r="28" spans="1:22" ht="38.25" customHeight="1" x14ac:dyDescent="0.15">
      <c r="A28" s="478" t="s">
        <v>62</v>
      </c>
      <c r="B28" s="478"/>
      <c r="C28" s="478"/>
      <c r="D28" s="478"/>
      <c r="E28" s="440" t="s">
        <v>63</v>
      </c>
      <c r="F28" s="440"/>
      <c r="G28" s="440"/>
      <c r="H28" s="440"/>
      <c r="I28" s="440"/>
      <c r="J28" s="440"/>
      <c r="K28" s="440" t="s">
        <v>64</v>
      </c>
      <c r="L28" s="440"/>
      <c r="M28" s="440"/>
      <c r="N28" s="440"/>
      <c r="O28" s="440"/>
      <c r="P28" s="440"/>
      <c r="Q28" s="440"/>
      <c r="R28" s="440"/>
      <c r="S28" s="440"/>
      <c r="T28" s="440"/>
    </row>
    <row r="29" spans="1:22" ht="129.75" customHeight="1" x14ac:dyDescent="0.15">
      <c r="A29" s="466"/>
      <c r="B29" s="467"/>
      <c r="C29" s="467"/>
      <c r="D29" s="468"/>
      <c r="E29" s="479"/>
      <c r="F29" s="480"/>
      <c r="G29" s="480"/>
      <c r="H29" s="480"/>
      <c r="I29" s="480"/>
      <c r="J29" s="481"/>
      <c r="K29" s="479"/>
      <c r="L29" s="480"/>
      <c r="M29" s="480"/>
      <c r="N29" s="480"/>
      <c r="O29" s="480"/>
      <c r="P29" s="480"/>
      <c r="Q29" s="480"/>
      <c r="R29" s="480"/>
      <c r="S29" s="480"/>
      <c r="T29" s="481"/>
    </row>
    <row r="30" spans="1:22" x14ac:dyDescent="0.15">
      <c r="A30" s="469"/>
      <c r="B30" s="470"/>
      <c r="C30" s="470"/>
      <c r="D30" s="471"/>
      <c r="E30" s="482"/>
      <c r="F30" s="483"/>
      <c r="G30" s="483"/>
      <c r="H30" s="483"/>
      <c r="I30" s="483"/>
      <c r="J30" s="484"/>
      <c r="K30" s="482"/>
      <c r="L30" s="483"/>
      <c r="M30" s="483"/>
      <c r="N30" s="483"/>
      <c r="O30" s="483"/>
      <c r="P30" s="483"/>
      <c r="Q30" s="483"/>
      <c r="R30" s="483"/>
      <c r="S30" s="483"/>
      <c r="T30" s="484"/>
    </row>
    <row r="31" spans="1:22" x14ac:dyDescent="0.15">
      <c r="A31" s="469"/>
      <c r="B31" s="470"/>
      <c r="C31" s="470"/>
      <c r="D31" s="471"/>
      <c r="E31" s="482"/>
      <c r="F31" s="483"/>
      <c r="G31" s="483"/>
      <c r="H31" s="483"/>
      <c r="I31" s="483"/>
      <c r="J31" s="484"/>
      <c r="K31" s="482"/>
      <c r="L31" s="483"/>
      <c r="M31" s="483"/>
      <c r="N31" s="483"/>
      <c r="O31" s="483"/>
      <c r="P31" s="483"/>
      <c r="Q31" s="483"/>
      <c r="R31" s="483"/>
      <c r="S31" s="483"/>
      <c r="T31" s="484"/>
    </row>
    <row r="32" spans="1:22" ht="13.5" customHeight="1" x14ac:dyDescent="0.15">
      <c r="A32" s="469"/>
      <c r="B32" s="470"/>
      <c r="C32" s="470"/>
      <c r="D32" s="471"/>
      <c r="E32" s="482"/>
      <c r="F32" s="483"/>
      <c r="G32" s="483"/>
      <c r="H32" s="483"/>
      <c r="I32" s="483"/>
      <c r="J32" s="484"/>
      <c r="K32" s="482"/>
      <c r="L32" s="483"/>
      <c r="M32" s="483"/>
      <c r="N32" s="483"/>
      <c r="O32" s="483"/>
      <c r="P32" s="483"/>
      <c r="Q32" s="483"/>
      <c r="R32" s="483"/>
      <c r="S32" s="483"/>
      <c r="T32" s="484"/>
    </row>
    <row r="33" spans="1:20" x14ac:dyDescent="0.15">
      <c r="A33" s="469"/>
      <c r="B33" s="470"/>
      <c r="C33" s="470"/>
      <c r="D33" s="471"/>
      <c r="E33" s="482"/>
      <c r="F33" s="483"/>
      <c r="G33" s="483"/>
      <c r="H33" s="483"/>
      <c r="I33" s="483"/>
      <c r="J33" s="484"/>
      <c r="K33" s="482"/>
      <c r="L33" s="483"/>
      <c r="M33" s="483"/>
      <c r="N33" s="483"/>
      <c r="O33" s="483"/>
      <c r="P33" s="483"/>
      <c r="Q33" s="483"/>
      <c r="R33" s="483"/>
      <c r="S33" s="483"/>
      <c r="T33" s="484"/>
    </row>
    <row r="34" spans="1:20" x14ac:dyDescent="0.15">
      <c r="A34" s="472"/>
      <c r="B34" s="473"/>
      <c r="C34" s="473"/>
      <c r="D34" s="474"/>
      <c r="E34" s="485"/>
      <c r="F34" s="486"/>
      <c r="G34" s="486"/>
      <c r="H34" s="486"/>
      <c r="I34" s="486"/>
      <c r="J34" s="487"/>
      <c r="K34" s="485"/>
      <c r="L34" s="486"/>
      <c r="M34" s="486"/>
      <c r="N34" s="486"/>
      <c r="O34" s="486"/>
      <c r="P34" s="486"/>
      <c r="Q34" s="486"/>
      <c r="R34" s="486"/>
      <c r="S34" s="486"/>
      <c r="T34" s="487"/>
    </row>
    <row r="35" spans="1:20" x14ac:dyDescent="0.15">
      <c r="A35" s="52"/>
      <c r="B35" s="52"/>
      <c r="C35" s="52"/>
      <c r="D35" s="52"/>
      <c r="E35" s="52"/>
      <c r="F35" s="52"/>
      <c r="G35" s="52"/>
      <c r="H35" s="52"/>
      <c r="I35" s="52"/>
      <c r="J35" s="52"/>
      <c r="K35" s="52"/>
      <c r="L35" s="52"/>
      <c r="M35" s="52"/>
      <c r="N35" s="52"/>
      <c r="O35" s="52"/>
      <c r="P35" s="52"/>
      <c r="Q35" s="52"/>
      <c r="R35" s="52"/>
      <c r="S35" s="52"/>
      <c r="T35" s="52"/>
    </row>
    <row r="36" spans="1:20" ht="18" customHeight="1" x14ac:dyDescent="0.15">
      <c r="A36" s="53" t="s">
        <v>65</v>
      </c>
      <c r="B36" s="53"/>
      <c r="C36" s="53"/>
      <c r="D36" s="53"/>
      <c r="E36" s="52"/>
      <c r="F36" s="52"/>
      <c r="G36" s="52"/>
      <c r="H36" s="52"/>
      <c r="I36" s="52"/>
      <c r="J36" s="52"/>
      <c r="K36" s="52"/>
      <c r="L36" s="52"/>
      <c r="M36" s="52"/>
      <c r="N36" s="52"/>
      <c r="O36" s="52"/>
      <c r="P36" s="52"/>
      <c r="Q36" s="52"/>
      <c r="R36" s="52"/>
      <c r="S36" s="52"/>
      <c r="T36" s="52"/>
    </row>
    <row r="37" spans="1:20" x14ac:dyDescent="0.15">
      <c r="A37" s="466"/>
      <c r="B37" s="467"/>
      <c r="C37" s="467"/>
      <c r="D37" s="467"/>
      <c r="E37" s="467"/>
      <c r="F37" s="467"/>
      <c r="G37" s="467"/>
      <c r="H37" s="467"/>
      <c r="I37" s="467"/>
      <c r="J37" s="467"/>
      <c r="K37" s="467"/>
      <c r="L37" s="467"/>
      <c r="M37" s="467"/>
      <c r="N37" s="467"/>
      <c r="O37" s="467"/>
      <c r="P37" s="467"/>
      <c r="Q37" s="467"/>
      <c r="R37" s="467"/>
      <c r="S37" s="467"/>
      <c r="T37" s="468"/>
    </row>
    <row r="38" spans="1:20" x14ac:dyDescent="0.15">
      <c r="A38" s="469"/>
      <c r="B38" s="470"/>
      <c r="C38" s="470"/>
      <c r="D38" s="470"/>
      <c r="E38" s="470"/>
      <c r="F38" s="470"/>
      <c r="G38" s="470"/>
      <c r="H38" s="470"/>
      <c r="I38" s="470"/>
      <c r="J38" s="470"/>
      <c r="K38" s="470"/>
      <c r="L38" s="470"/>
      <c r="M38" s="470"/>
      <c r="N38" s="470"/>
      <c r="O38" s="470"/>
      <c r="P38" s="470"/>
      <c r="Q38" s="470"/>
      <c r="R38" s="470"/>
      <c r="S38" s="470"/>
      <c r="T38" s="471"/>
    </row>
    <row r="39" spans="1:20" x14ac:dyDescent="0.15">
      <c r="A39" s="469"/>
      <c r="B39" s="470"/>
      <c r="C39" s="470"/>
      <c r="D39" s="470"/>
      <c r="E39" s="470"/>
      <c r="F39" s="470"/>
      <c r="G39" s="470"/>
      <c r="H39" s="470"/>
      <c r="I39" s="470"/>
      <c r="J39" s="470"/>
      <c r="K39" s="470"/>
      <c r="L39" s="470"/>
      <c r="M39" s="470"/>
      <c r="N39" s="470"/>
      <c r="O39" s="470"/>
      <c r="P39" s="470"/>
      <c r="Q39" s="470"/>
      <c r="R39" s="470"/>
      <c r="S39" s="470"/>
      <c r="T39" s="471"/>
    </row>
    <row r="40" spans="1:20" x14ac:dyDescent="0.15">
      <c r="A40" s="469"/>
      <c r="B40" s="470"/>
      <c r="C40" s="470"/>
      <c r="D40" s="470"/>
      <c r="E40" s="470"/>
      <c r="F40" s="470"/>
      <c r="G40" s="470"/>
      <c r="H40" s="470"/>
      <c r="I40" s="470"/>
      <c r="J40" s="470"/>
      <c r="K40" s="470"/>
      <c r="L40" s="470"/>
      <c r="M40" s="470"/>
      <c r="N40" s="470"/>
      <c r="O40" s="470"/>
      <c r="P40" s="470"/>
      <c r="Q40" s="470"/>
      <c r="R40" s="470"/>
      <c r="S40" s="470"/>
      <c r="T40" s="471"/>
    </row>
    <row r="41" spans="1:20" x14ac:dyDescent="0.15">
      <c r="A41" s="469"/>
      <c r="B41" s="470"/>
      <c r="C41" s="470"/>
      <c r="D41" s="470"/>
      <c r="E41" s="470"/>
      <c r="F41" s="470"/>
      <c r="G41" s="470"/>
      <c r="H41" s="470"/>
      <c r="I41" s="470"/>
      <c r="J41" s="470"/>
      <c r="K41" s="470"/>
      <c r="L41" s="470"/>
      <c r="M41" s="470"/>
      <c r="N41" s="470"/>
      <c r="O41" s="470"/>
      <c r="P41" s="470"/>
      <c r="Q41" s="470"/>
      <c r="R41" s="470"/>
      <c r="S41" s="470"/>
      <c r="T41" s="471"/>
    </row>
    <row r="42" spans="1:20" ht="13.5" customHeight="1" x14ac:dyDescent="0.15">
      <c r="A42" s="469"/>
      <c r="B42" s="470"/>
      <c r="C42" s="470"/>
      <c r="D42" s="470"/>
      <c r="E42" s="470"/>
      <c r="F42" s="470"/>
      <c r="G42" s="470"/>
      <c r="H42" s="470"/>
      <c r="I42" s="470"/>
      <c r="J42" s="470"/>
      <c r="K42" s="470"/>
      <c r="L42" s="470"/>
      <c r="M42" s="470"/>
      <c r="N42" s="470"/>
      <c r="O42" s="470"/>
      <c r="P42" s="470"/>
      <c r="Q42" s="470"/>
      <c r="R42" s="470"/>
      <c r="S42" s="470"/>
      <c r="T42" s="471"/>
    </row>
    <row r="43" spans="1:20" x14ac:dyDescent="0.15">
      <c r="A43" s="469"/>
      <c r="B43" s="470"/>
      <c r="C43" s="470"/>
      <c r="D43" s="470"/>
      <c r="E43" s="470"/>
      <c r="F43" s="470"/>
      <c r="G43" s="470"/>
      <c r="H43" s="470"/>
      <c r="I43" s="470"/>
      <c r="J43" s="470"/>
      <c r="K43" s="470"/>
      <c r="L43" s="470"/>
      <c r="M43" s="470"/>
      <c r="N43" s="470"/>
      <c r="O43" s="470"/>
      <c r="P43" s="470"/>
      <c r="Q43" s="470"/>
      <c r="R43" s="470"/>
      <c r="S43" s="470"/>
      <c r="T43" s="471"/>
    </row>
    <row r="44" spans="1:20" x14ac:dyDescent="0.15">
      <c r="A44" s="469"/>
      <c r="B44" s="470"/>
      <c r="C44" s="470"/>
      <c r="D44" s="470"/>
      <c r="E44" s="470"/>
      <c r="F44" s="470"/>
      <c r="G44" s="470"/>
      <c r="H44" s="470"/>
      <c r="I44" s="470"/>
      <c r="J44" s="470"/>
      <c r="K44" s="470"/>
      <c r="L44" s="470"/>
      <c r="M44" s="470"/>
      <c r="N44" s="470"/>
      <c r="O44" s="470"/>
      <c r="P44" s="470"/>
      <c r="Q44" s="470"/>
      <c r="R44" s="470"/>
      <c r="S44" s="470"/>
      <c r="T44" s="471"/>
    </row>
    <row r="45" spans="1:20" x14ac:dyDescent="0.15">
      <c r="A45" s="469"/>
      <c r="B45" s="470"/>
      <c r="C45" s="470"/>
      <c r="D45" s="470"/>
      <c r="E45" s="470"/>
      <c r="F45" s="470"/>
      <c r="G45" s="470"/>
      <c r="H45" s="470"/>
      <c r="I45" s="470"/>
      <c r="J45" s="470"/>
      <c r="K45" s="470"/>
      <c r="L45" s="470"/>
      <c r="M45" s="470"/>
      <c r="N45" s="470"/>
      <c r="O45" s="470"/>
      <c r="P45" s="470"/>
      <c r="Q45" s="470"/>
      <c r="R45" s="470"/>
      <c r="S45" s="470"/>
      <c r="T45" s="471"/>
    </row>
    <row r="46" spans="1:20" x14ac:dyDescent="0.15">
      <c r="A46" s="469"/>
      <c r="B46" s="470"/>
      <c r="C46" s="470"/>
      <c r="D46" s="470"/>
      <c r="E46" s="470"/>
      <c r="F46" s="470"/>
      <c r="G46" s="470"/>
      <c r="H46" s="470"/>
      <c r="I46" s="470"/>
      <c r="J46" s="470"/>
      <c r="K46" s="470"/>
      <c r="L46" s="470"/>
      <c r="M46" s="470"/>
      <c r="N46" s="470"/>
      <c r="O46" s="470"/>
      <c r="P46" s="470"/>
      <c r="Q46" s="470"/>
      <c r="R46" s="470"/>
      <c r="S46" s="470"/>
      <c r="T46" s="471"/>
    </row>
    <row r="47" spans="1:20" x14ac:dyDescent="0.15">
      <c r="A47" s="469"/>
      <c r="B47" s="470"/>
      <c r="C47" s="470"/>
      <c r="D47" s="470"/>
      <c r="E47" s="470"/>
      <c r="F47" s="470"/>
      <c r="G47" s="470"/>
      <c r="H47" s="470"/>
      <c r="I47" s="470"/>
      <c r="J47" s="470"/>
      <c r="K47" s="470"/>
      <c r="L47" s="470"/>
      <c r="M47" s="470"/>
      <c r="N47" s="470"/>
      <c r="O47" s="470"/>
      <c r="P47" s="470"/>
      <c r="Q47" s="470"/>
      <c r="R47" s="470"/>
      <c r="S47" s="470"/>
      <c r="T47" s="471"/>
    </row>
    <row r="48" spans="1:20" x14ac:dyDescent="0.15">
      <c r="A48" s="469"/>
      <c r="B48" s="470"/>
      <c r="C48" s="470"/>
      <c r="D48" s="470"/>
      <c r="E48" s="470"/>
      <c r="F48" s="470"/>
      <c r="G48" s="470"/>
      <c r="H48" s="470"/>
      <c r="I48" s="470"/>
      <c r="J48" s="470"/>
      <c r="K48" s="470"/>
      <c r="L48" s="470"/>
      <c r="M48" s="470"/>
      <c r="N48" s="470"/>
      <c r="O48" s="470"/>
      <c r="P48" s="470"/>
      <c r="Q48" s="470"/>
      <c r="R48" s="470"/>
      <c r="S48" s="470"/>
      <c r="T48" s="471"/>
    </row>
    <row r="49" spans="1:20" x14ac:dyDescent="0.15">
      <c r="A49" s="469"/>
      <c r="B49" s="470"/>
      <c r="C49" s="470"/>
      <c r="D49" s="470"/>
      <c r="E49" s="470"/>
      <c r="F49" s="470"/>
      <c r="G49" s="470"/>
      <c r="H49" s="470"/>
      <c r="I49" s="470"/>
      <c r="J49" s="470"/>
      <c r="K49" s="470"/>
      <c r="L49" s="470"/>
      <c r="M49" s="470"/>
      <c r="N49" s="470"/>
      <c r="O49" s="470"/>
      <c r="P49" s="470"/>
      <c r="Q49" s="470"/>
      <c r="R49" s="470"/>
      <c r="S49" s="470"/>
      <c r="T49" s="471"/>
    </row>
    <row r="50" spans="1:20" x14ac:dyDescent="0.15">
      <c r="A50" s="472"/>
      <c r="B50" s="473"/>
      <c r="C50" s="473"/>
      <c r="D50" s="473"/>
      <c r="E50" s="473"/>
      <c r="F50" s="473"/>
      <c r="G50" s="473"/>
      <c r="H50" s="473"/>
      <c r="I50" s="473"/>
      <c r="J50" s="473"/>
      <c r="K50" s="473"/>
      <c r="L50" s="473"/>
      <c r="M50" s="473"/>
      <c r="N50" s="473"/>
      <c r="O50" s="473"/>
      <c r="P50" s="473"/>
      <c r="Q50" s="473"/>
      <c r="R50" s="473"/>
      <c r="S50" s="473"/>
      <c r="T50" s="474"/>
    </row>
    <row r="51" spans="1:20" x14ac:dyDescent="0.15">
      <c r="A51" s="54"/>
      <c r="B51" s="55"/>
      <c r="C51" s="55"/>
      <c r="D51" s="55"/>
      <c r="E51" s="55"/>
      <c r="F51" s="55"/>
      <c r="G51" s="55"/>
      <c r="H51" s="55"/>
      <c r="I51" s="55"/>
      <c r="J51" s="55"/>
      <c r="K51" s="55"/>
      <c r="L51" s="55"/>
      <c r="M51" s="55"/>
      <c r="N51" s="55"/>
      <c r="O51" s="55"/>
      <c r="P51" s="55"/>
      <c r="Q51" s="55"/>
      <c r="R51" s="55"/>
      <c r="S51" s="55"/>
      <c r="T51" s="55"/>
    </row>
    <row r="52" spans="1:20" x14ac:dyDescent="0.15">
      <c r="A52" s="54"/>
      <c r="B52" s="55"/>
      <c r="C52" s="55"/>
      <c r="D52" s="55"/>
      <c r="E52" s="55"/>
      <c r="F52" s="55"/>
      <c r="G52" s="55"/>
      <c r="H52" s="55"/>
      <c r="I52" s="55"/>
      <c r="J52" s="55"/>
      <c r="K52" s="55"/>
      <c r="L52" s="55"/>
      <c r="M52" s="55"/>
      <c r="N52" s="55"/>
      <c r="O52" s="55"/>
      <c r="P52" s="55"/>
      <c r="Q52" s="55"/>
      <c r="R52" s="55"/>
      <c r="S52" s="55"/>
      <c r="T52" s="55"/>
    </row>
    <row r="115" spans="3:3" x14ac:dyDescent="0.15">
      <c r="C115" s="9" t="s">
        <v>66</v>
      </c>
    </row>
    <row r="116" spans="3:3" x14ac:dyDescent="0.15">
      <c r="C116" s="9" t="s">
        <v>67</v>
      </c>
    </row>
    <row r="117" spans="3:3" x14ac:dyDescent="0.15">
      <c r="C117" s="9" t="s">
        <v>68</v>
      </c>
    </row>
    <row r="118" spans="3:3" x14ac:dyDescent="0.15">
      <c r="C118" s="9" t="s">
        <v>69</v>
      </c>
    </row>
    <row r="119" spans="3:3" x14ac:dyDescent="0.15">
      <c r="C119" s="9" t="s">
        <v>70</v>
      </c>
    </row>
    <row r="120" spans="3:3" x14ac:dyDescent="0.15">
      <c r="C120" s="9" t="s">
        <v>19</v>
      </c>
    </row>
    <row r="121" spans="3:3" x14ac:dyDescent="0.15">
      <c r="C121" s="9" t="s">
        <v>71</v>
      </c>
    </row>
    <row r="122" spans="3:3" x14ac:dyDescent="0.15">
      <c r="C122" s="9" t="s">
        <v>72</v>
      </c>
    </row>
    <row r="123" spans="3:3" x14ac:dyDescent="0.15">
      <c r="C123" s="9" t="s">
        <v>73</v>
      </c>
    </row>
    <row r="124" spans="3:3" x14ac:dyDescent="0.15">
      <c r="C124" s="9" t="s">
        <v>74</v>
      </c>
    </row>
    <row r="125" spans="3:3" x14ac:dyDescent="0.15">
      <c r="C125" s="9" t="s">
        <v>75</v>
      </c>
    </row>
    <row r="126" spans="3:3" x14ac:dyDescent="0.15">
      <c r="C126" s="9" t="s">
        <v>76</v>
      </c>
    </row>
    <row r="127" spans="3:3" x14ac:dyDescent="0.15">
      <c r="C127" s="9" t="s">
        <v>77</v>
      </c>
    </row>
    <row r="128" spans="3:3" x14ac:dyDescent="0.15">
      <c r="C128" s="9" t="s">
        <v>78</v>
      </c>
    </row>
    <row r="129" spans="3:3" x14ac:dyDescent="0.15">
      <c r="C129" s="9" t="s">
        <v>79</v>
      </c>
    </row>
    <row r="130" spans="3:3" x14ac:dyDescent="0.15">
      <c r="C130" s="9" t="s">
        <v>80</v>
      </c>
    </row>
    <row r="131" spans="3:3" x14ac:dyDescent="0.15">
      <c r="C131" s="9" t="s">
        <v>81</v>
      </c>
    </row>
    <row r="132" spans="3:3" x14ac:dyDescent="0.15">
      <c r="C132" s="9" t="s">
        <v>82</v>
      </c>
    </row>
    <row r="133" spans="3:3" x14ac:dyDescent="0.15">
      <c r="C133" s="9" t="s">
        <v>83</v>
      </c>
    </row>
    <row r="134" spans="3:3" x14ac:dyDescent="0.15">
      <c r="C134" s="9" t="s">
        <v>84</v>
      </c>
    </row>
    <row r="135" spans="3:3" x14ac:dyDescent="0.15">
      <c r="C135" s="9" t="s">
        <v>85</v>
      </c>
    </row>
    <row r="136" spans="3:3" x14ac:dyDescent="0.15">
      <c r="C136" s="9" t="s">
        <v>86</v>
      </c>
    </row>
    <row r="137" spans="3:3" x14ac:dyDescent="0.15">
      <c r="C137" s="9" t="s">
        <v>87</v>
      </c>
    </row>
  </sheetData>
  <sheetProtection selectLockedCells="1"/>
  <mergeCells count="42">
    <mergeCell ref="A37:T50"/>
    <mergeCell ref="F10:G10"/>
    <mergeCell ref="O26:P26"/>
    <mergeCell ref="H19:N21"/>
    <mergeCell ref="L24:M24"/>
    <mergeCell ref="A28:D28"/>
    <mergeCell ref="E28:J28"/>
    <mergeCell ref="K28:T28"/>
    <mergeCell ref="A29:D34"/>
    <mergeCell ref="E29:J34"/>
    <mergeCell ref="K29:T34"/>
    <mergeCell ref="C15:E15"/>
    <mergeCell ref="L15:M15"/>
    <mergeCell ref="C16:E16"/>
    <mergeCell ref="L16:M16"/>
    <mergeCell ref="C17:I17"/>
    <mergeCell ref="K17:T17"/>
    <mergeCell ref="L11:M11"/>
    <mergeCell ref="C12:E12"/>
    <mergeCell ref="L12:M12"/>
    <mergeCell ref="C13:E13"/>
    <mergeCell ref="L13:M13"/>
    <mergeCell ref="C14:E14"/>
    <mergeCell ref="L14:M14"/>
    <mergeCell ref="C8:I8"/>
    <mergeCell ref="K8:T8"/>
    <mergeCell ref="C9:I9"/>
    <mergeCell ref="L9:M9"/>
    <mergeCell ref="B10:B16"/>
    <mergeCell ref="C10:E10"/>
    <mergeCell ref="H10:I10"/>
    <mergeCell ref="J10:J16"/>
    <mergeCell ref="K10:T10"/>
    <mergeCell ref="C11:E11"/>
    <mergeCell ref="B6:B7"/>
    <mergeCell ref="C6:D6"/>
    <mergeCell ref="D7:N7"/>
    <mergeCell ref="M1:O1"/>
    <mergeCell ref="P1:T1"/>
    <mergeCell ref="B3:T3"/>
    <mergeCell ref="L4:M4"/>
    <mergeCell ref="C5:I5"/>
  </mergeCells>
  <phoneticPr fontId="4"/>
  <dataValidations count="2">
    <dataValidation type="list" allowBlank="1" showInputMessage="1" showErrorMessage="1" sqref="C11:C16">
      <formula1>$C$115:$C$137</formula1>
    </dataValidation>
    <dataValidation type="list" allowBlank="1" showInputMessage="1" showErrorMessage="1" sqref="L11:M16 L24:M25 L27:M27">
      <formula1>$W$11:$W$12</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22"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C24" sqref="C24:C26"/>
    </sheetView>
  </sheetViews>
  <sheetFormatPr defaultRowHeight="13.5" x14ac:dyDescent="0.15"/>
  <cols>
    <col min="1" max="1" width="26.375" style="263" customWidth="1"/>
    <col min="2" max="2" width="9" style="263"/>
    <col min="3" max="3" width="23.5" style="263" bestFit="1" customWidth="1"/>
    <col min="4" max="4" width="15.125" style="263" bestFit="1" customWidth="1"/>
    <col min="5" max="5" width="11" style="263" bestFit="1" customWidth="1"/>
    <col min="6" max="6" width="17.25" style="263" bestFit="1" customWidth="1"/>
    <col min="7" max="7" width="13" style="263" bestFit="1" customWidth="1"/>
    <col min="8" max="9" width="17.25" style="263" bestFit="1" customWidth="1"/>
    <col min="10" max="10" width="13" style="263" bestFit="1" customWidth="1"/>
    <col min="11" max="11" width="11" style="263" bestFit="1" customWidth="1"/>
    <col min="12" max="12" width="11.125" style="263" bestFit="1" customWidth="1"/>
    <col min="13" max="16384" width="9" style="263"/>
  </cols>
  <sheetData>
    <row r="1" spans="1:12" x14ac:dyDescent="0.15">
      <c r="A1" s="260" t="s">
        <v>404</v>
      </c>
      <c r="B1" s="261" t="s">
        <v>405</v>
      </c>
      <c r="C1" s="261" t="s">
        <v>406</v>
      </c>
      <c r="D1" s="261" t="s">
        <v>407</v>
      </c>
      <c r="E1" s="261" t="s">
        <v>408</v>
      </c>
      <c r="F1" s="261" t="s">
        <v>409</v>
      </c>
      <c r="G1" s="261" t="s">
        <v>410</v>
      </c>
      <c r="H1" s="261" t="s">
        <v>411</v>
      </c>
      <c r="I1" s="261" t="s">
        <v>412</v>
      </c>
      <c r="J1" s="261" t="s">
        <v>413</v>
      </c>
      <c r="K1" s="261" t="s">
        <v>414</v>
      </c>
      <c r="L1" s="262"/>
    </row>
    <row r="2" spans="1:12" x14ac:dyDescent="0.15">
      <c r="A2" s="264" t="s">
        <v>415</v>
      </c>
      <c r="B2" s="265" t="s">
        <v>416</v>
      </c>
      <c r="C2" s="265" t="s">
        <v>417</v>
      </c>
      <c r="D2" s="265" t="s">
        <v>418</v>
      </c>
      <c r="E2" s="266"/>
      <c r="F2" s="266"/>
      <c r="G2" s="266"/>
      <c r="H2" s="266"/>
      <c r="I2" s="266"/>
      <c r="J2" s="266"/>
      <c r="K2" s="266"/>
      <c r="L2" s="266"/>
    </row>
    <row r="3" spans="1:12" x14ac:dyDescent="0.15">
      <c r="A3" s="264" t="s">
        <v>419</v>
      </c>
      <c r="B3" s="265" t="s">
        <v>416</v>
      </c>
      <c r="C3" s="265" t="s">
        <v>417</v>
      </c>
      <c r="D3" s="265" t="s">
        <v>418</v>
      </c>
      <c r="E3" s="265"/>
      <c r="F3" s="265"/>
      <c r="G3" s="265"/>
      <c r="H3" s="265"/>
      <c r="I3" s="265"/>
      <c r="J3" s="265"/>
      <c r="K3" s="265"/>
      <c r="L3" s="267"/>
    </row>
    <row r="4" spans="1:12" x14ac:dyDescent="0.15">
      <c r="A4" s="264" t="s">
        <v>420</v>
      </c>
      <c r="B4" s="265" t="s">
        <v>416</v>
      </c>
      <c r="C4" s="265" t="s">
        <v>417</v>
      </c>
      <c r="D4" s="265" t="s">
        <v>418</v>
      </c>
      <c r="E4" s="265"/>
      <c r="F4" s="265"/>
      <c r="G4" s="265"/>
      <c r="H4" s="265"/>
      <c r="I4" s="265"/>
      <c r="J4" s="265"/>
      <c r="K4" s="265"/>
      <c r="L4" s="267"/>
    </row>
    <row r="5" spans="1:12" x14ac:dyDescent="0.15">
      <c r="A5" s="264" t="s">
        <v>421</v>
      </c>
      <c r="B5" s="265" t="s">
        <v>416</v>
      </c>
      <c r="C5" s="265" t="s">
        <v>417</v>
      </c>
      <c r="D5" s="265" t="s">
        <v>418</v>
      </c>
      <c r="E5" s="265"/>
      <c r="F5" s="265"/>
      <c r="G5" s="265"/>
      <c r="H5" s="265"/>
      <c r="I5" s="265"/>
      <c r="J5" s="265"/>
      <c r="K5" s="265"/>
      <c r="L5" s="267"/>
    </row>
    <row r="6" spans="1:12" x14ac:dyDescent="0.15">
      <c r="A6" s="268" t="s">
        <v>70</v>
      </c>
      <c r="B6" s="269" t="s">
        <v>416</v>
      </c>
      <c r="C6" s="269" t="s">
        <v>422</v>
      </c>
      <c r="D6" s="269" t="s">
        <v>423</v>
      </c>
      <c r="E6" s="269" t="s">
        <v>424</v>
      </c>
      <c r="F6" s="269" t="s">
        <v>425</v>
      </c>
      <c r="G6" s="269"/>
      <c r="H6" s="269"/>
      <c r="I6" s="269"/>
      <c r="J6" s="269"/>
      <c r="K6" s="265"/>
      <c r="L6" s="267"/>
    </row>
    <row r="7" spans="1:12" x14ac:dyDescent="0.15">
      <c r="A7" s="268" t="s">
        <v>19</v>
      </c>
      <c r="B7" s="269" t="s">
        <v>416</v>
      </c>
      <c r="C7" s="269" t="s">
        <v>422</v>
      </c>
      <c r="D7" s="269" t="s">
        <v>423</v>
      </c>
      <c r="E7" s="269" t="s">
        <v>424</v>
      </c>
      <c r="F7" s="269" t="s">
        <v>426</v>
      </c>
      <c r="G7" s="269" t="s">
        <v>427</v>
      </c>
      <c r="H7" s="269" t="s">
        <v>428</v>
      </c>
      <c r="I7" s="269" t="s">
        <v>425</v>
      </c>
      <c r="J7" s="269" t="s">
        <v>429</v>
      </c>
      <c r="K7" s="265"/>
      <c r="L7" s="267"/>
    </row>
    <row r="8" spans="1:12" x14ac:dyDescent="0.15">
      <c r="A8" s="268" t="s">
        <v>430</v>
      </c>
      <c r="B8" s="269" t="s">
        <v>416</v>
      </c>
      <c r="C8" s="269" t="s">
        <v>425</v>
      </c>
      <c r="D8" s="269"/>
      <c r="E8" s="269"/>
      <c r="F8" s="269"/>
      <c r="G8" s="269"/>
      <c r="H8" s="269"/>
      <c r="I8" s="269"/>
      <c r="J8" s="269"/>
      <c r="K8" s="265"/>
      <c r="L8" s="267"/>
    </row>
    <row r="9" spans="1:12" x14ac:dyDescent="0.15">
      <c r="A9" s="268" t="s">
        <v>431</v>
      </c>
      <c r="B9" s="269" t="s">
        <v>416</v>
      </c>
      <c r="C9" s="269" t="s">
        <v>425</v>
      </c>
      <c r="D9" s="269"/>
      <c r="E9" s="269"/>
      <c r="F9" s="269"/>
      <c r="G9" s="269"/>
      <c r="H9" s="269"/>
      <c r="I9" s="269"/>
      <c r="J9" s="269"/>
      <c r="K9" s="265"/>
      <c r="L9" s="267"/>
    </row>
    <row r="10" spans="1:12" x14ac:dyDescent="0.15">
      <c r="A10" s="268" t="s">
        <v>432</v>
      </c>
      <c r="B10" s="269" t="s">
        <v>416</v>
      </c>
      <c r="C10" s="269" t="s">
        <v>425</v>
      </c>
      <c r="D10" s="269"/>
      <c r="E10" s="269"/>
      <c r="F10" s="269"/>
      <c r="G10" s="269"/>
      <c r="H10" s="269"/>
      <c r="I10" s="269"/>
      <c r="J10" s="269"/>
      <c r="K10" s="265"/>
      <c r="L10" s="267"/>
    </row>
    <row r="11" spans="1:12" x14ac:dyDescent="0.15">
      <c r="A11" s="268" t="s">
        <v>433</v>
      </c>
      <c r="B11" s="269" t="s">
        <v>416</v>
      </c>
      <c r="C11" s="269" t="s">
        <v>417</v>
      </c>
      <c r="D11" s="269"/>
      <c r="E11" s="269"/>
      <c r="F11" s="269"/>
      <c r="G11" s="269"/>
      <c r="H11" s="269"/>
      <c r="I11" s="269"/>
      <c r="J11" s="269"/>
      <c r="K11" s="265"/>
      <c r="L11" s="267"/>
    </row>
    <row r="12" spans="1:12" x14ac:dyDescent="0.15">
      <c r="A12" s="268" t="s">
        <v>434</v>
      </c>
      <c r="B12" s="269" t="s">
        <v>416</v>
      </c>
      <c r="C12" s="269" t="s">
        <v>422</v>
      </c>
      <c r="D12" s="269" t="s">
        <v>435</v>
      </c>
      <c r="E12" s="269" t="s">
        <v>425</v>
      </c>
      <c r="F12" s="269" t="s">
        <v>429</v>
      </c>
      <c r="G12" s="269"/>
      <c r="H12" s="269"/>
      <c r="I12" s="269"/>
      <c r="J12" s="269"/>
      <c r="K12" s="265"/>
      <c r="L12" s="267"/>
    </row>
    <row r="13" spans="1:12" x14ac:dyDescent="0.15">
      <c r="A13" s="268" t="s">
        <v>436</v>
      </c>
      <c r="B13" s="269" t="s">
        <v>416</v>
      </c>
      <c r="C13" s="269" t="s">
        <v>422</v>
      </c>
      <c r="D13" s="269" t="s">
        <v>435</v>
      </c>
      <c r="E13" s="269" t="s">
        <v>429</v>
      </c>
      <c r="F13" s="269"/>
      <c r="G13" s="269"/>
      <c r="H13" s="269"/>
      <c r="I13" s="269"/>
      <c r="J13" s="269"/>
      <c r="K13" s="265"/>
      <c r="L13" s="267"/>
    </row>
    <row r="14" spans="1:12" x14ac:dyDescent="0.15">
      <c r="A14" s="268" t="s">
        <v>437</v>
      </c>
      <c r="B14" s="269" t="s">
        <v>416</v>
      </c>
      <c r="C14" s="269" t="s">
        <v>422</v>
      </c>
      <c r="D14" s="269" t="s">
        <v>435</v>
      </c>
      <c r="E14" s="269" t="s">
        <v>425</v>
      </c>
      <c r="F14" s="269" t="s">
        <v>438</v>
      </c>
      <c r="G14" s="269" t="s">
        <v>429</v>
      </c>
      <c r="H14" s="269"/>
      <c r="I14" s="269"/>
      <c r="J14" s="269"/>
      <c r="K14" s="265"/>
      <c r="L14" s="267"/>
    </row>
    <row r="15" spans="1:12" x14ac:dyDescent="0.15">
      <c r="A15" s="268" t="s">
        <v>439</v>
      </c>
      <c r="B15" s="269" t="s">
        <v>416</v>
      </c>
      <c r="C15" s="269" t="s">
        <v>422</v>
      </c>
      <c r="D15" s="269" t="s">
        <v>423</v>
      </c>
      <c r="E15" s="269" t="s">
        <v>424</v>
      </c>
      <c r="F15" s="269" t="s">
        <v>426</v>
      </c>
      <c r="G15" s="269" t="s">
        <v>427</v>
      </c>
      <c r="H15" s="269" t="s">
        <v>428</v>
      </c>
      <c r="I15" s="269" t="s">
        <v>440</v>
      </c>
      <c r="J15" s="269" t="s">
        <v>441</v>
      </c>
      <c r="K15" s="265" t="s">
        <v>425</v>
      </c>
      <c r="L15" s="270" t="s">
        <v>429</v>
      </c>
    </row>
    <row r="16" spans="1:12" x14ac:dyDescent="0.15">
      <c r="A16" s="268" t="s">
        <v>442</v>
      </c>
      <c r="B16" s="269" t="s">
        <v>416</v>
      </c>
      <c r="C16" s="269" t="s">
        <v>422</v>
      </c>
      <c r="D16" s="269" t="s">
        <v>424</v>
      </c>
      <c r="E16" s="269" t="s">
        <v>426</v>
      </c>
      <c r="F16" s="269" t="s">
        <v>427</v>
      </c>
      <c r="G16" s="269" t="s">
        <v>428</v>
      </c>
      <c r="H16" s="269" t="s">
        <v>425</v>
      </c>
      <c r="I16" s="269"/>
      <c r="J16" s="269"/>
      <c r="K16" s="265"/>
      <c r="L16" s="267"/>
    </row>
    <row r="17" spans="1:12" x14ac:dyDescent="0.15">
      <c r="A17" s="268" t="s">
        <v>443</v>
      </c>
      <c r="B17" s="269" t="s">
        <v>416</v>
      </c>
      <c r="C17" s="269" t="s">
        <v>422</v>
      </c>
      <c r="D17" s="269" t="s">
        <v>444</v>
      </c>
      <c r="E17" s="269" t="s">
        <v>425</v>
      </c>
      <c r="F17" s="269" t="s">
        <v>429</v>
      </c>
      <c r="G17" s="269"/>
      <c r="H17" s="269"/>
      <c r="I17" s="269"/>
      <c r="J17" s="269"/>
      <c r="K17" s="265"/>
      <c r="L17" s="267"/>
    </row>
    <row r="18" spans="1:12" x14ac:dyDescent="0.15">
      <c r="A18" s="268" t="s">
        <v>77</v>
      </c>
      <c r="B18" s="269" t="s">
        <v>416</v>
      </c>
      <c r="C18" s="269" t="s">
        <v>422</v>
      </c>
      <c r="D18" s="269" t="s">
        <v>445</v>
      </c>
      <c r="E18" s="269" t="s">
        <v>446</v>
      </c>
      <c r="F18" s="269" t="s">
        <v>447</v>
      </c>
      <c r="G18" s="269"/>
      <c r="H18" s="269"/>
      <c r="I18" s="269"/>
      <c r="J18" s="269"/>
      <c r="K18" s="265"/>
      <c r="L18" s="267"/>
    </row>
    <row r="19" spans="1:12" x14ac:dyDescent="0.15">
      <c r="A19" s="268" t="s">
        <v>448</v>
      </c>
      <c r="B19" s="269" t="s">
        <v>416</v>
      </c>
      <c r="C19" s="269" t="s">
        <v>422</v>
      </c>
      <c r="D19" s="269" t="s">
        <v>446</v>
      </c>
      <c r="E19" s="269" t="s">
        <v>447</v>
      </c>
      <c r="F19" s="269"/>
      <c r="G19" s="269"/>
      <c r="H19" s="269"/>
      <c r="I19" s="269"/>
      <c r="J19" s="269"/>
      <c r="K19" s="265"/>
      <c r="L19" s="267"/>
    </row>
    <row r="20" spans="1:12" x14ac:dyDescent="0.15">
      <c r="A20" s="268" t="s">
        <v>449</v>
      </c>
      <c r="B20" s="269" t="s">
        <v>416</v>
      </c>
      <c r="C20" s="269" t="s">
        <v>422</v>
      </c>
      <c r="D20" s="269" t="s">
        <v>446</v>
      </c>
      <c r="E20" s="269" t="s">
        <v>447</v>
      </c>
      <c r="F20" s="269" t="s">
        <v>429</v>
      </c>
      <c r="G20" s="269"/>
      <c r="H20" s="269"/>
      <c r="I20" s="269"/>
      <c r="J20" s="269"/>
      <c r="K20" s="265"/>
      <c r="L20" s="267"/>
    </row>
    <row r="21" spans="1:12" x14ac:dyDescent="0.15">
      <c r="A21" s="268" t="s">
        <v>450</v>
      </c>
      <c r="B21" s="269" t="s">
        <v>416</v>
      </c>
      <c r="C21" s="269" t="s">
        <v>418</v>
      </c>
      <c r="D21" s="269"/>
      <c r="E21" s="269"/>
      <c r="F21" s="269"/>
      <c r="G21" s="269"/>
      <c r="H21" s="269"/>
      <c r="I21" s="269"/>
      <c r="J21" s="269"/>
      <c r="K21" s="265"/>
      <c r="L21" s="267"/>
    </row>
    <row r="22" spans="1:12" x14ac:dyDescent="0.15">
      <c r="A22" s="268" t="s">
        <v>451</v>
      </c>
      <c r="B22" s="269" t="s">
        <v>416</v>
      </c>
      <c r="C22" s="269" t="s">
        <v>422</v>
      </c>
      <c r="D22" s="269" t="s">
        <v>452</v>
      </c>
      <c r="E22" s="269"/>
      <c r="F22" s="269"/>
      <c r="G22" s="269"/>
      <c r="H22" s="269"/>
      <c r="I22" s="269"/>
      <c r="J22" s="269"/>
      <c r="K22" s="265"/>
      <c r="L22" s="267"/>
    </row>
    <row r="23" spans="1:12" x14ac:dyDescent="0.15">
      <c r="A23" s="268" t="s">
        <v>453</v>
      </c>
      <c r="B23" s="269" t="s">
        <v>416</v>
      </c>
      <c r="C23" s="269" t="s">
        <v>422</v>
      </c>
      <c r="D23" s="269" t="s">
        <v>454</v>
      </c>
      <c r="E23" s="269"/>
      <c r="F23" s="269"/>
      <c r="G23" s="269"/>
      <c r="H23" s="269"/>
      <c r="I23" s="269"/>
      <c r="J23" s="269"/>
      <c r="K23" s="265"/>
      <c r="L23" s="267"/>
    </row>
    <row r="24" spans="1:12" x14ac:dyDescent="0.15">
      <c r="A24" s="268" t="s">
        <v>455</v>
      </c>
      <c r="B24" s="269" t="s">
        <v>416</v>
      </c>
      <c r="C24" s="269" t="s">
        <v>456</v>
      </c>
      <c r="D24" s="269" t="s">
        <v>457</v>
      </c>
      <c r="E24" s="269"/>
      <c r="F24" s="269"/>
      <c r="G24" s="269"/>
      <c r="H24" s="269"/>
      <c r="I24" s="269"/>
      <c r="J24" s="269"/>
      <c r="K24" s="265"/>
      <c r="L24" s="267"/>
    </row>
    <row r="25" spans="1:12" x14ac:dyDescent="0.15">
      <c r="A25" s="268" t="s">
        <v>458</v>
      </c>
      <c r="B25" s="269" t="s">
        <v>416</v>
      </c>
      <c r="C25" s="269" t="s">
        <v>459</v>
      </c>
      <c r="D25" s="269" t="s">
        <v>460</v>
      </c>
      <c r="E25" s="269" t="s">
        <v>461</v>
      </c>
      <c r="F25" s="269" t="s">
        <v>462</v>
      </c>
      <c r="G25" s="269" t="s">
        <v>424</v>
      </c>
      <c r="H25" s="269" t="s">
        <v>429</v>
      </c>
      <c r="I25" s="269"/>
      <c r="J25" s="269"/>
      <c r="K25" s="265"/>
      <c r="L25" s="267"/>
    </row>
    <row r="26" spans="1:12" x14ac:dyDescent="0.15">
      <c r="A26" s="268" t="s">
        <v>463</v>
      </c>
      <c r="B26" s="269" t="s">
        <v>416</v>
      </c>
      <c r="C26" s="269" t="s">
        <v>459</v>
      </c>
      <c r="D26" s="269" t="s">
        <v>464</v>
      </c>
      <c r="E26" s="269" t="s">
        <v>424</v>
      </c>
      <c r="F26" s="269" t="s">
        <v>460</v>
      </c>
      <c r="G26" s="269" t="s">
        <v>461</v>
      </c>
      <c r="H26" s="269" t="s">
        <v>462</v>
      </c>
      <c r="I26" s="269" t="s">
        <v>429</v>
      </c>
      <c r="J26" s="269"/>
      <c r="K26" s="265"/>
      <c r="L26" s="267"/>
    </row>
    <row r="27" spans="1:12" x14ac:dyDescent="0.15">
      <c r="A27" s="268" t="s">
        <v>465</v>
      </c>
      <c r="B27" s="269" t="s">
        <v>416</v>
      </c>
      <c r="C27" s="269" t="s">
        <v>459</v>
      </c>
      <c r="D27" s="269" t="s">
        <v>464</v>
      </c>
      <c r="E27" s="269" t="s">
        <v>460</v>
      </c>
      <c r="F27" s="269" t="s">
        <v>461</v>
      </c>
      <c r="G27" s="269" t="s">
        <v>466</v>
      </c>
      <c r="H27" s="269" t="s">
        <v>467</v>
      </c>
      <c r="I27" s="269" t="s">
        <v>462</v>
      </c>
      <c r="J27" s="269" t="s">
        <v>424</v>
      </c>
      <c r="K27" s="269" t="s">
        <v>429</v>
      </c>
      <c r="L27" s="267"/>
    </row>
    <row r="28" spans="1:12" x14ac:dyDescent="0.15">
      <c r="A28" s="268" t="s">
        <v>468</v>
      </c>
      <c r="B28" s="269" t="s">
        <v>416</v>
      </c>
      <c r="C28" s="269" t="s">
        <v>459</v>
      </c>
      <c r="D28" s="269" t="s">
        <v>469</v>
      </c>
      <c r="E28" s="269"/>
      <c r="F28" s="269"/>
      <c r="G28" s="269"/>
      <c r="H28" s="269"/>
      <c r="I28" s="269"/>
      <c r="J28" s="269"/>
      <c r="K28" s="269"/>
      <c r="L28" s="267"/>
    </row>
    <row r="29" spans="1:12" x14ac:dyDescent="0.15">
      <c r="A29" s="268" t="s">
        <v>470</v>
      </c>
      <c r="B29" s="269" t="s">
        <v>416</v>
      </c>
      <c r="C29" s="269" t="s">
        <v>459</v>
      </c>
      <c r="D29" s="269" t="s">
        <v>469</v>
      </c>
      <c r="E29" s="269"/>
      <c r="F29" s="269"/>
      <c r="G29" s="269"/>
      <c r="H29" s="269"/>
      <c r="I29" s="269"/>
      <c r="J29" s="269"/>
      <c r="K29" s="269"/>
      <c r="L29" s="267"/>
    </row>
    <row r="30" spans="1:12" x14ac:dyDescent="0.15">
      <c r="A30" s="268" t="s">
        <v>471</v>
      </c>
      <c r="B30" s="269" t="s">
        <v>416</v>
      </c>
      <c r="C30" s="269" t="s">
        <v>459</v>
      </c>
      <c r="D30" s="269" t="s">
        <v>423</v>
      </c>
      <c r="E30" s="269" t="s">
        <v>424</v>
      </c>
      <c r="F30" s="269" t="s">
        <v>460</v>
      </c>
      <c r="G30" s="269" t="s">
        <v>461</v>
      </c>
      <c r="H30" s="269" t="s">
        <v>466</v>
      </c>
      <c r="I30" s="269" t="s">
        <v>467</v>
      </c>
      <c r="J30" s="269" t="s">
        <v>472</v>
      </c>
      <c r="K30" s="269" t="s">
        <v>429</v>
      </c>
      <c r="L30" s="267"/>
    </row>
    <row r="31" spans="1:12" ht="27" x14ac:dyDescent="0.15">
      <c r="A31" s="271" t="s">
        <v>473</v>
      </c>
      <c r="B31" s="272" t="s">
        <v>459</v>
      </c>
      <c r="C31" s="272" t="s">
        <v>423</v>
      </c>
      <c r="D31" s="272" t="s">
        <v>424</v>
      </c>
      <c r="E31" s="272" t="s">
        <v>460</v>
      </c>
      <c r="F31" s="272" t="s">
        <v>461</v>
      </c>
      <c r="G31" s="272" t="s">
        <v>472</v>
      </c>
      <c r="H31" s="273" t="s">
        <v>474</v>
      </c>
      <c r="I31" s="272" t="s">
        <v>475</v>
      </c>
      <c r="J31" s="272" t="s">
        <v>429</v>
      </c>
      <c r="K31" s="274"/>
      <c r="L31" s="275"/>
    </row>
    <row r="32" spans="1:12" x14ac:dyDescent="0.15">
      <c r="A32" s="276" t="s">
        <v>476</v>
      </c>
      <c r="B32" s="277" t="s">
        <v>477</v>
      </c>
      <c r="C32" s="277" t="s">
        <v>478</v>
      </c>
      <c r="D32" s="277" t="s">
        <v>479</v>
      </c>
      <c r="E32" s="277" t="s">
        <v>480</v>
      </c>
      <c r="F32" s="277" t="s">
        <v>481</v>
      </c>
      <c r="G32" s="277" t="s">
        <v>482</v>
      </c>
      <c r="H32" s="277" t="s">
        <v>483</v>
      </c>
      <c r="I32" s="277" t="s">
        <v>484</v>
      </c>
      <c r="J32" s="277" t="s">
        <v>485</v>
      </c>
      <c r="K32" s="278" t="s">
        <v>486</v>
      </c>
      <c r="L32" s="279" t="s">
        <v>487</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61"/>
  <sheetViews>
    <sheetView view="pageBreakPreview" zoomScaleNormal="90" zoomScaleSheetLayoutView="100" workbookViewId="0">
      <selection sqref="A1:B2"/>
    </sheetView>
  </sheetViews>
  <sheetFormatPr defaultRowHeight="15" customHeight="1" x14ac:dyDescent="0.15"/>
  <cols>
    <col min="1" max="1" width="0.875" style="165" customWidth="1"/>
    <col min="2" max="2" width="5.625" style="166" customWidth="1"/>
    <col min="3" max="3" width="1.625" style="166" customWidth="1"/>
    <col min="4" max="4" width="7.625" style="165" customWidth="1"/>
    <col min="5" max="5" width="1.875" style="167" customWidth="1"/>
    <col min="6" max="6" width="7.625" style="165" customWidth="1"/>
    <col min="7" max="7" width="1.625" style="165" customWidth="1"/>
    <col min="8" max="8" width="8.625" style="166" customWidth="1"/>
    <col min="9" max="9" width="1.625" style="165" customWidth="1"/>
    <col min="10" max="10" width="7.625" style="165" customWidth="1"/>
    <col min="11" max="11" width="1.875" style="165" customWidth="1"/>
    <col min="12" max="12" width="7.625" style="165" customWidth="1"/>
    <col min="13" max="13" width="1.625" style="165" customWidth="1"/>
    <col min="14" max="14" width="8.125" style="165" hidden="1" customWidth="1"/>
    <col min="15" max="15" width="1.875" style="167" hidden="1" customWidth="1"/>
    <col min="16" max="16" width="8.125" style="165" hidden="1" customWidth="1"/>
    <col min="17" max="17" width="2.625" style="165" hidden="1" customWidth="1"/>
    <col min="18" max="18" width="7.625" style="165" customWidth="1"/>
    <col min="19" max="19" width="1.875" style="165" customWidth="1"/>
    <col min="20" max="20" width="7.625" style="165" customWidth="1"/>
    <col min="21" max="21" width="1.625" style="165" customWidth="1"/>
    <col min="22" max="22" width="8.625" style="165" customWidth="1"/>
    <col min="23" max="23" width="1.625" style="165" customWidth="1"/>
    <col min="24" max="24" width="7.625" style="165" customWidth="1"/>
    <col min="25" max="25" width="2.625" style="165" customWidth="1"/>
    <col min="26" max="26" width="7.625" style="165" customWidth="1"/>
    <col min="27" max="27" width="1.875" style="167" customWidth="1"/>
    <col min="28" max="28" width="7.625" style="165" customWidth="1"/>
    <col min="29" max="29" width="1.625" style="165" customWidth="1"/>
    <col min="30" max="30" width="8.625" style="165" customWidth="1"/>
    <col min="31" max="31" width="1.625" style="165" customWidth="1"/>
    <col min="32" max="32" width="7.625" style="165" customWidth="1"/>
    <col min="33" max="33" width="2.625" style="165" customWidth="1"/>
    <col min="34" max="34" width="7.625" style="165" customWidth="1"/>
    <col min="35" max="35" width="1.875" style="167" customWidth="1"/>
    <col min="36" max="36" width="7.625" style="165" customWidth="1"/>
    <col min="37" max="37" width="1.625" style="165" customWidth="1"/>
    <col min="38" max="38" width="8.625" style="165" customWidth="1"/>
    <col min="39" max="39" width="1.625" style="165" customWidth="1"/>
    <col min="40" max="40" width="7.625" style="165" customWidth="1"/>
    <col min="41" max="41" width="2.625" style="165" customWidth="1"/>
    <col min="42" max="43" width="9" style="165"/>
    <col min="44" max="44" width="5.625" style="165" customWidth="1"/>
    <col min="45" max="16384" width="9" style="165"/>
  </cols>
  <sheetData>
    <row r="1" spans="2:44" ht="15" customHeight="1" x14ac:dyDescent="0.15">
      <c r="B1" s="489" t="s">
        <v>549</v>
      </c>
      <c r="C1" s="489"/>
      <c r="D1" s="489"/>
      <c r="E1" s="489"/>
      <c r="F1" s="489"/>
      <c r="G1" s="489"/>
      <c r="H1" s="489"/>
      <c r="I1" s="489"/>
      <c r="J1" s="489"/>
      <c r="K1" s="489"/>
      <c r="L1" s="489"/>
      <c r="M1" s="375"/>
      <c r="O1" s="166"/>
      <c r="V1" s="488"/>
      <c r="W1" s="488"/>
      <c r="X1" s="488"/>
    </row>
    <row r="2" spans="2:44" ht="15" customHeight="1" x14ac:dyDescent="0.15">
      <c r="B2" s="492" t="s">
        <v>524</v>
      </c>
      <c r="C2" s="492"/>
      <c r="D2" s="492"/>
      <c r="E2" s="374" t="s">
        <v>525</v>
      </c>
      <c r="M2" s="375"/>
      <c r="O2" s="166"/>
      <c r="V2" s="488"/>
      <c r="W2" s="488"/>
      <c r="X2" s="488"/>
    </row>
    <row r="3" spans="2:44" ht="7.5" customHeight="1" x14ac:dyDescent="0.15">
      <c r="B3" s="376"/>
      <c r="C3" s="376"/>
      <c r="D3" s="376"/>
      <c r="E3" s="374"/>
      <c r="M3" s="375"/>
      <c r="O3" s="166"/>
      <c r="V3" s="166"/>
      <c r="W3" s="166"/>
      <c r="X3" s="166"/>
    </row>
    <row r="4" spans="2:44" ht="7.5" customHeight="1" x14ac:dyDescent="0.15">
      <c r="B4" s="376"/>
      <c r="C4" s="377"/>
      <c r="D4" s="377"/>
      <c r="E4" s="378"/>
      <c r="F4" s="379"/>
      <c r="G4" s="379"/>
      <c r="I4" s="380"/>
      <c r="J4" s="380"/>
      <c r="K4" s="381"/>
      <c r="L4" s="382"/>
      <c r="M4" s="382"/>
      <c r="O4" s="166"/>
      <c r="V4" s="166"/>
      <c r="W4" s="166"/>
      <c r="X4" s="166"/>
    </row>
    <row r="5" spans="2:44" ht="15" customHeight="1" x14ac:dyDescent="0.15">
      <c r="B5" s="376"/>
      <c r="C5" s="377"/>
      <c r="D5" s="493" t="s">
        <v>318</v>
      </c>
      <c r="E5" s="493"/>
      <c r="F5" s="493"/>
      <c r="G5" s="379"/>
      <c r="I5" s="380"/>
      <c r="J5" s="494" t="s">
        <v>526</v>
      </c>
      <c r="K5" s="494"/>
      <c r="L5" s="494"/>
      <c r="M5" s="382"/>
      <c r="O5" s="166"/>
      <c r="V5" s="166"/>
      <c r="W5" s="166"/>
      <c r="X5" s="166"/>
    </row>
    <row r="6" spans="2:44" ht="15" customHeight="1" x14ac:dyDescent="0.15">
      <c r="B6" s="376"/>
      <c r="C6" s="377"/>
      <c r="D6" s="383" t="s">
        <v>328</v>
      </c>
      <c r="E6" s="384"/>
      <c r="F6" s="383" t="s">
        <v>329</v>
      </c>
      <c r="G6" s="379"/>
      <c r="H6" s="385" t="s">
        <v>527</v>
      </c>
      <c r="I6" s="380"/>
      <c r="J6" s="386" t="s">
        <v>328</v>
      </c>
      <c r="K6" s="387"/>
      <c r="L6" s="386" t="s">
        <v>329</v>
      </c>
      <c r="M6" s="382"/>
      <c r="O6" s="166"/>
      <c r="V6" s="166"/>
      <c r="W6" s="166"/>
      <c r="X6" s="166"/>
    </row>
    <row r="7" spans="2:44" ht="15" customHeight="1" x14ac:dyDescent="0.15">
      <c r="B7" s="376"/>
      <c r="C7" s="377"/>
      <c r="D7" s="388"/>
      <c r="E7" s="389" t="s">
        <v>528</v>
      </c>
      <c r="F7" s="388"/>
      <c r="G7" s="379"/>
      <c r="I7" s="380"/>
      <c r="J7" s="390">
        <f>F7</f>
        <v>0</v>
      </c>
      <c r="K7" s="391" t="s">
        <v>540</v>
      </c>
      <c r="L7" s="390">
        <f>D7</f>
        <v>0</v>
      </c>
      <c r="M7" s="382"/>
      <c r="O7" s="166"/>
      <c r="V7" s="166"/>
      <c r="W7" s="166"/>
      <c r="X7" s="166"/>
    </row>
    <row r="8" spans="2:44" ht="7.5" customHeight="1" x14ac:dyDescent="0.15">
      <c r="B8" s="376"/>
      <c r="C8" s="377"/>
      <c r="D8" s="392"/>
      <c r="E8" s="393"/>
      <c r="F8" s="392"/>
      <c r="G8" s="379"/>
      <c r="I8" s="380"/>
      <c r="J8" s="394"/>
      <c r="K8" s="395"/>
      <c r="L8" s="394"/>
      <c r="M8" s="382"/>
      <c r="O8" s="166"/>
      <c r="V8" s="166"/>
      <c r="W8" s="166"/>
      <c r="X8" s="166"/>
    </row>
    <row r="9" spans="2:44" ht="7.5" customHeight="1" x14ac:dyDescent="0.15">
      <c r="F9" s="168"/>
    </row>
    <row r="10" spans="2:44" ht="15" customHeight="1" x14ac:dyDescent="0.15">
      <c r="D10" s="490" t="s">
        <v>317</v>
      </c>
      <c r="E10" s="490"/>
      <c r="F10" s="490"/>
      <c r="G10" s="490"/>
      <c r="H10" s="490"/>
      <c r="I10" s="490"/>
      <c r="J10" s="490"/>
      <c r="K10" s="490"/>
      <c r="L10" s="490"/>
      <c r="N10" s="490" t="s">
        <v>318</v>
      </c>
      <c r="O10" s="490"/>
      <c r="P10" s="490"/>
      <c r="R10" s="490" t="s">
        <v>319</v>
      </c>
      <c r="S10" s="490"/>
      <c r="T10" s="490"/>
      <c r="U10" s="490"/>
      <c r="V10" s="490"/>
      <c r="W10" s="490"/>
      <c r="X10" s="490"/>
      <c r="Z10" s="490" t="s">
        <v>320</v>
      </c>
      <c r="AA10" s="490"/>
      <c r="AB10" s="490"/>
      <c r="AC10" s="490"/>
      <c r="AD10" s="490"/>
      <c r="AE10" s="490"/>
      <c r="AF10" s="490"/>
      <c r="AH10" s="490" t="s">
        <v>321</v>
      </c>
      <c r="AI10" s="490"/>
      <c r="AJ10" s="490"/>
      <c r="AK10" s="490"/>
      <c r="AL10" s="490"/>
      <c r="AM10" s="490"/>
      <c r="AN10" s="490"/>
      <c r="AP10" s="169" t="s">
        <v>322</v>
      </c>
      <c r="AQ10" s="169" t="s">
        <v>322</v>
      </c>
    </row>
    <row r="11" spans="2:44" s="171" customFormat="1" ht="15" customHeight="1" x14ac:dyDescent="0.15">
      <c r="B11" s="169" t="s">
        <v>323</v>
      </c>
      <c r="C11" s="169"/>
      <c r="D11" s="169" t="s">
        <v>324</v>
      </c>
      <c r="E11" s="169"/>
      <c r="F11" s="169" t="s">
        <v>325</v>
      </c>
      <c r="G11" s="491" t="s">
        <v>326</v>
      </c>
      <c r="H11" s="491"/>
      <c r="I11" s="491"/>
      <c r="J11" s="372" t="s">
        <v>327</v>
      </c>
      <c r="K11" s="170"/>
      <c r="L11" s="169" t="s">
        <v>317</v>
      </c>
      <c r="N11" s="169" t="s">
        <v>328</v>
      </c>
      <c r="P11" s="169" t="s">
        <v>329</v>
      </c>
      <c r="R11" s="169" t="s">
        <v>328</v>
      </c>
      <c r="T11" s="169" t="s">
        <v>329</v>
      </c>
      <c r="U11" s="491" t="s">
        <v>326</v>
      </c>
      <c r="V11" s="491"/>
      <c r="W11" s="491"/>
      <c r="X11" s="169" t="s">
        <v>317</v>
      </c>
      <c r="Z11" s="169" t="s">
        <v>328</v>
      </c>
      <c r="AB11" s="169" t="s">
        <v>329</v>
      </c>
      <c r="AC11" s="491" t="s">
        <v>326</v>
      </c>
      <c r="AD11" s="491"/>
      <c r="AE11" s="491"/>
      <c r="AF11" s="169" t="s">
        <v>317</v>
      </c>
      <c r="AH11" s="169" t="s">
        <v>328</v>
      </c>
      <c r="AJ11" s="169" t="s">
        <v>329</v>
      </c>
      <c r="AK11" s="491" t="s">
        <v>326</v>
      </c>
      <c r="AL11" s="491"/>
      <c r="AM11" s="491"/>
      <c r="AN11" s="169" t="s">
        <v>317</v>
      </c>
      <c r="AP11" s="172" t="s">
        <v>330</v>
      </c>
      <c r="AQ11" s="172" t="s">
        <v>330</v>
      </c>
    </row>
    <row r="12" spans="2:44" ht="16.5" customHeight="1" x14ac:dyDescent="0.15">
      <c r="B12" s="173"/>
      <c r="C12" s="174" t="s">
        <v>529</v>
      </c>
      <c r="D12" s="175"/>
      <c r="E12" s="176" t="s">
        <v>528</v>
      </c>
      <c r="F12" s="175"/>
      <c r="G12" s="177" t="s">
        <v>530</v>
      </c>
      <c r="H12" s="175"/>
      <c r="I12" s="178" t="s">
        <v>531</v>
      </c>
      <c r="J12" s="173"/>
      <c r="L12" s="371">
        <f>IF(OR(D12="",F12=""),0,(IF(D12&gt;F12,1,0)-D12+F12-H12)*24)</f>
        <v>0</v>
      </c>
      <c r="N12" s="179" t="str">
        <f>IF(D12="","",$D$7)</f>
        <v/>
      </c>
      <c r="O12" s="176" t="s">
        <v>528</v>
      </c>
      <c r="P12" s="179" t="str">
        <f>IF(N12="","",$F$7)</f>
        <v/>
      </c>
      <c r="R12" s="179" t="str">
        <f>IF(OR(D12="",D12&lt;N12,P12&lt;=D12),"",D12)</f>
        <v/>
      </c>
      <c r="S12" s="176" t="s">
        <v>528</v>
      </c>
      <c r="T12" s="179" t="str">
        <f>IF(R12="","",IF(D12&lt;F12,IF(F12&lt;=P12,F12,P12),P12))</f>
        <v/>
      </c>
      <c r="U12" s="177" t="s">
        <v>530</v>
      </c>
      <c r="V12" s="180"/>
      <c r="W12" s="178" t="s">
        <v>531</v>
      </c>
      <c r="X12" s="371">
        <f>IF(R12="",0,(T12-R12-V12)*24)</f>
        <v>0</v>
      </c>
      <c r="Z12" s="179" t="str">
        <f>IF(OR(D12="",AND(D12&lt;F12,N12&lt;=D12,D12&lt;=P12,N12&lt;=F12,F12&lt;=P12),J12="宿直"),"",IF(D12&lt;F12,IF(AND(D12&lt;P12,P12&lt;F12),P12,D12),IF(D12&lt;P12,P12,D12)))</f>
        <v/>
      </c>
      <c r="AA12" s="176" t="s">
        <v>528</v>
      </c>
      <c r="AB12" s="179" t="str">
        <f>IF(Z12="","",IF(D12&lt;F12,IF(P12&lt;F12,F12,IF(F12&lt;N12,F12,N12)),IF(F12&lt;N12,F12,N12)))</f>
        <v/>
      </c>
      <c r="AC12" s="177" t="s">
        <v>530</v>
      </c>
      <c r="AD12" s="180"/>
      <c r="AE12" s="178" t="s">
        <v>531</v>
      </c>
      <c r="AF12" s="371">
        <f>IF(Z12="",0,(IF(Z12&gt;AB12,1,0)-Z12+AB12-AD12)*24)</f>
        <v>0</v>
      </c>
      <c r="AH12" s="179" t="str">
        <f>IF(OR(AND(D12&lt;F12,D12&lt;N12),AND(D12&gt;F12,F12&gt;N12)),N12,"")</f>
        <v/>
      </c>
      <c r="AI12" s="176" t="s">
        <v>528</v>
      </c>
      <c r="AJ12" s="179" t="str">
        <f t="shared" ref="AJ12:AJ55" si="0">IF(AH12="","",F12)</f>
        <v/>
      </c>
      <c r="AK12" s="177" t="s">
        <v>530</v>
      </c>
      <c r="AL12" s="180"/>
      <c r="AM12" s="178" t="s">
        <v>531</v>
      </c>
      <c r="AN12" s="371">
        <f>IF(AH12="",0,(IF(AH12&gt;AJ12,1,0)-AH12+AJ12-AL12)*24)</f>
        <v>0</v>
      </c>
      <c r="AP12" s="371">
        <f>X12+AN12</f>
        <v>0</v>
      </c>
      <c r="AQ12" s="371">
        <f>IF(X12&lt;6,X12,IF(X12&lt;8,X12+0.75,X12+1))+IF(AN12&lt;6,AN12,IF(AN12&lt;8,AN12+0.75,AN12+1))</f>
        <v>0</v>
      </c>
      <c r="AR12" s="181"/>
    </row>
    <row r="13" spans="2:44" ht="16.5" customHeight="1" x14ac:dyDescent="0.15">
      <c r="B13" s="173"/>
      <c r="C13" s="174" t="s">
        <v>529</v>
      </c>
      <c r="D13" s="175"/>
      <c r="E13" s="176" t="s">
        <v>528</v>
      </c>
      <c r="F13" s="175"/>
      <c r="G13" s="177" t="s">
        <v>530</v>
      </c>
      <c r="H13" s="175"/>
      <c r="I13" s="178" t="s">
        <v>531</v>
      </c>
      <c r="J13" s="173"/>
      <c r="L13" s="371">
        <f>IF(OR(D13="",F13=""),0,(IF(D13&gt;F13,1,0)-D13+F13-H13)*24)</f>
        <v>0</v>
      </c>
      <c r="N13" s="179" t="str">
        <f t="shared" ref="N13:N55" si="1">IF(D13="","",$D$7)</f>
        <v/>
      </c>
      <c r="O13" s="176" t="s">
        <v>528</v>
      </c>
      <c r="P13" s="179" t="str">
        <f t="shared" ref="P13:P55" si="2">IF(N13="","",$F$7)</f>
        <v/>
      </c>
      <c r="R13" s="179" t="str">
        <f t="shared" ref="R13:R55" si="3">IF(OR(D13="",D13&lt;N13,P13&lt;=D13),"",D13)</f>
        <v/>
      </c>
      <c r="S13" s="176" t="s">
        <v>528</v>
      </c>
      <c r="T13" s="179" t="str">
        <f t="shared" ref="T13:T55" si="4">IF(R13="","",IF(D13&lt;F13,IF(F13&lt;=P13,F13,P13),P13))</f>
        <v/>
      </c>
      <c r="U13" s="177" t="s">
        <v>530</v>
      </c>
      <c r="V13" s="180"/>
      <c r="W13" s="178" t="s">
        <v>531</v>
      </c>
      <c r="X13" s="371">
        <f t="shared" ref="X13:X55" si="5">IF(R13="",0,(T13-R13-V13)*24)</f>
        <v>0</v>
      </c>
      <c r="Z13" s="179" t="str">
        <f t="shared" ref="Z13:Z55" si="6">IF(OR(D13="",AND(D13&lt;F13,N13&lt;=D13,D13&lt;=P13,N13&lt;=F13,F13&lt;=P13),J13="宿直"),"",IF(D13&lt;F13,IF(AND(D13&lt;P13,P13&lt;F13),P13,D13),IF(D13&lt;P13,P13,D13)))</f>
        <v/>
      </c>
      <c r="AA13" s="176" t="s">
        <v>528</v>
      </c>
      <c r="AB13" s="179" t="str">
        <f t="shared" ref="AB13:AB55" si="7">IF(Z13="","",IF(D13&lt;F13,IF(P13&lt;F13,F13,IF(F13&lt;N13,F13,N13)),IF(F13&lt;N13,F13,N13)))</f>
        <v/>
      </c>
      <c r="AC13" s="177" t="s">
        <v>530</v>
      </c>
      <c r="AD13" s="180"/>
      <c r="AE13" s="178" t="s">
        <v>531</v>
      </c>
      <c r="AF13" s="371">
        <f t="shared" ref="AF13:AF55" si="8">IF(Z13="",0,(IF(Z13&gt;AB13,1,0)-Z13+AB13-AD13)*24)</f>
        <v>0</v>
      </c>
      <c r="AH13" s="179" t="str">
        <f t="shared" ref="AH13:AH55" si="9">IF(OR(AND(D13&lt;F13,D13&lt;N13),AND(D13&gt;F13,F13&gt;N13)),N13,"")</f>
        <v/>
      </c>
      <c r="AI13" s="176" t="s">
        <v>528</v>
      </c>
      <c r="AJ13" s="179" t="str">
        <f t="shared" si="0"/>
        <v/>
      </c>
      <c r="AK13" s="177" t="s">
        <v>530</v>
      </c>
      <c r="AL13" s="180"/>
      <c r="AM13" s="178" t="s">
        <v>531</v>
      </c>
      <c r="AN13" s="371">
        <f t="shared" ref="AN13:AN55" si="10">IF(AH13="",0,(IF(AH13&gt;AJ13,1,0)-AH13+AJ13-AL13)*24)</f>
        <v>0</v>
      </c>
      <c r="AP13" s="371">
        <f t="shared" ref="AP13:AP55" si="11">X13+AN13</f>
        <v>0</v>
      </c>
      <c r="AQ13" s="371">
        <f t="shared" ref="AQ13:AQ55" si="12">IF(X13&lt;6,X13,IF(X13&lt;8,X13+0.75,X13+1))+IF(AN13&lt;6,AN13,IF(AN13&lt;8,AN13+0.75,AN13+1))</f>
        <v>0</v>
      </c>
      <c r="AR13" s="181"/>
    </row>
    <row r="14" spans="2:44" ht="16.5" customHeight="1" x14ac:dyDescent="0.15">
      <c r="B14" s="173"/>
      <c r="C14" s="174" t="s">
        <v>529</v>
      </c>
      <c r="D14" s="175"/>
      <c r="E14" s="176" t="s">
        <v>528</v>
      </c>
      <c r="F14" s="175"/>
      <c r="G14" s="177" t="s">
        <v>530</v>
      </c>
      <c r="H14" s="175"/>
      <c r="I14" s="178" t="s">
        <v>531</v>
      </c>
      <c r="J14" s="173"/>
      <c r="L14" s="371">
        <f t="shared" ref="L14:L55" si="13">IF(OR(D14="",F14=""),0,(IF(D14&gt;F14,1,0)-D14+F14-H14)*24)</f>
        <v>0</v>
      </c>
      <c r="N14" s="179" t="str">
        <f t="shared" si="1"/>
        <v/>
      </c>
      <c r="O14" s="176" t="s">
        <v>528</v>
      </c>
      <c r="P14" s="179" t="str">
        <f t="shared" si="2"/>
        <v/>
      </c>
      <c r="R14" s="179" t="str">
        <f t="shared" si="3"/>
        <v/>
      </c>
      <c r="S14" s="176" t="s">
        <v>528</v>
      </c>
      <c r="T14" s="179" t="str">
        <f t="shared" si="4"/>
        <v/>
      </c>
      <c r="U14" s="177" t="s">
        <v>530</v>
      </c>
      <c r="V14" s="180"/>
      <c r="W14" s="178" t="s">
        <v>531</v>
      </c>
      <c r="X14" s="371">
        <f t="shared" si="5"/>
        <v>0</v>
      </c>
      <c r="Z14" s="179" t="str">
        <f t="shared" si="6"/>
        <v/>
      </c>
      <c r="AA14" s="176" t="s">
        <v>528</v>
      </c>
      <c r="AB14" s="179" t="str">
        <f t="shared" si="7"/>
        <v/>
      </c>
      <c r="AC14" s="177" t="s">
        <v>530</v>
      </c>
      <c r="AD14" s="180"/>
      <c r="AE14" s="178" t="s">
        <v>531</v>
      </c>
      <c r="AF14" s="371">
        <f t="shared" si="8"/>
        <v>0</v>
      </c>
      <c r="AH14" s="179" t="str">
        <f t="shared" si="9"/>
        <v/>
      </c>
      <c r="AI14" s="176" t="s">
        <v>528</v>
      </c>
      <c r="AJ14" s="179" t="str">
        <f t="shared" si="0"/>
        <v/>
      </c>
      <c r="AK14" s="177" t="s">
        <v>530</v>
      </c>
      <c r="AL14" s="180"/>
      <c r="AM14" s="178" t="s">
        <v>531</v>
      </c>
      <c r="AN14" s="371">
        <f t="shared" si="10"/>
        <v>0</v>
      </c>
      <c r="AP14" s="371">
        <f t="shared" si="11"/>
        <v>0</v>
      </c>
      <c r="AQ14" s="371">
        <f t="shared" si="12"/>
        <v>0</v>
      </c>
      <c r="AR14" s="181"/>
    </row>
    <row r="15" spans="2:44" ht="16.5" customHeight="1" x14ac:dyDescent="0.15">
      <c r="B15" s="173"/>
      <c r="C15" s="174" t="s">
        <v>529</v>
      </c>
      <c r="D15" s="175"/>
      <c r="E15" s="176" t="s">
        <v>528</v>
      </c>
      <c r="F15" s="175"/>
      <c r="G15" s="177" t="s">
        <v>530</v>
      </c>
      <c r="H15" s="175"/>
      <c r="I15" s="178" t="s">
        <v>531</v>
      </c>
      <c r="J15" s="173"/>
      <c r="L15" s="371">
        <f>IF(OR(D15="",F15=""),0,(IF(D15&gt;F15,1,0)-D15+F15-H15)*24)</f>
        <v>0</v>
      </c>
      <c r="N15" s="179" t="str">
        <f t="shared" si="1"/>
        <v/>
      </c>
      <c r="O15" s="176" t="s">
        <v>528</v>
      </c>
      <c r="P15" s="179" t="str">
        <f t="shared" si="2"/>
        <v/>
      </c>
      <c r="R15" s="179" t="str">
        <f t="shared" si="3"/>
        <v/>
      </c>
      <c r="S15" s="176" t="s">
        <v>528</v>
      </c>
      <c r="T15" s="179" t="str">
        <f t="shared" si="4"/>
        <v/>
      </c>
      <c r="U15" s="177" t="s">
        <v>530</v>
      </c>
      <c r="V15" s="180"/>
      <c r="W15" s="178" t="s">
        <v>531</v>
      </c>
      <c r="X15" s="371">
        <f t="shared" si="5"/>
        <v>0</v>
      </c>
      <c r="Z15" s="179" t="str">
        <f t="shared" si="6"/>
        <v/>
      </c>
      <c r="AA15" s="176" t="s">
        <v>528</v>
      </c>
      <c r="AB15" s="179" t="str">
        <f t="shared" si="7"/>
        <v/>
      </c>
      <c r="AC15" s="177" t="s">
        <v>530</v>
      </c>
      <c r="AD15" s="180"/>
      <c r="AE15" s="178" t="s">
        <v>531</v>
      </c>
      <c r="AF15" s="371">
        <f t="shared" si="8"/>
        <v>0</v>
      </c>
      <c r="AH15" s="179" t="str">
        <f t="shared" si="9"/>
        <v/>
      </c>
      <c r="AI15" s="176" t="s">
        <v>528</v>
      </c>
      <c r="AJ15" s="179" t="str">
        <f t="shared" si="0"/>
        <v/>
      </c>
      <c r="AK15" s="177" t="s">
        <v>530</v>
      </c>
      <c r="AL15" s="180"/>
      <c r="AM15" s="178" t="s">
        <v>531</v>
      </c>
      <c r="AN15" s="371">
        <f t="shared" si="10"/>
        <v>0</v>
      </c>
      <c r="AP15" s="371">
        <f t="shared" si="11"/>
        <v>0</v>
      </c>
      <c r="AQ15" s="371">
        <f t="shared" si="12"/>
        <v>0</v>
      </c>
      <c r="AR15" s="181"/>
    </row>
    <row r="16" spans="2:44" ht="16.5" customHeight="1" x14ac:dyDescent="0.15">
      <c r="B16" s="173"/>
      <c r="C16" s="174" t="s">
        <v>529</v>
      </c>
      <c r="D16" s="175"/>
      <c r="E16" s="176" t="s">
        <v>528</v>
      </c>
      <c r="F16" s="175"/>
      <c r="G16" s="177" t="s">
        <v>530</v>
      </c>
      <c r="H16" s="175"/>
      <c r="I16" s="178" t="s">
        <v>531</v>
      </c>
      <c r="J16" s="173"/>
      <c r="L16" s="371">
        <f t="shared" si="13"/>
        <v>0</v>
      </c>
      <c r="N16" s="179" t="str">
        <f t="shared" si="1"/>
        <v/>
      </c>
      <c r="O16" s="176" t="s">
        <v>528</v>
      </c>
      <c r="P16" s="179" t="str">
        <f t="shared" si="2"/>
        <v/>
      </c>
      <c r="R16" s="179" t="str">
        <f t="shared" si="3"/>
        <v/>
      </c>
      <c r="S16" s="176" t="s">
        <v>528</v>
      </c>
      <c r="T16" s="179" t="str">
        <f t="shared" si="4"/>
        <v/>
      </c>
      <c r="U16" s="177" t="s">
        <v>530</v>
      </c>
      <c r="V16" s="180"/>
      <c r="W16" s="178" t="s">
        <v>531</v>
      </c>
      <c r="X16" s="371">
        <f t="shared" si="5"/>
        <v>0</v>
      </c>
      <c r="Z16" s="179" t="str">
        <f t="shared" si="6"/>
        <v/>
      </c>
      <c r="AA16" s="176" t="s">
        <v>528</v>
      </c>
      <c r="AB16" s="179" t="str">
        <f t="shared" si="7"/>
        <v/>
      </c>
      <c r="AC16" s="177" t="s">
        <v>530</v>
      </c>
      <c r="AD16" s="180"/>
      <c r="AE16" s="178" t="s">
        <v>531</v>
      </c>
      <c r="AF16" s="371">
        <f t="shared" si="8"/>
        <v>0</v>
      </c>
      <c r="AH16" s="179" t="str">
        <f t="shared" si="9"/>
        <v/>
      </c>
      <c r="AI16" s="176" t="s">
        <v>528</v>
      </c>
      <c r="AJ16" s="179" t="str">
        <f t="shared" si="0"/>
        <v/>
      </c>
      <c r="AK16" s="177" t="s">
        <v>530</v>
      </c>
      <c r="AL16" s="180"/>
      <c r="AM16" s="178" t="s">
        <v>531</v>
      </c>
      <c r="AN16" s="371">
        <f t="shared" si="10"/>
        <v>0</v>
      </c>
      <c r="AP16" s="371">
        <f t="shared" si="11"/>
        <v>0</v>
      </c>
      <c r="AQ16" s="371">
        <f t="shared" si="12"/>
        <v>0</v>
      </c>
      <c r="AR16" s="181"/>
    </row>
    <row r="17" spans="2:44" ht="16.5" customHeight="1" x14ac:dyDescent="0.15">
      <c r="B17" s="173"/>
      <c r="C17" s="174" t="s">
        <v>529</v>
      </c>
      <c r="D17" s="175"/>
      <c r="E17" s="176" t="s">
        <v>528</v>
      </c>
      <c r="F17" s="175"/>
      <c r="G17" s="177" t="s">
        <v>530</v>
      </c>
      <c r="H17" s="175"/>
      <c r="I17" s="178" t="s">
        <v>531</v>
      </c>
      <c r="J17" s="173"/>
      <c r="L17" s="371">
        <f t="shared" si="13"/>
        <v>0</v>
      </c>
      <c r="N17" s="179" t="str">
        <f t="shared" si="1"/>
        <v/>
      </c>
      <c r="O17" s="176" t="s">
        <v>528</v>
      </c>
      <c r="P17" s="179" t="str">
        <f t="shared" si="2"/>
        <v/>
      </c>
      <c r="R17" s="179" t="str">
        <f t="shared" si="3"/>
        <v/>
      </c>
      <c r="S17" s="176" t="s">
        <v>528</v>
      </c>
      <c r="T17" s="179" t="str">
        <f t="shared" si="4"/>
        <v/>
      </c>
      <c r="U17" s="177" t="s">
        <v>530</v>
      </c>
      <c r="V17" s="180"/>
      <c r="W17" s="178" t="s">
        <v>531</v>
      </c>
      <c r="X17" s="371">
        <f t="shared" si="5"/>
        <v>0</v>
      </c>
      <c r="Z17" s="179" t="str">
        <f t="shared" si="6"/>
        <v/>
      </c>
      <c r="AA17" s="176" t="s">
        <v>528</v>
      </c>
      <c r="AB17" s="179" t="str">
        <f t="shared" si="7"/>
        <v/>
      </c>
      <c r="AC17" s="177" t="s">
        <v>530</v>
      </c>
      <c r="AD17" s="180"/>
      <c r="AE17" s="178" t="s">
        <v>531</v>
      </c>
      <c r="AF17" s="371">
        <f t="shared" si="8"/>
        <v>0</v>
      </c>
      <c r="AH17" s="179" t="str">
        <f t="shared" si="9"/>
        <v/>
      </c>
      <c r="AI17" s="176" t="s">
        <v>528</v>
      </c>
      <c r="AJ17" s="179" t="str">
        <f t="shared" si="0"/>
        <v/>
      </c>
      <c r="AK17" s="177" t="s">
        <v>530</v>
      </c>
      <c r="AL17" s="180"/>
      <c r="AM17" s="178" t="s">
        <v>531</v>
      </c>
      <c r="AN17" s="371">
        <f t="shared" si="10"/>
        <v>0</v>
      </c>
      <c r="AP17" s="371">
        <f t="shared" si="11"/>
        <v>0</v>
      </c>
      <c r="AQ17" s="371">
        <f t="shared" si="12"/>
        <v>0</v>
      </c>
      <c r="AR17" s="181"/>
    </row>
    <row r="18" spans="2:44" ht="16.5" customHeight="1" x14ac:dyDescent="0.15">
      <c r="B18" s="173"/>
      <c r="C18" s="174" t="s">
        <v>529</v>
      </c>
      <c r="D18" s="175"/>
      <c r="E18" s="176" t="s">
        <v>528</v>
      </c>
      <c r="F18" s="175"/>
      <c r="G18" s="177" t="s">
        <v>530</v>
      </c>
      <c r="H18" s="175"/>
      <c r="I18" s="178" t="s">
        <v>531</v>
      </c>
      <c r="J18" s="173"/>
      <c r="L18" s="371">
        <f t="shared" si="13"/>
        <v>0</v>
      </c>
      <c r="N18" s="179" t="str">
        <f t="shared" si="1"/>
        <v/>
      </c>
      <c r="O18" s="176" t="s">
        <v>528</v>
      </c>
      <c r="P18" s="179" t="str">
        <f t="shared" si="2"/>
        <v/>
      </c>
      <c r="R18" s="179" t="str">
        <f t="shared" si="3"/>
        <v/>
      </c>
      <c r="S18" s="176" t="s">
        <v>528</v>
      </c>
      <c r="T18" s="179" t="str">
        <f t="shared" si="4"/>
        <v/>
      </c>
      <c r="U18" s="177" t="s">
        <v>530</v>
      </c>
      <c r="V18" s="180"/>
      <c r="W18" s="178" t="s">
        <v>531</v>
      </c>
      <c r="X18" s="371">
        <f t="shared" si="5"/>
        <v>0</v>
      </c>
      <c r="Z18" s="179" t="str">
        <f t="shared" si="6"/>
        <v/>
      </c>
      <c r="AA18" s="176" t="s">
        <v>528</v>
      </c>
      <c r="AB18" s="179" t="str">
        <f t="shared" si="7"/>
        <v/>
      </c>
      <c r="AC18" s="177" t="s">
        <v>530</v>
      </c>
      <c r="AD18" s="180"/>
      <c r="AE18" s="178" t="s">
        <v>531</v>
      </c>
      <c r="AF18" s="371">
        <f t="shared" si="8"/>
        <v>0</v>
      </c>
      <c r="AH18" s="179" t="str">
        <f t="shared" si="9"/>
        <v/>
      </c>
      <c r="AI18" s="176" t="s">
        <v>528</v>
      </c>
      <c r="AJ18" s="179" t="str">
        <f t="shared" si="0"/>
        <v/>
      </c>
      <c r="AK18" s="177" t="s">
        <v>530</v>
      </c>
      <c r="AL18" s="180"/>
      <c r="AM18" s="178" t="s">
        <v>531</v>
      </c>
      <c r="AN18" s="371">
        <f t="shared" si="10"/>
        <v>0</v>
      </c>
      <c r="AP18" s="371">
        <f t="shared" si="11"/>
        <v>0</v>
      </c>
      <c r="AQ18" s="371">
        <f t="shared" si="12"/>
        <v>0</v>
      </c>
      <c r="AR18" s="181"/>
    </row>
    <row r="19" spans="2:44" ht="16.5" customHeight="1" x14ac:dyDescent="0.15">
      <c r="B19" s="173"/>
      <c r="C19" s="174" t="s">
        <v>529</v>
      </c>
      <c r="D19" s="175"/>
      <c r="E19" s="176" t="s">
        <v>528</v>
      </c>
      <c r="F19" s="175"/>
      <c r="G19" s="177" t="s">
        <v>530</v>
      </c>
      <c r="H19" s="175"/>
      <c r="I19" s="178" t="s">
        <v>531</v>
      </c>
      <c r="J19" s="173"/>
      <c r="L19" s="396">
        <f t="shared" si="13"/>
        <v>0</v>
      </c>
      <c r="N19" s="179" t="str">
        <f t="shared" si="1"/>
        <v/>
      </c>
      <c r="O19" s="176" t="s">
        <v>528</v>
      </c>
      <c r="P19" s="179" t="str">
        <f t="shared" si="2"/>
        <v/>
      </c>
      <c r="R19" s="179" t="str">
        <f t="shared" si="3"/>
        <v/>
      </c>
      <c r="S19" s="176" t="s">
        <v>528</v>
      </c>
      <c r="T19" s="179" t="str">
        <f t="shared" si="4"/>
        <v/>
      </c>
      <c r="U19" s="177" t="s">
        <v>530</v>
      </c>
      <c r="V19" s="180"/>
      <c r="W19" s="178" t="s">
        <v>531</v>
      </c>
      <c r="X19" s="371">
        <f t="shared" si="5"/>
        <v>0</v>
      </c>
      <c r="Z19" s="179" t="str">
        <f t="shared" si="6"/>
        <v/>
      </c>
      <c r="AA19" s="176" t="s">
        <v>528</v>
      </c>
      <c r="AB19" s="179" t="str">
        <f t="shared" si="7"/>
        <v/>
      </c>
      <c r="AC19" s="177" t="s">
        <v>530</v>
      </c>
      <c r="AD19" s="180"/>
      <c r="AE19" s="178" t="s">
        <v>531</v>
      </c>
      <c r="AF19" s="371">
        <f t="shared" si="8"/>
        <v>0</v>
      </c>
      <c r="AH19" s="179" t="str">
        <f t="shared" si="9"/>
        <v/>
      </c>
      <c r="AI19" s="176" t="s">
        <v>528</v>
      </c>
      <c r="AJ19" s="179" t="str">
        <f t="shared" si="0"/>
        <v/>
      </c>
      <c r="AK19" s="177" t="s">
        <v>530</v>
      </c>
      <c r="AL19" s="180"/>
      <c r="AM19" s="178" t="s">
        <v>531</v>
      </c>
      <c r="AN19" s="371">
        <f t="shared" si="10"/>
        <v>0</v>
      </c>
      <c r="AP19" s="371">
        <f t="shared" si="11"/>
        <v>0</v>
      </c>
      <c r="AQ19" s="371">
        <f t="shared" si="12"/>
        <v>0</v>
      </c>
    </row>
    <row r="20" spans="2:44" ht="16.5" customHeight="1" x14ac:dyDescent="0.15">
      <c r="B20" s="173"/>
      <c r="C20" s="174" t="s">
        <v>529</v>
      </c>
      <c r="D20" s="175"/>
      <c r="E20" s="176" t="s">
        <v>528</v>
      </c>
      <c r="F20" s="175"/>
      <c r="G20" s="177" t="s">
        <v>530</v>
      </c>
      <c r="H20" s="175"/>
      <c r="I20" s="178" t="s">
        <v>531</v>
      </c>
      <c r="J20" s="173"/>
      <c r="L20" s="371">
        <f t="shared" si="13"/>
        <v>0</v>
      </c>
      <c r="N20" s="179" t="str">
        <f t="shared" si="1"/>
        <v/>
      </c>
      <c r="O20" s="176" t="s">
        <v>528</v>
      </c>
      <c r="P20" s="179" t="str">
        <f t="shared" si="2"/>
        <v/>
      </c>
      <c r="R20" s="179" t="str">
        <f t="shared" si="3"/>
        <v/>
      </c>
      <c r="S20" s="176" t="s">
        <v>528</v>
      </c>
      <c r="T20" s="179" t="str">
        <f t="shared" si="4"/>
        <v/>
      </c>
      <c r="U20" s="177" t="s">
        <v>530</v>
      </c>
      <c r="V20" s="180"/>
      <c r="W20" s="178" t="s">
        <v>531</v>
      </c>
      <c r="X20" s="371">
        <f t="shared" si="5"/>
        <v>0</v>
      </c>
      <c r="Z20" s="179" t="str">
        <f t="shared" si="6"/>
        <v/>
      </c>
      <c r="AA20" s="176" t="s">
        <v>528</v>
      </c>
      <c r="AB20" s="179" t="str">
        <f t="shared" si="7"/>
        <v/>
      </c>
      <c r="AC20" s="177" t="s">
        <v>530</v>
      </c>
      <c r="AD20" s="180"/>
      <c r="AE20" s="178" t="s">
        <v>531</v>
      </c>
      <c r="AF20" s="371">
        <f t="shared" si="8"/>
        <v>0</v>
      </c>
      <c r="AH20" s="179" t="str">
        <f t="shared" si="9"/>
        <v/>
      </c>
      <c r="AI20" s="176" t="s">
        <v>528</v>
      </c>
      <c r="AJ20" s="179" t="str">
        <f t="shared" si="0"/>
        <v/>
      </c>
      <c r="AK20" s="177" t="s">
        <v>530</v>
      </c>
      <c r="AL20" s="180"/>
      <c r="AM20" s="178" t="s">
        <v>531</v>
      </c>
      <c r="AN20" s="371">
        <f t="shared" si="10"/>
        <v>0</v>
      </c>
      <c r="AP20" s="371">
        <f t="shared" si="11"/>
        <v>0</v>
      </c>
      <c r="AQ20" s="371">
        <f t="shared" si="12"/>
        <v>0</v>
      </c>
    </row>
    <row r="21" spans="2:44" ht="16.5" customHeight="1" x14ac:dyDescent="0.15">
      <c r="B21" s="173"/>
      <c r="C21" s="174" t="s">
        <v>529</v>
      </c>
      <c r="D21" s="175"/>
      <c r="E21" s="176" t="s">
        <v>528</v>
      </c>
      <c r="F21" s="175"/>
      <c r="G21" s="177" t="s">
        <v>530</v>
      </c>
      <c r="H21" s="175"/>
      <c r="I21" s="178" t="s">
        <v>531</v>
      </c>
      <c r="J21" s="173"/>
      <c r="L21" s="371">
        <f t="shared" si="13"/>
        <v>0</v>
      </c>
      <c r="N21" s="179" t="str">
        <f t="shared" si="1"/>
        <v/>
      </c>
      <c r="O21" s="176" t="s">
        <v>528</v>
      </c>
      <c r="P21" s="179" t="str">
        <f t="shared" si="2"/>
        <v/>
      </c>
      <c r="R21" s="179" t="str">
        <f t="shared" si="3"/>
        <v/>
      </c>
      <c r="S21" s="176" t="s">
        <v>528</v>
      </c>
      <c r="T21" s="179" t="str">
        <f t="shared" si="4"/>
        <v/>
      </c>
      <c r="U21" s="177" t="s">
        <v>530</v>
      </c>
      <c r="V21" s="180"/>
      <c r="W21" s="178" t="s">
        <v>531</v>
      </c>
      <c r="X21" s="371">
        <f t="shared" si="5"/>
        <v>0</v>
      </c>
      <c r="Z21" s="179" t="str">
        <f t="shared" si="6"/>
        <v/>
      </c>
      <c r="AA21" s="176" t="s">
        <v>528</v>
      </c>
      <c r="AB21" s="179" t="str">
        <f t="shared" si="7"/>
        <v/>
      </c>
      <c r="AC21" s="177" t="s">
        <v>530</v>
      </c>
      <c r="AD21" s="180"/>
      <c r="AE21" s="178" t="s">
        <v>531</v>
      </c>
      <c r="AF21" s="371">
        <f t="shared" si="8"/>
        <v>0</v>
      </c>
      <c r="AH21" s="179" t="str">
        <f t="shared" si="9"/>
        <v/>
      </c>
      <c r="AI21" s="176" t="s">
        <v>528</v>
      </c>
      <c r="AJ21" s="179" t="str">
        <f t="shared" si="0"/>
        <v/>
      </c>
      <c r="AK21" s="177" t="s">
        <v>530</v>
      </c>
      <c r="AL21" s="180"/>
      <c r="AM21" s="178" t="s">
        <v>531</v>
      </c>
      <c r="AN21" s="371">
        <f t="shared" si="10"/>
        <v>0</v>
      </c>
      <c r="AP21" s="371">
        <f t="shared" si="11"/>
        <v>0</v>
      </c>
      <c r="AQ21" s="371">
        <f t="shared" si="12"/>
        <v>0</v>
      </c>
    </row>
    <row r="22" spans="2:44" ht="16.5" customHeight="1" x14ac:dyDescent="0.15">
      <c r="B22" s="173"/>
      <c r="C22" s="174" t="s">
        <v>529</v>
      </c>
      <c r="D22" s="175"/>
      <c r="E22" s="176" t="s">
        <v>528</v>
      </c>
      <c r="F22" s="175"/>
      <c r="G22" s="177" t="s">
        <v>530</v>
      </c>
      <c r="H22" s="175"/>
      <c r="I22" s="178" t="s">
        <v>531</v>
      </c>
      <c r="J22" s="173"/>
      <c r="L22" s="371">
        <f t="shared" si="13"/>
        <v>0</v>
      </c>
      <c r="N22" s="179" t="str">
        <f t="shared" si="1"/>
        <v/>
      </c>
      <c r="O22" s="176" t="s">
        <v>528</v>
      </c>
      <c r="P22" s="179" t="str">
        <f t="shared" si="2"/>
        <v/>
      </c>
      <c r="R22" s="179" t="str">
        <f t="shared" si="3"/>
        <v/>
      </c>
      <c r="S22" s="176" t="s">
        <v>528</v>
      </c>
      <c r="T22" s="179" t="str">
        <f t="shared" si="4"/>
        <v/>
      </c>
      <c r="U22" s="177" t="s">
        <v>530</v>
      </c>
      <c r="V22" s="180"/>
      <c r="W22" s="178" t="s">
        <v>531</v>
      </c>
      <c r="X22" s="371">
        <f t="shared" si="5"/>
        <v>0</v>
      </c>
      <c r="Z22" s="179" t="str">
        <f t="shared" si="6"/>
        <v/>
      </c>
      <c r="AA22" s="176" t="s">
        <v>528</v>
      </c>
      <c r="AB22" s="179" t="str">
        <f t="shared" si="7"/>
        <v/>
      </c>
      <c r="AC22" s="177" t="s">
        <v>530</v>
      </c>
      <c r="AD22" s="180"/>
      <c r="AE22" s="178" t="s">
        <v>531</v>
      </c>
      <c r="AF22" s="371">
        <f t="shared" si="8"/>
        <v>0</v>
      </c>
      <c r="AH22" s="179" t="str">
        <f t="shared" si="9"/>
        <v/>
      </c>
      <c r="AI22" s="176" t="s">
        <v>528</v>
      </c>
      <c r="AJ22" s="179" t="str">
        <f t="shared" si="0"/>
        <v/>
      </c>
      <c r="AK22" s="177" t="s">
        <v>530</v>
      </c>
      <c r="AL22" s="180"/>
      <c r="AM22" s="178" t="s">
        <v>531</v>
      </c>
      <c r="AN22" s="371">
        <f t="shared" si="10"/>
        <v>0</v>
      </c>
      <c r="AP22" s="371">
        <f t="shared" si="11"/>
        <v>0</v>
      </c>
      <c r="AQ22" s="371">
        <f t="shared" si="12"/>
        <v>0</v>
      </c>
    </row>
    <row r="23" spans="2:44" ht="16.5" customHeight="1" x14ac:dyDescent="0.15">
      <c r="B23" s="173"/>
      <c r="C23" s="174" t="s">
        <v>529</v>
      </c>
      <c r="D23" s="175"/>
      <c r="E23" s="176" t="s">
        <v>528</v>
      </c>
      <c r="F23" s="175"/>
      <c r="G23" s="177" t="s">
        <v>530</v>
      </c>
      <c r="H23" s="175"/>
      <c r="I23" s="178" t="s">
        <v>531</v>
      </c>
      <c r="J23" s="173"/>
      <c r="L23" s="371">
        <f t="shared" si="13"/>
        <v>0</v>
      </c>
      <c r="N23" s="179" t="str">
        <f t="shared" si="1"/>
        <v/>
      </c>
      <c r="O23" s="176" t="s">
        <v>528</v>
      </c>
      <c r="P23" s="179" t="str">
        <f t="shared" si="2"/>
        <v/>
      </c>
      <c r="R23" s="179" t="str">
        <f t="shared" si="3"/>
        <v/>
      </c>
      <c r="S23" s="176" t="s">
        <v>528</v>
      </c>
      <c r="T23" s="179" t="str">
        <f t="shared" si="4"/>
        <v/>
      </c>
      <c r="U23" s="177" t="s">
        <v>530</v>
      </c>
      <c r="V23" s="180"/>
      <c r="W23" s="178" t="s">
        <v>531</v>
      </c>
      <c r="X23" s="371">
        <f t="shared" si="5"/>
        <v>0</v>
      </c>
      <c r="Z23" s="179" t="str">
        <f t="shared" si="6"/>
        <v/>
      </c>
      <c r="AA23" s="176" t="s">
        <v>528</v>
      </c>
      <c r="AB23" s="179" t="str">
        <f t="shared" si="7"/>
        <v/>
      </c>
      <c r="AC23" s="177" t="s">
        <v>530</v>
      </c>
      <c r="AD23" s="180"/>
      <c r="AE23" s="178" t="s">
        <v>531</v>
      </c>
      <c r="AF23" s="371">
        <f t="shared" si="8"/>
        <v>0</v>
      </c>
      <c r="AH23" s="179" t="str">
        <f t="shared" si="9"/>
        <v/>
      </c>
      <c r="AI23" s="176" t="s">
        <v>528</v>
      </c>
      <c r="AJ23" s="179" t="str">
        <f t="shared" si="0"/>
        <v/>
      </c>
      <c r="AK23" s="177" t="s">
        <v>530</v>
      </c>
      <c r="AL23" s="180"/>
      <c r="AM23" s="178" t="s">
        <v>531</v>
      </c>
      <c r="AN23" s="371">
        <f t="shared" si="10"/>
        <v>0</v>
      </c>
      <c r="AP23" s="371">
        <f t="shared" si="11"/>
        <v>0</v>
      </c>
      <c r="AQ23" s="371">
        <f t="shared" si="12"/>
        <v>0</v>
      </c>
    </row>
    <row r="24" spans="2:44" ht="16.5" customHeight="1" x14ac:dyDescent="0.15">
      <c r="B24" s="173"/>
      <c r="C24" s="174" t="s">
        <v>529</v>
      </c>
      <c r="D24" s="175"/>
      <c r="E24" s="176" t="s">
        <v>528</v>
      </c>
      <c r="F24" s="175"/>
      <c r="G24" s="177" t="s">
        <v>530</v>
      </c>
      <c r="H24" s="175"/>
      <c r="I24" s="178" t="s">
        <v>531</v>
      </c>
      <c r="J24" s="173"/>
      <c r="L24" s="371">
        <f t="shared" si="13"/>
        <v>0</v>
      </c>
      <c r="N24" s="179" t="str">
        <f t="shared" si="1"/>
        <v/>
      </c>
      <c r="O24" s="176" t="s">
        <v>528</v>
      </c>
      <c r="P24" s="179" t="str">
        <f t="shared" si="2"/>
        <v/>
      </c>
      <c r="R24" s="179" t="str">
        <f t="shared" si="3"/>
        <v/>
      </c>
      <c r="S24" s="176" t="s">
        <v>528</v>
      </c>
      <c r="T24" s="179" t="str">
        <f t="shared" si="4"/>
        <v/>
      </c>
      <c r="U24" s="177" t="s">
        <v>530</v>
      </c>
      <c r="V24" s="180"/>
      <c r="W24" s="178" t="s">
        <v>531</v>
      </c>
      <c r="X24" s="371">
        <f t="shared" si="5"/>
        <v>0</v>
      </c>
      <c r="Z24" s="179" t="str">
        <f t="shared" si="6"/>
        <v/>
      </c>
      <c r="AA24" s="176" t="s">
        <v>528</v>
      </c>
      <c r="AB24" s="179" t="str">
        <f t="shared" si="7"/>
        <v/>
      </c>
      <c r="AC24" s="177" t="s">
        <v>530</v>
      </c>
      <c r="AD24" s="180"/>
      <c r="AE24" s="178" t="s">
        <v>531</v>
      </c>
      <c r="AF24" s="371">
        <f t="shared" si="8"/>
        <v>0</v>
      </c>
      <c r="AH24" s="179" t="str">
        <f t="shared" si="9"/>
        <v/>
      </c>
      <c r="AI24" s="176" t="s">
        <v>528</v>
      </c>
      <c r="AJ24" s="179" t="str">
        <f t="shared" si="0"/>
        <v/>
      </c>
      <c r="AK24" s="177" t="s">
        <v>530</v>
      </c>
      <c r="AL24" s="180"/>
      <c r="AM24" s="178" t="s">
        <v>531</v>
      </c>
      <c r="AN24" s="371">
        <f t="shared" si="10"/>
        <v>0</v>
      </c>
      <c r="AP24" s="371">
        <f t="shared" si="11"/>
        <v>0</v>
      </c>
      <c r="AQ24" s="371">
        <f t="shared" si="12"/>
        <v>0</v>
      </c>
    </row>
    <row r="25" spans="2:44" ht="16.5" customHeight="1" x14ac:dyDescent="0.15">
      <c r="B25" s="173"/>
      <c r="C25" s="174" t="s">
        <v>529</v>
      </c>
      <c r="D25" s="175"/>
      <c r="E25" s="176" t="s">
        <v>528</v>
      </c>
      <c r="F25" s="175"/>
      <c r="G25" s="177" t="s">
        <v>530</v>
      </c>
      <c r="H25" s="175"/>
      <c r="I25" s="178" t="s">
        <v>531</v>
      </c>
      <c r="J25" s="173"/>
      <c r="L25" s="371">
        <f t="shared" si="13"/>
        <v>0</v>
      </c>
      <c r="N25" s="179" t="str">
        <f t="shared" si="1"/>
        <v/>
      </c>
      <c r="O25" s="176" t="s">
        <v>528</v>
      </c>
      <c r="P25" s="179" t="str">
        <f t="shared" si="2"/>
        <v/>
      </c>
      <c r="R25" s="179" t="str">
        <f t="shared" si="3"/>
        <v/>
      </c>
      <c r="S25" s="176" t="s">
        <v>528</v>
      </c>
      <c r="T25" s="179" t="str">
        <f t="shared" si="4"/>
        <v/>
      </c>
      <c r="U25" s="177" t="s">
        <v>530</v>
      </c>
      <c r="V25" s="180"/>
      <c r="W25" s="178" t="s">
        <v>531</v>
      </c>
      <c r="X25" s="371">
        <f t="shared" si="5"/>
        <v>0</v>
      </c>
      <c r="Z25" s="179" t="str">
        <f t="shared" si="6"/>
        <v/>
      </c>
      <c r="AA25" s="176" t="s">
        <v>528</v>
      </c>
      <c r="AB25" s="179" t="str">
        <f t="shared" si="7"/>
        <v/>
      </c>
      <c r="AC25" s="177" t="s">
        <v>530</v>
      </c>
      <c r="AD25" s="180"/>
      <c r="AE25" s="178" t="s">
        <v>531</v>
      </c>
      <c r="AF25" s="371">
        <f t="shared" si="8"/>
        <v>0</v>
      </c>
      <c r="AH25" s="179" t="str">
        <f t="shared" si="9"/>
        <v/>
      </c>
      <c r="AI25" s="176" t="s">
        <v>528</v>
      </c>
      <c r="AJ25" s="179" t="str">
        <f t="shared" si="0"/>
        <v/>
      </c>
      <c r="AK25" s="177" t="s">
        <v>530</v>
      </c>
      <c r="AL25" s="180"/>
      <c r="AM25" s="178" t="s">
        <v>531</v>
      </c>
      <c r="AN25" s="371">
        <f t="shared" si="10"/>
        <v>0</v>
      </c>
      <c r="AP25" s="371">
        <f t="shared" si="11"/>
        <v>0</v>
      </c>
      <c r="AQ25" s="371">
        <f t="shared" si="12"/>
        <v>0</v>
      </c>
    </row>
    <row r="26" spans="2:44" ht="16.5" customHeight="1" x14ac:dyDescent="0.15">
      <c r="B26" s="173"/>
      <c r="C26" s="174" t="s">
        <v>529</v>
      </c>
      <c r="D26" s="175"/>
      <c r="E26" s="176" t="s">
        <v>528</v>
      </c>
      <c r="F26" s="175"/>
      <c r="G26" s="177" t="s">
        <v>530</v>
      </c>
      <c r="H26" s="175"/>
      <c r="I26" s="178" t="s">
        <v>531</v>
      </c>
      <c r="J26" s="173"/>
      <c r="L26" s="371">
        <f t="shared" si="13"/>
        <v>0</v>
      </c>
      <c r="N26" s="179" t="str">
        <f t="shared" si="1"/>
        <v/>
      </c>
      <c r="O26" s="176" t="s">
        <v>528</v>
      </c>
      <c r="P26" s="179" t="str">
        <f t="shared" si="2"/>
        <v/>
      </c>
      <c r="R26" s="179" t="str">
        <f t="shared" si="3"/>
        <v/>
      </c>
      <c r="S26" s="176" t="s">
        <v>528</v>
      </c>
      <c r="T26" s="179" t="str">
        <f>IF(R26="","",IF(D26&lt;F26,IF(F26&lt;=P26,F26,P26),P26))</f>
        <v/>
      </c>
      <c r="U26" s="177" t="s">
        <v>530</v>
      </c>
      <c r="V26" s="180"/>
      <c r="W26" s="178" t="s">
        <v>531</v>
      </c>
      <c r="X26" s="371">
        <f t="shared" si="5"/>
        <v>0</v>
      </c>
      <c r="Z26" s="179" t="str">
        <f t="shared" si="6"/>
        <v/>
      </c>
      <c r="AA26" s="176" t="s">
        <v>528</v>
      </c>
      <c r="AB26" s="179" t="str">
        <f t="shared" si="7"/>
        <v/>
      </c>
      <c r="AC26" s="177" t="s">
        <v>530</v>
      </c>
      <c r="AD26" s="180"/>
      <c r="AE26" s="178" t="s">
        <v>531</v>
      </c>
      <c r="AF26" s="371">
        <f t="shared" si="8"/>
        <v>0</v>
      </c>
      <c r="AH26" s="179" t="str">
        <f t="shared" si="9"/>
        <v/>
      </c>
      <c r="AI26" s="176" t="s">
        <v>528</v>
      </c>
      <c r="AJ26" s="179" t="str">
        <f t="shared" si="0"/>
        <v/>
      </c>
      <c r="AK26" s="177" t="s">
        <v>530</v>
      </c>
      <c r="AL26" s="180"/>
      <c r="AM26" s="178" t="s">
        <v>531</v>
      </c>
      <c r="AN26" s="371">
        <f t="shared" si="10"/>
        <v>0</v>
      </c>
      <c r="AP26" s="371">
        <f t="shared" si="11"/>
        <v>0</v>
      </c>
      <c r="AQ26" s="371">
        <f t="shared" si="12"/>
        <v>0</v>
      </c>
    </row>
    <row r="27" spans="2:44" ht="16.5" customHeight="1" x14ac:dyDescent="0.15">
      <c r="B27" s="173"/>
      <c r="C27" s="174" t="s">
        <v>529</v>
      </c>
      <c r="D27" s="175"/>
      <c r="E27" s="176" t="s">
        <v>528</v>
      </c>
      <c r="F27" s="175"/>
      <c r="G27" s="177" t="s">
        <v>530</v>
      </c>
      <c r="H27" s="175"/>
      <c r="I27" s="178" t="s">
        <v>531</v>
      </c>
      <c r="J27" s="173"/>
      <c r="L27" s="371">
        <f t="shared" si="13"/>
        <v>0</v>
      </c>
      <c r="N27" s="179" t="str">
        <f t="shared" si="1"/>
        <v/>
      </c>
      <c r="O27" s="176" t="s">
        <v>528</v>
      </c>
      <c r="P27" s="179" t="str">
        <f t="shared" si="2"/>
        <v/>
      </c>
      <c r="R27" s="179" t="str">
        <f t="shared" si="3"/>
        <v/>
      </c>
      <c r="S27" s="176" t="s">
        <v>528</v>
      </c>
      <c r="T27" s="179" t="str">
        <f t="shared" si="4"/>
        <v/>
      </c>
      <c r="U27" s="177" t="s">
        <v>530</v>
      </c>
      <c r="V27" s="180"/>
      <c r="W27" s="178" t="s">
        <v>531</v>
      </c>
      <c r="X27" s="371">
        <f t="shared" si="5"/>
        <v>0</v>
      </c>
      <c r="Z27" s="179" t="str">
        <f t="shared" si="6"/>
        <v/>
      </c>
      <c r="AA27" s="176" t="s">
        <v>528</v>
      </c>
      <c r="AB27" s="179" t="str">
        <f t="shared" si="7"/>
        <v/>
      </c>
      <c r="AC27" s="177" t="s">
        <v>530</v>
      </c>
      <c r="AD27" s="180"/>
      <c r="AE27" s="178" t="s">
        <v>531</v>
      </c>
      <c r="AF27" s="371">
        <f t="shared" si="8"/>
        <v>0</v>
      </c>
      <c r="AH27" s="179" t="str">
        <f t="shared" si="9"/>
        <v/>
      </c>
      <c r="AI27" s="176" t="s">
        <v>528</v>
      </c>
      <c r="AJ27" s="179" t="str">
        <f t="shared" si="0"/>
        <v/>
      </c>
      <c r="AK27" s="177" t="s">
        <v>530</v>
      </c>
      <c r="AL27" s="180"/>
      <c r="AM27" s="178" t="s">
        <v>531</v>
      </c>
      <c r="AN27" s="371">
        <f t="shared" si="10"/>
        <v>0</v>
      </c>
      <c r="AP27" s="371">
        <f t="shared" si="11"/>
        <v>0</v>
      </c>
      <c r="AQ27" s="371">
        <f t="shared" si="12"/>
        <v>0</v>
      </c>
    </row>
    <row r="28" spans="2:44" ht="16.5" customHeight="1" x14ac:dyDescent="0.15">
      <c r="B28" s="173"/>
      <c r="C28" s="174" t="s">
        <v>529</v>
      </c>
      <c r="D28" s="175"/>
      <c r="E28" s="176" t="s">
        <v>528</v>
      </c>
      <c r="F28" s="175"/>
      <c r="G28" s="177" t="s">
        <v>530</v>
      </c>
      <c r="H28" s="175"/>
      <c r="I28" s="178" t="s">
        <v>531</v>
      </c>
      <c r="J28" s="173"/>
      <c r="L28" s="371">
        <f t="shared" si="13"/>
        <v>0</v>
      </c>
      <c r="N28" s="179" t="str">
        <f t="shared" si="1"/>
        <v/>
      </c>
      <c r="O28" s="176" t="s">
        <v>528</v>
      </c>
      <c r="P28" s="179" t="str">
        <f t="shared" si="2"/>
        <v/>
      </c>
      <c r="R28" s="179" t="str">
        <f t="shared" si="3"/>
        <v/>
      </c>
      <c r="S28" s="176" t="s">
        <v>528</v>
      </c>
      <c r="T28" s="179" t="str">
        <f t="shared" si="4"/>
        <v/>
      </c>
      <c r="U28" s="177" t="s">
        <v>530</v>
      </c>
      <c r="V28" s="180"/>
      <c r="W28" s="178" t="s">
        <v>531</v>
      </c>
      <c r="X28" s="371">
        <f t="shared" si="5"/>
        <v>0</v>
      </c>
      <c r="Z28" s="179" t="str">
        <f t="shared" si="6"/>
        <v/>
      </c>
      <c r="AA28" s="176" t="s">
        <v>528</v>
      </c>
      <c r="AB28" s="179" t="str">
        <f t="shared" si="7"/>
        <v/>
      </c>
      <c r="AC28" s="177" t="s">
        <v>530</v>
      </c>
      <c r="AD28" s="180"/>
      <c r="AE28" s="178" t="s">
        <v>531</v>
      </c>
      <c r="AF28" s="371">
        <f t="shared" si="8"/>
        <v>0</v>
      </c>
      <c r="AH28" s="179" t="str">
        <f t="shared" si="9"/>
        <v/>
      </c>
      <c r="AI28" s="176" t="s">
        <v>528</v>
      </c>
      <c r="AJ28" s="179" t="str">
        <f t="shared" si="0"/>
        <v/>
      </c>
      <c r="AK28" s="177" t="s">
        <v>530</v>
      </c>
      <c r="AL28" s="180"/>
      <c r="AM28" s="178" t="s">
        <v>531</v>
      </c>
      <c r="AN28" s="371">
        <f t="shared" si="10"/>
        <v>0</v>
      </c>
      <c r="AP28" s="371">
        <f t="shared" si="11"/>
        <v>0</v>
      </c>
      <c r="AQ28" s="371">
        <f t="shared" si="12"/>
        <v>0</v>
      </c>
    </row>
    <row r="29" spans="2:44" ht="16.5" customHeight="1" x14ac:dyDescent="0.15">
      <c r="B29" s="173"/>
      <c r="C29" s="174" t="s">
        <v>529</v>
      </c>
      <c r="D29" s="175"/>
      <c r="E29" s="176" t="s">
        <v>528</v>
      </c>
      <c r="F29" s="175"/>
      <c r="G29" s="177" t="s">
        <v>530</v>
      </c>
      <c r="H29" s="175"/>
      <c r="I29" s="178" t="s">
        <v>531</v>
      </c>
      <c r="J29" s="173"/>
      <c r="L29" s="371">
        <f t="shared" si="13"/>
        <v>0</v>
      </c>
      <c r="N29" s="179" t="str">
        <f t="shared" si="1"/>
        <v/>
      </c>
      <c r="O29" s="176" t="s">
        <v>528</v>
      </c>
      <c r="P29" s="179" t="str">
        <f t="shared" si="2"/>
        <v/>
      </c>
      <c r="R29" s="179" t="str">
        <f t="shared" si="3"/>
        <v/>
      </c>
      <c r="S29" s="176" t="s">
        <v>528</v>
      </c>
      <c r="T29" s="179" t="str">
        <f t="shared" si="4"/>
        <v/>
      </c>
      <c r="U29" s="177" t="s">
        <v>530</v>
      </c>
      <c r="V29" s="180"/>
      <c r="W29" s="178" t="s">
        <v>531</v>
      </c>
      <c r="X29" s="371">
        <f>IF(R29="",0,(T29-R29-V29)*24)</f>
        <v>0</v>
      </c>
      <c r="Z29" s="179" t="str">
        <f t="shared" si="6"/>
        <v/>
      </c>
      <c r="AA29" s="176" t="s">
        <v>528</v>
      </c>
      <c r="AB29" s="179" t="str">
        <f t="shared" si="7"/>
        <v/>
      </c>
      <c r="AC29" s="177" t="s">
        <v>530</v>
      </c>
      <c r="AD29" s="180"/>
      <c r="AE29" s="178" t="s">
        <v>531</v>
      </c>
      <c r="AF29" s="371">
        <f t="shared" si="8"/>
        <v>0</v>
      </c>
      <c r="AH29" s="179" t="str">
        <f t="shared" si="9"/>
        <v/>
      </c>
      <c r="AI29" s="176" t="s">
        <v>528</v>
      </c>
      <c r="AJ29" s="179" t="str">
        <f t="shared" si="0"/>
        <v/>
      </c>
      <c r="AK29" s="177" t="s">
        <v>530</v>
      </c>
      <c r="AL29" s="180"/>
      <c r="AM29" s="178" t="s">
        <v>531</v>
      </c>
      <c r="AN29" s="371">
        <f t="shared" si="10"/>
        <v>0</v>
      </c>
      <c r="AP29" s="371">
        <f t="shared" si="11"/>
        <v>0</v>
      </c>
      <c r="AQ29" s="371">
        <f t="shared" si="12"/>
        <v>0</v>
      </c>
    </row>
    <row r="30" spans="2:44" ht="16.5" customHeight="1" x14ac:dyDescent="0.15">
      <c r="B30" s="173"/>
      <c r="C30" s="174" t="s">
        <v>529</v>
      </c>
      <c r="D30" s="175"/>
      <c r="E30" s="176" t="s">
        <v>528</v>
      </c>
      <c r="F30" s="175"/>
      <c r="G30" s="177" t="s">
        <v>530</v>
      </c>
      <c r="H30" s="175"/>
      <c r="I30" s="178" t="s">
        <v>531</v>
      </c>
      <c r="J30" s="173"/>
      <c r="L30" s="371">
        <f t="shared" si="13"/>
        <v>0</v>
      </c>
      <c r="N30" s="179" t="str">
        <f t="shared" si="1"/>
        <v/>
      </c>
      <c r="O30" s="176" t="s">
        <v>528</v>
      </c>
      <c r="P30" s="179" t="str">
        <f t="shared" si="2"/>
        <v/>
      </c>
      <c r="R30" s="179" t="str">
        <f t="shared" si="3"/>
        <v/>
      </c>
      <c r="S30" s="176" t="s">
        <v>528</v>
      </c>
      <c r="T30" s="179" t="str">
        <f t="shared" si="4"/>
        <v/>
      </c>
      <c r="U30" s="177" t="s">
        <v>530</v>
      </c>
      <c r="V30" s="180"/>
      <c r="W30" s="178" t="s">
        <v>531</v>
      </c>
      <c r="X30" s="371">
        <f t="shared" si="5"/>
        <v>0</v>
      </c>
      <c r="Z30" s="179" t="str">
        <f t="shared" si="6"/>
        <v/>
      </c>
      <c r="AA30" s="176" t="s">
        <v>528</v>
      </c>
      <c r="AB30" s="179" t="str">
        <f t="shared" si="7"/>
        <v/>
      </c>
      <c r="AC30" s="177" t="s">
        <v>530</v>
      </c>
      <c r="AD30" s="180"/>
      <c r="AE30" s="178" t="s">
        <v>531</v>
      </c>
      <c r="AF30" s="371">
        <f t="shared" si="8"/>
        <v>0</v>
      </c>
      <c r="AH30" s="179" t="str">
        <f t="shared" si="9"/>
        <v/>
      </c>
      <c r="AI30" s="176" t="s">
        <v>528</v>
      </c>
      <c r="AJ30" s="179" t="str">
        <f t="shared" si="0"/>
        <v/>
      </c>
      <c r="AK30" s="177" t="s">
        <v>530</v>
      </c>
      <c r="AL30" s="180"/>
      <c r="AM30" s="178" t="s">
        <v>531</v>
      </c>
      <c r="AN30" s="371">
        <f t="shared" si="10"/>
        <v>0</v>
      </c>
      <c r="AP30" s="371">
        <f t="shared" si="11"/>
        <v>0</v>
      </c>
      <c r="AQ30" s="371">
        <f t="shared" si="12"/>
        <v>0</v>
      </c>
    </row>
    <row r="31" spans="2:44" ht="16.5" customHeight="1" x14ac:dyDescent="0.15">
      <c r="B31" s="173"/>
      <c r="C31" s="174" t="s">
        <v>529</v>
      </c>
      <c r="D31" s="175"/>
      <c r="E31" s="176" t="s">
        <v>528</v>
      </c>
      <c r="F31" s="175"/>
      <c r="G31" s="177" t="s">
        <v>530</v>
      </c>
      <c r="H31" s="175"/>
      <c r="I31" s="178" t="s">
        <v>531</v>
      </c>
      <c r="J31" s="173"/>
      <c r="L31" s="371">
        <f t="shared" si="13"/>
        <v>0</v>
      </c>
      <c r="N31" s="179" t="str">
        <f t="shared" si="1"/>
        <v/>
      </c>
      <c r="O31" s="176" t="s">
        <v>528</v>
      </c>
      <c r="P31" s="179" t="str">
        <f t="shared" si="2"/>
        <v/>
      </c>
      <c r="R31" s="179" t="str">
        <f t="shared" si="3"/>
        <v/>
      </c>
      <c r="S31" s="176" t="s">
        <v>528</v>
      </c>
      <c r="T31" s="179" t="str">
        <f t="shared" si="4"/>
        <v/>
      </c>
      <c r="U31" s="177" t="s">
        <v>530</v>
      </c>
      <c r="V31" s="180"/>
      <c r="W31" s="178" t="s">
        <v>531</v>
      </c>
      <c r="X31" s="371">
        <f t="shared" si="5"/>
        <v>0</v>
      </c>
      <c r="Z31" s="179" t="str">
        <f>IF(OR(D31="",AND(D31&lt;F31,N31&lt;=D31,D31&lt;=P31,N31&lt;=F31,F31&lt;=P31),J31="宿直"),"",IF(D31&lt;F31,IF(AND(D31&lt;P31,P31&lt;F31),P31,D31),IF(D31&lt;P31,P31,D31)))</f>
        <v/>
      </c>
      <c r="AA31" s="176" t="s">
        <v>528</v>
      </c>
      <c r="AB31" s="179" t="str">
        <f t="shared" si="7"/>
        <v/>
      </c>
      <c r="AC31" s="177" t="s">
        <v>530</v>
      </c>
      <c r="AD31" s="180"/>
      <c r="AE31" s="178" t="s">
        <v>531</v>
      </c>
      <c r="AF31" s="371">
        <f t="shared" si="8"/>
        <v>0</v>
      </c>
      <c r="AH31" s="179" t="str">
        <f t="shared" si="9"/>
        <v/>
      </c>
      <c r="AI31" s="176" t="s">
        <v>528</v>
      </c>
      <c r="AJ31" s="179" t="str">
        <f t="shared" si="0"/>
        <v/>
      </c>
      <c r="AK31" s="177" t="s">
        <v>530</v>
      </c>
      <c r="AL31" s="180"/>
      <c r="AM31" s="178" t="s">
        <v>531</v>
      </c>
      <c r="AN31" s="371">
        <f t="shared" si="10"/>
        <v>0</v>
      </c>
      <c r="AP31" s="371">
        <f t="shared" si="11"/>
        <v>0</v>
      </c>
      <c r="AQ31" s="371">
        <f t="shared" si="12"/>
        <v>0</v>
      </c>
    </row>
    <row r="32" spans="2:44" ht="16.5" customHeight="1" x14ac:dyDescent="0.15">
      <c r="B32" s="173"/>
      <c r="C32" s="174" t="s">
        <v>529</v>
      </c>
      <c r="D32" s="175"/>
      <c r="E32" s="176" t="s">
        <v>528</v>
      </c>
      <c r="F32" s="175"/>
      <c r="G32" s="177" t="s">
        <v>530</v>
      </c>
      <c r="H32" s="175"/>
      <c r="I32" s="178" t="s">
        <v>531</v>
      </c>
      <c r="J32" s="173"/>
      <c r="L32" s="371">
        <f t="shared" si="13"/>
        <v>0</v>
      </c>
      <c r="N32" s="179" t="str">
        <f t="shared" si="1"/>
        <v/>
      </c>
      <c r="O32" s="176" t="s">
        <v>528</v>
      </c>
      <c r="P32" s="179" t="str">
        <f t="shared" si="2"/>
        <v/>
      </c>
      <c r="R32" s="179" t="str">
        <f t="shared" si="3"/>
        <v/>
      </c>
      <c r="S32" s="176" t="s">
        <v>528</v>
      </c>
      <c r="T32" s="179" t="str">
        <f t="shared" si="4"/>
        <v/>
      </c>
      <c r="U32" s="177" t="s">
        <v>530</v>
      </c>
      <c r="V32" s="180"/>
      <c r="W32" s="178" t="s">
        <v>531</v>
      </c>
      <c r="X32" s="371">
        <f t="shared" si="5"/>
        <v>0</v>
      </c>
      <c r="Z32" s="179" t="str">
        <f t="shared" si="6"/>
        <v/>
      </c>
      <c r="AA32" s="176" t="s">
        <v>528</v>
      </c>
      <c r="AB32" s="179" t="str">
        <f t="shared" si="7"/>
        <v/>
      </c>
      <c r="AC32" s="177" t="s">
        <v>530</v>
      </c>
      <c r="AD32" s="180"/>
      <c r="AE32" s="178" t="s">
        <v>531</v>
      </c>
      <c r="AF32" s="371">
        <f t="shared" si="8"/>
        <v>0</v>
      </c>
      <c r="AH32" s="179" t="str">
        <f t="shared" si="9"/>
        <v/>
      </c>
      <c r="AI32" s="176" t="s">
        <v>528</v>
      </c>
      <c r="AJ32" s="179" t="str">
        <f t="shared" si="0"/>
        <v/>
      </c>
      <c r="AK32" s="177" t="s">
        <v>530</v>
      </c>
      <c r="AL32" s="180"/>
      <c r="AM32" s="178" t="s">
        <v>531</v>
      </c>
      <c r="AN32" s="371">
        <f t="shared" si="10"/>
        <v>0</v>
      </c>
      <c r="AP32" s="371">
        <f t="shared" si="11"/>
        <v>0</v>
      </c>
      <c r="AQ32" s="371">
        <f t="shared" si="12"/>
        <v>0</v>
      </c>
    </row>
    <row r="33" spans="2:43" ht="16.5" customHeight="1" x14ac:dyDescent="0.15">
      <c r="B33" s="173"/>
      <c r="C33" s="174" t="s">
        <v>529</v>
      </c>
      <c r="D33" s="175"/>
      <c r="E33" s="176" t="s">
        <v>528</v>
      </c>
      <c r="F33" s="175"/>
      <c r="G33" s="177" t="s">
        <v>530</v>
      </c>
      <c r="H33" s="175"/>
      <c r="I33" s="178" t="s">
        <v>531</v>
      </c>
      <c r="J33" s="173"/>
      <c r="L33" s="371">
        <f t="shared" si="13"/>
        <v>0</v>
      </c>
      <c r="N33" s="179" t="str">
        <f t="shared" si="1"/>
        <v/>
      </c>
      <c r="O33" s="176" t="s">
        <v>528</v>
      </c>
      <c r="P33" s="179" t="str">
        <f t="shared" si="2"/>
        <v/>
      </c>
      <c r="R33" s="179" t="str">
        <f t="shared" si="3"/>
        <v/>
      </c>
      <c r="S33" s="176" t="s">
        <v>528</v>
      </c>
      <c r="T33" s="179" t="str">
        <f t="shared" si="4"/>
        <v/>
      </c>
      <c r="U33" s="177" t="s">
        <v>530</v>
      </c>
      <c r="V33" s="180"/>
      <c r="W33" s="178" t="s">
        <v>531</v>
      </c>
      <c r="X33" s="371">
        <f t="shared" si="5"/>
        <v>0</v>
      </c>
      <c r="Z33" s="179" t="str">
        <f t="shared" si="6"/>
        <v/>
      </c>
      <c r="AA33" s="176" t="s">
        <v>528</v>
      </c>
      <c r="AB33" s="179" t="str">
        <f t="shared" si="7"/>
        <v/>
      </c>
      <c r="AC33" s="177" t="s">
        <v>530</v>
      </c>
      <c r="AD33" s="180"/>
      <c r="AE33" s="178" t="s">
        <v>531</v>
      </c>
      <c r="AF33" s="371">
        <f t="shared" si="8"/>
        <v>0</v>
      </c>
      <c r="AH33" s="179" t="str">
        <f t="shared" si="9"/>
        <v/>
      </c>
      <c r="AI33" s="176" t="s">
        <v>528</v>
      </c>
      <c r="AJ33" s="179" t="str">
        <f t="shared" si="0"/>
        <v/>
      </c>
      <c r="AK33" s="177" t="s">
        <v>530</v>
      </c>
      <c r="AL33" s="180"/>
      <c r="AM33" s="178" t="s">
        <v>531</v>
      </c>
      <c r="AN33" s="371">
        <f t="shared" si="10"/>
        <v>0</v>
      </c>
      <c r="AP33" s="371">
        <f t="shared" si="11"/>
        <v>0</v>
      </c>
      <c r="AQ33" s="371">
        <f t="shared" si="12"/>
        <v>0</v>
      </c>
    </row>
    <row r="34" spans="2:43" ht="16.5" customHeight="1" x14ac:dyDescent="0.15">
      <c r="B34" s="173"/>
      <c r="C34" s="174" t="s">
        <v>529</v>
      </c>
      <c r="D34" s="175"/>
      <c r="E34" s="176" t="s">
        <v>528</v>
      </c>
      <c r="F34" s="175"/>
      <c r="G34" s="177" t="s">
        <v>530</v>
      </c>
      <c r="H34" s="175"/>
      <c r="I34" s="178" t="s">
        <v>531</v>
      </c>
      <c r="J34" s="173"/>
      <c r="L34" s="371">
        <f t="shared" si="13"/>
        <v>0</v>
      </c>
      <c r="N34" s="179" t="str">
        <f t="shared" si="1"/>
        <v/>
      </c>
      <c r="O34" s="176" t="s">
        <v>528</v>
      </c>
      <c r="P34" s="179" t="str">
        <f t="shared" si="2"/>
        <v/>
      </c>
      <c r="R34" s="179" t="str">
        <f t="shared" si="3"/>
        <v/>
      </c>
      <c r="S34" s="176" t="s">
        <v>528</v>
      </c>
      <c r="T34" s="179" t="str">
        <f t="shared" si="4"/>
        <v/>
      </c>
      <c r="U34" s="177" t="s">
        <v>530</v>
      </c>
      <c r="V34" s="180"/>
      <c r="W34" s="178" t="s">
        <v>531</v>
      </c>
      <c r="X34" s="371">
        <f t="shared" si="5"/>
        <v>0</v>
      </c>
      <c r="Z34" s="179" t="str">
        <f t="shared" si="6"/>
        <v/>
      </c>
      <c r="AA34" s="176" t="s">
        <v>528</v>
      </c>
      <c r="AB34" s="179" t="str">
        <f t="shared" si="7"/>
        <v/>
      </c>
      <c r="AC34" s="177" t="s">
        <v>530</v>
      </c>
      <c r="AD34" s="180"/>
      <c r="AE34" s="178" t="s">
        <v>531</v>
      </c>
      <c r="AF34" s="371">
        <f t="shared" si="8"/>
        <v>0</v>
      </c>
      <c r="AH34" s="179" t="str">
        <f t="shared" si="9"/>
        <v/>
      </c>
      <c r="AI34" s="176" t="s">
        <v>528</v>
      </c>
      <c r="AJ34" s="179" t="str">
        <f t="shared" si="0"/>
        <v/>
      </c>
      <c r="AK34" s="177" t="s">
        <v>530</v>
      </c>
      <c r="AL34" s="180"/>
      <c r="AM34" s="178" t="s">
        <v>531</v>
      </c>
      <c r="AN34" s="371">
        <f t="shared" si="10"/>
        <v>0</v>
      </c>
      <c r="AP34" s="371">
        <f t="shared" si="11"/>
        <v>0</v>
      </c>
      <c r="AQ34" s="371">
        <f t="shared" si="12"/>
        <v>0</v>
      </c>
    </row>
    <row r="35" spans="2:43" ht="16.5" customHeight="1" x14ac:dyDescent="0.15">
      <c r="B35" s="173"/>
      <c r="C35" s="174" t="s">
        <v>529</v>
      </c>
      <c r="D35" s="175"/>
      <c r="E35" s="176" t="s">
        <v>528</v>
      </c>
      <c r="F35" s="175"/>
      <c r="G35" s="177" t="s">
        <v>530</v>
      </c>
      <c r="H35" s="175"/>
      <c r="I35" s="178" t="s">
        <v>531</v>
      </c>
      <c r="J35" s="173"/>
      <c r="L35" s="371">
        <f t="shared" si="13"/>
        <v>0</v>
      </c>
      <c r="N35" s="179" t="str">
        <f t="shared" si="1"/>
        <v/>
      </c>
      <c r="O35" s="176" t="s">
        <v>528</v>
      </c>
      <c r="P35" s="179" t="str">
        <f t="shared" si="2"/>
        <v/>
      </c>
      <c r="R35" s="179" t="str">
        <f t="shared" si="3"/>
        <v/>
      </c>
      <c r="S35" s="176" t="s">
        <v>528</v>
      </c>
      <c r="T35" s="179" t="str">
        <f t="shared" si="4"/>
        <v/>
      </c>
      <c r="U35" s="177" t="s">
        <v>530</v>
      </c>
      <c r="V35" s="180"/>
      <c r="W35" s="178" t="s">
        <v>531</v>
      </c>
      <c r="X35" s="371">
        <f t="shared" si="5"/>
        <v>0</v>
      </c>
      <c r="Z35" s="179" t="str">
        <f t="shared" si="6"/>
        <v/>
      </c>
      <c r="AA35" s="176" t="s">
        <v>528</v>
      </c>
      <c r="AB35" s="179" t="str">
        <f t="shared" si="7"/>
        <v/>
      </c>
      <c r="AC35" s="177" t="s">
        <v>530</v>
      </c>
      <c r="AD35" s="180"/>
      <c r="AE35" s="178" t="s">
        <v>531</v>
      </c>
      <c r="AF35" s="371">
        <f t="shared" si="8"/>
        <v>0</v>
      </c>
      <c r="AH35" s="179" t="str">
        <f t="shared" si="9"/>
        <v/>
      </c>
      <c r="AI35" s="176" t="s">
        <v>528</v>
      </c>
      <c r="AJ35" s="179" t="str">
        <f t="shared" si="0"/>
        <v/>
      </c>
      <c r="AK35" s="177" t="s">
        <v>530</v>
      </c>
      <c r="AL35" s="180"/>
      <c r="AM35" s="178" t="s">
        <v>531</v>
      </c>
      <c r="AN35" s="371">
        <f t="shared" si="10"/>
        <v>0</v>
      </c>
      <c r="AP35" s="371">
        <f t="shared" si="11"/>
        <v>0</v>
      </c>
      <c r="AQ35" s="371">
        <f t="shared" si="12"/>
        <v>0</v>
      </c>
    </row>
    <row r="36" spans="2:43" ht="16.5" customHeight="1" x14ac:dyDescent="0.15">
      <c r="B36" s="173"/>
      <c r="C36" s="174" t="s">
        <v>529</v>
      </c>
      <c r="D36" s="175"/>
      <c r="E36" s="176" t="s">
        <v>528</v>
      </c>
      <c r="F36" s="175"/>
      <c r="G36" s="177" t="s">
        <v>530</v>
      </c>
      <c r="H36" s="175"/>
      <c r="I36" s="178" t="s">
        <v>531</v>
      </c>
      <c r="J36" s="173"/>
      <c r="L36" s="371">
        <f t="shared" si="13"/>
        <v>0</v>
      </c>
      <c r="N36" s="179" t="str">
        <f t="shared" si="1"/>
        <v/>
      </c>
      <c r="O36" s="176" t="s">
        <v>528</v>
      </c>
      <c r="P36" s="179" t="str">
        <f t="shared" si="2"/>
        <v/>
      </c>
      <c r="R36" s="179" t="str">
        <f t="shared" si="3"/>
        <v/>
      </c>
      <c r="S36" s="176" t="s">
        <v>528</v>
      </c>
      <c r="T36" s="179" t="str">
        <f t="shared" si="4"/>
        <v/>
      </c>
      <c r="U36" s="177" t="s">
        <v>530</v>
      </c>
      <c r="V36" s="180"/>
      <c r="W36" s="178" t="s">
        <v>531</v>
      </c>
      <c r="X36" s="371">
        <f t="shared" si="5"/>
        <v>0</v>
      </c>
      <c r="Z36" s="179" t="str">
        <f t="shared" si="6"/>
        <v/>
      </c>
      <c r="AA36" s="176" t="s">
        <v>528</v>
      </c>
      <c r="AB36" s="179" t="str">
        <f t="shared" si="7"/>
        <v/>
      </c>
      <c r="AC36" s="177" t="s">
        <v>530</v>
      </c>
      <c r="AD36" s="180"/>
      <c r="AE36" s="178" t="s">
        <v>531</v>
      </c>
      <c r="AF36" s="371">
        <f t="shared" si="8"/>
        <v>0</v>
      </c>
      <c r="AH36" s="179" t="str">
        <f t="shared" si="9"/>
        <v/>
      </c>
      <c r="AI36" s="176" t="s">
        <v>528</v>
      </c>
      <c r="AJ36" s="179" t="str">
        <f t="shared" si="0"/>
        <v/>
      </c>
      <c r="AK36" s="177" t="s">
        <v>530</v>
      </c>
      <c r="AL36" s="180"/>
      <c r="AM36" s="178" t="s">
        <v>531</v>
      </c>
      <c r="AN36" s="371">
        <f t="shared" si="10"/>
        <v>0</v>
      </c>
      <c r="AP36" s="371">
        <f t="shared" si="11"/>
        <v>0</v>
      </c>
      <c r="AQ36" s="371">
        <f t="shared" si="12"/>
        <v>0</v>
      </c>
    </row>
    <row r="37" spans="2:43" ht="16.5" customHeight="1" x14ac:dyDescent="0.15">
      <c r="B37" s="173"/>
      <c r="C37" s="174" t="s">
        <v>529</v>
      </c>
      <c r="D37" s="175"/>
      <c r="E37" s="176" t="s">
        <v>528</v>
      </c>
      <c r="F37" s="175"/>
      <c r="G37" s="177" t="s">
        <v>530</v>
      </c>
      <c r="H37" s="175"/>
      <c r="I37" s="178" t="s">
        <v>531</v>
      </c>
      <c r="J37" s="173"/>
      <c r="L37" s="371">
        <f t="shared" si="13"/>
        <v>0</v>
      </c>
      <c r="N37" s="179" t="str">
        <f t="shared" si="1"/>
        <v/>
      </c>
      <c r="O37" s="176" t="s">
        <v>528</v>
      </c>
      <c r="P37" s="179" t="str">
        <f t="shared" si="2"/>
        <v/>
      </c>
      <c r="R37" s="179" t="str">
        <f t="shared" si="3"/>
        <v/>
      </c>
      <c r="S37" s="176" t="s">
        <v>528</v>
      </c>
      <c r="T37" s="179" t="str">
        <f t="shared" si="4"/>
        <v/>
      </c>
      <c r="U37" s="177" t="s">
        <v>530</v>
      </c>
      <c r="V37" s="180"/>
      <c r="W37" s="178" t="s">
        <v>531</v>
      </c>
      <c r="X37" s="371">
        <f t="shared" si="5"/>
        <v>0</v>
      </c>
      <c r="Z37" s="179" t="str">
        <f t="shared" si="6"/>
        <v/>
      </c>
      <c r="AA37" s="176" t="s">
        <v>528</v>
      </c>
      <c r="AB37" s="179" t="str">
        <f t="shared" si="7"/>
        <v/>
      </c>
      <c r="AC37" s="177" t="s">
        <v>530</v>
      </c>
      <c r="AD37" s="180"/>
      <c r="AE37" s="178" t="s">
        <v>531</v>
      </c>
      <c r="AF37" s="371">
        <f t="shared" si="8"/>
        <v>0</v>
      </c>
      <c r="AH37" s="179" t="str">
        <f t="shared" si="9"/>
        <v/>
      </c>
      <c r="AI37" s="176" t="s">
        <v>528</v>
      </c>
      <c r="AJ37" s="179" t="str">
        <f t="shared" si="0"/>
        <v/>
      </c>
      <c r="AK37" s="177" t="s">
        <v>530</v>
      </c>
      <c r="AL37" s="180"/>
      <c r="AM37" s="178" t="s">
        <v>531</v>
      </c>
      <c r="AN37" s="371">
        <f t="shared" si="10"/>
        <v>0</v>
      </c>
      <c r="AP37" s="371">
        <f t="shared" si="11"/>
        <v>0</v>
      </c>
      <c r="AQ37" s="371">
        <f t="shared" si="12"/>
        <v>0</v>
      </c>
    </row>
    <row r="38" spans="2:43" s="186" customFormat="1" ht="16.5" customHeight="1" x14ac:dyDescent="0.15">
      <c r="B38" s="173"/>
      <c r="C38" s="182" t="s">
        <v>529</v>
      </c>
      <c r="D38" s="175"/>
      <c r="E38" s="183" t="s">
        <v>528</v>
      </c>
      <c r="F38" s="175"/>
      <c r="G38" s="184" t="s">
        <v>530</v>
      </c>
      <c r="H38" s="175"/>
      <c r="I38" s="185" t="s">
        <v>531</v>
      </c>
      <c r="J38" s="173"/>
      <c r="L38" s="371">
        <f t="shared" si="13"/>
        <v>0</v>
      </c>
      <c r="N38" s="179" t="str">
        <f t="shared" si="1"/>
        <v/>
      </c>
      <c r="O38" s="183" t="s">
        <v>528</v>
      </c>
      <c r="P38" s="179" t="str">
        <f t="shared" si="2"/>
        <v/>
      </c>
      <c r="R38" s="179" t="str">
        <f t="shared" si="3"/>
        <v/>
      </c>
      <c r="S38" s="183" t="s">
        <v>528</v>
      </c>
      <c r="T38" s="179" t="str">
        <f t="shared" si="4"/>
        <v/>
      </c>
      <c r="U38" s="184" t="s">
        <v>530</v>
      </c>
      <c r="V38" s="180"/>
      <c r="W38" s="185" t="s">
        <v>531</v>
      </c>
      <c r="X38" s="371">
        <f t="shared" si="5"/>
        <v>0</v>
      </c>
      <c r="Z38" s="179" t="str">
        <f t="shared" si="6"/>
        <v/>
      </c>
      <c r="AA38" s="183" t="s">
        <v>528</v>
      </c>
      <c r="AB38" s="179" t="str">
        <f t="shared" si="7"/>
        <v/>
      </c>
      <c r="AC38" s="184" t="s">
        <v>530</v>
      </c>
      <c r="AD38" s="180"/>
      <c r="AE38" s="185" t="s">
        <v>531</v>
      </c>
      <c r="AF38" s="371">
        <f t="shared" si="8"/>
        <v>0</v>
      </c>
      <c r="AH38" s="179" t="str">
        <f t="shared" si="9"/>
        <v/>
      </c>
      <c r="AI38" s="183" t="s">
        <v>528</v>
      </c>
      <c r="AJ38" s="179" t="str">
        <f t="shared" si="0"/>
        <v/>
      </c>
      <c r="AK38" s="184" t="s">
        <v>530</v>
      </c>
      <c r="AL38" s="180"/>
      <c r="AM38" s="185" t="s">
        <v>531</v>
      </c>
      <c r="AN38" s="371">
        <f t="shared" si="10"/>
        <v>0</v>
      </c>
      <c r="AP38" s="371">
        <f t="shared" si="11"/>
        <v>0</v>
      </c>
      <c r="AQ38" s="371">
        <f t="shared" si="12"/>
        <v>0</v>
      </c>
    </row>
    <row r="39" spans="2:43" s="186" customFormat="1" ht="16.5" customHeight="1" x14ac:dyDescent="0.15">
      <c r="B39" s="173"/>
      <c r="C39" s="182" t="s">
        <v>529</v>
      </c>
      <c r="D39" s="175"/>
      <c r="E39" s="183" t="s">
        <v>528</v>
      </c>
      <c r="F39" s="175"/>
      <c r="G39" s="184" t="s">
        <v>530</v>
      </c>
      <c r="H39" s="175"/>
      <c r="I39" s="185" t="s">
        <v>531</v>
      </c>
      <c r="J39" s="173"/>
      <c r="L39" s="371">
        <f t="shared" si="13"/>
        <v>0</v>
      </c>
      <c r="N39" s="179" t="str">
        <f t="shared" si="1"/>
        <v/>
      </c>
      <c r="O39" s="183" t="s">
        <v>528</v>
      </c>
      <c r="P39" s="179" t="str">
        <f t="shared" si="2"/>
        <v/>
      </c>
      <c r="R39" s="179" t="str">
        <f t="shared" si="3"/>
        <v/>
      </c>
      <c r="S39" s="183" t="s">
        <v>528</v>
      </c>
      <c r="T39" s="179" t="str">
        <f t="shared" si="4"/>
        <v/>
      </c>
      <c r="U39" s="184" t="s">
        <v>530</v>
      </c>
      <c r="V39" s="180"/>
      <c r="W39" s="185" t="s">
        <v>531</v>
      </c>
      <c r="X39" s="371">
        <f t="shared" si="5"/>
        <v>0</v>
      </c>
      <c r="Z39" s="179" t="str">
        <f t="shared" si="6"/>
        <v/>
      </c>
      <c r="AA39" s="183" t="s">
        <v>528</v>
      </c>
      <c r="AB39" s="179" t="str">
        <f t="shared" si="7"/>
        <v/>
      </c>
      <c r="AC39" s="184" t="s">
        <v>530</v>
      </c>
      <c r="AD39" s="180"/>
      <c r="AE39" s="185" t="s">
        <v>531</v>
      </c>
      <c r="AF39" s="371">
        <f t="shared" si="8"/>
        <v>0</v>
      </c>
      <c r="AH39" s="179" t="str">
        <f t="shared" si="9"/>
        <v/>
      </c>
      <c r="AI39" s="183" t="s">
        <v>528</v>
      </c>
      <c r="AJ39" s="179" t="str">
        <f t="shared" si="0"/>
        <v/>
      </c>
      <c r="AK39" s="184" t="s">
        <v>530</v>
      </c>
      <c r="AL39" s="180"/>
      <c r="AM39" s="185" t="s">
        <v>531</v>
      </c>
      <c r="AN39" s="371">
        <f t="shared" si="10"/>
        <v>0</v>
      </c>
      <c r="AP39" s="371">
        <f t="shared" si="11"/>
        <v>0</v>
      </c>
      <c r="AQ39" s="371">
        <f t="shared" si="12"/>
        <v>0</v>
      </c>
    </row>
    <row r="40" spans="2:43" s="186" customFormat="1" ht="16.5" customHeight="1" x14ac:dyDescent="0.15">
      <c r="B40" s="173"/>
      <c r="C40" s="182" t="s">
        <v>529</v>
      </c>
      <c r="D40" s="175"/>
      <c r="E40" s="183" t="s">
        <v>528</v>
      </c>
      <c r="F40" s="175"/>
      <c r="G40" s="184" t="s">
        <v>530</v>
      </c>
      <c r="H40" s="175"/>
      <c r="I40" s="185" t="s">
        <v>531</v>
      </c>
      <c r="J40" s="173"/>
      <c r="L40" s="371">
        <f t="shared" si="13"/>
        <v>0</v>
      </c>
      <c r="N40" s="179" t="str">
        <f t="shared" si="1"/>
        <v/>
      </c>
      <c r="O40" s="183" t="s">
        <v>528</v>
      </c>
      <c r="P40" s="179" t="str">
        <f t="shared" si="2"/>
        <v/>
      </c>
      <c r="R40" s="179" t="str">
        <f t="shared" si="3"/>
        <v/>
      </c>
      <c r="S40" s="183" t="s">
        <v>528</v>
      </c>
      <c r="T40" s="179" t="str">
        <f t="shared" si="4"/>
        <v/>
      </c>
      <c r="U40" s="184" t="s">
        <v>530</v>
      </c>
      <c r="V40" s="180"/>
      <c r="W40" s="185" t="s">
        <v>531</v>
      </c>
      <c r="X40" s="371">
        <f t="shared" si="5"/>
        <v>0</v>
      </c>
      <c r="Z40" s="179" t="str">
        <f t="shared" si="6"/>
        <v/>
      </c>
      <c r="AA40" s="183" t="s">
        <v>528</v>
      </c>
      <c r="AB40" s="179" t="str">
        <f t="shared" si="7"/>
        <v/>
      </c>
      <c r="AC40" s="184" t="s">
        <v>530</v>
      </c>
      <c r="AD40" s="180"/>
      <c r="AE40" s="185" t="s">
        <v>531</v>
      </c>
      <c r="AF40" s="371">
        <f t="shared" si="8"/>
        <v>0</v>
      </c>
      <c r="AH40" s="179" t="str">
        <f t="shared" si="9"/>
        <v/>
      </c>
      <c r="AI40" s="183" t="s">
        <v>528</v>
      </c>
      <c r="AJ40" s="179" t="str">
        <f t="shared" si="0"/>
        <v/>
      </c>
      <c r="AK40" s="184" t="s">
        <v>530</v>
      </c>
      <c r="AL40" s="180"/>
      <c r="AM40" s="185" t="s">
        <v>531</v>
      </c>
      <c r="AN40" s="371">
        <f t="shared" si="10"/>
        <v>0</v>
      </c>
      <c r="AP40" s="371">
        <f t="shared" si="11"/>
        <v>0</v>
      </c>
      <c r="AQ40" s="371">
        <f t="shared" si="12"/>
        <v>0</v>
      </c>
    </row>
    <row r="41" spans="2:43" s="186" customFormat="1" ht="16.5" customHeight="1" x14ac:dyDescent="0.15">
      <c r="B41" s="173"/>
      <c r="C41" s="182" t="s">
        <v>529</v>
      </c>
      <c r="D41" s="175"/>
      <c r="E41" s="183" t="s">
        <v>528</v>
      </c>
      <c r="F41" s="175"/>
      <c r="G41" s="184" t="s">
        <v>530</v>
      </c>
      <c r="H41" s="175"/>
      <c r="I41" s="185" t="s">
        <v>531</v>
      </c>
      <c r="J41" s="173"/>
      <c r="L41" s="371">
        <f>IF(OR(D41="",F41=""),0,(IF(D41&gt;F41,1,0)-D41+F41-H41)*24)</f>
        <v>0</v>
      </c>
      <c r="N41" s="179" t="str">
        <f t="shared" si="1"/>
        <v/>
      </c>
      <c r="O41" s="183" t="s">
        <v>528</v>
      </c>
      <c r="P41" s="179" t="str">
        <f t="shared" si="2"/>
        <v/>
      </c>
      <c r="R41" s="179" t="str">
        <f>IF(OR(D41="",D41&lt;N41,P41&lt;=D41),"",D41)</f>
        <v/>
      </c>
      <c r="S41" s="183" t="s">
        <v>528</v>
      </c>
      <c r="T41" s="179" t="str">
        <f>IF(R41="","",IF(D41&lt;F41,IF(F41&lt;=P41,F41,P41),P41))</f>
        <v/>
      </c>
      <c r="U41" s="184" t="s">
        <v>530</v>
      </c>
      <c r="V41" s="180"/>
      <c r="W41" s="185" t="s">
        <v>531</v>
      </c>
      <c r="X41" s="371">
        <f>IF(R41="",0,(T41-R41-V41)*24)</f>
        <v>0</v>
      </c>
      <c r="Z41" s="179" t="str">
        <f>IF(OR(D41="",AND(D41&lt;F41,N41&lt;=D41,D41&lt;=P41,N41&lt;=F41,F41&lt;=P41),J41="宿直"),"",IF(D41&lt;F41,IF(AND(D41&lt;P41,P41&lt;F41),P41,D41),IF(D41&lt;P41,P41,D41)))</f>
        <v/>
      </c>
      <c r="AA41" s="183" t="s">
        <v>528</v>
      </c>
      <c r="AB41" s="179" t="str">
        <f>IF(Z41="","",IF(D41&lt;F41,IF(P41&lt;F41,F41,IF(F41&lt;N41,F41,N41)),IF(F41&lt;N41,F41,N41)))</f>
        <v/>
      </c>
      <c r="AC41" s="184" t="s">
        <v>530</v>
      </c>
      <c r="AD41" s="180"/>
      <c r="AE41" s="185" t="s">
        <v>531</v>
      </c>
      <c r="AF41" s="371">
        <f>IF(Z41="",0,(IF(Z41&gt;AB41,1,0)-Z41+AB41-AD41)*24)</f>
        <v>0</v>
      </c>
      <c r="AH41" s="179" t="str">
        <f>IF(OR(AND(D41&lt;F41,D41&lt;N41),AND(D41&gt;F41,F41&gt;N41)),N41,"")</f>
        <v/>
      </c>
      <c r="AI41" s="183" t="s">
        <v>528</v>
      </c>
      <c r="AJ41" s="179" t="str">
        <f>IF(AH41="","",F41)</f>
        <v/>
      </c>
      <c r="AK41" s="184" t="s">
        <v>530</v>
      </c>
      <c r="AL41" s="180"/>
      <c r="AM41" s="185" t="s">
        <v>531</v>
      </c>
      <c r="AN41" s="371">
        <f>IF(AH41="",0,(IF(AH41&gt;AJ41,1,0)-AH41+AJ41-AL41)*24)</f>
        <v>0</v>
      </c>
      <c r="AP41" s="371">
        <f>X41+AN41</f>
        <v>0</v>
      </c>
      <c r="AQ41" s="371">
        <f>IF(X41&lt;6,X41,IF(X41&lt;8,X41+0.75,X41+1))+IF(AN41&lt;6,AN41,IF(AN41&lt;8,AN41+0.75,AN41+1))</f>
        <v>0</v>
      </c>
    </row>
    <row r="42" spans="2:43" s="186" customFormat="1" ht="16.5" customHeight="1" x14ac:dyDescent="0.15">
      <c r="B42" s="173"/>
      <c r="C42" s="182" t="s">
        <v>529</v>
      </c>
      <c r="D42" s="175"/>
      <c r="E42" s="183" t="s">
        <v>528</v>
      </c>
      <c r="F42" s="175"/>
      <c r="G42" s="184" t="s">
        <v>530</v>
      </c>
      <c r="H42" s="175"/>
      <c r="I42" s="185" t="s">
        <v>531</v>
      </c>
      <c r="J42" s="173"/>
      <c r="L42" s="371">
        <f>IF(OR(D42="",F42=""),0,(IF(D42&gt;F42,1,0)-D42+F42-H42)*24)</f>
        <v>0</v>
      </c>
      <c r="N42" s="179" t="str">
        <f t="shared" si="1"/>
        <v/>
      </c>
      <c r="O42" s="183" t="s">
        <v>528</v>
      </c>
      <c r="P42" s="179" t="str">
        <f t="shared" si="2"/>
        <v/>
      </c>
      <c r="R42" s="179" t="str">
        <f>IF(OR(D42="",D42&lt;N42,P42&lt;=D42),"",D42)</f>
        <v/>
      </c>
      <c r="S42" s="183" t="s">
        <v>528</v>
      </c>
      <c r="T42" s="179" t="str">
        <f>IF(R42="","",IF(D42&lt;F42,IF(F42&lt;=P42,F42,P42),P42))</f>
        <v/>
      </c>
      <c r="U42" s="184" t="s">
        <v>530</v>
      </c>
      <c r="V42" s="180"/>
      <c r="W42" s="185" t="s">
        <v>531</v>
      </c>
      <c r="X42" s="371">
        <f>IF(R42="",0,(T42-R42-V42)*24)</f>
        <v>0</v>
      </c>
      <c r="Z42" s="179" t="str">
        <f>IF(OR(D42="",AND(D42&lt;F42,N42&lt;=D42,D42&lt;=P42,N42&lt;=F42,F42&lt;=P42),J42="宿直"),"",IF(D42&lt;F42,IF(AND(D42&lt;P42,P42&lt;F42),P42,D42),IF(D42&lt;P42,P42,D42)))</f>
        <v/>
      </c>
      <c r="AA42" s="183" t="s">
        <v>528</v>
      </c>
      <c r="AB42" s="179" t="str">
        <f>IF(Z42="","",IF(D42&lt;F42,IF(P42&lt;F42,F42,IF(F42&lt;N42,F42,N42)),IF(F42&lt;N42,F42,N42)))</f>
        <v/>
      </c>
      <c r="AC42" s="184" t="s">
        <v>530</v>
      </c>
      <c r="AD42" s="180"/>
      <c r="AE42" s="185" t="s">
        <v>531</v>
      </c>
      <c r="AF42" s="371">
        <f>IF(Z42="",0,(IF(Z42&gt;AB42,1,0)-Z42+AB42-AD42)*24)</f>
        <v>0</v>
      </c>
      <c r="AH42" s="179" t="str">
        <f>IF(OR(AND(D42&lt;F42,D42&lt;N42),AND(D42&gt;F42,F42&gt;N42)),N42,"")</f>
        <v/>
      </c>
      <c r="AI42" s="183" t="s">
        <v>528</v>
      </c>
      <c r="AJ42" s="179" t="str">
        <f>IF(AH42="","",F42)</f>
        <v/>
      </c>
      <c r="AK42" s="184" t="s">
        <v>530</v>
      </c>
      <c r="AL42" s="180"/>
      <c r="AM42" s="185" t="s">
        <v>531</v>
      </c>
      <c r="AN42" s="371">
        <f>IF(AH42="",0,(IF(AH42&gt;AJ42,1,0)-AH42+AJ42-AL42)*24)</f>
        <v>0</v>
      </c>
      <c r="AP42" s="371">
        <f>X42+AN42</f>
        <v>0</v>
      </c>
      <c r="AQ42" s="371">
        <f>IF(X42&lt;6,X42,IF(X42&lt;8,X42+0.75,X42+1))+IF(AN42&lt;6,AN42,IF(AN42&lt;8,AN42+0.75,AN42+1))</f>
        <v>0</v>
      </c>
    </row>
    <row r="43" spans="2:43" s="186" customFormat="1" ht="16.5" customHeight="1" x14ac:dyDescent="0.15">
      <c r="B43" s="173"/>
      <c r="C43" s="182" t="s">
        <v>529</v>
      </c>
      <c r="D43" s="175"/>
      <c r="E43" s="183" t="s">
        <v>528</v>
      </c>
      <c r="F43" s="175"/>
      <c r="G43" s="184" t="s">
        <v>530</v>
      </c>
      <c r="H43" s="175"/>
      <c r="I43" s="185" t="s">
        <v>531</v>
      </c>
      <c r="J43" s="173"/>
      <c r="L43" s="371">
        <f>IF(OR(D43="",F43=""),0,(IF(D43&gt;F43,1,0)-D43+F43-H43)*24)</f>
        <v>0</v>
      </c>
      <c r="N43" s="179" t="str">
        <f t="shared" si="1"/>
        <v/>
      </c>
      <c r="O43" s="183" t="s">
        <v>528</v>
      </c>
      <c r="P43" s="179" t="str">
        <f t="shared" si="2"/>
        <v/>
      </c>
      <c r="R43" s="179" t="str">
        <f>IF(OR(D43="",D43&lt;N43,P43&lt;=D43),"",D43)</f>
        <v/>
      </c>
      <c r="S43" s="183" t="s">
        <v>528</v>
      </c>
      <c r="T43" s="179" t="str">
        <f>IF(R43="","",IF(D43&lt;F43,IF(F43&lt;=P43,F43,P43),P43))</f>
        <v/>
      </c>
      <c r="U43" s="184" t="s">
        <v>530</v>
      </c>
      <c r="V43" s="180"/>
      <c r="W43" s="185" t="s">
        <v>531</v>
      </c>
      <c r="X43" s="371">
        <f>IF(R43="",0,(T43-R43-V43)*24)</f>
        <v>0</v>
      </c>
      <c r="Z43" s="179" t="str">
        <f>IF(OR(D43="",AND(D43&lt;F43,N43&lt;=D43,D43&lt;=P43,N43&lt;=F43,F43&lt;=P43),J43="宿直"),"",IF(D43&lt;F43,IF(AND(D43&lt;P43,P43&lt;F43),P43,D43),IF(D43&lt;P43,P43,D43)))</f>
        <v/>
      </c>
      <c r="AA43" s="183" t="s">
        <v>528</v>
      </c>
      <c r="AB43" s="179" t="str">
        <f>IF(Z43="","",IF(D43&lt;F43,IF(P43&lt;F43,F43,IF(F43&lt;N43,F43,N43)),IF(F43&lt;N43,F43,N43)))</f>
        <v/>
      </c>
      <c r="AC43" s="184" t="s">
        <v>530</v>
      </c>
      <c r="AD43" s="180"/>
      <c r="AE43" s="185" t="s">
        <v>531</v>
      </c>
      <c r="AF43" s="371">
        <f>IF(Z43="",0,(IF(Z43&gt;AB43,1,0)-Z43+AB43-AD43)*24)</f>
        <v>0</v>
      </c>
      <c r="AH43" s="179" t="str">
        <f>IF(OR(AND(D43&lt;F43,D43&lt;N43),AND(D43&gt;F43,F43&gt;N43)),N43,"")</f>
        <v/>
      </c>
      <c r="AI43" s="183" t="s">
        <v>528</v>
      </c>
      <c r="AJ43" s="179" t="str">
        <f>IF(AH43="","",F43)</f>
        <v/>
      </c>
      <c r="AK43" s="184" t="s">
        <v>530</v>
      </c>
      <c r="AL43" s="180"/>
      <c r="AM43" s="185" t="s">
        <v>531</v>
      </c>
      <c r="AN43" s="371">
        <f>IF(AH43="",0,(IF(AH43&gt;AJ43,1,0)-AH43+AJ43-AL43)*24)</f>
        <v>0</v>
      </c>
      <c r="AP43" s="371">
        <f>X43+AN43</f>
        <v>0</v>
      </c>
      <c r="AQ43" s="371">
        <f>IF(X43&lt;6,X43,IF(X43&lt;8,X43+0.75,X43+1))+IF(AN43&lt;6,AN43,IF(AN43&lt;8,AN43+0.75,AN43+1))</f>
        <v>0</v>
      </c>
    </row>
    <row r="44" spans="2:43" s="186" customFormat="1" ht="16.5" customHeight="1" x14ac:dyDescent="0.15">
      <c r="B44" s="173"/>
      <c r="C44" s="182" t="s">
        <v>529</v>
      </c>
      <c r="D44" s="175"/>
      <c r="E44" s="183" t="s">
        <v>528</v>
      </c>
      <c r="F44" s="175"/>
      <c r="G44" s="184" t="s">
        <v>530</v>
      </c>
      <c r="H44" s="175"/>
      <c r="I44" s="185" t="s">
        <v>531</v>
      </c>
      <c r="J44" s="173"/>
      <c r="L44" s="371">
        <f t="shared" si="13"/>
        <v>0</v>
      </c>
      <c r="N44" s="179" t="str">
        <f t="shared" si="1"/>
        <v/>
      </c>
      <c r="O44" s="183" t="s">
        <v>528</v>
      </c>
      <c r="P44" s="179" t="str">
        <f t="shared" si="2"/>
        <v/>
      </c>
      <c r="R44" s="179" t="str">
        <f t="shared" si="3"/>
        <v/>
      </c>
      <c r="S44" s="183" t="s">
        <v>528</v>
      </c>
      <c r="T44" s="179" t="str">
        <f t="shared" si="4"/>
        <v/>
      </c>
      <c r="U44" s="184" t="s">
        <v>530</v>
      </c>
      <c r="V44" s="180"/>
      <c r="W44" s="185" t="s">
        <v>531</v>
      </c>
      <c r="X44" s="371">
        <f t="shared" si="5"/>
        <v>0</v>
      </c>
      <c r="Z44" s="179" t="str">
        <f t="shared" si="6"/>
        <v/>
      </c>
      <c r="AA44" s="183" t="s">
        <v>528</v>
      </c>
      <c r="AB44" s="179" t="str">
        <f t="shared" si="7"/>
        <v/>
      </c>
      <c r="AC44" s="184" t="s">
        <v>530</v>
      </c>
      <c r="AD44" s="180"/>
      <c r="AE44" s="185" t="s">
        <v>531</v>
      </c>
      <c r="AF44" s="371">
        <f t="shared" si="8"/>
        <v>0</v>
      </c>
      <c r="AH44" s="179" t="str">
        <f t="shared" si="9"/>
        <v/>
      </c>
      <c r="AI44" s="183" t="s">
        <v>528</v>
      </c>
      <c r="AJ44" s="179" t="str">
        <f t="shared" si="0"/>
        <v/>
      </c>
      <c r="AK44" s="184" t="s">
        <v>530</v>
      </c>
      <c r="AL44" s="180"/>
      <c r="AM44" s="185" t="s">
        <v>531</v>
      </c>
      <c r="AN44" s="371">
        <f t="shared" si="10"/>
        <v>0</v>
      </c>
      <c r="AP44" s="371">
        <f t="shared" si="11"/>
        <v>0</v>
      </c>
      <c r="AQ44" s="371">
        <f t="shared" si="12"/>
        <v>0</v>
      </c>
    </row>
    <row r="45" spans="2:43" s="186" customFormat="1" ht="16.5" customHeight="1" x14ac:dyDescent="0.15">
      <c r="B45" s="173"/>
      <c r="C45" s="182" t="s">
        <v>529</v>
      </c>
      <c r="D45" s="175"/>
      <c r="E45" s="183" t="s">
        <v>528</v>
      </c>
      <c r="F45" s="175"/>
      <c r="G45" s="184" t="s">
        <v>530</v>
      </c>
      <c r="H45" s="175"/>
      <c r="I45" s="185" t="s">
        <v>531</v>
      </c>
      <c r="J45" s="173"/>
      <c r="L45" s="371">
        <f t="shared" si="13"/>
        <v>0</v>
      </c>
      <c r="N45" s="179" t="str">
        <f t="shared" si="1"/>
        <v/>
      </c>
      <c r="O45" s="183" t="s">
        <v>528</v>
      </c>
      <c r="P45" s="179" t="str">
        <f t="shared" si="2"/>
        <v/>
      </c>
      <c r="R45" s="179" t="str">
        <f t="shared" si="3"/>
        <v/>
      </c>
      <c r="S45" s="183" t="s">
        <v>528</v>
      </c>
      <c r="T45" s="179" t="str">
        <f t="shared" si="4"/>
        <v/>
      </c>
      <c r="U45" s="184" t="s">
        <v>530</v>
      </c>
      <c r="V45" s="180"/>
      <c r="W45" s="185" t="s">
        <v>531</v>
      </c>
      <c r="X45" s="371">
        <f t="shared" si="5"/>
        <v>0</v>
      </c>
      <c r="Z45" s="179" t="str">
        <f t="shared" si="6"/>
        <v/>
      </c>
      <c r="AA45" s="183" t="s">
        <v>528</v>
      </c>
      <c r="AB45" s="179" t="str">
        <f t="shared" si="7"/>
        <v/>
      </c>
      <c r="AC45" s="184" t="s">
        <v>530</v>
      </c>
      <c r="AD45" s="180"/>
      <c r="AE45" s="185" t="s">
        <v>531</v>
      </c>
      <c r="AF45" s="371">
        <f t="shared" si="8"/>
        <v>0</v>
      </c>
      <c r="AH45" s="179" t="str">
        <f t="shared" si="9"/>
        <v/>
      </c>
      <c r="AI45" s="183" t="s">
        <v>528</v>
      </c>
      <c r="AJ45" s="179" t="str">
        <f t="shared" si="0"/>
        <v/>
      </c>
      <c r="AK45" s="184" t="s">
        <v>530</v>
      </c>
      <c r="AL45" s="180"/>
      <c r="AM45" s="185" t="s">
        <v>531</v>
      </c>
      <c r="AN45" s="371">
        <f t="shared" si="10"/>
        <v>0</v>
      </c>
      <c r="AP45" s="371">
        <f t="shared" si="11"/>
        <v>0</v>
      </c>
      <c r="AQ45" s="371">
        <f t="shared" si="12"/>
        <v>0</v>
      </c>
    </row>
    <row r="46" spans="2:43" s="186" customFormat="1" ht="16.5" customHeight="1" x14ac:dyDescent="0.15">
      <c r="B46" s="173"/>
      <c r="C46" s="182" t="s">
        <v>529</v>
      </c>
      <c r="D46" s="175"/>
      <c r="E46" s="183" t="s">
        <v>528</v>
      </c>
      <c r="F46" s="175"/>
      <c r="G46" s="184" t="s">
        <v>530</v>
      </c>
      <c r="H46" s="175"/>
      <c r="I46" s="185" t="s">
        <v>531</v>
      </c>
      <c r="J46" s="173"/>
      <c r="L46" s="371">
        <f t="shared" si="13"/>
        <v>0</v>
      </c>
      <c r="N46" s="179" t="str">
        <f t="shared" si="1"/>
        <v/>
      </c>
      <c r="O46" s="183" t="s">
        <v>528</v>
      </c>
      <c r="P46" s="179" t="str">
        <f t="shared" si="2"/>
        <v/>
      </c>
      <c r="R46" s="179" t="str">
        <f t="shared" si="3"/>
        <v/>
      </c>
      <c r="S46" s="183" t="s">
        <v>528</v>
      </c>
      <c r="T46" s="179" t="str">
        <f t="shared" si="4"/>
        <v/>
      </c>
      <c r="U46" s="184" t="s">
        <v>530</v>
      </c>
      <c r="V46" s="180"/>
      <c r="W46" s="185" t="s">
        <v>531</v>
      </c>
      <c r="X46" s="371">
        <f t="shared" si="5"/>
        <v>0</v>
      </c>
      <c r="Z46" s="179" t="str">
        <f t="shared" si="6"/>
        <v/>
      </c>
      <c r="AA46" s="183" t="s">
        <v>528</v>
      </c>
      <c r="AB46" s="179" t="str">
        <f t="shared" si="7"/>
        <v/>
      </c>
      <c r="AC46" s="184" t="s">
        <v>530</v>
      </c>
      <c r="AD46" s="180"/>
      <c r="AE46" s="185" t="s">
        <v>531</v>
      </c>
      <c r="AF46" s="371">
        <f t="shared" si="8"/>
        <v>0</v>
      </c>
      <c r="AH46" s="179" t="str">
        <f t="shared" si="9"/>
        <v/>
      </c>
      <c r="AI46" s="183" t="s">
        <v>528</v>
      </c>
      <c r="AJ46" s="179" t="str">
        <f t="shared" si="0"/>
        <v/>
      </c>
      <c r="AK46" s="184" t="s">
        <v>530</v>
      </c>
      <c r="AL46" s="180"/>
      <c r="AM46" s="185" t="s">
        <v>531</v>
      </c>
      <c r="AN46" s="371">
        <f t="shared" si="10"/>
        <v>0</v>
      </c>
      <c r="AP46" s="371">
        <f t="shared" si="11"/>
        <v>0</v>
      </c>
      <c r="AQ46" s="371">
        <f t="shared" si="12"/>
        <v>0</v>
      </c>
    </row>
    <row r="47" spans="2:43" s="186" customFormat="1" ht="16.5" customHeight="1" x14ac:dyDescent="0.15">
      <c r="B47" s="173"/>
      <c r="C47" s="182" t="s">
        <v>529</v>
      </c>
      <c r="D47" s="175"/>
      <c r="E47" s="183" t="s">
        <v>528</v>
      </c>
      <c r="F47" s="175"/>
      <c r="G47" s="184" t="s">
        <v>530</v>
      </c>
      <c r="H47" s="175"/>
      <c r="I47" s="185" t="s">
        <v>531</v>
      </c>
      <c r="J47" s="173"/>
      <c r="L47" s="371">
        <f t="shared" si="13"/>
        <v>0</v>
      </c>
      <c r="N47" s="179" t="str">
        <f t="shared" si="1"/>
        <v/>
      </c>
      <c r="O47" s="183" t="s">
        <v>528</v>
      </c>
      <c r="P47" s="179" t="str">
        <f t="shared" si="2"/>
        <v/>
      </c>
      <c r="R47" s="179" t="str">
        <f t="shared" si="3"/>
        <v/>
      </c>
      <c r="S47" s="183" t="s">
        <v>528</v>
      </c>
      <c r="T47" s="179" t="str">
        <f t="shared" si="4"/>
        <v/>
      </c>
      <c r="U47" s="184" t="s">
        <v>530</v>
      </c>
      <c r="V47" s="180"/>
      <c r="W47" s="185" t="s">
        <v>531</v>
      </c>
      <c r="X47" s="371">
        <f t="shared" si="5"/>
        <v>0</v>
      </c>
      <c r="Z47" s="179" t="str">
        <f t="shared" si="6"/>
        <v/>
      </c>
      <c r="AA47" s="183" t="s">
        <v>528</v>
      </c>
      <c r="AB47" s="179" t="str">
        <f t="shared" si="7"/>
        <v/>
      </c>
      <c r="AC47" s="184" t="s">
        <v>530</v>
      </c>
      <c r="AD47" s="180"/>
      <c r="AE47" s="185" t="s">
        <v>531</v>
      </c>
      <c r="AF47" s="371">
        <f t="shared" si="8"/>
        <v>0</v>
      </c>
      <c r="AH47" s="179" t="str">
        <f t="shared" si="9"/>
        <v/>
      </c>
      <c r="AI47" s="183" t="s">
        <v>528</v>
      </c>
      <c r="AJ47" s="179" t="str">
        <f t="shared" si="0"/>
        <v/>
      </c>
      <c r="AK47" s="184" t="s">
        <v>530</v>
      </c>
      <c r="AL47" s="180"/>
      <c r="AM47" s="185" t="s">
        <v>531</v>
      </c>
      <c r="AN47" s="371">
        <f t="shared" si="10"/>
        <v>0</v>
      </c>
      <c r="AP47" s="371">
        <f t="shared" si="11"/>
        <v>0</v>
      </c>
      <c r="AQ47" s="371">
        <f t="shared" si="12"/>
        <v>0</v>
      </c>
    </row>
    <row r="48" spans="2:43" s="186" customFormat="1" ht="16.5" customHeight="1" x14ac:dyDescent="0.15">
      <c r="B48" s="173"/>
      <c r="C48" s="182" t="s">
        <v>529</v>
      </c>
      <c r="D48" s="175"/>
      <c r="E48" s="183" t="s">
        <v>528</v>
      </c>
      <c r="F48" s="175"/>
      <c r="G48" s="184" t="s">
        <v>530</v>
      </c>
      <c r="H48" s="175"/>
      <c r="I48" s="185" t="s">
        <v>531</v>
      </c>
      <c r="J48" s="173"/>
      <c r="L48" s="371">
        <f t="shared" si="13"/>
        <v>0</v>
      </c>
      <c r="N48" s="179" t="str">
        <f t="shared" si="1"/>
        <v/>
      </c>
      <c r="O48" s="183" t="s">
        <v>528</v>
      </c>
      <c r="P48" s="179" t="str">
        <f t="shared" si="2"/>
        <v/>
      </c>
      <c r="R48" s="179" t="str">
        <f t="shared" si="3"/>
        <v/>
      </c>
      <c r="S48" s="183" t="s">
        <v>528</v>
      </c>
      <c r="T48" s="179" t="str">
        <f t="shared" si="4"/>
        <v/>
      </c>
      <c r="U48" s="184" t="s">
        <v>530</v>
      </c>
      <c r="V48" s="180"/>
      <c r="W48" s="185" t="s">
        <v>531</v>
      </c>
      <c r="X48" s="371">
        <f t="shared" si="5"/>
        <v>0</v>
      </c>
      <c r="Z48" s="179" t="str">
        <f t="shared" si="6"/>
        <v/>
      </c>
      <c r="AA48" s="183" t="s">
        <v>528</v>
      </c>
      <c r="AB48" s="179" t="str">
        <f t="shared" si="7"/>
        <v/>
      </c>
      <c r="AC48" s="184" t="s">
        <v>530</v>
      </c>
      <c r="AD48" s="180"/>
      <c r="AE48" s="185" t="s">
        <v>531</v>
      </c>
      <c r="AF48" s="371">
        <f t="shared" si="8"/>
        <v>0</v>
      </c>
      <c r="AH48" s="179" t="str">
        <f t="shared" si="9"/>
        <v/>
      </c>
      <c r="AI48" s="183" t="s">
        <v>528</v>
      </c>
      <c r="AJ48" s="179" t="str">
        <f t="shared" si="0"/>
        <v/>
      </c>
      <c r="AK48" s="184" t="s">
        <v>530</v>
      </c>
      <c r="AL48" s="180"/>
      <c r="AM48" s="185" t="s">
        <v>531</v>
      </c>
      <c r="AN48" s="371">
        <f t="shared" si="10"/>
        <v>0</v>
      </c>
      <c r="AP48" s="371">
        <f t="shared" si="11"/>
        <v>0</v>
      </c>
      <c r="AQ48" s="371">
        <f t="shared" si="12"/>
        <v>0</v>
      </c>
    </row>
    <row r="49" spans="2:43" s="186" customFormat="1" ht="16.5" customHeight="1" x14ac:dyDescent="0.15">
      <c r="B49" s="173"/>
      <c r="C49" s="182" t="s">
        <v>529</v>
      </c>
      <c r="D49" s="175"/>
      <c r="E49" s="183" t="s">
        <v>528</v>
      </c>
      <c r="F49" s="175"/>
      <c r="G49" s="184" t="s">
        <v>530</v>
      </c>
      <c r="H49" s="175"/>
      <c r="I49" s="185" t="s">
        <v>531</v>
      </c>
      <c r="J49" s="173"/>
      <c r="L49" s="371">
        <f t="shared" si="13"/>
        <v>0</v>
      </c>
      <c r="N49" s="179" t="str">
        <f t="shared" si="1"/>
        <v/>
      </c>
      <c r="O49" s="183" t="s">
        <v>528</v>
      </c>
      <c r="P49" s="179" t="str">
        <f t="shared" si="2"/>
        <v/>
      </c>
      <c r="R49" s="179" t="str">
        <f t="shared" si="3"/>
        <v/>
      </c>
      <c r="S49" s="183" t="s">
        <v>528</v>
      </c>
      <c r="T49" s="179" t="str">
        <f t="shared" si="4"/>
        <v/>
      </c>
      <c r="U49" s="184" t="s">
        <v>530</v>
      </c>
      <c r="V49" s="180"/>
      <c r="W49" s="185" t="s">
        <v>531</v>
      </c>
      <c r="X49" s="371">
        <f t="shared" si="5"/>
        <v>0</v>
      </c>
      <c r="Z49" s="179" t="str">
        <f t="shared" si="6"/>
        <v/>
      </c>
      <c r="AA49" s="183" t="s">
        <v>528</v>
      </c>
      <c r="AB49" s="179" t="str">
        <f t="shared" si="7"/>
        <v/>
      </c>
      <c r="AC49" s="184" t="s">
        <v>530</v>
      </c>
      <c r="AD49" s="180"/>
      <c r="AE49" s="185" t="s">
        <v>531</v>
      </c>
      <c r="AF49" s="371">
        <f t="shared" si="8"/>
        <v>0</v>
      </c>
      <c r="AH49" s="179" t="str">
        <f t="shared" si="9"/>
        <v/>
      </c>
      <c r="AI49" s="183" t="s">
        <v>528</v>
      </c>
      <c r="AJ49" s="179" t="str">
        <f t="shared" si="0"/>
        <v/>
      </c>
      <c r="AK49" s="184" t="s">
        <v>530</v>
      </c>
      <c r="AL49" s="180"/>
      <c r="AM49" s="185" t="s">
        <v>531</v>
      </c>
      <c r="AN49" s="371">
        <f t="shared" si="10"/>
        <v>0</v>
      </c>
      <c r="AP49" s="371">
        <f t="shared" si="11"/>
        <v>0</v>
      </c>
      <c r="AQ49" s="371">
        <f t="shared" si="12"/>
        <v>0</v>
      </c>
    </row>
    <row r="50" spans="2:43" s="186" customFormat="1" ht="16.5" customHeight="1" x14ac:dyDescent="0.15">
      <c r="B50" s="173"/>
      <c r="C50" s="182" t="s">
        <v>529</v>
      </c>
      <c r="D50" s="175"/>
      <c r="E50" s="183" t="s">
        <v>528</v>
      </c>
      <c r="F50" s="175"/>
      <c r="G50" s="184" t="s">
        <v>530</v>
      </c>
      <c r="H50" s="175"/>
      <c r="I50" s="185" t="s">
        <v>531</v>
      </c>
      <c r="J50" s="173"/>
      <c r="L50" s="371">
        <f t="shared" si="13"/>
        <v>0</v>
      </c>
      <c r="N50" s="179" t="str">
        <f t="shared" si="1"/>
        <v/>
      </c>
      <c r="O50" s="183" t="s">
        <v>528</v>
      </c>
      <c r="P50" s="179" t="str">
        <f t="shared" si="2"/>
        <v/>
      </c>
      <c r="R50" s="179" t="str">
        <f t="shared" si="3"/>
        <v/>
      </c>
      <c r="S50" s="183" t="s">
        <v>528</v>
      </c>
      <c r="T50" s="179" t="str">
        <f t="shared" si="4"/>
        <v/>
      </c>
      <c r="U50" s="184" t="s">
        <v>530</v>
      </c>
      <c r="V50" s="180"/>
      <c r="W50" s="185" t="s">
        <v>531</v>
      </c>
      <c r="X50" s="371">
        <f t="shared" si="5"/>
        <v>0</v>
      </c>
      <c r="Z50" s="179" t="str">
        <f t="shared" si="6"/>
        <v/>
      </c>
      <c r="AA50" s="183" t="s">
        <v>528</v>
      </c>
      <c r="AB50" s="179" t="str">
        <f t="shared" si="7"/>
        <v/>
      </c>
      <c r="AC50" s="184" t="s">
        <v>530</v>
      </c>
      <c r="AD50" s="180"/>
      <c r="AE50" s="185" t="s">
        <v>531</v>
      </c>
      <c r="AF50" s="371">
        <f t="shared" si="8"/>
        <v>0</v>
      </c>
      <c r="AH50" s="179" t="str">
        <f t="shared" si="9"/>
        <v/>
      </c>
      <c r="AI50" s="183" t="s">
        <v>528</v>
      </c>
      <c r="AJ50" s="179" t="str">
        <f t="shared" si="0"/>
        <v/>
      </c>
      <c r="AK50" s="184" t="s">
        <v>530</v>
      </c>
      <c r="AL50" s="180"/>
      <c r="AM50" s="185" t="s">
        <v>531</v>
      </c>
      <c r="AN50" s="371">
        <f t="shared" si="10"/>
        <v>0</v>
      </c>
      <c r="AP50" s="371">
        <f t="shared" si="11"/>
        <v>0</v>
      </c>
      <c r="AQ50" s="371">
        <f t="shared" si="12"/>
        <v>0</v>
      </c>
    </row>
    <row r="51" spans="2:43" s="186" customFormat="1" ht="16.5" customHeight="1" x14ac:dyDescent="0.15">
      <c r="B51" s="173"/>
      <c r="C51" s="182" t="s">
        <v>529</v>
      </c>
      <c r="D51" s="175"/>
      <c r="E51" s="183" t="s">
        <v>528</v>
      </c>
      <c r="F51" s="175"/>
      <c r="G51" s="184" t="s">
        <v>530</v>
      </c>
      <c r="H51" s="175"/>
      <c r="I51" s="185" t="s">
        <v>531</v>
      </c>
      <c r="J51" s="173"/>
      <c r="L51" s="371">
        <f t="shared" si="13"/>
        <v>0</v>
      </c>
      <c r="N51" s="179" t="str">
        <f t="shared" si="1"/>
        <v/>
      </c>
      <c r="O51" s="183" t="s">
        <v>528</v>
      </c>
      <c r="P51" s="179" t="str">
        <f t="shared" si="2"/>
        <v/>
      </c>
      <c r="R51" s="179" t="str">
        <f t="shared" si="3"/>
        <v/>
      </c>
      <c r="S51" s="183" t="s">
        <v>528</v>
      </c>
      <c r="T51" s="179" t="str">
        <f t="shared" si="4"/>
        <v/>
      </c>
      <c r="U51" s="184" t="s">
        <v>530</v>
      </c>
      <c r="V51" s="180"/>
      <c r="W51" s="185" t="s">
        <v>531</v>
      </c>
      <c r="X51" s="371">
        <f t="shared" si="5"/>
        <v>0</v>
      </c>
      <c r="Z51" s="179" t="str">
        <f t="shared" si="6"/>
        <v/>
      </c>
      <c r="AA51" s="183" t="s">
        <v>528</v>
      </c>
      <c r="AB51" s="179" t="str">
        <f t="shared" si="7"/>
        <v/>
      </c>
      <c r="AC51" s="184" t="s">
        <v>530</v>
      </c>
      <c r="AD51" s="180"/>
      <c r="AE51" s="185" t="s">
        <v>531</v>
      </c>
      <c r="AF51" s="371">
        <f t="shared" si="8"/>
        <v>0</v>
      </c>
      <c r="AH51" s="179" t="str">
        <f t="shared" si="9"/>
        <v/>
      </c>
      <c r="AI51" s="183" t="s">
        <v>528</v>
      </c>
      <c r="AJ51" s="179" t="str">
        <f t="shared" si="0"/>
        <v/>
      </c>
      <c r="AK51" s="184" t="s">
        <v>530</v>
      </c>
      <c r="AL51" s="180"/>
      <c r="AM51" s="185" t="s">
        <v>531</v>
      </c>
      <c r="AN51" s="371">
        <f t="shared" si="10"/>
        <v>0</v>
      </c>
      <c r="AP51" s="371">
        <f t="shared" si="11"/>
        <v>0</v>
      </c>
      <c r="AQ51" s="371">
        <f t="shared" si="12"/>
        <v>0</v>
      </c>
    </row>
    <row r="52" spans="2:43" s="186" customFormat="1" ht="16.5" customHeight="1" x14ac:dyDescent="0.15">
      <c r="B52" s="173"/>
      <c r="C52" s="182" t="s">
        <v>529</v>
      </c>
      <c r="D52" s="187"/>
      <c r="E52" s="183" t="s">
        <v>528</v>
      </c>
      <c r="F52" s="187"/>
      <c r="G52" s="184" t="s">
        <v>530</v>
      </c>
      <c r="H52" s="187"/>
      <c r="I52" s="185" t="s">
        <v>531</v>
      </c>
      <c r="J52" s="173"/>
      <c r="L52" s="371">
        <f t="shared" si="13"/>
        <v>0</v>
      </c>
      <c r="N52" s="179" t="str">
        <f t="shared" si="1"/>
        <v/>
      </c>
      <c r="O52" s="183" t="s">
        <v>528</v>
      </c>
      <c r="P52" s="179" t="str">
        <f t="shared" si="2"/>
        <v/>
      </c>
      <c r="R52" s="179" t="str">
        <f t="shared" si="3"/>
        <v/>
      </c>
      <c r="S52" s="183" t="s">
        <v>528</v>
      </c>
      <c r="T52" s="179" t="str">
        <f t="shared" si="4"/>
        <v/>
      </c>
      <c r="U52" s="184" t="s">
        <v>530</v>
      </c>
      <c r="V52" s="180"/>
      <c r="W52" s="185" t="s">
        <v>531</v>
      </c>
      <c r="X52" s="371">
        <f t="shared" si="5"/>
        <v>0</v>
      </c>
      <c r="Z52" s="179" t="str">
        <f t="shared" si="6"/>
        <v/>
      </c>
      <c r="AA52" s="183" t="s">
        <v>528</v>
      </c>
      <c r="AB52" s="179" t="str">
        <f t="shared" si="7"/>
        <v/>
      </c>
      <c r="AC52" s="184" t="s">
        <v>530</v>
      </c>
      <c r="AD52" s="188"/>
      <c r="AE52" s="185" t="s">
        <v>531</v>
      </c>
      <c r="AF52" s="371">
        <f t="shared" si="8"/>
        <v>0</v>
      </c>
      <c r="AH52" s="179" t="str">
        <f t="shared" si="9"/>
        <v/>
      </c>
      <c r="AI52" s="183" t="s">
        <v>528</v>
      </c>
      <c r="AJ52" s="179" t="str">
        <f t="shared" si="0"/>
        <v/>
      </c>
      <c r="AK52" s="184" t="s">
        <v>530</v>
      </c>
      <c r="AL52" s="180"/>
      <c r="AM52" s="185" t="s">
        <v>531</v>
      </c>
      <c r="AN52" s="371">
        <f t="shared" si="10"/>
        <v>0</v>
      </c>
      <c r="AP52" s="371">
        <f t="shared" si="11"/>
        <v>0</v>
      </c>
      <c r="AQ52" s="371">
        <f t="shared" si="12"/>
        <v>0</v>
      </c>
    </row>
    <row r="53" spans="2:43" s="186" customFormat="1" ht="16.5" customHeight="1" x14ac:dyDescent="0.15">
      <c r="B53" s="173"/>
      <c r="C53" s="182" t="s">
        <v>529</v>
      </c>
      <c r="D53" s="175"/>
      <c r="E53" s="183" t="s">
        <v>528</v>
      </c>
      <c r="F53" s="175"/>
      <c r="G53" s="184" t="s">
        <v>530</v>
      </c>
      <c r="H53" s="175"/>
      <c r="I53" s="185" t="s">
        <v>531</v>
      </c>
      <c r="J53" s="173"/>
      <c r="L53" s="371">
        <f t="shared" si="13"/>
        <v>0</v>
      </c>
      <c r="N53" s="179" t="str">
        <f t="shared" si="1"/>
        <v/>
      </c>
      <c r="O53" s="183" t="s">
        <v>528</v>
      </c>
      <c r="P53" s="179" t="str">
        <f t="shared" si="2"/>
        <v/>
      </c>
      <c r="R53" s="179" t="str">
        <f t="shared" si="3"/>
        <v/>
      </c>
      <c r="S53" s="183" t="s">
        <v>528</v>
      </c>
      <c r="T53" s="179" t="str">
        <f t="shared" si="4"/>
        <v/>
      </c>
      <c r="U53" s="184" t="s">
        <v>530</v>
      </c>
      <c r="V53" s="180"/>
      <c r="W53" s="185" t="s">
        <v>531</v>
      </c>
      <c r="X53" s="371">
        <f t="shared" si="5"/>
        <v>0</v>
      </c>
      <c r="Z53" s="179" t="str">
        <f t="shared" si="6"/>
        <v/>
      </c>
      <c r="AA53" s="183" t="s">
        <v>528</v>
      </c>
      <c r="AB53" s="179" t="str">
        <f t="shared" si="7"/>
        <v/>
      </c>
      <c r="AC53" s="184" t="s">
        <v>530</v>
      </c>
      <c r="AD53" s="180"/>
      <c r="AE53" s="185" t="s">
        <v>531</v>
      </c>
      <c r="AF53" s="371">
        <f t="shared" si="8"/>
        <v>0</v>
      </c>
      <c r="AH53" s="179" t="str">
        <f t="shared" si="9"/>
        <v/>
      </c>
      <c r="AI53" s="183" t="s">
        <v>528</v>
      </c>
      <c r="AJ53" s="179" t="str">
        <f t="shared" si="0"/>
        <v/>
      </c>
      <c r="AK53" s="184" t="s">
        <v>530</v>
      </c>
      <c r="AL53" s="180"/>
      <c r="AM53" s="185" t="s">
        <v>531</v>
      </c>
      <c r="AN53" s="371">
        <f t="shared" si="10"/>
        <v>0</v>
      </c>
      <c r="AP53" s="371">
        <f t="shared" si="11"/>
        <v>0</v>
      </c>
      <c r="AQ53" s="371">
        <f t="shared" si="12"/>
        <v>0</v>
      </c>
    </row>
    <row r="54" spans="2:43" s="186" customFormat="1" ht="16.5" customHeight="1" x14ac:dyDescent="0.15">
      <c r="B54" s="173"/>
      <c r="C54" s="182" t="s">
        <v>529</v>
      </c>
      <c r="D54" s="175"/>
      <c r="E54" s="183" t="s">
        <v>528</v>
      </c>
      <c r="F54" s="175"/>
      <c r="G54" s="184" t="s">
        <v>530</v>
      </c>
      <c r="H54" s="175"/>
      <c r="I54" s="185" t="s">
        <v>531</v>
      </c>
      <c r="J54" s="173"/>
      <c r="L54" s="371">
        <f t="shared" si="13"/>
        <v>0</v>
      </c>
      <c r="N54" s="179" t="str">
        <f t="shared" si="1"/>
        <v/>
      </c>
      <c r="O54" s="183" t="s">
        <v>528</v>
      </c>
      <c r="P54" s="179" t="str">
        <f t="shared" si="2"/>
        <v/>
      </c>
      <c r="R54" s="179" t="str">
        <f t="shared" si="3"/>
        <v/>
      </c>
      <c r="S54" s="183" t="s">
        <v>528</v>
      </c>
      <c r="T54" s="179" t="str">
        <f t="shared" si="4"/>
        <v/>
      </c>
      <c r="U54" s="184" t="s">
        <v>530</v>
      </c>
      <c r="V54" s="180"/>
      <c r="W54" s="185" t="s">
        <v>531</v>
      </c>
      <c r="X54" s="371">
        <f t="shared" si="5"/>
        <v>0</v>
      </c>
      <c r="Z54" s="179" t="str">
        <f t="shared" si="6"/>
        <v/>
      </c>
      <c r="AA54" s="183" t="s">
        <v>528</v>
      </c>
      <c r="AB54" s="179" t="str">
        <f t="shared" si="7"/>
        <v/>
      </c>
      <c r="AC54" s="184" t="s">
        <v>530</v>
      </c>
      <c r="AD54" s="180"/>
      <c r="AE54" s="185" t="s">
        <v>531</v>
      </c>
      <c r="AF54" s="371">
        <f t="shared" si="8"/>
        <v>0</v>
      </c>
      <c r="AH54" s="179" t="str">
        <f t="shared" si="9"/>
        <v/>
      </c>
      <c r="AI54" s="183" t="s">
        <v>528</v>
      </c>
      <c r="AJ54" s="179" t="str">
        <f t="shared" si="0"/>
        <v/>
      </c>
      <c r="AK54" s="184" t="s">
        <v>530</v>
      </c>
      <c r="AL54" s="180"/>
      <c r="AM54" s="185" t="s">
        <v>531</v>
      </c>
      <c r="AN54" s="371">
        <f t="shared" si="10"/>
        <v>0</v>
      </c>
      <c r="AP54" s="371">
        <f t="shared" si="11"/>
        <v>0</v>
      </c>
      <c r="AQ54" s="371">
        <f t="shared" si="12"/>
        <v>0</v>
      </c>
    </row>
    <row r="55" spans="2:43" s="186" customFormat="1" ht="16.5" customHeight="1" x14ac:dyDescent="0.15">
      <c r="B55" s="173"/>
      <c r="C55" s="182" t="s">
        <v>529</v>
      </c>
      <c r="D55" s="187"/>
      <c r="E55" s="183" t="s">
        <v>528</v>
      </c>
      <c r="F55" s="187"/>
      <c r="G55" s="184" t="s">
        <v>530</v>
      </c>
      <c r="H55" s="187"/>
      <c r="I55" s="185" t="s">
        <v>531</v>
      </c>
      <c r="J55" s="173"/>
      <c r="L55" s="371">
        <f t="shared" si="13"/>
        <v>0</v>
      </c>
      <c r="N55" s="179" t="str">
        <f t="shared" si="1"/>
        <v/>
      </c>
      <c r="O55" s="183" t="s">
        <v>528</v>
      </c>
      <c r="P55" s="179" t="str">
        <f t="shared" si="2"/>
        <v/>
      </c>
      <c r="R55" s="179" t="str">
        <f t="shared" si="3"/>
        <v/>
      </c>
      <c r="S55" s="183" t="s">
        <v>528</v>
      </c>
      <c r="T55" s="179" t="str">
        <f t="shared" si="4"/>
        <v/>
      </c>
      <c r="U55" s="184" t="s">
        <v>530</v>
      </c>
      <c r="V55" s="180"/>
      <c r="W55" s="185" t="s">
        <v>531</v>
      </c>
      <c r="X55" s="371">
        <f t="shared" si="5"/>
        <v>0</v>
      </c>
      <c r="Z55" s="179" t="str">
        <f t="shared" si="6"/>
        <v/>
      </c>
      <c r="AA55" s="183" t="s">
        <v>528</v>
      </c>
      <c r="AB55" s="179" t="str">
        <f t="shared" si="7"/>
        <v/>
      </c>
      <c r="AC55" s="184" t="s">
        <v>530</v>
      </c>
      <c r="AD55" s="188"/>
      <c r="AE55" s="185" t="s">
        <v>531</v>
      </c>
      <c r="AF55" s="371">
        <f t="shared" si="8"/>
        <v>0</v>
      </c>
      <c r="AH55" s="179" t="str">
        <f t="shared" si="9"/>
        <v/>
      </c>
      <c r="AI55" s="183" t="s">
        <v>528</v>
      </c>
      <c r="AJ55" s="179" t="str">
        <f t="shared" si="0"/>
        <v/>
      </c>
      <c r="AK55" s="184" t="s">
        <v>530</v>
      </c>
      <c r="AL55" s="180"/>
      <c r="AM55" s="185" t="s">
        <v>531</v>
      </c>
      <c r="AN55" s="371">
        <f t="shared" si="10"/>
        <v>0</v>
      </c>
      <c r="AP55" s="371">
        <f t="shared" si="11"/>
        <v>0</v>
      </c>
      <c r="AQ55" s="371">
        <f t="shared" si="12"/>
        <v>0</v>
      </c>
    </row>
    <row r="56" spans="2:43" ht="16.5" customHeight="1" x14ac:dyDescent="0.15">
      <c r="B56" s="189" t="s">
        <v>331</v>
      </c>
      <c r="C56" s="174" t="s">
        <v>532</v>
      </c>
      <c r="D56" s="190"/>
      <c r="E56" s="191"/>
      <c r="F56" s="191"/>
      <c r="G56" s="191"/>
      <c r="H56" s="191"/>
      <c r="I56" s="191"/>
      <c r="J56" s="191"/>
      <c r="K56" s="191"/>
      <c r="L56" s="192" t="s">
        <v>533</v>
      </c>
      <c r="N56" s="190"/>
      <c r="O56" s="191"/>
      <c r="P56" s="193"/>
      <c r="R56" s="194"/>
      <c r="S56" s="195"/>
      <c r="T56" s="195"/>
      <c r="U56" s="195"/>
      <c r="V56" s="195"/>
      <c r="W56" s="195"/>
      <c r="X56" s="192" t="s">
        <v>533</v>
      </c>
      <c r="Z56" s="190"/>
      <c r="AA56" s="191"/>
      <c r="AB56" s="191"/>
      <c r="AC56" s="191"/>
      <c r="AD56" s="191"/>
      <c r="AE56" s="191"/>
      <c r="AF56" s="192" t="s">
        <v>533</v>
      </c>
      <c r="AH56" s="190"/>
      <c r="AI56" s="191"/>
      <c r="AJ56" s="191"/>
      <c r="AK56" s="191"/>
      <c r="AL56" s="191"/>
      <c r="AM56" s="191"/>
      <c r="AN56" s="192" t="s">
        <v>533</v>
      </c>
      <c r="AP56" s="192" t="s">
        <v>533</v>
      </c>
      <c r="AQ56" s="371"/>
    </row>
    <row r="57" spans="2:43" ht="8.1" customHeight="1" x14ac:dyDescent="0.15"/>
    <row r="58" spans="2:43" ht="15" customHeight="1" x14ac:dyDescent="0.15">
      <c r="B58" s="196" t="s">
        <v>332</v>
      </c>
      <c r="C58" s="197"/>
    </row>
    <row r="59" spans="2:43" ht="15" customHeight="1" x14ac:dyDescent="0.15">
      <c r="B59" s="198" t="s">
        <v>333</v>
      </c>
      <c r="C59" s="197"/>
    </row>
    <row r="60" spans="2:43" ht="15" customHeight="1" x14ac:dyDescent="0.15">
      <c r="B60" s="198"/>
      <c r="C60" s="197"/>
    </row>
    <row r="61" spans="2:43" ht="15" customHeight="1" x14ac:dyDescent="0.15">
      <c r="B61" s="198"/>
      <c r="C61" s="197"/>
    </row>
  </sheetData>
  <sheetProtection password="C714" sheet="1" objects="1" scenarios="1" formatRows="0" insertRows="0" deleteRows="0" selectLockedCells="1"/>
  <mergeCells count="15">
    <mergeCell ref="V1:X1"/>
    <mergeCell ref="B1:L1"/>
    <mergeCell ref="Z10:AF10"/>
    <mergeCell ref="AH10:AN10"/>
    <mergeCell ref="G11:I11"/>
    <mergeCell ref="U11:W11"/>
    <mergeCell ref="AC11:AE11"/>
    <mergeCell ref="AK11:AM11"/>
    <mergeCell ref="B2:D2"/>
    <mergeCell ref="V2:X2"/>
    <mergeCell ref="D5:F5"/>
    <mergeCell ref="J5:L5"/>
    <mergeCell ref="D10:L10"/>
    <mergeCell ref="N10:P10"/>
    <mergeCell ref="R10:X10"/>
  </mergeCells>
  <phoneticPr fontId="4"/>
  <conditionalFormatting sqref="D12">
    <cfRule type="cellIs" dxfId="13" priority="12" operator="equal">
      <formula>""</formula>
    </cfRule>
  </conditionalFormatting>
  <conditionalFormatting sqref="F12:F39">
    <cfRule type="expression" dxfId="12" priority="11">
      <formula>AND($D12&lt;&gt;"",F12="")</formula>
    </cfRule>
  </conditionalFormatting>
  <conditionalFormatting sqref="H12:H39">
    <cfRule type="expression" dxfId="11" priority="9">
      <formula>AND($D12&lt;&gt;"",H12="")</formula>
    </cfRule>
    <cfRule type="expression" dxfId="10" priority="10">
      <formula>AND(H12&lt;&gt;"",L12&lt;=0)</formula>
    </cfRule>
  </conditionalFormatting>
  <conditionalFormatting sqref="J12:J55">
    <cfRule type="expression" dxfId="9" priority="8">
      <formula>AND($D12&lt;&gt;"",J12="")</formula>
    </cfRule>
  </conditionalFormatting>
  <conditionalFormatting sqref="L12:L56 X12:X56 AF12:AF56 AN12:AN56">
    <cfRule type="cellIs" dxfId="8" priority="14" operator="equal">
      <formula>0</formula>
    </cfRule>
  </conditionalFormatting>
  <conditionalFormatting sqref="V16:V39">
    <cfRule type="expression" dxfId="7" priority="3">
      <formula>AND(OR(AD16&lt;&gt;"",AL16&lt;&gt;""),V16&lt;&gt;"",V16+AD16+AL16&lt;&gt;H16)</formula>
    </cfRule>
    <cfRule type="expression" dxfId="6" priority="4">
      <formula>AND(D16&lt;F16,N16&lt;D16,D16,P16,N16&lt;F16,F16&lt;P16,L16&lt;&gt;X16,V16&lt;&gt;"")</formula>
    </cfRule>
    <cfRule type="cellIs" dxfId="5" priority="5" operator="greaterThan">
      <formula>$H16</formula>
    </cfRule>
    <cfRule type="expression" dxfId="4" priority="6">
      <formula>V16&lt;&gt;""</formula>
    </cfRule>
    <cfRule type="expression" dxfId="3" priority="7">
      <formula>$R16&lt;&gt;""</formula>
    </cfRule>
  </conditionalFormatting>
  <conditionalFormatting sqref="AP12:AQ56">
    <cfRule type="cellIs" dxfId="2" priority="13" operator="equal">
      <formula>0</formula>
    </cfRule>
  </conditionalFormatting>
  <conditionalFormatting sqref="D7">
    <cfRule type="cellIs" dxfId="1" priority="2" operator="equal">
      <formula>""</formula>
    </cfRule>
  </conditionalFormatting>
  <conditionalFormatting sqref="F7">
    <cfRule type="expression" dxfId="0" priority="1">
      <formula>AND($D7&lt;&gt;"",F7="")</formula>
    </cfRule>
  </conditionalFormatting>
  <dataValidations count="2">
    <dataValidation type="list" allowBlank="1" showInputMessage="1" sqref="J12:J55">
      <formula1>"日勤,夜勤,宿直"</formula1>
    </dataValidation>
    <dataValidation allowBlank="1" showInputMessage="1" sqref="J2:J11 J56:J1048576 E2:I1048576 A1:D1048576 M1:XFD1048576 K2:L1048576"/>
  </dataValidations>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28" customWidth="1"/>
    <col min="2" max="2" width="17.25" style="258" customWidth="1"/>
    <col min="3" max="3" width="7.5" style="228" bestFit="1" customWidth="1"/>
    <col min="4" max="4" width="3.25" style="228" customWidth="1"/>
    <col min="5" max="7" width="7.625" style="228" customWidth="1"/>
    <col min="8" max="8" width="5.25" style="228" customWidth="1"/>
    <col min="9" max="39" width="2.625" style="228" customWidth="1"/>
    <col min="40" max="41" width="7.625" style="228" customWidth="1"/>
    <col min="42" max="43" width="7.875" style="228" customWidth="1"/>
    <col min="44" max="45" width="7.625" style="228" customWidth="1"/>
    <col min="46" max="46" width="8.25" style="259"/>
    <col min="47" max="48" width="10.5" style="207" hidden="1" customWidth="1"/>
    <col min="49" max="49" width="3.125" style="207" customWidth="1"/>
    <col min="50" max="16384" width="8.25" style="207"/>
  </cols>
  <sheetData>
    <row r="1" spans="1:48" s="300" customFormat="1" ht="19.5" customHeight="1" x14ac:dyDescent="0.15">
      <c r="A1" s="297" t="s">
        <v>548</v>
      </c>
      <c r="B1" s="298"/>
      <c r="C1" s="298"/>
      <c r="D1" s="298"/>
      <c r="E1" s="298"/>
      <c r="F1" s="298"/>
      <c r="G1" s="299"/>
      <c r="H1" s="299"/>
      <c r="I1" s="299"/>
      <c r="J1" s="299"/>
      <c r="K1" s="299"/>
      <c r="L1" s="299"/>
      <c r="M1" s="299"/>
      <c r="N1" s="299"/>
      <c r="O1" s="299"/>
      <c r="P1" s="299"/>
      <c r="Q1" s="299"/>
      <c r="R1" s="299"/>
      <c r="S1" s="299"/>
      <c r="T1" s="299"/>
      <c r="U1" s="299"/>
    </row>
    <row r="2" spans="1:48" ht="18" customHeight="1" x14ac:dyDescent="0.15">
      <c r="A2" s="200" t="s">
        <v>534</v>
      </c>
      <c r="B2" s="199"/>
      <c r="C2" s="200"/>
      <c r="D2" s="200"/>
      <c r="E2" s="200"/>
      <c r="F2" s="200"/>
      <c r="G2" s="200"/>
      <c r="H2" s="200"/>
      <c r="I2" s="200"/>
      <c r="J2" s="200"/>
      <c r="K2" s="200"/>
      <c r="L2" s="200"/>
      <c r="M2" s="200"/>
      <c r="N2" s="200"/>
      <c r="O2" s="200"/>
      <c r="P2" s="200"/>
      <c r="Q2" s="200"/>
      <c r="R2" s="200"/>
      <c r="S2" s="200"/>
      <c r="T2" s="200"/>
      <c r="U2" s="200"/>
      <c r="V2" s="200"/>
      <c r="W2" s="200"/>
      <c r="X2" s="200"/>
      <c r="Y2" s="200"/>
      <c r="Z2" s="200"/>
      <c r="AA2" s="201"/>
      <c r="AB2" s="201"/>
      <c r="AC2" s="202"/>
      <c r="AD2" s="202"/>
      <c r="AE2" s="202"/>
      <c r="AF2" s="202"/>
      <c r="AG2" s="203"/>
      <c r="AH2" s="203"/>
      <c r="AI2" s="203"/>
      <c r="AJ2" s="203"/>
      <c r="AK2" s="203"/>
      <c r="AL2" s="204" t="s">
        <v>334</v>
      </c>
      <c r="AM2" s="204"/>
      <c r="AN2" s="505" t="s">
        <v>439</v>
      </c>
      <c r="AO2" s="506"/>
      <c r="AP2" s="506"/>
      <c r="AQ2" s="507"/>
      <c r="AR2" s="205"/>
      <c r="AS2" s="205"/>
      <c r="AT2" s="206"/>
    </row>
    <row r="3" spans="1:48" ht="18" customHeight="1" x14ac:dyDescent="0.15">
      <c r="A3" s="208" t="s">
        <v>335</v>
      </c>
      <c r="B3" s="209"/>
      <c r="C3" s="209"/>
      <c r="D3" s="209"/>
      <c r="E3" s="209"/>
      <c r="F3" s="209"/>
      <c r="G3" s="209"/>
      <c r="H3" s="209"/>
      <c r="I3" s="209"/>
      <c r="J3" s="209"/>
      <c r="K3" s="209"/>
      <c r="L3" s="209"/>
      <c r="M3" s="209"/>
      <c r="N3" s="210"/>
      <c r="O3" s="210"/>
      <c r="P3" s="508">
        <v>2024</v>
      </c>
      <c r="Q3" s="508"/>
      <c r="R3" s="508"/>
      <c r="S3" s="508"/>
      <c r="T3" s="509" t="s">
        <v>9</v>
      </c>
      <c r="U3" s="509"/>
      <c r="V3" s="510">
        <v>11</v>
      </c>
      <c r="W3" s="510"/>
      <c r="X3" s="509" t="s">
        <v>336</v>
      </c>
      <c r="Y3" s="509"/>
      <c r="Z3" s="209"/>
      <c r="AA3" s="209"/>
      <c r="AB3" s="209"/>
      <c r="AC3" s="202"/>
      <c r="AD3" s="202"/>
      <c r="AE3" s="211"/>
      <c r="AF3" s="204"/>
      <c r="AG3" s="209"/>
      <c r="AH3" s="209"/>
      <c r="AI3" s="209"/>
      <c r="AJ3" s="209"/>
      <c r="AK3" s="209"/>
      <c r="AL3" s="204" t="s">
        <v>337</v>
      </c>
      <c r="AM3" s="204"/>
      <c r="AN3" s="511"/>
      <c r="AO3" s="512"/>
      <c r="AP3" s="512"/>
      <c r="AQ3" s="513"/>
      <c r="AR3" s="205"/>
      <c r="AS3" s="205"/>
      <c r="AT3" s="206"/>
    </row>
    <row r="4" spans="1:48" ht="18" customHeight="1" x14ac:dyDescent="0.15">
      <c r="A4" s="212"/>
      <c r="B4" s="209"/>
      <c r="C4" s="212"/>
      <c r="D4" s="212"/>
      <c r="E4" s="212"/>
      <c r="F4" s="212"/>
      <c r="G4" s="212"/>
      <c r="H4" s="212"/>
      <c r="I4" s="212"/>
      <c r="J4" s="212"/>
      <c r="K4" s="212"/>
      <c r="L4" s="212"/>
      <c r="M4" s="212"/>
      <c r="N4" s="212"/>
      <c r="O4" s="212"/>
      <c r="P4" s="212"/>
      <c r="Q4" s="212"/>
      <c r="R4" s="212"/>
      <c r="S4" s="212"/>
      <c r="T4" s="212"/>
      <c r="U4" s="212"/>
      <c r="V4" s="212"/>
      <c r="W4" s="212"/>
      <c r="X4" s="212"/>
      <c r="Y4" s="212"/>
      <c r="Z4" s="212"/>
      <c r="AA4" s="211"/>
      <c r="AB4" s="213"/>
      <c r="AC4" s="213"/>
      <c r="AD4" s="213"/>
      <c r="AE4" s="202"/>
      <c r="AF4" s="213"/>
      <c r="AG4" s="213"/>
      <c r="AH4" s="213"/>
      <c r="AI4" s="213"/>
      <c r="AJ4" s="213"/>
      <c r="AK4" s="213"/>
      <c r="AL4" s="214" t="s">
        <v>338</v>
      </c>
      <c r="AM4" s="204"/>
      <c r="AN4" s="520" t="str">
        <f>IF(AN5="","予定/実績の別を選択",IF(AN5="予定","４週","暦月"))</f>
        <v>暦月</v>
      </c>
      <c r="AO4" s="521"/>
      <c r="AP4" s="521"/>
      <c r="AQ4" s="522"/>
      <c r="AR4" s="205"/>
      <c r="AS4" s="205"/>
      <c r="AT4" s="206"/>
    </row>
    <row r="5" spans="1:48" ht="18" customHeight="1" x14ac:dyDescent="0.15">
      <c r="A5" s="212"/>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1"/>
      <c r="AB5" s="213"/>
      <c r="AC5" s="213"/>
      <c r="AD5" s="213"/>
      <c r="AE5" s="202"/>
      <c r="AF5" s="213"/>
      <c r="AG5" s="213"/>
      <c r="AH5" s="213"/>
      <c r="AI5" s="213"/>
      <c r="AJ5" s="213"/>
      <c r="AK5" s="213"/>
      <c r="AL5" s="214" t="s">
        <v>339</v>
      </c>
      <c r="AM5" s="204"/>
      <c r="AN5" s="523" t="s">
        <v>488</v>
      </c>
      <c r="AO5" s="524"/>
      <c r="AP5" s="524"/>
      <c r="AQ5" s="525"/>
      <c r="AR5" s="205"/>
      <c r="AS5" s="205"/>
      <c r="AT5" s="206"/>
      <c r="AU5" s="215"/>
      <c r="AV5" s="215"/>
    </row>
    <row r="6" spans="1:48" s="225" customFormat="1" ht="6.75" customHeight="1" x14ac:dyDescent="0.15">
      <c r="A6" s="216"/>
      <c r="B6" s="209"/>
      <c r="C6" s="216"/>
      <c r="D6" s="216"/>
      <c r="E6" s="216"/>
      <c r="F6" s="216"/>
      <c r="G6" s="216"/>
      <c r="H6" s="216"/>
      <c r="I6" s="216"/>
      <c r="J6" s="216"/>
      <c r="K6" s="216"/>
      <c r="L6" s="216"/>
      <c r="M6" s="216"/>
      <c r="N6" s="216"/>
      <c r="O6" s="216"/>
      <c r="P6" s="216"/>
      <c r="Q6" s="216"/>
      <c r="R6" s="216"/>
      <c r="S6" s="216"/>
      <c r="T6" s="216"/>
      <c r="U6" s="216"/>
      <c r="V6" s="216"/>
      <c r="W6" s="216"/>
      <c r="X6" s="216"/>
      <c r="Y6" s="216"/>
      <c r="Z6" s="216"/>
      <c r="AA6" s="217"/>
      <c r="AB6" s="218"/>
      <c r="AC6" s="218"/>
      <c r="AD6" s="218"/>
      <c r="AE6" s="219"/>
      <c r="AF6" s="218"/>
      <c r="AG6" s="218"/>
      <c r="AH6" s="218"/>
      <c r="AI6" s="218"/>
      <c r="AJ6" s="218"/>
      <c r="AK6" s="218"/>
      <c r="AL6" s="220"/>
      <c r="AM6" s="221"/>
      <c r="AN6" s="210"/>
      <c r="AO6" s="210"/>
      <c r="AP6" s="210"/>
      <c r="AQ6" s="210"/>
      <c r="AR6" s="222"/>
      <c r="AS6" s="222"/>
      <c r="AT6" s="223"/>
      <c r="AU6" s="224"/>
      <c r="AV6" s="224"/>
    </row>
    <row r="7" spans="1:48" ht="18" customHeight="1" x14ac:dyDescent="0.15">
      <c r="A7" s="212"/>
      <c r="B7" s="209"/>
      <c r="C7" s="212"/>
      <c r="D7" s="212"/>
      <c r="E7" s="212"/>
      <c r="F7" s="212"/>
      <c r="G7" s="212"/>
      <c r="H7" s="212"/>
      <c r="I7" s="212"/>
      <c r="J7" s="212"/>
      <c r="K7" s="212"/>
      <c r="L7" s="212"/>
      <c r="M7" s="212"/>
      <c r="N7" s="212"/>
      <c r="O7" s="212"/>
      <c r="P7" s="212"/>
      <c r="Q7" s="212"/>
      <c r="R7" s="212"/>
      <c r="S7" s="212"/>
      <c r="T7" s="212"/>
      <c r="U7" s="212"/>
      <c r="V7" s="212"/>
      <c r="W7" s="211"/>
      <c r="X7" s="212"/>
      <c r="Y7" s="212"/>
      <c r="Z7" s="212"/>
      <c r="AA7" s="211"/>
      <c r="AB7" s="213"/>
      <c r="AC7" s="213"/>
      <c r="AD7" s="213"/>
      <c r="AE7" s="202"/>
      <c r="AF7" s="213"/>
      <c r="AG7" s="213"/>
      <c r="AH7" s="213"/>
      <c r="AI7" s="213"/>
      <c r="AJ7" s="214" t="s">
        <v>340</v>
      </c>
      <c r="AK7" s="526"/>
      <c r="AL7" s="526"/>
      <c r="AM7" s="526"/>
      <c r="AN7" s="213" t="s">
        <v>341</v>
      </c>
      <c r="AO7" s="397"/>
      <c r="AP7" s="213" t="s">
        <v>342</v>
      </c>
      <c r="AQ7" s="202"/>
      <c r="AR7" s="205"/>
      <c r="AS7" s="205"/>
      <c r="AT7" s="206"/>
      <c r="AU7" s="215"/>
      <c r="AV7" s="215"/>
    </row>
    <row r="8" spans="1:48" s="225" customFormat="1" ht="7.5" customHeight="1" x14ac:dyDescent="0.15">
      <c r="A8" s="216"/>
      <c r="B8" s="209"/>
      <c r="C8" s="216"/>
      <c r="D8" s="216"/>
      <c r="E8" s="216"/>
      <c r="F8" s="216"/>
      <c r="G8" s="216"/>
      <c r="H8" s="216"/>
      <c r="I8" s="216"/>
      <c r="J8" s="216"/>
      <c r="K8" s="216"/>
      <c r="L8" s="216"/>
      <c r="M8" s="216"/>
      <c r="N8" s="216"/>
      <c r="O8" s="216"/>
      <c r="P8" s="216"/>
      <c r="Q8" s="216"/>
      <c r="R8" s="216"/>
      <c r="S8" s="216"/>
      <c r="T8" s="216"/>
      <c r="U8" s="216"/>
      <c r="V8" s="216"/>
      <c r="W8" s="217"/>
      <c r="X8" s="216"/>
      <c r="Y8" s="216"/>
      <c r="Z8" s="216"/>
      <c r="AA8" s="217"/>
      <c r="AB8" s="218"/>
      <c r="AC8" s="218"/>
      <c r="AD8" s="218"/>
      <c r="AE8" s="219"/>
      <c r="AF8" s="218"/>
      <c r="AG8" s="218"/>
      <c r="AH8" s="218"/>
      <c r="AI8" s="218"/>
      <c r="AJ8" s="220"/>
      <c r="AK8" s="218"/>
      <c r="AL8" s="218"/>
      <c r="AM8" s="218"/>
      <c r="AN8" s="218"/>
      <c r="AO8" s="218"/>
      <c r="AP8" s="218"/>
      <c r="AQ8" s="219"/>
      <c r="AR8" s="222"/>
      <c r="AS8" s="222"/>
      <c r="AT8" s="223"/>
      <c r="AU8" s="224"/>
      <c r="AV8" s="224"/>
    </row>
    <row r="9" spans="1:48" ht="18" customHeight="1" x14ac:dyDescent="0.15">
      <c r="A9" s="212"/>
      <c r="B9" s="212"/>
      <c r="C9" s="212"/>
      <c r="D9" s="212"/>
      <c r="E9" s="212"/>
      <c r="F9" s="212"/>
      <c r="G9" s="212"/>
      <c r="H9" s="212"/>
      <c r="I9" s="212"/>
      <c r="J9" s="212"/>
      <c r="K9" s="212"/>
      <c r="L9" s="212"/>
      <c r="M9" s="212"/>
      <c r="N9" s="212"/>
      <c r="O9" s="212"/>
      <c r="P9" s="212"/>
      <c r="Q9" s="212"/>
      <c r="R9" s="212"/>
      <c r="S9" s="212"/>
      <c r="T9" s="212"/>
      <c r="U9" s="212"/>
      <c r="V9" s="212"/>
      <c r="W9" s="211"/>
      <c r="X9" s="212"/>
      <c r="Y9" s="212"/>
      <c r="Z9" s="212"/>
      <c r="AA9" s="211"/>
      <c r="AB9" s="213"/>
      <c r="AC9" s="213"/>
      <c r="AD9" s="213"/>
      <c r="AE9" s="202"/>
      <c r="AF9" s="213"/>
      <c r="AG9" s="213"/>
      <c r="AH9" s="213"/>
      <c r="AI9" s="213"/>
      <c r="AJ9" s="214" t="s">
        <v>343</v>
      </c>
      <c r="AK9" s="526"/>
      <c r="AL9" s="526"/>
      <c r="AM9" s="526"/>
      <c r="AN9" s="213" t="s">
        <v>341</v>
      </c>
      <c r="AO9" s="397"/>
      <c r="AP9" s="213" t="s">
        <v>342</v>
      </c>
      <c r="AQ9" s="202"/>
      <c r="AR9" s="205"/>
      <c r="AS9" s="205"/>
      <c r="AT9" s="206"/>
      <c r="AU9" s="215"/>
      <c r="AV9" s="215"/>
    </row>
    <row r="10" spans="1:48" s="225" customFormat="1" ht="5.25" customHeight="1" x14ac:dyDescent="0.15">
      <c r="A10" s="216"/>
      <c r="B10" s="216"/>
      <c r="C10" s="216"/>
      <c r="D10" s="216"/>
      <c r="E10" s="216"/>
      <c r="F10" s="216"/>
      <c r="G10" s="216"/>
      <c r="H10" s="216"/>
      <c r="I10" s="216"/>
      <c r="J10" s="216"/>
      <c r="K10" s="216"/>
      <c r="L10" s="216"/>
      <c r="M10" s="216"/>
      <c r="N10" s="216"/>
      <c r="O10" s="216"/>
      <c r="P10" s="216"/>
      <c r="Q10" s="216"/>
      <c r="R10" s="216"/>
      <c r="S10" s="216"/>
      <c r="T10" s="216"/>
      <c r="U10" s="216"/>
      <c r="V10" s="216"/>
      <c r="W10" s="217"/>
      <c r="X10" s="216"/>
      <c r="Y10" s="216"/>
      <c r="Z10" s="216"/>
      <c r="AA10" s="217"/>
      <c r="AB10" s="218"/>
      <c r="AC10" s="218"/>
      <c r="AD10" s="218"/>
      <c r="AE10" s="219"/>
      <c r="AF10" s="218"/>
      <c r="AG10" s="218"/>
      <c r="AH10" s="218"/>
      <c r="AI10" s="218"/>
      <c r="AJ10" s="220"/>
      <c r="AK10" s="218"/>
      <c r="AL10" s="218"/>
      <c r="AM10" s="218"/>
      <c r="AN10" s="218"/>
      <c r="AO10" s="218"/>
      <c r="AP10" s="218"/>
      <c r="AQ10" s="219"/>
      <c r="AR10" s="222"/>
      <c r="AS10" s="222"/>
      <c r="AT10" s="223"/>
      <c r="AU10" s="224"/>
      <c r="AV10" s="224"/>
    </row>
    <row r="11" spans="1:48" s="228" customFormat="1" ht="21" customHeight="1" x14ac:dyDescent="0.15">
      <c r="A11" s="226"/>
      <c r="B11" s="495"/>
      <c r="C11" s="497" t="s">
        <v>344</v>
      </c>
      <c r="D11" s="498"/>
      <c r="E11" s="501" t="str">
        <f>IFERROR(IF(VLOOKUP($AN$2,'選択肢 (2)'!$A:$L,3,FALSE)="","---",(VLOOKUP($AN$2,'選択肢 (2)'!$A:$L,3,FALSE))),"サービス種別未選択")</f>
        <v>サービス管理責任者</v>
      </c>
      <c r="F11" s="501"/>
      <c r="G11" s="501" t="str">
        <f>IFERROR(IF(VLOOKUP($AN$2,'選択肢 (2)'!$A:$L,4,FALSE)="","---",(VLOOKUP($AN$2,'選択肢 (2)'!$A:$L,4,FALSE))),"サービス種別"&amp;CHAR(10)&amp;"未選択")</f>
        <v>医師</v>
      </c>
      <c r="H11" s="501"/>
      <c r="I11" s="501"/>
      <c r="J11" s="502" t="str">
        <f>IFERROR(IF(VLOOKUP($AN$2,'選択肢 (2)'!$A:$L,5,FALSE)="","---",(VLOOKUP($AN$2,'選択肢 (2)'!$A:$L,5,FALSE))),"サービス種別未選択")</f>
        <v>看護職員</v>
      </c>
      <c r="K11" s="503"/>
      <c r="L11" s="503"/>
      <c r="M11" s="503"/>
      <c r="N11" s="503"/>
      <c r="O11" s="504"/>
      <c r="P11" s="502" t="str">
        <f>IFERROR(IF(VLOOKUP($AN$2,'選択肢 (2)'!$A:$L,6,FALSE)="","---",(VLOOKUP($AN$2,'選択肢 (2)'!$A:$L,6,FALSE))),"サービス種別未選択")</f>
        <v>理学療法士</v>
      </c>
      <c r="Q11" s="503"/>
      <c r="R11" s="503"/>
      <c r="S11" s="503"/>
      <c r="T11" s="503"/>
      <c r="U11" s="504"/>
      <c r="V11" s="502" t="str">
        <f>IFERROR(IF(VLOOKUP($AN$2,'選択肢 (2)'!$A:$L,7,FALSE)="","---",(VLOOKUP($AN$2,'選択肢 (2)'!$A:$L,7,FALSE))),"サービス種別未選択")</f>
        <v>作業療法士</v>
      </c>
      <c r="W11" s="503"/>
      <c r="X11" s="503"/>
      <c r="Y11" s="503"/>
      <c r="Z11" s="503"/>
      <c r="AA11" s="504"/>
      <c r="AB11" s="502" t="str">
        <f>IFERROR(IF(VLOOKUP($AN$2,'選択肢 (2)'!$A:$L,8,FALSE)="","---",(VLOOKUP($AN$2,'選択肢 (2)'!$A:$L,8,FALSE))),"サービス種別未選択")</f>
        <v>言語聴覚士</v>
      </c>
      <c r="AC11" s="503"/>
      <c r="AD11" s="503"/>
      <c r="AE11" s="503"/>
      <c r="AF11" s="503"/>
      <c r="AG11" s="504"/>
      <c r="AH11" s="502" t="str">
        <f>IFERROR(IF(VLOOKUP($AN$2,'選択肢 (2)'!$A:$L,9,FALSE)="","---",(VLOOKUP($AN$2,'選択肢 (2)'!$A:$L,9,FALSE))),"サービス種別未選択")</f>
        <v>就労支援員</v>
      </c>
      <c r="AI11" s="503"/>
      <c r="AJ11" s="503"/>
      <c r="AK11" s="503"/>
      <c r="AL11" s="503"/>
      <c r="AM11" s="504"/>
      <c r="AN11" s="514" t="str">
        <f>IFERROR(IF(VLOOKUP($AN$2,'選択肢 (2)'!$A:$L,10,FALSE)="","---",(VLOOKUP($AN$2,'選択肢 (2)'!$A:$L,10,FALSE))),"サービス種別未選択")</f>
        <v>職業指導員</v>
      </c>
      <c r="AO11" s="515"/>
      <c r="AP11" s="501" t="str">
        <f>IFERROR(IF(VLOOKUP($AN$2,'選択肢 (2)'!$A:$L,11,FALSE)="","---",(VLOOKUP($AN$2,'選択肢 (2)'!$A:$L,11,FALSE))),"サービス種別未選択")</f>
        <v>生活支援員</v>
      </c>
      <c r="AQ11" s="501"/>
      <c r="AR11" s="501" t="str">
        <f>IFERROR(IF(VLOOKUP($AN$2,'選択肢 (2)'!$A:$L,12,FALSE)="","---",(VLOOKUP($AN$2,'選択肢 (2)'!$A:$L,12,FALSE))),"サービス種別未選択")</f>
        <v>その他職員</v>
      </c>
      <c r="AS11" s="501"/>
      <c r="AT11" s="227"/>
    </row>
    <row r="12" spans="1:48" s="228" customFormat="1" ht="24.95" customHeight="1" x14ac:dyDescent="0.15">
      <c r="A12" s="229"/>
      <c r="B12" s="496"/>
      <c r="C12" s="499"/>
      <c r="D12" s="500"/>
      <c r="E12" s="230" t="s">
        <v>345</v>
      </c>
      <c r="F12" s="230" t="s">
        <v>346</v>
      </c>
      <c r="G12" s="398" t="s">
        <v>347</v>
      </c>
      <c r="H12" s="519" t="s">
        <v>348</v>
      </c>
      <c r="I12" s="519"/>
      <c r="J12" s="516" t="s">
        <v>349</v>
      </c>
      <c r="K12" s="517"/>
      <c r="L12" s="518"/>
      <c r="M12" s="516" t="s">
        <v>350</v>
      </c>
      <c r="N12" s="517"/>
      <c r="O12" s="518"/>
      <c r="P12" s="516" t="s">
        <v>349</v>
      </c>
      <c r="Q12" s="517"/>
      <c r="R12" s="518"/>
      <c r="S12" s="516" t="s">
        <v>350</v>
      </c>
      <c r="T12" s="517"/>
      <c r="U12" s="518"/>
      <c r="V12" s="516" t="s">
        <v>349</v>
      </c>
      <c r="W12" s="517"/>
      <c r="X12" s="518"/>
      <c r="Y12" s="516" t="s">
        <v>350</v>
      </c>
      <c r="Z12" s="517"/>
      <c r="AA12" s="518"/>
      <c r="AB12" s="516" t="s">
        <v>349</v>
      </c>
      <c r="AC12" s="517"/>
      <c r="AD12" s="518"/>
      <c r="AE12" s="516" t="s">
        <v>350</v>
      </c>
      <c r="AF12" s="517"/>
      <c r="AG12" s="518"/>
      <c r="AH12" s="516" t="s">
        <v>349</v>
      </c>
      <c r="AI12" s="517"/>
      <c r="AJ12" s="518"/>
      <c r="AK12" s="516" t="s">
        <v>350</v>
      </c>
      <c r="AL12" s="517"/>
      <c r="AM12" s="518"/>
      <c r="AN12" s="230" t="s">
        <v>345</v>
      </c>
      <c r="AO12" s="230" t="s">
        <v>346</v>
      </c>
      <c r="AP12" s="230" t="s">
        <v>345</v>
      </c>
      <c r="AQ12" s="230" t="s">
        <v>346</v>
      </c>
      <c r="AR12" s="230" t="s">
        <v>345</v>
      </c>
      <c r="AS12" s="230" t="s">
        <v>346</v>
      </c>
      <c r="AT12" s="227"/>
    </row>
    <row r="13" spans="1:48" s="228" customFormat="1" ht="18" customHeight="1" x14ac:dyDescent="0.15">
      <c r="A13" s="229"/>
      <c r="B13" s="399" t="s">
        <v>351</v>
      </c>
      <c r="C13" s="514">
        <f>SUM(E13:AS13)</f>
        <v>0</v>
      </c>
      <c r="D13" s="515"/>
      <c r="E13" s="230">
        <f>COUNTIFS($B:$B,$E$11,$C:$C,"(A)常/専")</f>
        <v>0</v>
      </c>
      <c r="F13" s="230">
        <f>COUNTIFS($B:$B,$E$11,$C:$C,"(B)常/兼")</f>
        <v>0</v>
      </c>
      <c r="G13" s="230">
        <f>COUNTIFS($B:$B,$G$11,$C:$C,"(A)常/専")</f>
        <v>0</v>
      </c>
      <c r="H13" s="519">
        <f>COUNTIFS($B:$B,$G$11,$C:$C,"(B)常/兼")</f>
        <v>0</v>
      </c>
      <c r="I13" s="519"/>
      <c r="J13" s="516">
        <f>COUNTIFS($B:$B,$J$11,$C:$C,"(A)常/専")</f>
        <v>0</v>
      </c>
      <c r="K13" s="517"/>
      <c r="L13" s="518"/>
      <c r="M13" s="516">
        <f>COUNTIFS($B:$B,$J$11,$C:$C,"(B)常/兼")</f>
        <v>0</v>
      </c>
      <c r="N13" s="517"/>
      <c r="O13" s="518"/>
      <c r="P13" s="516">
        <f>COUNTIFS($B:$B,$P$11,$C:$C,"(A)常/専")</f>
        <v>0</v>
      </c>
      <c r="Q13" s="517"/>
      <c r="R13" s="518"/>
      <c r="S13" s="516">
        <f>COUNTIFS($B:$B,$P$11,$C:$C,"(B)常/兼")</f>
        <v>0</v>
      </c>
      <c r="T13" s="517"/>
      <c r="U13" s="518"/>
      <c r="V13" s="516">
        <f>COUNTIFS($B:$B,$V$11,$C:$C,"(A)常/専")</f>
        <v>0</v>
      </c>
      <c r="W13" s="517"/>
      <c r="X13" s="518"/>
      <c r="Y13" s="516">
        <f>COUNTIFS($B:$B,$V$11,$C:$C,"(B)常/兼")</f>
        <v>0</v>
      </c>
      <c r="Z13" s="517"/>
      <c r="AA13" s="518"/>
      <c r="AB13" s="516">
        <f>COUNTIFS($B:$B,$AB$11,$C:$C,"(A)常/専")</f>
        <v>0</v>
      </c>
      <c r="AC13" s="517"/>
      <c r="AD13" s="518"/>
      <c r="AE13" s="516">
        <f>COUNTIFS($B:$B,$AB$11,$C:$C,"(B)常/兼")</f>
        <v>0</v>
      </c>
      <c r="AF13" s="517"/>
      <c r="AG13" s="518"/>
      <c r="AH13" s="516">
        <f>COUNTIFS($B:$B,$AH$11,$C:$C,"(A)常/専")</f>
        <v>0</v>
      </c>
      <c r="AI13" s="517"/>
      <c r="AJ13" s="518"/>
      <c r="AK13" s="516">
        <f>COUNTIFS($B:$B,$AH$11,$C:$C,"(B)常/兼")</f>
        <v>0</v>
      </c>
      <c r="AL13" s="517"/>
      <c r="AM13" s="518"/>
      <c r="AN13" s="230">
        <f>COUNTIFS($B:$B,$AN$11,$C:$C,"(A)常/専")</f>
        <v>0</v>
      </c>
      <c r="AO13" s="230">
        <f>COUNTIFS($B:$B,$AN$11,$C:$C,"(B)常/兼")</f>
        <v>0</v>
      </c>
      <c r="AP13" s="230">
        <f>COUNTIFS($B:$B,$AP$11,$C:$C,"(A)常/専")</f>
        <v>0</v>
      </c>
      <c r="AQ13" s="230">
        <f>COUNTIFS($B:$B,$AP$11,$C:$C,"(B)常/兼")</f>
        <v>0</v>
      </c>
      <c r="AR13" s="230">
        <f>COUNTIFS($B:$B,$AR$11,$C:$C,"(A)常/専")</f>
        <v>0</v>
      </c>
      <c r="AS13" s="230">
        <f>COUNTIFS($B:$B,$AR$11,$C:$C,"(B)常/兼")</f>
        <v>0</v>
      </c>
      <c r="AT13" s="227"/>
    </row>
    <row r="14" spans="1:48" s="228" customFormat="1" ht="18" customHeight="1" x14ac:dyDescent="0.15">
      <c r="A14" s="229"/>
      <c r="B14" s="399" t="s">
        <v>352</v>
      </c>
      <c r="C14" s="514">
        <f>SUM(E14:AS14)</f>
        <v>0</v>
      </c>
      <c r="D14" s="515"/>
      <c r="E14" s="230">
        <f>COUNTIFS($B:$B,$E$11,$C:$C,"(C)非/専")</f>
        <v>0</v>
      </c>
      <c r="F14" s="230">
        <f>COUNTIFS($B:$B,$E$11,$C:$C,"(D)非/兼")</f>
        <v>0</v>
      </c>
      <c r="G14" s="230">
        <f>COUNTIFS($B:$B,$G$11,$C:$C,"(C)非/専")</f>
        <v>0</v>
      </c>
      <c r="H14" s="519">
        <f>COUNTIFS($B:$B,$G$11,$C:$C,"(D)非/兼")</f>
        <v>0</v>
      </c>
      <c r="I14" s="519"/>
      <c r="J14" s="516">
        <f>COUNTIFS($B:$B,$J$11,$C:$C,"(C)非/専")</f>
        <v>0</v>
      </c>
      <c r="K14" s="517"/>
      <c r="L14" s="518"/>
      <c r="M14" s="516">
        <f>COUNTIFS($B:$B,$J$11,$C:$C,"(D)非/兼")</f>
        <v>0</v>
      </c>
      <c r="N14" s="517"/>
      <c r="O14" s="518"/>
      <c r="P14" s="516">
        <f>COUNTIFS($B:$B,$P$11,$C:$C,"(C)非/専")</f>
        <v>0</v>
      </c>
      <c r="Q14" s="517"/>
      <c r="R14" s="518"/>
      <c r="S14" s="516">
        <f>COUNTIFS($B:$B,$P$11,$C:$C,"(D)非/兼")</f>
        <v>0</v>
      </c>
      <c r="T14" s="517"/>
      <c r="U14" s="518"/>
      <c r="V14" s="516">
        <f>COUNTIFS($B:$B,$V$11,$C:$C,"(C)非/専")</f>
        <v>0</v>
      </c>
      <c r="W14" s="517"/>
      <c r="X14" s="518"/>
      <c r="Y14" s="516">
        <f>COUNTIFS($B:$B,$V$11,$C:$C,"(D)非/兼")</f>
        <v>0</v>
      </c>
      <c r="Z14" s="517"/>
      <c r="AA14" s="518"/>
      <c r="AB14" s="516">
        <f>COUNTIFS($B:$B,$AB$11,$C:$C,"(C)非/専")</f>
        <v>0</v>
      </c>
      <c r="AC14" s="517"/>
      <c r="AD14" s="518"/>
      <c r="AE14" s="516">
        <f>COUNTIFS($B:$B,$AB$11,$C:$C,"(D)非/兼")</f>
        <v>0</v>
      </c>
      <c r="AF14" s="517"/>
      <c r="AG14" s="518"/>
      <c r="AH14" s="516">
        <f>COUNTIFS($B:$B,$AH$11,$C:$C,"(C)非/専")</f>
        <v>0</v>
      </c>
      <c r="AI14" s="517"/>
      <c r="AJ14" s="518"/>
      <c r="AK14" s="516">
        <f>COUNTIFS($B:$B,$AH$11,$C:$C,"(D)非/兼")</f>
        <v>0</v>
      </c>
      <c r="AL14" s="517"/>
      <c r="AM14" s="518"/>
      <c r="AN14" s="230">
        <f>COUNTIFS($B:$B,$AN$11,$C:$C,"(C)非/専")</f>
        <v>0</v>
      </c>
      <c r="AO14" s="230">
        <f>COUNTIFS($B:$B,$AN$11,$C:$C,"(D)非/兼")</f>
        <v>0</v>
      </c>
      <c r="AP14" s="230">
        <f>COUNTIFS($B:$B,$AP$11,$C:$C,"(C)非/専")</f>
        <v>0</v>
      </c>
      <c r="AQ14" s="230">
        <f>COUNTIFS($B:$B,$AP$11,$C:$C,"(D)非/兼")</f>
        <v>0</v>
      </c>
      <c r="AR14" s="230">
        <f>COUNTIFS($B:$B,$AR$11,$C:$C,"(C)非/専")</f>
        <v>0</v>
      </c>
      <c r="AS14" s="230">
        <f>COUNTIFS($B:$B,$AR$11,$C:$C,"(D)非/兼")</f>
        <v>0</v>
      </c>
      <c r="AT14" s="227"/>
    </row>
    <row r="15" spans="1:48" s="228" customFormat="1" ht="18" customHeight="1" x14ac:dyDescent="0.15">
      <c r="A15" s="229"/>
      <c r="B15" s="399" t="s">
        <v>353</v>
      </c>
      <c r="C15" s="514">
        <f>SUM(E15:AS15)-(SUMIFS($AR:$AR,$B:$B,"サービス管理責任者")+SUMIFS($AR:$AR,$B:$B,"医師")+SUMIFS($AR:$AR,$B:$B,"その他職員"))</f>
        <v>0</v>
      </c>
      <c r="D15" s="515"/>
      <c r="E15" s="502">
        <f>SUMIF($B:$B,E11,$AR:$AR)</f>
        <v>0</v>
      </c>
      <c r="F15" s="504"/>
      <c r="G15" s="553">
        <f>SUMIF($B:$B,G11,$AR:$AR)</f>
        <v>0</v>
      </c>
      <c r="H15" s="553"/>
      <c r="I15" s="553"/>
      <c r="J15" s="502">
        <f>SUMIF($B:$B,J11,$AR:$AR)</f>
        <v>0</v>
      </c>
      <c r="K15" s="503"/>
      <c r="L15" s="503"/>
      <c r="M15" s="503"/>
      <c r="N15" s="503"/>
      <c r="O15" s="504"/>
      <c r="P15" s="502">
        <f>SUMIF($B:$B,P11,$AR:$AR)</f>
        <v>0</v>
      </c>
      <c r="Q15" s="503"/>
      <c r="R15" s="503"/>
      <c r="S15" s="503"/>
      <c r="T15" s="503"/>
      <c r="U15" s="504"/>
      <c r="V15" s="502">
        <f>SUMIF($B:$B,V11,$AR:$AR)</f>
        <v>0</v>
      </c>
      <c r="W15" s="503"/>
      <c r="X15" s="503"/>
      <c r="Y15" s="503"/>
      <c r="Z15" s="503"/>
      <c r="AA15" s="504"/>
      <c r="AB15" s="502">
        <f>SUMIF($B:$B,AB11,$AR:$AR)</f>
        <v>0</v>
      </c>
      <c r="AC15" s="503"/>
      <c r="AD15" s="503"/>
      <c r="AE15" s="503"/>
      <c r="AF15" s="503"/>
      <c r="AG15" s="504"/>
      <c r="AH15" s="502">
        <f>SUMIF($B:$B,AH11,$AR:$AR)</f>
        <v>0</v>
      </c>
      <c r="AI15" s="503"/>
      <c r="AJ15" s="503"/>
      <c r="AK15" s="503"/>
      <c r="AL15" s="503"/>
      <c r="AM15" s="504"/>
      <c r="AN15" s="502">
        <f>SUMIF($B:$B,AN11,$AR:$AR)</f>
        <v>0</v>
      </c>
      <c r="AO15" s="504"/>
      <c r="AP15" s="502">
        <f>SUMIF($B:$B,AP11,$AR:$AR)</f>
        <v>0</v>
      </c>
      <c r="AQ15" s="504"/>
      <c r="AR15" s="502">
        <f>SUMIF($B:$B,AR11,$AR:$AR)</f>
        <v>0</v>
      </c>
      <c r="AS15" s="504"/>
      <c r="AT15" s="227"/>
    </row>
    <row r="16" spans="1:48" s="228" customFormat="1" ht="7.5" customHeight="1" x14ac:dyDescent="0.15">
      <c r="A16" s="229"/>
      <c r="B16" s="527" t="s">
        <v>354</v>
      </c>
      <c r="C16" s="527"/>
      <c r="D16" s="527"/>
      <c r="E16" s="527"/>
      <c r="F16" s="527"/>
      <c r="G16" s="527"/>
      <c r="H16" s="527"/>
      <c r="I16" s="400"/>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27"/>
    </row>
    <row r="17" spans="1:48" ht="17.25" customHeight="1" x14ac:dyDescent="0.15">
      <c r="A17" s="208"/>
      <c r="B17" s="528"/>
      <c r="C17" s="528"/>
      <c r="D17" s="528"/>
      <c r="E17" s="528"/>
      <c r="F17" s="528"/>
      <c r="G17" s="528"/>
      <c r="H17" s="528"/>
      <c r="I17" s="232" t="str">
        <f t="shared" ref="I17:AM17" si="0">IFERROR(IF(SUMIF($H:$H,"夜間　　",I:I)&gt;0,"🌙"&amp;COUNTIFS($H:$H,"夜間　　",I:I,"&gt;0"),""),"")</f>
        <v/>
      </c>
      <c r="J17" s="232" t="str">
        <f t="shared" si="0"/>
        <v/>
      </c>
      <c r="K17" s="232" t="str">
        <f t="shared" si="0"/>
        <v/>
      </c>
      <c r="L17" s="232" t="str">
        <f t="shared" si="0"/>
        <v/>
      </c>
      <c r="M17" s="232" t="str">
        <f t="shared" si="0"/>
        <v/>
      </c>
      <c r="N17" s="232" t="str">
        <f t="shared" si="0"/>
        <v/>
      </c>
      <c r="O17" s="232" t="str">
        <f t="shared" si="0"/>
        <v/>
      </c>
      <c r="P17" s="232" t="str">
        <f t="shared" si="0"/>
        <v/>
      </c>
      <c r="Q17" s="232" t="str">
        <f t="shared" si="0"/>
        <v/>
      </c>
      <c r="R17" s="232" t="str">
        <f t="shared" si="0"/>
        <v/>
      </c>
      <c r="S17" s="232" t="str">
        <f t="shared" si="0"/>
        <v/>
      </c>
      <c r="T17" s="232" t="str">
        <f t="shared" si="0"/>
        <v/>
      </c>
      <c r="U17" s="232" t="str">
        <f t="shared" si="0"/>
        <v/>
      </c>
      <c r="V17" s="232" t="str">
        <f t="shared" si="0"/>
        <v/>
      </c>
      <c r="W17" s="232" t="str">
        <f t="shared" si="0"/>
        <v/>
      </c>
      <c r="X17" s="232" t="str">
        <f t="shared" si="0"/>
        <v/>
      </c>
      <c r="Y17" s="232" t="str">
        <f t="shared" si="0"/>
        <v/>
      </c>
      <c r="Z17" s="232" t="str">
        <f t="shared" si="0"/>
        <v/>
      </c>
      <c r="AA17" s="232" t="str">
        <f t="shared" si="0"/>
        <v/>
      </c>
      <c r="AB17" s="232" t="str">
        <f t="shared" si="0"/>
        <v/>
      </c>
      <c r="AC17" s="232" t="str">
        <f t="shared" si="0"/>
        <v/>
      </c>
      <c r="AD17" s="232" t="str">
        <f t="shared" si="0"/>
        <v/>
      </c>
      <c r="AE17" s="232" t="str">
        <f t="shared" si="0"/>
        <v/>
      </c>
      <c r="AF17" s="232" t="str">
        <f t="shared" si="0"/>
        <v/>
      </c>
      <c r="AG17" s="232" t="str">
        <f t="shared" si="0"/>
        <v/>
      </c>
      <c r="AH17" s="232" t="str">
        <f t="shared" si="0"/>
        <v/>
      </c>
      <c r="AI17" s="232" t="str">
        <f t="shared" si="0"/>
        <v/>
      </c>
      <c r="AJ17" s="232" t="str">
        <f t="shared" si="0"/>
        <v/>
      </c>
      <c r="AK17" s="232" t="str">
        <f t="shared" si="0"/>
        <v/>
      </c>
      <c r="AL17" s="232" t="str">
        <f t="shared" si="0"/>
        <v/>
      </c>
      <c r="AM17" s="232" t="str">
        <f t="shared" si="0"/>
        <v/>
      </c>
      <c r="AN17" s="226" t="s">
        <v>355</v>
      </c>
      <c r="AO17" s="233"/>
      <c r="AP17" s="208"/>
      <c r="AQ17" s="202"/>
      <c r="AR17" s="233"/>
      <c r="AS17" s="233"/>
      <c r="AT17" s="206"/>
    </row>
    <row r="18" spans="1:48" ht="15" customHeight="1" x14ac:dyDescent="0.15">
      <c r="A18" s="529" t="s">
        <v>538</v>
      </c>
      <c r="B18" s="501" t="s">
        <v>356</v>
      </c>
      <c r="C18" s="530" t="s">
        <v>357</v>
      </c>
      <c r="D18" s="531"/>
      <c r="E18" s="501" t="s">
        <v>358</v>
      </c>
      <c r="F18" s="497" t="s">
        <v>359</v>
      </c>
      <c r="G18" s="536"/>
      <c r="H18" s="498"/>
      <c r="I18" s="541" t="s">
        <v>541</v>
      </c>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3"/>
      <c r="AN18" s="544" t="s">
        <v>360</v>
      </c>
      <c r="AO18" s="545" t="s">
        <v>361</v>
      </c>
      <c r="AP18" s="546" t="s">
        <v>539</v>
      </c>
      <c r="AQ18" s="547"/>
      <c r="AR18" s="545" t="s">
        <v>362</v>
      </c>
      <c r="AS18" s="217"/>
      <c r="AT18" s="223"/>
    </row>
    <row r="19" spans="1:48" ht="15" customHeight="1" x14ac:dyDescent="0.15">
      <c r="A19" s="529"/>
      <c r="B19" s="501"/>
      <c r="C19" s="532"/>
      <c r="D19" s="533"/>
      <c r="E19" s="501"/>
      <c r="F19" s="537"/>
      <c r="G19" s="538"/>
      <c r="H19" s="539"/>
      <c r="I19" s="514" t="s">
        <v>363</v>
      </c>
      <c r="J19" s="552"/>
      <c r="K19" s="552"/>
      <c r="L19" s="552"/>
      <c r="M19" s="552"/>
      <c r="N19" s="552"/>
      <c r="O19" s="515"/>
      <c r="P19" s="501" t="s">
        <v>364</v>
      </c>
      <c r="Q19" s="501"/>
      <c r="R19" s="501"/>
      <c r="S19" s="501"/>
      <c r="T19" s="501"/>
      <c r="U19" s="501"/>
      <c r="V19" s="501"/>
      <c r="W19" s="501" t="s">
        <v>365</v>
      </c>
      <c r="X19" s="501"/>
      <c r="Y19" s="501"/>
      <c r="Z19" s="501"/>
      <c r="AA19" s="501"/>
      <c r="AB19" s="501"/>
      <c r="AC19" s="501"/>
      <c r="AD19" s="501" t="s">
        <v>366</v>
      </c>
      <c r="AE19" s="501"/>
      <c r="AF19" s="501"/>
      <c r="AG19" s="501"/>
      <c r="AH19" s="501"/>
      <c r="AI19" s="501"/>
      <c r="AJ19" s="501"/>
      <c r="AK19" s="501" t="str">
        <f>IF(AN4="暦月","第５週","")</f>
        <v>第５週</v>
      </c>
      <c r="AL19" s="501"/>
      <c r="AM19" s="501"/>
      <c r="AN19" s="544"/>
      <c r="AO19" s="545"/>
      <c r="AP19" s="548"/>
      <c r="AQ19" s="549"/>
      <c r="AR19" s="545"/>
      <c r="AS19" s="211"/>
      <c r="AT19" s="206"/>
    </row>
    <row r="20" spans="1:48" ht="15" customHeight="1" x14ac:dyDescent="0.15">
      <c r="A20" s="529"/>
      <c r="B20" s="501"/>
      <c r="C20" s="532"/>
      <c r="D20" s="533"/>
      <c r="E20" s="501"/>
      <c r="F20" s="537"/>
      <c r="G20" s="538"/>
      <c r="H20" s="539"/>
      <c r="I20" s="234">
        <f>DATE($P$3,$V$3,1)</f>
        <v>45597</v>
      </c>
      <c r="J20" s="234">
        <f>DATE($P$3,$V$3,2)</f>
        <v>45598</v>
      </c>
      <c r="K20" s="234">
        <f>DATE($P$3,$V$3,3)</f>
        <v>45599</v>
      </c>
      <c r="L20" s="234">
        <f>DATE($P$3,$V$3,4)</f>
        <v>45600</v>
      </c>
      <c r="M20" s="234">
        <f>DATE($P$3,$V$3,5)</f>
        <v>45601</v>
      </c>
      <c r="N20" s="234">
        <f>DATE($P$3,$V$3,6)</f>
        <v>45602</v>
      </c>
      <c r="O20" s="234">
        <f>DATE($P$3,$V$3,7)</f>
        <v>45603</v>
      </c>
      <c r="P20" s="234">
        <f>DATE($P$3,$V$3,8)</f>
        <v>45604</v>
      </c>
      <c r="Q20" s="234">
        <f>DATE($P$3,$V$3,9)</f>
        <v>45605</v>
      </c>
      <c r="R20" s="234">
        <f>DATE($P$3,$V$3,10)</f>
        <v>45606</v>
      </c>
      <c r="S20" s="234">
        <f>DATE($P$3,$V$3,11)</f>
        <v>45607</v>
      </c>
      <c r="T20" s="234">
        <f>DATE($P$3,$V$3,12)</f>
        <v>45608</v>
      </c>
      <c r="U20" s="234">
        <f>DATE($P$3,$V$3,13)</f>
        <v>45609</v>
      </c>
      <c r="V20" s="234">
        <f>DATE($P$3,$V$3,14)</f>
        <v>45610</v>
      </c>
      <c r="W20" s="234">
        <f>DATE($P$3,$V$3,15)</f>
        <v>45611</v>
      </c>
      <c r="X20" s="234">
        <f>DATE($P$3,$V$3,16)</f>
        <v>45612</v>
      </c>
      <c r="Y20" s="234">
        <f>DATE($P$3,$V$3,17)</f>
        <v>45613</v>
      </c>
      <c r="Z20" s="234">
        <f>DATE($P$3,$V$3,18)</f>
        <v>45614</v>
      </c>
      <c r="AA20" s="234">
        <f>DATE($P$3,$V$3,19)</f>
        <v>45615</v>
      </c>
      <c r="AB20" s="234">
        <f>DATE($P$3,$V$3,20)</f>
        <v>45616</v>
      </c>
      <c r="AC20" s="234">
        <f>DATE($P$3,$V$3,21)</f>
        <v>45617</v>
      </c>
      <c r="AD20" s="234">
        <f>DATE($P$3,$V$3,22)</f>
        <v>45618</v>
      </c>
      <c r="AE20" s="234">
        <f>DATE($P$3,$V$3,23)</f>
        <v>45619</v>
      </c>
      <c r="AF20" s="234">
        <f>DATE($P$3,$V$3,24)</f>
        <v>45620</v>
      </c>
      <c r="AG20" s="234">
        <f>DATE($P$3,$V$3,25)</f>
        <v>45621</v>
      </c>
      <c r="AH20" s="234">
        <f>DATE($P$3,$V$3,26)</f>
        <v>45622</v>
      </c>
      <c r="AI20" s="234">
        <f>DATE($P$3,$V$3,27)</f>
        <v>45623</v>
      </c>
      <c r="AJ20" s="234">
        <f>DATE($P$3,$V$3,28)</f>
        <v>45624</v>
      </c>
      <c r="AK20" s="234">
        <f>IF(AN4="暦月",IF(DAY(EOMONTH(I20,0))&lt;29,"",DATE($P$3,$V$3,29)),"")</f>
        <v>45625</v>
      </c>
      <c r="AL20" s="234">
        <f>IF(AN4="暦月",IF(DAY(EOMONTH(I20,0))&lt;30,"",DATE($P$3,$V$3,30)),"")</f>
        <v>45626</v>
      </c>
      <c r="AM20" s="234" t="str">
        <f>IF(AN4="暦月",IF(DAY(EOMONTH(I20,0))&lt;31,"",DATE($P$3,$V$3,31)),"")</f>
        <v/>
      </c>
      <c r="AN20" s="544"/>
      <c r="AO20" s="545"/>
      <c r="AP20" s="548"/>
      <c r="AQ20" s="549"/>
      <c r="AR20" s="545"/>
      <c r="AS20" s="205"/>
      <c r="AT20" s="206"/>
    </row>
    <row r="21" spans="1:48" ht="15" customHeight="1" x14ac:dyDescent="0.15">
      <c r="A21" s="529"/>
      <c r="B21" s="501"/>
      <c r="C21" s="534"/>
      <c r="D21" s="535"/>
      <c r="E21" s="501"/>
      <c r="F21" s="499"/>
      <c r="G21" s="540"/>
      <c r="H21" s="500"/>
      <c r="I21" s="235">
        <f>DATE($P$3,$V$3,1)</f>
        <v>45597</v>
      </c>
      <c r="J21" s="235">
        <f>DATE($P$3,$V$3,2)</f>
        <v>45598</v>
      </c>
      <c r="K21" s="235">
        <f>DATE($P$3,$V$3,3)</f>
        <v>45599</v>
      </c>
      <c r="L21" s="235">
        <f>DATE($P$3,$V$3,4)</f>
        <v>45600</v>
      </c>
      <c r="M21" s="235">
        <f>DATE($P$3,$V$3,5)</f>
        <v>45601</v>
      </c>
      <c r="N21" s="235">
        <f>DATE($P$3,$V$3,6)</f>
        <v>45602</v>
      </c>
      <c r="O21" s="235">
        <f>DATE($P$3,$V$3,7)</f>
        <v>45603</v>
      </c>
      <c r="P21" s="235">
        <f>DATE($P$3,$V$3,8)</f>
        <v>45604</v>
      </c>
      <c r="Q21" s="235">
        <f>DATE($P$3,$V$3,9)</f>
        <v>45605</v>
      </c>
      <c r="R21" s="235">
        <f>DATE($P$3,$V$3,10)</f>
        <v>45606</v>
      </c>
      <c r="S21" s="235">
        <f>DATE($P$3,$V$3,11)</f>
        <v>45607</v>
      </c>
      <c r="T21" s="235">
        <f>DATE($P$3,$V$3,12)</f>
        <v>45608</v>
      </c>
      <c r="U21" s="235">
        <f>DATE($P$3,$V$3,13)</f>
        <v>45609</v>
      </c>
      <c r="V21" s="235">
        <f>DATE($P$3,$V$3,14)</f>
        <v>45610</v>
      </c>
      <c r="W21" s="235">
        <f>DATE($P$3,$V$3,15)</f>
        <v>45611</v>
      </c>
      <c r="X21" s="235">
        <f>DATE($P$3,$V$3,16)</f>
        <v>45612</v>
      </c>
      <c r="Y21" s="235">
        <f>DATE($P$3,$V$3,17)</f>
        <v>45613</v>
      </c>
      <c r="Z21" s="235">
        <f>DATE($P$3,$V$3,18)</f>
        <v>45614</v>
      </c>
      <c r="AA21" s="235">
        <f>DATE($P$3,$V$3,19)</f>
        <v>45615</v>
      </c>
      <c r="AB21" s="235">
        <f>DATE($P$3,$V$3,20)</f>
        <v>45616</v>
      </c>
      <c r="AC21" s="235">
        <f>DATE($P$3,$V$3,21)</f>
        <v>45617</v>
      </c>
      <c r="AD21" s="235">
        <f>DATE($P$3,$V$3,22)</f>
        <v>45618</v>
      </c>
      <c r="AE21" s="235">
        <f>DATE($P$3,$V$3,23)</f>
        <v>45619</v>
      </c>
      <c r="AF21" s="235">
        <f>DATE($P$3,$V$3,24)</f>
        <v>45620</v>
      </c>
      <c r="AG21" s="235">
        <f>DATE($P$3,$V$3,25)</f>
        <v>45621</v>
      </c>
      <c r="AH21" s="235">
        <f>DATE($P$3,$V$3,26)</f>
        <v>45622</v>
      </c>
      <c r="AI21" s="235">
        <f>DATE($P$3,$V$3,27)</f>
        <v>45623</v>
      </c>
      <c r="AJ21" s="235">
        <f>DATE($P$3,$V$3,28)</f>
        <v>45624</v>
      </c>
      <c r="AK21" s="235">
        <f>IF(AN4="暦月",IF(DAY(EOMONTH(I21,0))&lt;29,"",DATE($P$3,$V$3,29)),"")</f>
        <v>45625</v>
      </c>
      <c r="AL21" s="235">
        <f>IF(AN4="暦月",IF(DAY(EOMONTH(I21,0))&lt;30,"",DATE($P$3,$V$3,30)),"")</f>
        <v>45626</v>
      </c>
      <c r="AM21" s="235" t="str">
        <f>IF(AN4="暦月",IF(DAY(EOMONTH(I21,0))&lt;31,"",DATE($P$3,$V$3,31)),"")</f>
        <v/>
      </c>
      <c r="AN21" s="544"/>
      <c r="AO21" s="545"/>
      <c r="AP21" s="550"/>
      <c r="AQ21" s="551"/>
      <c r="AR21" s="545"/>
      <c r="AS21" s="205"/>
      <c r="AT21" s="206"/>
      <c r="AU21" s="554" t="s">
        <v>353</v>
      </c>
      <c r="AV21" s="555"/>
    </row>
    <row r="22" spans="1:48" ht="12" customHeight="1" x14ac:dyDescent="0.15">
      <c r="A22" s="556">
        <v>1</v>
      </c>
      <c r="B22" s="559"/>
      <c r="C22" s="562"/>
      <c r="D22" s="565" t="s">
        <v>243</v>
      </c>
      <c r="E22" s="568"/>
      <c r="F22" s="571"/>
      <c r="G22" s="572"/>
      <c r="H22" s="236" t="s">
        <v>367</v>
      </c>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577">
        <f>+SUM(I23:AM24)</f>
        <v>0</v>
      </c>
      <c r="AO22" s="580">
        <f>IF($AN$4="４週",AN22/4,AN22/(DAY(EOMONTH($I$20,0))/7))</f>
        <v>0</v>
      </c>
      <c r="AP22" s="583"/>
      <c r="AQ22" s="584"/>
      <c r="AR22" s="580" t="str">
        <f>IF(AN4="４週",AU23,AV23)</f>
        <v/>
      </c>
      <c r="AS22" s="205"/>
      <c r="AT22" s="206"/>
      <c r="AU22" s="237" t="s">
        <v>593</v>
      </c>
      <c r="AV22" s="237" t="s">
        <v>368</v>
      </c>
    </row>
    <row r="23" spans="1:48" ht="12" customHeight="1" x14ac:dyDescent="0.15">
      <c r="A23" s="557"/>
      <c r="B23" s="560"/>
      <c r="C23" s="563"/>
      <c r="D23" s="566"/>
      <c r="E23" s="569"/>
      <c r="F23" s="573"/>
      <c r="G23" s="574"/>
      <c r="H23" s="238" t="s">
        <v>369</v>
      </c>
      <c r="I23" s="239" t="str">
        <f>IFERROR(VLOOKUP(I22,'P1'!$B:$AP,41,FALSE),"")</f>
        <v/>
      </c>
      <c r="J23" s="239" t="str">
        <f>IFERROR(VLOOKUP(J22,'P1'!$B:$AP,41,FALSE),"")</f>
        <v/>
      </c>
      <c r="K23" s="239" t="str">
        <f>IFERROR(VLOOKUP(K22,'P1'!$B:$AP,41,FALSE),"")</f>
        <v/>
      </c>
      <c r="L23" s="239" t="str">
        <f>IFERROR(VLOOKUP(L22,'P1'!$B:$AP,41,FALSE),"")</f>
        <v/>
      </c>
      <c r="M23" s="239" t="str">
        <f>IFERROR(VLOOKUP(M22,'P1'!$B:$AP,41,FALSE),"")</f>
        <v/>
      </c>
      <c r="N23" s="239" t="str">
        <f>IFERROR(VLOOKUP(N22,'P1'!$B:$AP,41,FALSE),"")</f>
        <v/>
      </c>
      <c r="O23" s="239" t="str">
        <f>IFERROR(VLOOKUP(O22,'P1'!$B:$AP,41,FALSE),"")</f>
        <v/>
      </c>
      <c r="P23" s="239" t="str">
        <f>IFERROR(VLOOKUP(P22,'P1'!$B:$AP,41,FALSE),"")</f>
        <v/>
      </c>
      <c r="Q23" s="239" t="str">
        <f>IFERROR(VLOOKUP(Q22,'P1'!$B:$AP,41,FALSE),"")</f>
        <v/>
      </c>
      <c r="R23" s="239" t="str">
        <f>IFERROR(VLOOKUP(R22,'P1'!$B:$AP,41,FALSE),"")</f>
        <v/>
      </c>
      <c r="S23" s="239" t="str">
        <f>IFERROR(VLOOKUP(S22,'P1'!$B:$AP,41,FALSE),"")</f>
        <v/>
      </c>
      <c r="T23" s="239" t="str">
        <f>IFERROR(VLOOKUP(T22,'P1'!$B:$AP,41,FALSE),"")</f>
        <v/>
      </c>
      <c r="U23" s="239" t="str">
        <f>IFERROR(VLOOKUP(U22,'P1'!$B:$AP,41,FALSE),"")</f>
        <v/>
      </c>
      <c r="V23" s="239" t="str">
        <f>IFERROR(VLOOKUP(V22,'P1'!$B:$AP,41,FALSE),"")</f>
        <v/>
      </c>
      <c r="W23" s="239" t="str">
        <f>IFERROR(VLOOKUP(W22,'P1'!$B:$AP,41,FALSE),"")</f>
        <v/>
      </c>
      <c r="X23" s="239" t="str">
        <f>IFERROR(VLOOKUP(X22,'P1'!$B:$AP,41,FALSE),"")</f>
        <v/>
      </c>
      <c r="Y23" s="239" t="str">
        <f>IFERROR(VLOOKUP(Y22,'P1'!$B:$AP,41,FALSE),"")</f>
        <v/>
      </c>
      <c r="Z23" s="239" t="str">
        <f>IFERROR(VLOOKUP(Z22,'P1'!$B:$AP,41,FALSE),"")</f>
        <v/>
      </c>
      <c r="AA23" s="239" t="str">
        <f>IFERROR(VLOOKUP(AA22,'P1'!$B:$AP,41,FALSE),"")</f>
        <v/>
      </c>
      <c r="AB23" s="239" t="str">
        <f>IFERROR(VLOOKUP(AB22,'P1'!$B:$AP,41,FALSE),"")</f>
        <v/>
      </c>
      <c r="AC23" s="239" t="str">
        <f>IFERROR(VLOOKUP(AC22,'P1'!$B:$AP,41,FALSE),"")</f>
        <v/>
      </c>
      <c r="AD23" s="239" t="str">
        <f>IFERROR(VLOOKUP(AD22,'P1'!$B:$AP,41,FALSE),"")</f>
        <v/>
      </c>
      <c r="AE23" s="239" t="str">
        <f>IFERROR(VLOOKUP(AE22,'P1'!$B:$AP,41,FALSE),"")</f>
        <v/>
      </c>
      <c r="AF23" s="239" t="str">
        <f>IFERROR(VLOOKUP(AF22,'P1'!$B:$AP,41,FALSE),"")</f>
        <v/>
      </c>
      <c r="AG23" s="239" t="str">
        <f>IFERROR(VLOOKUP(AG22,'P1'!$B:$AP,41,FALSE),"")</f>
        <v/>
      </c>
      <c r="AH23" s="239" t="str">
        <f>IFERROR(VLOOKUP(AH22,'P1'!$B:$AP,41,FALSE),"")</f>
        <v/>
      </c>
      <c r="AI23" s="239" t="str">
        <f>IFERROR(VLOOKUP(AI22,'P1'!$B:$AP,41,FALSE),"")</f>
        <v/>
      </c>
      <c r="AJ23" s="239" t="str">
        <f>IFERROR(VLOOKUP(AJ22,'P1'!$B:$AP,41,FALSE),"")</f>
        <v/>
      </c>
      <c r="AK23" s="239" t="str">
        <f>IFERROR(VLOOKUP(AK22,'P1'!$B:$AP,41,FALSE),"")</f>
        <v/>
      </c>
      <c r="AL23" s="239" t="str">
        <f>IFERROR(VLOOKUP(AL22,'P1'!$B:$AP,41,FALSE),"")</f>
        <v/>
      </c>
      <c r="AM23" s="239" t="str">
        <f>IFERROR(VLOOKUP(AM22,'P1'!$B:$AP,41,FALSE),"")</f>
        <v/>
      </c>
      <c r="AN23" s="578"/>
      <c r="AO23" s="581"/>
      <c r="AP23" s="585"/>
      <c r="AQ23" s="586"/>
      <c r="AR23" s="581"/>
      <c r="AS23" s="205"/>
      <c r="AT23" s="206"/>
      <c r="AU23" s="240" t="str">
        <f>IFERROR(IF($D22="□",($AO22/$AK$7),($AO22/$AK$9)),"")</f>
        <v/>
      </c>
      <c r="AV23" s="240" t="str">
        <f>IFERROR(IF($D22="□",($AN22/$AO$7),($AN22/$AO$9)),"")</f>
        <v/>
      </c>
    </row>
    <row r="24" spans="1:48" ht="12" customHeight="1" x14ac:dyDescent="0.15">
      <c r="A24" s="558"/>
      <c r="B24" s="561"/>
      <c r="C24" s="564"/>
      <c r="D24" s="567"/>
      <c r="E24" s="570"/>
      <c r="F24" s="575"/>
      <c r="G24" s="576"/>
      <c r="H24" s="241" t="s">
        <v>370</v>
      </c>
      <c r="I24" s="239" t="str">
        <f>IFERROR(VLOOKUP(I22,'P1'!$B:$AP,31,FALSE),"")</f>
        <v/>
      </c>
      <c r="J24" s="239" t="str">
        <f>IFERROR(VLOOKUP(J22,'P1'!$B:$AP,31,FALSE),"")</f>
        <v/>
      </c>
      <c r="K24" s="239" t="str">
        <f>IFERROR(VLOOKUP(K22,'P1'!$B:$AP,31,FALSE),"")</f>
        <v/>
      </c>
      <c r="L24" s="239" t="str">
        <f>IFERROR(VLOOKUP(L22,'P1'!$B:$AP,31,FALSE),"")</f>
        <v/>
      </c>
      <c r="M24" s="239" t="str">
        <f>IFERROR(VLOOKUP(M22,'P1'!$B:$AP,31,FALSE),"")</f>
        <v/>
      </c>
      <c r="N24" s="239" t="str">
        <f>IFERROR(VLOOKUP(N22,'P1'!$B:$AP,31,FALSE),"")</f>
        <v/>
      </c>
      <c r="O24" s="239" t="str">
        <f>IFERROR(VLOOKUP(O22,'P1'!$B:$AP,31,FALSE),"")</f>
        <v/>
      </c>
      <c r="P24" s="239" t="str">
        <f>IFERROR(VLOOKUP(P22,'P1'!$B:$AP,31,FALSE),"")</f>
        <v/>
      </c>
      <c r="Q24" s="239" t="str">
        <f>IFERROR(VLOOKUP(Q22,'P1'!$B:$AP,31,FALSE),"")</f>
        <v/>
      </c>
      <c r="R24" s="239" t="str">
        <f>IFERROR(VLOOKUP(R22,'P1'!$B:$AP,31,FALSE),"")</f>
        <v/>
      </c>
      <c r="S24" s="239" t="str">
        <f>IFERROR(VLOOKUP(S22,'P1'!$B:$AP,31,FALSE),"")</f>
        <v/>
      </c>
      <c r="T24" s="239" t="str">
        <f>IFERROR(VLOOKUP(T22,'P1'!$B:$AP,31,FALSE),"")</f>
        <v/>
      </c>
      <c r="U24" s="239" t="str">
        <f>IFERROR(VLOOKUP(U22,'P1'!$B:$AP,31,FALSE),"")</f>
        <v/>
      </c>
      <c r="V24" s="239" t="str">
        <f>IFERROR(VLOOKUP(V22,'P1'!$B:$AP,31,FALSE),"")</f>
        <v/>
      </c>
      <c r="W24" s="239" t="str">
        <f>IFERROR(VLOOKUP(W22,'P1'!$B:$AP,31,FALSE),"")</f>
        <v/>
      </c>
      <c r="X24" s="239" t="str">
        <f>IFERROR(VLOOKUP(X22,'P1'!$B:$AP,31,FALSE),"")</f>
        <v/>
      </c>
      <c r="Y24" s="239" t="str">
        <f>IFERROR(VLOOKUP(Y22,'P1'!$B:$AP,31,FALSE),"")</f>
        <v/>
      </c>
      <c r="Z24" s="239" t="str">
        <f>IFERROR(VLOOKUP(Z22,'P1'!$B:$AP,31,FALSE),"")</f>
        <v/>
      </c>
      <c r="AA24" s="239" t="str">
        <f>IFERROR(VLOOKUP(AA22,'P1'!$B:$AP,31,FALSE),"")</f>
        <v/>
      </c>
      <c r="AB24" s="239" t="str">
        <f>IFERROR(VLOOKUP(AB22,'P1'!$B:$AP,31,FALSE),"")</f>
        <v/>
      </c>
      <c r="AC24" s="239" t="str">
        <f>IFERROR(VLOOKUP(AC22,'P1'!$B:$AP,31,FALSE),"")</f>
        <v/>
      </c>
      <c r="AD24" s="239" t="str">
        <f>IFERROR(VLOOKUP(AD22,'P1'!$B:$AP,31,FALSE),"")</f>
        <v/>
      </c>
      <c r="AE24" s="239" t="str">
        <f>IFERROR(VLOOKUP(AE22,'P1'!$B:$AP,31,FALSE),"")</f>
        <v/>
      </c>
      <c r="AF24" s="239" t="str">
        <f>IFERROR(VLOOKUP(AF22,'P1'!$B:$AP,31,FALSE),"")</f>
        <v/>
      </c>
      <c r="AG24" s="239" t="str">
        <f>IFERROR(VLOOKUP(AG22,'P1'!$B:$AP,31,FALSE),"")</f>
        <v/>
      </c>
      <c r="AH24" s="239" t="str">
        <f>IFERROR(VLOOKUP(AH22,'P1'!$B:$AP,31,FALSE),"")</f>
        <v/>
      </c>
      <c r="AI24" s="239" t="str">
        <f>IFERROR(VLOOKUP(AI22,'P1'!$B:$AP,31,FALSE),"")</f>
        <v/>
      </c>
      <c r="AJ24" s="239" t="str">
        <f>IFERROR(VLOOKUP(AJ22,'P1'!$B:$AP,31,FALSE),"")</f>
        <v/>
      </c>
      <c r="AK24" s="239" t="str">
        <f>IFERROR(VLOOKUP(AK22,'P1'!$B:$AP,31,FALSE),"")</f>
        <v/>
      </c>
      <c r="AL24" s="239" t="str">
        <f>IFERROR(VLOOKUP(AL22,'P1'!$B:$AP,31,FALSE),"")</f>
        <v/>
      </c>
      <c r="AM24" s="239" t="str">
        <f>IFERROR(VLOOKUP(AM22,'P1'!$B:$AP,31,FALSE),"")</f>
        <v/>
      </c>
      <c r="AN24" s="579"/>
      <c r="AO24" s="582"/>
      <c r="AP24" s="587"/>
      <c r="AQ24" s="588"/>
      <c r="AR24" s="582"/>
      <c r="AS24" s="211"/>
      <c r="AT24" s="206"/>
      <c r="AU24" s="242"/>
      <c r="AV24" s="242"/>
    </row>
    <row r="25" spans="1:48" ht="12" customHeight="1" x14ac:dyDescent="0.15">
      <c r="A25" s="556">
        <v>2</v>
      </c>
      <c r="B25" s="559"/>
      <c r="C25" s="562"/>
      <c r="D25" s="565" t="s">
        <v>243</v>
      </c>
      <c r="E25" s="568"/>
      <c r="F25" s="571"/>
      <c r="G25" s="572"/>
      <c r="H25" s="236" t="s">
        <v>367</v>
      </c>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577">
        <f>+SUM(I26:AM27)</f>
        <v>0</v>
      </c>
      <c r="AO25" s="580">
        <f>IF($AN$4="４週",AN25/4,AN25/(DAY(EOMONTH($I$20,0))/7))</f>
        <v>0</v>
      </c>
      <c r="AP25" s="583"/>
      <c r="AQ25" s="584"/>
      <c r="AR25" s="580" t="str">
        <f>IF(AN7="４週",AU26,AV26)</f>
        <v/>
      </c>
      <c r="AS25" s="211"/>
      <c r="AT25" s="206"/>
      <c r="AU25" s="237" t="s">
        <v>593</v>
      </c>
      <c r="AV25" s="237" t="s">
        <v>368</v>
      </c>
    </row>
    <row r="26" spans="1:48" ht="12" customHeight="1" x14ac:dyDescent="0.15">
      <c r="A26" s="557"/>
      <c r="B26" s="560"/>
      <c r="C26" s="563"/>
      <c r="D26" s="566"/>
      <c r="E26" s="569"/>
      <c r="F26" s="573"/>
      <c r="G26" s="574"/>
      <c r="H26" s="238" t="s">
        <v>369</v>
      </c>
      <c r="I26" s="239" t="str">
        <f>IFERROR(VLOOKUP(I25,'P1'!$B:$AP,41,FALSE),"")</f>
        <v/>
      </c>
      <c r="J26" s="239" t="str">
        <f>IFERROR(VLOOKUP(J25,'P1'!$B:$AP,41,FALSE),"")</f>
        <v/>
      </c>
      <c r="K26" s="239" t="str">
        <f>IFERROR(VLOOKUP(K25,'P1'!$B:$AP,41,FALSE),"")</f>
        <v/>
      </c>
      <c r="L26" s="239" t="str">
        <f>IFERROR(VLOOKUP(L25,'P1'!$B:$AP,41,FALSE),"")</f>
        <v/>
      </c>
      <c r="M26" s="239" t="str">
        <f>IFERROR(VLOOKUP(M25,'P1'!$B:$AP,41,FALSE),"")</f>
        <v/>
      </c>
      <c r="N26" s="239" t="str">
        <f>IFERROR(VLOOKUP(N25,'P1'!$B:$AP,41,FALSE),"")</f>
        <v/>
      </c>
      <c r="O26" s="239" t="str">
        <f>IFERROR(VLOOKUP(O25,'P1'!$B:$AP,41,FALSE),"")</f>
        <v/>
      </c>
      <c r="P26" s="239" t="str">
        <f>IFERROR(VLOOKUP(P25,'P1'!$B:$AP,41,FALSE),"")</f>
        <v/>
      </c>
      <c r="Q26" s="239" t="str">
        <f>IFERROR(VLOOKUP(Q25,'P1'!$B:$AP,41,FALSE),"")</f>
        <v/>
      </c>
      <c r="R26" s="239" t="str">
        <f>IFERROR(VLOOKUP(R25,'P1'!$B:$AP,41,FALSE),"")</f>
        <v/>
      </c>
      <c r="S26" s="239" t="str">
        <f>IFERROR(VLOOKUP(S25,'P1'!$B:$AP,41,FALSE),"")</f>
        <v/>
      </c>
      <c r="T26" s="239" t="str">
        <f>IFERROR(VLOOKUP(T25,'P1'!$B:$AP,41,FALSE),"")</f>
        <v/>
      </c>
      <c r="U26" s="239" t="str">
        <f>IFERROR(VLOOKUP(U25,'P1'!$B:$AP,41,FALSE),"")</f>
        <v/>
      </c>
      <c r="V26" s="239" t="str">
        <f>IFERROR(VLOOKUP(V25,'P1'!$B:$AP,41,FALSE),"")</f>
        <v/>
      </c>
      <c r="W26" s="239" t="str">
        <f>IFERROR(VLOOKUP(W25,'P1'!$B:$AP,41,FALSE),"")</f>
        <v/>
      </c>
      <c r="X26" s="239" t="str">
        <f>IFERROR(VLOOKUP(X25,'P1'!$B:$AP,41,FALSE),"")</f>
        <v/>
      </c>
      <c r="Y26" s="239" t="str">
        <f>IFERROR(VLOOKUP(Y25,'P1'!$B:$AP,41,FALSE),"")</f>
        <v/>
      </c>
      <c r="Z26" s="239" t="str">
        <f>IFERROR(VLOOKUP(Z25,'P1'!$B:$AP,41,FALSE),"")</f>
        <v/>
      </c>
      <c r="AA26" s="239" t="str">
        <f>IFERROR(VLOOKUP(AA25,'P1'!$B:$AP,41,FALSE),"")</f>
        <v/>
      </c>
      <c r="AB26" s="239" t="str">
        <f>IFERROR(VLOOKUP(AB25,'P1'!$B:$AP,41,FALSE),"")</f>
        <v/>
      </c>
      <c r="AC26" s="239" t="str">
        <f>IFERROR(VLOOKUP(AC25,'P1'!$B:$AP,41,FALSE),"")</f>
        <v/>
      </c>
      <c r="AD26" s="239" t="str">
        <f>IFERROR(VLOOKUP(AD25,'P1'!$B:$AP,41,FALSE),"")</f>
        <v/>
      </c>
      <c r="AE26" s="239" t="str">
        <f>IFERROR(VLOOKUP(AE25,'P1'!$B:$AP,41,FALSE),"")</f>
        <v/>
      </c>
      <c r="AF26" s="239" t="str">
        <f>IFERROR(VLOOKUP(AF25,'P1'!$B:$AP,41,FALSE),"")</f>
        <v/>
      </c>
      <c r="AG26" s="239" t="str">
        <f>IFERROR(VLOOKUP(AG25,'P1'!$B:$AP,41,FALSE),"")</f>
        <v/>
      </c>
      <c r="AH26" s="239" t="str">
        <f>IFERROR(VLOOKUP(AH25,'P1'!$B:$AP,41,FALSE),"")</f>
        <v/>
      </c>
      <c r="AI26" s="239" t="str">
        <f>IFERROR(VLOOKUP(AI25,'P1'!$B:$AP,41,FALSE),"")</f>
        <v/>
      </c>
      <c r="AJ26" s="239" t="str">
        <f>IFERROR(VLOOKUP(AJ25,'P1'!$B:$AP,41,FALSE),"")</f>
        <v/>
      </c>
      <c r="AK26" s="239" t="str">
        <f>IFERROR(VLOOKUP(AK25,'P1'!$B:$AP,41,FALSE),"")</f>
        <v/>
      </c>
      <c r="AL26" s="239" t="str">
        <f>IFERROR(VLOOKUP(AL25,'P1'!$B:$AP,41,FALSE),"")</f>
        <v/>
      </c>
      <c r="AM26" s="239" t="str">
        <f>IFERROR(VLOOKUP(AM25,'P1'!$B:$AP,41,FALSE),"")</f>
        <v/>
      </c>
      <c r="AN26" s="578"/>
      <c r="AO26" s="581"/>
      <c r="AP26" s="585"/>
      <c r="AQ26" s="586"/>
      <c r="AR26" s="581"/>
      <c r="AS26" s="205"/>
      <c r="AT26" s="206"/>
      <c r="AU26" s="240" t="str">
        <f t="shared" ref="AU26" si="1">IFERROR(IF($D25="□",($AO25/$AK$7),($AO25/$AK$9)),"")</f>
        <v/>
      </c>
      <c r="AV26" s="240" t="str">
        <f t="shared" ref="AV26" si="2">IFERROR(IF($D25="□",($AN25/$AO$7),($AN25/$AO$9)),"")</f>
        <v/>
      </c>
    </row>
    <row r="27" spans="1:48" ht="12" customHeight="1" x14ac:dyDescent="0.15">
      <c r="A27" s="558"/>
      <c r="B27" s="561"/>
      <c r="C27" s="564"/>
      <c r="D27" s="567"/>
      <c r="E27" s="570"/>
      <c r="F27" s="575"/>
      <c r="G27" s="576"/>
      <c r="H27" s="241" t="s">
        <v>370</v>
      </c>
      <c r="I27" s="239" t="str">
        <f>IFERROR(VLOOKUP(I25,'P1'!$B:$AP,31,FALSE),"")</f>
        <v/>
      </c>
      <c r="J27" s="239" t="str">
        <f>IFERROR(VLOOKUP(J25,'P1'!$B:$AP,31,FALSE),"")</f>
        <v/>
      </c>
      <c r="K27" s="239" t="str">
        <f>IFERROR(VLOOKUP(K25,'P1'!$B:$AP,31,FALSE),"")</f>
        <v/>
      </c>
      <c r="L27" s="239" t="str">
        <f>IFERROR(VLOOKUP(L25,'P1'!$B:$AP,31,FALSE),"")</f>
        <v/>
      </c>
      <c r="M27" s="239" t="str">
        <f>IFERROR(VLOOKUP(M25,'P1'!$B:$AP,31,FALSE),"")</f>
        <v/>
      </c>
      <c r="N27" s="239" t="str">
        <f>IFERROR(VLOOKUP(N25,'P1'!$B:$AP,31,FALSE),"")</f>
        <v/>
      </c>
      <c r="O27" s="239" t="str">
        <f>IFERROR(VLOOKUP(O25,'P1'!$B:$AP,31,FALSE),"")</f>
        <v/>
      </c>
      <c r="P27" s="239" t="str">
        <f>IFERROR(VLOOKUP(P25,'P1'!$B:$AP,31,FALSE),"")</f>
        <v/>
      </c>
      <c r="Q27" s="239" t="str">
        <f>IFERROR(VLOOKUP(Q25,'P1'!$B:$AP,31,FALSE),"")</f>
        <v/>
      </c>
      <c r="R27" s="239" t="str">
        <f>IFERROR(VLOOKUP(R25,'P1'!$B:$AP,31,FALSE),"")</f>
        <v/>
      </c>
      <c r="S27" s="239" t="str">
        <f>IFERROR(VLOOKUP(S25,'P1'!$B:$AP,31,FALSE),"")</f>
        <v/>
      </c>
      <c r="T27" s="239" t="str">
        <f>IFERROR(VLOOKUP(T25,'P1'!$B:$AP,31,FALSE),"")</f>
        <v/>
      </c>
      <c r="U27" s="239" t="str">
        <f>IFERROR(VLOOKUP(U25,'P1'!$B:$AP,31,FALSE),"")</f>
        <v/>
      </c>
      <c r="V27" s="239" t="str">
        <f>IFERROR(VLOOKUP(V25,'P1'!$B:$AP,31,FALSE),"")</f>
        <v/>
      </c>
      <c r="W27" s="239" t="str">
        <f>IFERROR(VLOOKUP(W25,'P1'!$B:$AP,31,FALSE),"")</f>
        <v/>
      </c>
      <c r="X27" s="239" t="str">
        <f>IFERROR(VLOOKUP(X25,'P1'!$B:$AP,31,FALSE),"")</f>
        <v/>
      </c>
      <c r="Y27" s="239" t="str">
        <f>IFERROR(VLOOKUP(Y25,'P1'!$B:$AP,31,FALSE),"")</f>
        <v/>
      </c>
      <c r="Z27" s="239" t="str">
        <f>IFERROR(VLOOKUP(Z25,'P1'!$B:$AP,31,FALSE),"")</f>
        <v/>
      </c>
      <c r="AA27" s="239" t="str">
        <f>IFERROR(VLOOKUP(AA25,'P1'!$B:$AP,31,FALSE),"")</f>
        <v/>
      </c>
      <c r="AB27" s="239" t="str">
        <f>IFERROR(VLOOKUP(AB25,'P1'!$B:$AP,31,FALSE),"")</f>
        <v/>
      </c>
      <c r="AC27" s="239" t="str">
        <f>IFERROR(VLOOKUP(AC25,'P1'!$B:$AP,31,FALSE),"")</f>
        <v/>
      </c>
      <c r="AD27" s="239" t="str">
        <f>IFERROR(VLOOKUP(AD25,'P1'!$B:$AP,31,FALSE),"")</f>
        <v/>
      </c>
      <c r="AE27" s="239" t="str">
        <f>IFERROR(VLOOKUP(AE25,'P1'!$B:$AP,31,FALSE),"")</f>
        <v/>
      </c>
      <c r="AF27" s="239" t="str">
        <f>IFERROR(VLOOKUP(AF25,'P1'!$B:$AP,31,FALSE),"")</f>
        <v/>
      </c>
      <c r="AG27" s="239" t="str">
        <f>IFERROR(VLOOKUP(AG25,'P1'!$B:$AP,31,FALSE),"")</f>
        <v/>
      </c>
      <c r="AH27" s="239" t="str">
        <f>IFERROR(VLOOKUP(AH25,'P1'!$B:$AP,31,FALSE),"")</f>
        <v/>
      </c>
      <c r="AI27" s="239" t="str">
        <f>IFERROR(VLOOKUP(AI25,'P1'!$B:$AP,31,FALSE),"")</f>
        <v/>
      </c>
      <c r="AJ27" s="239" t="str">
        <f>IFERROR(VLOOKUP(AJ25,'P1'!$B:$AP,31,FALSE),"")</f>
        <v/>
      </c>
      <c r="AK27" s="239" t="str">
        <f>IFERROR(VLOOKUP(AK25,'P1'!$B:$AP,31,FALSE),"")</f>
        <v/>
      </c>
      <c r="AL27" s="239" t="str">
        <f>IFERROR(VLOOKUP(AL25,'P1'!$B:$AP,31,FALSE),"")</f>
        <v/>
      </c>
      <c r="AM27" s="239" t="str">
        <f>IFERROR(VLOOKUP(AM25,'P1'!$B:$AP,31,FALSE),"")</f>
        <v/>
      </c>
      <c r="AN27" s="579"/>
      <c r="AO27" s="582"/>
      <c r="AP27" s="587"/>
      <c r="AQ27" s="588"/>
      <c r="AR27" s="582"/>
      <c r="AS27" s="205"/>
      <c r="AT27" s="206"/>
      <c r="AU27" s="242"/>
      <c r="AV27" s="242"/>
    </row>
    <row r="28" spans="1:48" ht="12" customHeight="1" x14ac:dyDescent="0.15">
      <c r="A28" s="556">
        <v>3</v>
      </c>
      <c r="B28" s="559"/>
      <c r="C28" s="562"/>
      <c r="D28" s="565" t="s">
        <v>243</v>
      </c>
      <c r="E28" s="568"/>
      <c r="F28" s="571"/>
      <c r="G28" s="572"/>
      <c r="H28" s="236" t="s">
        <v>367</v>
      </c>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577">
        <f>+SUM(I29:AM30)</f>
        <v>0</v>
      </c>
      <c r="AO28" s="580">
        <f>IF($AN$4="４週",AN28/4,AN28/(DAY(EOMONTH($I$20,0))/7))</f>
        <v>0</v>
      </c>
      <c r="AP28" s="583"/>
      <c r="AQ28" s="584"/>
      <c r="AR28" s="580" t="str">
        <f>IF(AN17="４週",AU29,AV29)</f>
        <v/>
      </c>
      <c r="AS28" s="205"/>
      <c r="AT28" s="206"/>
      <c r="AU28" s="237" t="s">
        <v>593</v>
      </c>
      <c r="AV28" s="237" t="s">
        <v>368</v>
      </c>
    </row>
    <row r="29" spans="1:48" ht="12" customHeight="1" x14ac:dyDescent="0.15">
      <c r="A29" s="557"/>
      <c r="B29" s="560"/>
      <c r="C29" s="563"/>
      <c r="D29" s="566"/>
      <c r="E29" s="569"/>
      <c r="F29" s="573"/>
      <c r="G29" s="574"/>
      <c r="H29" s="238" t="s">
        <v>369</v>
      </c>
      <c r="I29" s="239" t="str">
        <f>IFERROR(VLOOKUP(I28,'P1'!$B:$AP,41,FALSE),"")</f>
        <v/>
      </c>
      <c r="J29" s="239" t="str">
        <f>IFERROR(VLOOKUP(J28,'P1'!$B:$AP,41,FALSE),"")</f>
        <v/>
      </c>
      <c r="K29" s="239" t="str">
        <f>IFERROR(VLOOKUP(K28,'P1'!$B:$AP,41,FALSE),"")</f>
        <v/>
      </c>
      <c r="L29" s="239" t="str">
        <f>IFERROR(VLOOKUP(L28,'P1'!$B:$AP,41,FALSE),"")</f>
        <v/>
      </c>
      <c r="M29" s="239" t="str">
        <f>IFERROR(VLOOKUP(M28,'P1'!$B:$AP,41,FALSE),"")</f>
        <v/>
      </c>
      <c r="N29" s="239" t="str">
        <f>IFERROR(VLOOKUP(N28,'P1'!$B:$AP,41,FALSE),"")</f>
        <v/>
      </c>
      <c r="O29" s="239" t="str">
        <f>IFERROR(VLOOKUP(O28,'P1'!$B:$AP,41,FALSE),"")</f>
        <v/>
      </c>
      <c r="P29" s="239" t="str">
        <f>IFERROR(VLOOKUP(P28,'P1'!$B:$AP,41,FALSE),"")</f>
        <v/>
      </c>
      <c r="Q29" s="239" t="str">
        <f>IFERROR(VLOOKUP(Q28,'P1'!$B:$AP,41,FALSE),"")</f>
        <v/>
      </c>
      <c r="R29" s="239" t="str">
        <f>IFERROR(VLOOKUP(R28,'P1'!$B:$AP,41,FALSE),"")</f>
        <v/>
      </c>
      <c r="S29" s="239" t="str">
        <f>IFERROR(VLOOKUP(S28,'P1'!$B:$AP,41,FALSE),"")</f>
        <v/>
      </c>
      <c r="T29" s="239" t="str">
        <f>IFERROR(VLOOKUP(T28,'P1'!$B:$AP,41,FALSE),"")</f>
        <v/>
      </c>
      <c r="U29" s="239" t="str">
        <f>IFERROR(VLOOKUP(U28,'P1'!$B:$AP,41,FALSE),"")</f>
        <v/>
      </c>
      <c r="V29" s="239" t="str">
        <f>IFERROR(VLOOKUP(V28,'P1'!$B:$AP,41,FALSE),"")</f>
        <v/>
      </c>
      <c r="W29" s="239" t="str">
        <f>IFERROR(VLOOKUP(W28,'P1'!$B:$AP,41,FALSE),"")</f>
        <v/>
      </c>
      <c r="X29" s="239" t="str">
        <f>IFERROR(VLOOKUP(X28,'P1'!$B:$AP,41,FALSE),"")</f>
        <v/>
      </c>
      <c r="Y29" s="239" t="str">
        <f>IFERROR(VLOOKUP(Y28,'P1'!$B:$AP,41,FALSE),"")</f>
        <v/>
      </c>
      <c r="Z29" s="239" t="str">
        <f>IFERROR(VLOOKUP(Z28,'P1'!$B:$AP,41,FALSE),"")</f>
        <v/>
      </c>
      <c r="AA29" s="239" t="str">
        <f>IFERROR(VLOOKUP(AA28,'P1'!$B:$AP,41,FALSE),"")</f>
        <v/>
      </c>
      <c r="AB29" s="239" t="str">
        <f>IFERROR(VLOOKUP(AB28,'P1'!$B:$AP,41,FALSE),"")</f>
        <v/>
      </c>
      <c r="AC29" s="239" t="str">
        <f>IFERROR(VLOOKUP(AC28,'P1'!$B:$AP,41,FALSE),"")</f>
        <v/>
      </c>
      <c r="AD29" s="239" t="str">
        <f>IFERROR(VLOOKUP(AD28,'P1'!$B:$AP,41,FALSE),"")</f>
        <v/>
      </c>
      <c r="AE29" s="239" t="str">
        <f>IFERROR(VLOOKUP(AE28,'P1'!$B:$AP,41,FALSE),"")</f>
        <v/>
      </c>
      <c r="AF29" s="239" t="str">
        <f>IFERROR(VLOOKUP(AF28,'P1'!$B:$AP,41,FALSE),"")</f>
        <v/>
      </c>
      <c r="AG29" s="239" t="str">
        <f>IFERROR(VLOOKUP(AG28,'P1'!$B:$AP,41,FALSE),"")</f>
        <v/>
      </c>
      <c r="AH29" s="239" t="str">
        <f>IFERROR(VLOOKUP(AH28,'P1'!$B:$AP,41,FALSE),"")</f>
        <v/>
      </c>
      <c r="AI29" s="239" t="str">
        <f>IFERROR(VLOOKUP(AI28,'P1'!$B:$AP,41,FALSE),"")</f>
        <v/>
      </c>
      <c r="AJ29" s="239" t="str">
        <f>IFERROR(VLOOKUP(AJ28,'P1'!$B:$AP,41,FALSE),"")</f>
        <v/>
      </c>
      <c r="AK29" s="239" t="str">
        <f>IFERROR(VLOOKUP(AK28,'P1'!$B:$AP,41,FALSE),"")</f>
        <v/>
      </c>
      <c r="AL29" s="239" t="str">
        <f>IFERROR(VLOOKUP(AL28,'P1'!$B:$AP,41,FALSE),"")</f>
        <v/>
      </c>
      <c r="AM29" s="239" t="str">
        <f>IFERROR(VLOOKUP(AM28,'P1'!$B:$AP,41,FALSE),"")</f>
        <v/>
      </c>
      <c r="AN29" s="578"/>
      <c r="AO29" s="581"/>
      <c r="AP29" s="585"/>
      <c r="AQ29" s="586"/>
      <c r="AR29" s="581"/>
      <c r="AS29" s="205"/>
      <c r="AT29" s="206"/>
      <c r="AU29" s="240" t="str">
        <f t="shared" ref="AU29" si="3">IFERROR(IF($D28="□",($AO28/$AK$7),($AO28/$AK$9)),"")</f>
        <v/>
      </c>
      <c r="AV29" s="240" t="str">
        <f t="shared" ref="AV29" si="4">IFERROR(IF($D28="□",($AN28/$AO$7),($AN28/$AO$9)),"")</f>
        <v/>
      </c>
    </row>
    <row r="30" spans="1:48" ht="12" customHeight="1" x14ac:dyDescent="0.15">
      <c r="A30" s="558"/>
      <c r="B30" s="561"/>
      <c r="C30" s="564"/>
      <c r="D30" s="567"/>
      <c r="E30" s="570"/>
      <c r="F30" s="575"/>
      <c r="G30" s="576"/>
      <c r="H30" s="241" t="s">
        <v>370</v>
      </c>
      <c r="I30" s="239" t="str">
        <f>IFERROR(VLOOKUP(I28,'P1'!$B:$AP,31,FALSE),"")</f>
        <v/>
      </c>
      <c r="J30" s="239" t="str">
        <f>IFERROR(VLOOKUP(J28,'P1'!$B:$AP,31,FALSE),"")</f>
        <v/>
      </c>
      <c r="K30" s="239" t="str">
        <f>IFERROR(VLOOKUP(K28,'P1'!$B:$AP,31,FALSE),"")</f>
        <v/>
      </c>
      <c r="L30" s="239" t="str">
        <f>IFERROR(VLOOKUP(L28,'P1'!$B:$AP,31,FALSE),"")</f>
        <v/>
      </c>
      <c r="M30" s="239" t="str">
        <f>IFERROR(VLOOKUP(M28,'P1'!$B:$AP,31,FALSE),"")</f>
        <v/>
      </c>
      <c r="N30" s="239" t="str">
        <f>IFERROR(VLOOKUP(N28,'P1'!$B:$AP,31,FALSE),"")</f>
        <v/>
      </c>
      <c r="O30" s="239" t="str">
        <f>IFERROR(VLOOKUP(O28,'P1'!$B:$AP,31,FALSE),"")</f>
        <v/>
      </c>
      <c r="P30" s="239" t="str">
        <f>IFERROR(VLOOKUP(P28,'P1'!$B:$AP,31,FALSE),"")</f>
        <v/>
      </c>
      <c r="Q30" s="239" t="str">
        <f>IFERROR(VLOOKUP(Q28,'P1'!$B:$AP,31,FALSE),"")</f>
        <v/>
      </c>
      <c r="R30" s="239" t="str">
        <f>IFERROR(VLOOKUP(R28,'P1'!$B:$AP,31,FALSE),"")</f>
        <v/>
      </c>
      <c r="S30" s="239" t="str">
        <f>IFERROR(VLOOKUP(S28,'P1'!$B:$AP,31,FALSE),"")</f>
        <v/>
      </c>
      <c r="T30" s="239" t="str">
        <f>IFERROR(VLOOKUP(T28,'P1'!$B:$AP,31,FALSE),"")</f>
        <v/>
      </c>
      <c r="U30" s="239" t="str">
        <f>IFERROR(VLOOKUP(U28,'P1'!$B:$AP,31,FALSE),"")</f>
        <v/>
      </c>
      <c r="V30" s="239" t="str">
        <f>IFERROR(VLOOKUP(V28,'P1'!$B:$AP,31,FALSE),"")</f>
        <v/>
      </c>
      <c r="W30" s="239" t="str">
        <f>IFERROR(VLOOKUP(W28,'P1'!$B:$AP,31,FALSE),"")</f>
        <v/>
      </c>
      <c r="X30" s="239" t="str">
        <f>IFERROR(VLOOKUP(X28,'P1'!$B:$AP,31,FALSE),"")</f>
        <v/>
      </c>
      <c r="Y30" s="239" t="str">
        <f>IFERROR(VLOOKUP(Y28,'P1'!$B:$AP,31,FALSE),"")</f>
        <v/>
      </c>
      <c r="Z30" s="239" t="str">
        <f>IFERROR(VLOOKUP(Z28,'P1'!$B:$AP,31,FALSE),"")</f>
        <v/>
      </c>
      <c r="AA30" s="239" t="str">
        <f>IFERROR(VLOOKUP(AA28,'P1'!$B:$AP,31,FALSE),"")</f>
        <v/>
      </c>
      <c r="AB30" s="239" t="str">
        <f>IFERROR(VLOOKUP(AB28,'P1'!$B:$AP,31,FALSE),"")</f>
        <v/>
      </c>
      <c r="AC30" s="239" t="str">
        <f>IFERROR(VLOOKUP(AC28,'P1'!$B:$AP,31,FALSE),"")</f>
        <v/>
      </c>
      <c r="AD30" s="239" t="str">
        <f>IFERROR(VLOOKUP(AD28,'P1'!$B:$AP,31,FALSE),"")</f>
        <v/>
      </c>
      <c r="AE30" s="239" t="str">
        <f>IFERROR(VLOOKUP(AE28,'P1'!$B:$AP,31,FALSE),"")</f>
        <v/>
      </c>
      <c r="AF30" s="239" t="str">
        <f>IFERROR(VLOOKUP(AF28,'P1'!$B:$AP,31,FALSE),"")</f>
        <v/>
      </c>
      <c r="AG30" s="239" t="str">
        <f>IFERROR(VLOOKUP(AG28,'P1'!$B:$AP,31,FALSE),"")</f>
        <v/>
      </c>
      <c r="AH30" s="239" t="str">
        <f>IFERROR(VLOOKUP(AH28,'P1'!$B:$AP,31,FALSE),"")</f>
        <v/>
      </c>
      <c r="AI30" s="239" t="str">
        <f>IFERROR(VLOOKUP(AI28,'P1'!$B:$AP,31,FALSE),"")</f>
        <v/>
      </c>
      <c r="AJ30" s="239" t="str">
        <f>IFERROR(VLOOKUP(AJ28,'P1'!$B:$AP,31,FALSE),"")</f>
        <v/>
      </c>
      <c r="AK30" s="239" t="str">
        <f>IFERROR(VLOOKUP(AK28,'P1'!$B:$AP,31,FALSE),"")</f>
        <v/>
      </c>
      <c r="AL30" s="239" t="str">
        <f>IFERROR(VLOOKUP(AL28,'P1'!$B:$AP,31,FALSE),"")</f>
        <v/>
      </c>
      <c r="AM30" s="239" t="str">
        <f>IFERROR(VLOOKUP(AM28,'P1'!$B:$AP,31,FALSE),"")</f>
        <v/>
      </c>
      <c r="AN30" s="579"/>
      <c r="AO30" s="582"/>
      <c r="AP30" s="587"/>
      <c r="AQ30" s="588"/>
      <c r="AR30" s="582"/>
      <c r="AS30" s="205"/>
      <c r="AT30" s="206"/>
      <c r="AU30" s="242"/>
      <c r="AV30" s="242"/>
    </row>
    <row r="31" spans="1:48" ht="12" customHeight="1" x14ac:dyDescent="0.15">
      <c r="A31" s="556">
        <v>4</v>
      </c>
      <c r="B31" s="559"/>
      <c r="C31" s="562"/>
      <c r="D31" s="565" t="s">
        <v>243</v>
      </c>
      <c r="E31" s="568"/>
      <c r="F31" s="571"/>
      <c r="G31" s="572"/>
      <c r="H31" s="236" t="s">
        <v>367</v>
      </c>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577">
        <f>+SUM(I32:AM33)</f>
        <v>0</v>
      </c>
      <c r="AO31" s="580">
        <f>IF($AN$4="４週",AN31/4,AN31/(DAY(EOMONTH($I$20,0))/7))</f>
        <v>0</v>
      </c>
      <c r="AP31" s="583"/>
      <c r="AQ31" s="584"/>
      <c r="AR31" s="580" t="str">
        <f>IF(AN20="４週",AU32,AV32)</f>
        <v/>
      </c>
      <c r="AS31" s="211"/>
      <c r="AT31" s="206"/>
      <c r="AU31" s="237" t="s">
        <v>593</v>
      </c>
      <c r="AV31" s="237" t="s">
        <v>368</v>
      </c>
    </row>
    <row r="32" spans="1:48" ht="12" customHeight="1" x14ac:dyDescent="0.15">
      <c r="A32" s="557"/>
      <c r="B32" s="560"/>
      <c r="C32" s="563"/>
      <c r="D32" s="566"/>
      <c r="E32" s="569"/>
      <c r="F32" s="573"/>
      <c r="G32" s="574"/>
      <c r="H32" s="238" t="s">
        <v>369</v>
      </c>
      <c r="I32" s="239" t="str">
        <f>IFERROR(VLOOKUP(I31,'P1'!$B:$AP,41,FALSE),"")</f>
        <v/>
      </c>
      <c r="J32" s="243" t="str">
        <f>IFERROR(VLOOKUP(J31,'P1'!$B:$AP,41,FALSE),"")</f>
        <v/>
      </c>
      <c r="K32" s="239" t="str">
        <f>IFERROR(VLOOKUP(K31,'P1'!$B:$AP,41,FALSE),"")</f>
        <v/>
      </c>
      <c r="L32" s="239" t="str">
        <f>IFERROR(VLOOKUP(L31,'P1'!$B:$AP,41,FALSE),"")</f>
        <v/>
      </c>
      <c r="M32" s="239" t="str">
        <f>IFERROR(VLOOKUP(M31,'P1'!$B:$AP,41,FALSE),"")</f>
        <v/>
      </c>
      <c r="N32" s="239" t="str">
        <f>IFERROR(VLOOKUP(N31,'P1'!$B:$AP,41,FALSE),"")</f>
        <v/>
      </c>
      <c r="O32" s="239" t="str">
        <f>IFERROR(VLOOKUP(O31,'P1'!$B:$AP,41,FALSE),"")</f>
        <v/>
      </c>
      <c r="P32" s="239" t="str">
        <f>IFERROR(VLOOKUP(P31,'P1'!$B:$AP,41,FALSE),"")</f>
        <v/>
      </c>
      <c r="Q32" s="239" t="str">
        <f>IFERROR(VLOOKUP(Q31,'P1'!$B:$AP,41,FALSE),"")</f>
        <v/>
      </c>
      <c r="R32" s="239" t="str">
        <f>IFERROR(VLOOKUP(R31,'P1'!$B:$AP,41,FALSE),"")</f>
        <v/>
      </c>
      <c r="S32" s="239" t="str">
        <f>IFERROR(VLOOKUP(S31,'P1'!$B:$AP,41,FALSE),"")</f>
        <v/>
      </c>
      <c r="T32" s="239" t="str">
        <f>IFERROR(VLOOKUP(T31,'P1'!$B:$AP,41,FALSE),"")</f>
        <v/>
      </c>
      <c r="U32" s="239" t="str">
        <f>IFERROR(VLOOKUP(U31,'P1'!$B:$AP,41,FALSE),"")</f>
        <v/>
      </c>
      <c r="V32" s="239" t="str">
        <f>IFERROR(VLOOKUP(V31,'P1'!$B:$AP,41,FALSE),"")</f>
        <v/>
      </c>
      <c r="W32" s="239" t="str">
        <f>IFERROR(VLOOKUP(W31,'P1'!$B:$AP,41,FALSE),"")</f>
        <v/>
      </c>
      <c r="X32" s="239" t="str">
        <f>IFERROR(VLOOKUP(X31,'P1'!$B:$AP,41,FALSE),"")</f>
        <v/>
      </c>
      <c r="Y32" s="239" t="str">
        <f>IFERROR(VLOOKUP(Y31,'P1'!$B:$AP,41,FALSE),"")</f>
        <v/>
      </c>
      <c r="Z32" s="239" t="str">
        <f>IFERROR(VLOOKUP(Z31,'P1'!$B:$AP,41,FALSE),"")</f>
        <v/>
      </c>
      <c r="AA32" s="239" t="str">
        <f>IFERROR(VLOOKUP(AA31,'P1'!$B:$AP,41,FALSE),"")</f>
        <v/>
      </c>
      <c r="AB32" s="239" t="str">
        <f>IFERROR(VLOOKUP(AB31,'P1'!$B:$AP,41,FALSE),"")</f>
        <v/>
      </c>
      <c r="AC32" s="239" t="str">
        <f>IFERROR(VLOOKUP(AC31,'P1'!$B:$AP,41,FALSE),"")</f>
        <v/>
      </c>
      <c r="AD32" s="239" t="str">
        <f>IFERROR(VLOOKUP(AD31,'P1'!$B:$AP,41,FALSE),"")</f>
        <v/>
      </c>
      <c r="AE32" s="239" t="str">
        <f>IFERROR(VLOOKUP(AE31,'P1'!$B:$AP,41,FALSE),"")</f>
        <v/>
      </c>
      <c r="AF32" s="239" t="str">
        <f>IFERROR(VLOOKUP(AF31,'P1'!$B:$AP,41,FALSE),"")</f>
        <v/>
      </c>
      <c r="AG32" s="239" t="str">
        <f>IFERROR(VLOOKUP(AG31,'P1'!$B:$AP,41,FALSE),"")</f>
        <v/>
      </c>
      <c r="AH32" s="239" t="str">
        <f>IFERROR(VLOOKUP(AH31,'P1'!$B:$AP,41,FALSE),"")</f>
        <v/>
      </c>
      <c r="AI32" s="239" t="str">
        <f>IFERROR(VLOOKUP(AI31,'P1'!$B:$AP,41,FALSE),"")</f>
        <v/>
      </c>
      <c r="AJ32" s="239" t="str">
        <f>IFERROR(VLOOKUP(AJ31,'P1'!$B:$AP,41,FALSE),"")</f>
        <v/>
      </c>
      <c r="AK32" s="239" t="str">
        <f>IFERROR(VLOOKUP(AK31,'P1'!$B:$AP,41,FALSE),"")</f>
        <v/>
      </c>
      <c r="AL32" s="239" t="str">
        <f>IFERROR(VLOOKUP(AL31,'P1'!$B:$AP,41,FALSE),"")</f>
        <v/>
      </c>
      <c r="AM32" s="239" t="str">
        <f>IFERROR(VLOOKUP(AM31,'P1'!$B:$AP,41,FALSE),"")</f>
        <v/>
      </c>
      <c r="AN32" s="578"/>
      <c r="AO32" s="581"/>
      <c r="AP32" s="585"/>
      <c r="AQ32" s="586"/>
      <c r="AR32" s="581"/>
      <c r="AS32" s="211"/>
      <c r="AT32" s="206"/>
      <c r="AU32" s="240" t="str">
        <f t="shared" ref="AU32" si="5">IFERROR(IF($D31="□",($AO31/$AK$7),($AO31/$AK$9)),"")</f>
        <v/>
      </c>
      <c r="AV32" s="240" t="str">
        <f t="shared" ref="AV32" si="6">IFERROR(IF($D31="□",($AN31/$AO$7),($AN31/$AO$9)),"")</f>
        <v/>
      </c>
    </row>
    <row r="33" spans="1:48" ht="12" customHeight="1" x14ac:dyDescent="0.15">
      <c r="A33" s="558"/>
      <c r="B33" s="561"/>
      <c r="C33" s="564"/>
      <c r="D33" s="567"/>
      <c r="E33" s="570"/>
      <c r="F33" s="575"/>
      <c r="G33" s="576"/>
      <c r="H33" s="241" t="s">
        <v>370</v>
      </c>
      <c r="I33" s="239" t="str">
        <f>IFERROR(VLOOKUP(I31,'P1'!$B:$AP,31,FALSE),"")</f>
        <v/>
      </c>
      <c r="J33" s="239" t="str">
        <f>IFERROR(VLOOKUP(J31,'P1'!$B:$AP,31,FALSE),"")</f>
        <v/>
      </c>
      <c r="K33" s="239" t="str">
        <f>IFERROR(VLOOKUP(K31,'P1'!$B:$AP,31,FALSE),"")</f>
        <v/>
      </c>
      <c r="L33" s="239" t="str">
        <f>IFERROR(VLOOKUP(L31,'P1'!$B:$AP,31,FALSE),"")</f>
        <v/>
      </c>
      <c r="M33" s="239" t="str">
        <f>IFERROR(VLOOKUP(M31,'P1'!$B:$AP,31,FALSE),"")</f>
        <v/>
      </c>
      <c r="N33" s="239" t="str">
        <f>IFERROR(VLOOKUP(N31,'P1'!$B:$AP,31,FALSE),"")</f>
        <v/>
      </c>
      <c r="O33" s="239" t="str">
        <f>IFERROR(VLOOKUP(O31,'P1'!$B:$AP,31,FALSE),"")</f>
        <v/>
      </c>
      <c r="P33" s="239" t="str">
        <f>IFERROR(VLOOKUP(P31,'P1'!$B:$AP,31,FALSE),"")</f>
        <v/>
      </c>
      <c r="Q33" s="239" t="str">
        <f>IFERROR(VLOOKUP(Q31,'P1'!$B:$AP,31,FALSE),"")</f>
        <v/>
      </c>
      <c r="R33" s="239" t="str">
        <f>IFERROR(VLOOKUP(R31,'P1'!$B:$AP,31,FALSE),"")</f>
        <v/>
      </c>
      <c r="S33" s="239" t="str">
        <f>IFERROR(VLOOKUP(S31,'P1'!$B:$AP,31,FALSE),"")</f>
        <v/>
      </c>
      <c r="T33" s="239" t="str">
        <f>IFERROR(VLOOKUP(T31,'P1'!$B:$AP,31,FALSE),"")</f>
        <v/>
      </c>
      <c r="U33" s="239" t="str">
        <f>IFERROR(VLOOKUP(U31,'P1'!$B:$AP,31,FALSE),"")</f>
        <v/>
      </c>
      <c r="V33" s="239" t="str">
        <f>IFERROR(VLOOKUP(V31,'P1'!$B:$AP,31,FALSE),"")</f>
        <v/>
      </c>
      <c r="W33" s="239" t="str">
        <f>IFERROR(VLOOKUP(W31,'P1'!$B:$AP,31,FALSE),"")</f>
        <v/>
      </c>
      <c r="X33" s="239" t="str">
        <f>IFERROR(VLOOKUP(X31,'P1'!$B:$AP,31,FALSE),"")</f>
        <v/>
      </c>
      <c r="Y33" s="239" t="str">
        <f>IFERROR(VLOOKUP(Y31,'P1'!$B:$AP,31,FALSE),"")</f>
        <v/>
      </c>
      <c r="Z33" s="239" t="str">
        <f>IFERROR(VLOOKUP(Z31,'P1'!$B:$AP,31,FALSE),"")</f>
        <v/>
      </c>
      <c r="AA33" s="239" t="str">
        <f>IFERROR(VLOOKUP(AA31,'P1'!$B:$AP,31,FALSE),"")</f>
        <v/>
      </c>
      <c r="AB33" s="239" t="str">
        <f>IFERROR(VLOOKUP(AB31,'P1'!$B:$AP,31,FALSE),"")</f>
        <v/>
      </c>
      <c r="AC33" s="239" t="str">
        <f>IFERROR(VLOOKUP(AC31,'P1'!$B:$AP,31,FALSE),"")</f>
        <v/>
      </c>
      <c r="AD33" s="239" t="str">
        <f>IFERROR(VLOOKUP(AD31,'P1'!$B:$AP,31,FALSE),"")</f>
        <v/>
      </c>
      <c r="AE33" s="239" t="str">
        <f>IFERROR(VLOOKUP(AE31,'P1'!$B:$AP,31,FALSE),"")</f>
        <v/>
      </c>
      <c r="AF33" s="239" t="str">
        <f>IFERROR(VLOOKUP(AF31,'P1'!$B:$AP,31,FALSE),"")</f>
        <v/>
      </c>
      <c r="AG33" s="239" t="str">
        <f>IFERROR(VLOOKUP(AG31,'P1'!$B:$AP,31,FALSE),"")</f>
        <v/>
      </c>
      <c r="AH33" s="239" t="str">
        <f>IFERROR(VLOOKUP(AH31,'P1'!$B:$AP,31,FALSE),"")</f>
        <v/>
      </c>
      <c r="AI33" s="239" t="str">
        <f>IFERROR(VLOOKUP(AI31,'P1'!$B:$AP,31,FALSE),"")</f>
        <v/>
      </c>
      <c r="AJ33" s="239" t="str">
        <f>IFERROR(VLOOKUP(AJ31,'P1'!$B:$AP,31,FALSE),"")</f>
        <v/>
      </c>
      <c r="AK33" s="239" t="str">
        <f>IFERROR(VLOOKUP(AK31,'P1'!$B:$AP,31,FALSE),"")</f>
        <v/>
      </c>
      <c r="AL33" s="239" t="str">
        <f>IFERROR(VLOOKUP(AL31,'P1'!$B:$AP,31,FALSE),"")</f>
        <v/>
      </c>
      <c r="AM33" s="239" t="str">
        <f>IFERROR(VLOOKUP(AM31,'P1'!$B:$AP,31,FALSE),"")</f>
        <v/>
      </c>
      <c r="AN33" s="579"/>
      <c r="AO33" s="582"/>
      <c r="AP33" s="587"/>
      <c r="AQ33" s="588"/>
      <c r="AR33" s="582"/>
      <c r="AS33" s="211"/>
      <c r="AT33" s="206"/>
      <c r="AU33" s="242"/>
      <c r="AV33" s="242"/>
    </row>
    <row r="34" spans="1:48" ht="12" customHeight="1" x14ac:dyDescent="0.15">
      <c r="A34" s="556">
        <v>5</v>
      </c>
      <c r="B34" s="559"/>
      <c r="C34" s="562"/>
      <c r="D34" s="565" t="s">
        <v>243</v>
      </c>
      <c r="E34" s="568"/>
      <c r="F34" s="571"/>
      <c r="G34" s="572"/>
      <c r="H34" s="236" t="s">
        <v>367</v>
      </c>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577">
        <f>+SUM(I35:AM36)</f>
        <v>0</v>
      </c>
      <c r="AO34" s="580">
        <f>IF($AN$4="４週",AN34/4,AN34/(DAY(EOMONTH($I$20,0))/7))</f>
        <v>0</v>
      </c>
      <c r="AP34" s="583"/>
      <c r="AQ34" s="584"/>
      <c r="AR34" s="580" t="str">
        <f>IF(AN23="４週",AU35,AV35)</f>
        <v/>
      </c>
      <c r="AS34" s="211"/>
      <c r="AT34" s="206"/>
      <c r="AU34" s="237" t="s">
        <v>593</v>
      </c>
      <c r="AV34" s="237" t="s">
        <v>368</v>
      </c>
    </row>
    <row r="35" spans="1:48" ht="12" customHeight="1" x14ac:dyDescent="0.15">
      <c r="A35" s="557"/>
      <c r="B35" s="560"/>
      <c r="C35" s="563"/>
      <c r="D35" s="566"/>
      <c r="E35" s="569"/>
      <c r="F35" s="573"/>
      <c r="G35" s="574"/>
      <c r="H35" s="238" t="s">
        <v>369</v>
      </c>
      <c r="I35" s="239" t="str">
        <f>IFERROR(VLOOKUP(I34,'P1'!$B:$AP,41,FALSE),"")</f>
        <v/>
      </c>
      <c r="J35" s="239" t="str">
        <f>IFERROR(VLOOKUP(J34,'P1'!$B:$AP,41,FALSE),"")</f>
        <v/>
      </c>
      <c r="K35" s="239" t="str">
        <f>IFERROR(VLOOKUP(K34,'P1'!$B:$AP,41,FALSE),"")</f>
        <v/>
      </c>
      <c r="L35" s="239" t="str">
        <f>IFERROR(VLOOKUP(L34,'P1'!$B:$AP,41,FALSE),"")</f>
        <v/>
      </c>
      <c r="M35" s="239" t="str">
        <f>IFERROR(VLOOKUP(M34,'P1'!$B:$AP,41,FALSE),"")</f>
        <v/>
      </c>
      <c r="N35" s="239" t="str">
        <f>IFERROR(VLOOKUP(N34,'P1'!$B:$AP,41,FALSE),"")</f>
        <v/>
      </c>
      <c r="O35" s="239" t="str">
        <f>IFERROR(VLOOKUP(O34,'P1'!$B:$AP,41,FALSE),"")</f>
        <v/>
      </c>
      <c r="P35" s="239" t="str">
        <f>IFERROR(VLOOKUP(P34,'P1'!$B:$AP,41,FALSE),"")</f>
        <v/>
      </c>
      <c r="Q35" s="239" t="str">
        <f>IFERROR(VLOOKUP(Q34,'P1'!$B:$AP,41,FALSE),"")</f>
        <v/>
      </c>
      <c r="R35" s="239" t="str">
        <f>IFERROR(VLOOKUP(R34,'P1'!$B:$AP,41,FALSE),"")</f>
        <v/>
      </c>
      <c r="S35" s="239" t="str">
        <f>IFERROR(VLOOKUP(S34,'P1'!$B:$AP,41,FALSE),"")</f>
        <v/>
      </c>
      <c r="T35" s="239" t="str">
        <f>IFERROR(VLOOKUP(T34,'P1'!$B:$AP,41,FALSE),"")</f>
        <v/>
      </c>
      <c r="U35" s="239" t="str">
        <f>IFERROR(VLOOKUP(U34,'P1'!$B:$AP,41,FALSE),"")</f>
        <v/>
      </c>
      <c r="V35" s="239" t="str">
        <f>IFERROR(VLOOKUP(V34,'P1'!$B:$AP,41,FALSE),"")</f>
        <v/>
      </c>
      <c r="W35" s="239" t="str">
        <f>IFERROR(VLOOKUP(W34,'P1'!$B:$AP,41,FALSE),"")</f>
        <v/>
      </c>
      <c r="X35" s="239" t="str">
        <f>IFERROR(VLOOKUP(X34,'P1'!$B:$AP,41,FALSE),"")</f>
        <v/>
      </c>
      <c r="Y35" s="239" t="str">
        <f>IFERROR(VLOOKUP(Y34,'P1'!$B:$AP,41,FALSE),"")</f>
        <v/>
      </c>
      <c r="Z35" s="239" t="str">
        <f>IFERROR(VLOOKUP(Z34,'P1'!$B:$AP,41,FALSE),"")</f>
        <v/>
      </c>
      <c r="AA35" s="239" t="str">
        <f>IFERROR(VLOOKUP(AA34,'P1'!$B:$AP,41,FALSE),"")</f>
        <v/>
      </c>
      <c r="AB35" s="239" t="str">
        <f>IFERROR(VLOOKUP(AB34,'P1'!$B:$AP,41,FALSE),"")</f>
        <v/>
      </c>
      <c r="AC35" s="239" t="str">
        <f>IFERROR(VLOOKUP(AC34,'P1'!$B:$AP,41,FALSE),"")</f>
        <v/>
      </c>
      <c r="AD35" s="239" t="str">
        <f>IFERROR(VLOOKUP(AD34,'P1'!$B:$AP,41,FALSE),"")</f>
        <v/>
      </c>
      <c r="AE35" s="239" t="str">
        <f>IFERROR(VLOOKUP(AE34,'P1'!$B:$AP,41,FALSE),"")</f>
        <v/>
      </c>
      <c r="AF35" s="239" t="str">
        <f>IFERROR(VLOOKUP(AF34,'P1'!$B:$AP,41,FALSE),"")</f>
        <v/>
      </c>
      <c r="AG35" s="239" t="str">
        <f>IFERROR(VLOOKUP(AG34,'P1'!$B:$AP,41,FALSE),"")</f>
        <v/>
      </c>
      <c r="AH35" s="239" t="str">
        <f>IFERROR(VLOOKUP(AH34,'P1'!$B:$AP,41,FALSE),"")</f>
        <v/>
      </c>
      <c r="AI35" s="239" t="str">
        <f>IFERROR(VLOOKUP(AI34,'P1'!$B:$AP,41,FALSE),"")</f>
        <v/>
      </c>
      <c r="AJ35" s="239" t="str">
        <f>IFERROR(VLOOKUP(AJ34,'P1'!$B:$AP,41,FALSE),"")</f>
        <v/>
      </c>
      <c r="AK35" s="239" t="str">
        <f>IFERROR(VLOOKUP(AK34,'P1'!$B:$AP,41,FALSE),"")</f>
        <v/>
      </c>
      <c r="AL35" s="239" t="str">
        <f>IFERROR(VLOOKUP(AL34,'P1'!$B:$AP,41,FALSE),"")</f>
        <v/>
      </c>
      <c r="AM35" s="239" t="str">
        <f>IFERROR(VLOOKUP(AM34,'P1'!$B:$AP,41,FALSE),"")</f>
        <v/>
      </c>
      <c r="AN35" s="578"/>
      <c r="AO35" s="581"/>
      <c r="AP35" s="585"/>
      <c r="AQ35" s="586"/>
      <c r="AR35" s="581"/>
      <c r="AS35" s="211"/>
      <c r="AT35" s="206"/>
      <c r="AU35" s="240" t="str">
        <f t="shared" ref="AU35" si="7">IFERROR(IF($D34="□",($AO34/$AK$7),($AO34/$AK$9)),"")</f>
        <v/>
      </c>
      <c r="AV35" s="240" t="str">
        <f t="shared" ref="AV35" si="8">IFERROR(IF($D34="□",($AN34/$AO$7),($AN34/$AO$9)),"")</f>
        <v/>
      </c>
    </row>
    <row r="36" spans="1:48" ht="12" customHeight="1" x14ac:dyDescent="0.15">
      <c r="A36" s="558"/>
      <c r="B36" s="561"/>
      <c r="C36" s="564"/>
      <c r="D36" s="567"/>
      <c r="E36" s="570"/>
      <c r="F36" s="575"/>
      <c r="G36" s="576"/>
      <c r="H36" s="241" t="s">
        <v>370</v>
      </c>
      <c r="I36" s="239" t="str">
        <f>IFERROR(VLOOKUP(I34,'P1'!$B:$AP,31,FALSE),"")</f>
        <v/>
      </c>
      <c r="J36" s="239" t="str">
        <f>IFERROR(VLOOKUP(J34,'P1'!$B:$AP,31,FALSE),"")</f>
        <v/>
      </c>
      <c r="K36" s="239" t="str">
        <f>IFERROR(VLOOKUP(K34,'P1'!$B:$AP,31,FALSE),"")</f>
        <v/>
      </c>
      <c r="L36" s="239" t="str">
        <f>IFERROR(VLOOKUP(L34,'P1'!$B:$AP,31,FALSE),"")</f>
        <v/>
      </c>
      <c r="M36" s="239" t="str">
        <f>IFERROR(VLOOKUP(M34,'P1'!$B:$AP,31,FALSE),"")</f>
        <v/>
      </c>
      <c r="N36" s="239" t="str">
        <f>IFERROR(VLOOKUP(N34,'P1'!$B:$AP,31,FALSE),"")</f>
        <v/>
      </c>
      <c r="O36" s="239" t="str">
        <f>IFERROR(VLOOKUP(O34,'P1'!$B:$AP,31,FALSE),"")</f>
        <v/>
      </c>
      <c r="P36" s="239" t="str">
        <f>IFERROR(VLOOKUP(P34,'P1'!$B:$AP,31,FALSE),"")</f>
        <v/>
      </c>
      <c r="Q36" s="239" t="str">
        <f>IFERROR(VLOOKUP(Q34,'P1'!$B:$AP,31,FALSE),"")</f>
        <v/>
      </c>
      <c r="R36" s="239" t="str">
        <f>IFERROR(VLOOKUP(R34,'P1'!$B:$AP,31,FALSE),"")</f>
        <v/>
      </c>
      <c r="S36" s="239" t="str">
        <f>IFERROR(VLOOKUP(S34,'P1'!$B:$AP,31,FALSE),"")</f>
        <v/>
      </c>
      <c r="T36" s="239" t="str">
        <f>IFERROR(VLOOKUP(T34,'P1'!$B:$AP,31,FALSE),"")</f>
        <v/>
      </c>
      <c r="U36" s="239" t="str">
        <f>IFERROR(VLOOKUP(U34,'P1'!$B:$AP,31,FALSE),"")</f>
        <v/>
      </c>
      <c r="V36" s="239" t="str">
        <f>IFERROR(VLOOKUP(V34,'P1'!$B:$AP,31,FALSE),"")</f>
        <v/>
      </c>
      <c r="W36" s="239" t="str">
        <f>IFERROR(VLOOKUP(W34,'P1'!$B:$AP,31,FALSE),"")</f>
        <v/>
      </c>
      <c r="X36" s="239" t="str">
        <f>IFERROR(VLOOKUP(X34,'P1'!$B:$AP,31,FALSE),"")</f>
        <v/>
      </c>
      <c r="Y36" s="239" t="str">
        <f>IFERROR(VLOOKUP(Y34,'P1'!$B:$AP,31,FALSE),"")</f>
        <v/>
      </c>
      <c r="Z36" s="239" t="str">
        <f>IFERROR(VLOOKUP(Z34,'P1'!$B:$AP,31,FALSE),"")</f>
        <v/>
      </c>
      <c r="AA36" s="239" t="str">
        <f>IFERROR(VLOOKUP(AA34,'P1'!$B:$AP,31,FALSE),"")</f>
        <v/>
      </c>
      <c r="AB36" s="239" t="str">
        <f>IFERROR(VLOOKUP(AB34,'P1'!$B:$AP,31,FALSE),"")</f>
        <v/>
      </c>
      <c r="AC36" s="239" t="str">
        <f>IFERROR(VLOOKUP(AC34,'P1'!$B:$AP,31,FALSE),"")</f>
        <v/>
      </c>
      <c r="AD36" s="239" t="str">
        <f>IFERROR(VLOOKUP(AD34,'P1'!$B:$AP,31,FALSE),"")</f>
        <v/>
      </c>
      <c r="AE36" s="239" t="str">
        <f>IFERROR(VLOOKUP(AE34,'P1'!$B:$AP,31,FALSE),"")</f>
        <v/>
      </c>
      <c r="AF36" s="239" t="str">
        <f>IFERROR(VLOOKUP(AF34,'P1'!$B:$AP,31,FALSE),"")</f>
        <v/>
      </c>
      <c r="AG36" s="239" t="str">
        <f>IFERROR(VLOOKUP(AG34,'P1'!$B:$AP,31,FALSE),"")</f>
        <v/>
      </c>
      <c r="AH36" s="239" t="str">
        <f>IFERROR(VLOOKUP(AH34,'P1'!$B:$AP,31,FALSE),"")</f>
        <v/>
      </c>
      <c r="AI36" s="239" t="str">
        <f>IFERROR(VLOOKUP(AI34,'P1'!$B:$AP,31,FALSE),"")</f>
        <v/>
      </c>
      <c r="AJ36" s="239" t="str">
        <f>IFERROR(VLOOKUP(AJ34,'P1'!$B:$AP,31,FALSE),"")</f>
        <v/>
      </c>
      <c r="AK36" s="239" t="str">
        <f>IFERROR(VLOOKUP(AK34,'P1'!$B:$AP,31,FALSE),"")</f>
        <v/>
      </c>
      <c r="AL36" s="239" t="str">
        <f>IFERROR(VLOOKUP(AL34,'P1'!$B:$AP,31,FALSE),"")</f>
        <v/>
      </c>
      <c r="AM36" s="239" t="str">
        <f>IFERROR(VLOOKUP(AM34,'P1'!$B:$AP,31,FALSE),"")</f>
        <v/>
      </c>
      <c r="AN36" s="579"/>
      <c r="AO36" s="582"/>
      <c r="AP36" s="587"/>
      <c r="AQ36" s="588"/>
      <c r="AR36" s="582"/>
      <c r="AS36" s="211"/>
      <c r="AT36" s="206"/>
      <c r="AU36" s="242"/>
      <c r="AV36" s="242"/>
    </row>
    <row r="37" spans="1:48" ht="12" customHeight="1" x14ac:dyDescent="0.15">
      <c r="A37" s="556">
        <v>6</v>
      </c>
      <c r="B37" s="559"/>
      <c r="C37" s="562"/>
      <c r="D37" s="565" t="s">
        <v>243</v>
      </c>
      <c r="E37" s="568"/>
      <c r="F37" s="571"/>
      <c r="G37" s="572"/>
      <c r="H37" s="236" t="s">
        <v>367</v>
      </c>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577">
        <f>+SUM(I38:AM39)</f>
        <v>0</v>
      </c>
      <c r="AO37" s="580">
        <f>IF($AN$4="４週",AN37/4,AN37/(DAY(EOMONTH($I$20,0))/7))</f>
        <v>0</v>
      </c>
      <c r="AP37" s="583"/>
      <c r="AQ37" s="584"/>
      <c r="AR37" s="580" t="str">
        <f>IF(AN26="４週",AU38,AV38)</f>
        <v/>
      </c>
      <c r="AS37" s="211"/>
      <c r="AT37" s="206"/>
      <c r="AU37" s="237" t="s">
        <v>593</v>
      </c>
      <c r="AV37" s="237" t="s">
        <v>368</v>
      </c>
    </row>
    <row r="38" spans="1:48" ht="12" customHeight="1" x14ac:dyDescent="0.15">
      <c r="A38" s="557"/>
      <c r="B38" s="560"/>
      <c r="C38" s="563"/>
      <c r="D38" s="566"/>
      <c r="E38" s="569"/>
      <c r="F38" s="573"/>
      <c r="G38" s="574"/>
      <c r="H38" s="238" t="s">
        <v>369</v>
      </c>
      <c r="I38" s="239" t="str">
        <f>IFERROR(VLOOKUP(I37,'P1'!$B:$AP,41,FALSE),"")</f>
        <v/>
      </c>
      <c r="J38" s="239" t="str">
        <f>IFERROR(VLOOKUP(J37,'P1'!$B:$AP,41,FALSE),"")</f>
        <v/>
      </c>
      <c r="K38" s="239" t="str">
        <f>IFERROR(VLOOKUP(K37,'P1'!$B:$AP,41,FALSE),"")</f>
        <v/>
      </c>
      <c r="L38" s="239" t="str">
        <f>IFERROR(VLOOKUP(L37,'P1'!$B:$AP,41,FALSE),"")</f>
        <v/>
      </c>
      <c r="M38" s="239" t="str">
        <f>IFERROR(VLOOKUP(M37,'P1'!$B:$AP,41,FALSE),"")</f>
        <v/>
      </c>
      <c r="N38" s="239" t="str">
        <f>IFERROR(VLOOKUP(N37,'P1'!$B:$AP,41,FALSE),"")</f>
        <v/>
      </c>
      <c r="O38" s="239" t="str">
        <f>IFERROR(VLOOKUP(O37,'P1'!$B:$AP,41,FALSE),"")</f>
        <v/>
      </c>
      <c r="P38" s="239" t="str">
        <f>IFERROR(VLOOKUP(P37,'P1'!$B:$AP,41,FALSE),"")</f>
        <v/>
      </c>
      <c r="Q38" s="239" t="str">
        <f>IFERROR(VLOOKUP(Q37,'P1'!$B:$AP,41,FALSE),"")</f>
        <v/>
      </c>
      <c r="R38" s="239" t="str">
        <f>IFERROR(VLOOKUP(R37,'P1'!$B:$AP,41,FALSE),"")</f>
        <v/>
      </c>
      <c r="S38" s="239" t="str">
        <f>IFERROR(VLOOKUP(S37,'P1'!$B:$AP,41,FALSE),"")</f>
        <v/>
      </c>
      <c r="T38" s="239" t="str">
        <f>IFERROR(VLOOKUP(T37,'P1'!$B:$AP,41,FALSE),"")</f>
        <v/>
      </c>
      <c r="U38" s="239" t="str">
        <f>IFERROR(VLOOKUP(U37,'P1'!$B:$AP,41,FALSE),"")</f>
        <v/>
      </c>
      <c r="V38" s="239" t="str">
        <f>IFERROR(VLOOKUP(V37,'P1'!$B:$AP,41,FALSE),"")</f>
        <v/>
      </c>
      <c r="W38" s="239" t="str">
        <f>IFERROR(VLOOKUP(W37,'P1'!$B:$AP,41,FALSE),"")</f>
        <v/>
      </c>
      <c r="X38" s="239" t="str">
        <f>IFERROR(VLOOKUP(X37,'P1'!$B:$AP,41,FALSE),"")</f>
        <v/>
      </c>
      <c r="Y38" s="239" t="str">
        <f>IFERROR(VLOOKUP(Y37,'P1'!$B:$AP,41,FALSE),"")</f>
        <v/>
      </c>
      <c r="Z38" s="239" t="str">
        <f>IFERROR(VLOOKUP(Z37,'P1'!$B:$AP,41,FALSE),"")</f>
        <v/>
      </c>
      <c r="AA38" s="239" t="str">
        <f>IFERROR(VLOOKUP(AA37,'P1'!$B:$AP,41,FALSE),"")</f>
        <v/>
      </c>
      <c r="AB38" s="239" t="str">
        <f>IFERROR(VLOOKUP(AB37,'P1'!$B:$AP,41,FALSE),"")</f>
        <v/>
      </c>
      <c r="AC38" s="239" t="str">
        <f>IFERROR(VLOOKUP(AC37,'P1'!$B:$AP,41,FALSE),"")</f>
        <v/>
      </c>
      <c r="AD38" s="239" t="str">
        <f>IFERROR(VLOOKUP(AD37,'P1'!$B:$AP,41,FALSE),"")</f>
        <v/>
      </c>
      <c r="AE38" s="239" t="str">
        <f>IFERROR(VLOOKUP(AE37,'P1'!$B:$AP,41,FALSE),"")</f>
        <v/>
      </c>
      <c r="AF38" s="239" t="str">
        <f>IFERROR(VLOOKUP(AF37,'P1'!$B:$AP,41,FALSE),"")</f>
        <v/>
      </c>
      <c r="AG38" s="239" t="str">
        <f>IFERROR(VLOOKUP(AG37,'P1'!$B:$AP,41,FALSE),"")</f>
        <v/>
      </c>
      <c r="AH38" s="239" t="str">
        <f>IFERROR(VLOOKUP(AH37,'P1'!$B:$AP,41,FALSE),"")</f>
        <v/>
      </c>
      <c r="AI38" s="239" t="str">
        <f>IFERROR(VLOOKUP(AI37,'P1'!$B:$AP,41,FALSE),"")</f>
        <v/>
      </c>
      <c r="AJ38" s="239" t="str">
        <f>IFERROR(VLOOKUP(AJ37,'P1'!$B:$AP,41,FALSE),"")</f>
        <v/>
      </c>
      <c r="AK38" s="239" t="str">
        <f>IFERROR(VLOOKUP(AK37,'P1'!$B:$AP,41,FALSE),"")</f>
        <v/>
      </c>
      <c r="AL38" s="239" t="str">
        <f>IFERROR(VLOOKUP(AL37,'P1'!$B:$AP,41,FALSE),"")</f>
        <v/>
      </c>
      <c r="AM38" s="239" t="str">
        <f>IFERROR(VLOOKUP(AM37,'P1'!$B:$AP,41,FALSE),"")</f>
        <v/>
      </c>
      <c r="AN38" s="578"/>
      <c r="AO38" s="581"/>
      <c r="AP38" s="585"/>
      <c r="AQ38" s="586"/>
      <c r="AR38" s="581"/>
      <c r="AS38" s="211"/>
      <c r="AT38" s="206"/>
      <c r="AU38" s="240" t="str">
        <f t="shared" ref="AU38" si="9">IFERROR(IF($D37="□",($AO37/$AK$7),($AO37/$AK$9)),"")</f>
        <v/>
      </c>
      <c r="AV38" s="240" t="str">
        <f t="shared" ref="AV38" si="10">IFERROR(IF($D37="□",($AN37/$AO$7),($AN37/$AO$9)),"")</f>
        <v/>
      </c>
    </row>
    <row r="39" spans="1:48" ht="12" customHeight="1" x14ac:dyDescent="0.15">
      <c r="A39" s="558"/>
      <c r="B39" s="561"/>
      <c r="C39" s="564"/>
      <c r="D39" s="567"/>
      <c r="E39" s="570"/>
      <c r="F39" s="575"/>
      <c r="G39" s="576"/>
      <c r="H39" s="241" t="s">
        <v>370</v>
      </c>
      <c r="I39" s="239" t="str">
        <f>IFERROR(VLOOKUP(I37,'P1'!$B:$AP,31,FALSE),"")</f>
        <v/>
      </c>
      <c r="J39" s="239" t="str">
        <f>IFERROR(VLOOKUP(J37,'P1'!$B:$AP,31,FALSE),"")</f>
        <v/>
      </c>
      <c r="K39" s="239" t="str">
        <f>IFERROR(VLOOKUP(K37,'P1'!$B:$AP,31,FALSE),"")</f>
        <v/>
      </c>
      <c r="L39" s="239" t="str">
        <f>IFERROR(VLOOKUP(L37,'P1'!$B:$AP,31,FALSE),"")</f>
        <v/>
      </c>
      <c r="M39" s="239" t="str">
        <f>IFERROR(VLOOKUP(M37,'P1'!$B:$AP,31,FALSE),"")</f>
        <v/>
      </c>
      <c r="N39" s="239" t="str">
        <f>IFERROR(VLOOKUP(N37,'P1'!$B:$AP,31,FALSE),"")</f>
        <v/>
      </c>
      <c r="O39" s="239" t="str">
        <f>IFERROR(VLOOKUP(O37,'P1'!$B:$AP,31,FALSE),"")</f>
        <v/>
      </c>
      <c r="P39" s="239" t="str">
        <f>IFERROR(VLOOKUP(P37,'P1'!$B:$AP,31,FALSE),"")</f>
        <v/>
      </c>
      <c r="Q39" s="239" t="str">
        <f>IFERROR(VLOOKUP(Q37,'P1'!$B:$AP,31,FALSE),"")</f>
        <v/>
      </c>
      <c r="R39" s="239" t="str">
        <f>IFERROR(VLOOKUP(R37,'P1'!$B:$AP,31,FALSE),"")</f>
        <v/>
      </c>
      <c r="S39" s="239" t="str">
        <f>IFERROR(VLOOKUP(S37,'P1'!$B:$AP,31,FALSE),"")</f>
        <v/>
      </c>
      <c r="T39" s="239" t="str">
        <f>IFERROR(VLOOKUP(T37,'P1'!$B:$AP,31,FALSE),"")</f>
        <v/>
      </c>
      <c r="U39" s="239" t="str">
        <f>IFERROR(VLOOKUP(U37,'P1'!$B:$AP,31,FALSE),"")</f>
        <v/>
      </c>
      <c r="V39" s="239" t="str">
        <f>IFERROR(VLOOKUP(V37,'P1'!$B:$AP,31,FALSE),"")</f>
        <v/>
      </c>
      <c r="W39" s="239" t="str">
        <f>IFERROR(VLOOKUP(W37,'P1'!$B:$AP,31,FALSE),"")</f>
        <v/>
      </c>
      <c r="X39" s="239" t="str">
        <f>IFERROR(VLOOKUP(X37,'P1'!$B:$AP,31,FALSE),"")</f>
        <v/>
      </c>
      <c r="Y39" s="239" t="str">
        <f>IFERROR(VLOOKUP(Y37,'P1'!$B:$AP,31,FALSE),"")</f>
        <v/>
      </c>
      <c r="Z39" s="239" t="str">
        <f>IFERROR(VLOOKUP(Z37,'P1'!$B:$AP,31,FALSE),"")</f>
        <v/>
      </c>
      <c r="AA39" s="239" t="str">
        <f>IFERROR(VLOOKUP(AA37,'P1'!$B:$AP,31,FALSE),"")</f>
        <v/>
      </c>
      <c r="AB39" s="239" t="str">
        <f>IFERROR(VLOOKUP(AB37,'P1'!$B:$AP,31,FALSE),"")</f>
        <v/>
      </c>
      <c r="AC39" s="239" t="str">
        <f>IFERROR(VLOOKUP(AC37,'P1'!$B:$AP,31,FALSE),"")</f>
        <v/>
      </c>
      <c r="AD39" s="239" t="str">
        <f>IFERROR(VLOOKUP(AD37,'P1'!$B:$AP,31,FALSE),"")</f>
        <v/>
      </c>
      <c r="AE39" s="239" t="str">
        <f>IFERROR(VLOOKUP(AE37,'P1'!$B:$AP,31,FALSE),"")</f>
        <v/>
      </c>
      <c r="AF39" s="239" t="str">
        <f>IFERROR(VLOOKUP(AF37,'P1'!$B:$AP,31,FALSE),"")</f>
        <v/>
      </c>
      <c r="AG39" s="239" t="str">
        <f>IFERROR(VLOOKUP(AG37,'P1'!$B:$AP,31,FALSE),"")</f>
        <v/>
      </c>
      <c r="AH39" s="239" t="str">
        <f>IFERROR(VLOOKUP(AH37,'P1'!$B:$AP,31,FALSE),"")</f>
        <v/>
      </c>
      <c r="AI39" s="239" t="str">
        <f>IFERROR(VLOOKUP(AI37,'P1'!$B:$AP,31,FALSE),"")</f>
        <v/>
      </c>
      <c r="AJ39" s="239" t="str">
        <f>IFERROR(VLOOKUP(AJ37,'P1'!$B:$AP,31,FALSE),"")</f>
        <v/>
      </c>
      <c r="AK39" s="239" t="str">
        <f>IFERROR(VLOOKUP(AK37,'P1'!$B:$AP,31,FALSE),"")</f>
        <v/>
      </c>
      <c r="AL39" s="239" t="str">
        <f>IFERROR(VLOOKUP(AL37,'P1'!$B:$AP,31,FALSE),"")</f>
        <v/>
      </c>
      <c r="AM39" s="239" t="str">
        <f>IFERROR(VLOOKUP(AM37,'P1'!$B:$AP,31,FALSE),"")</f>
        <v/>
      </c>
      <c r="AN39" s="579"/>
      <c r="AO39" s="582"/>
      <c r="AP39" s="587"/>
      <c r="AQ39" s="588"/>
      <c r="AR39" s="582"/>
      <c r="AS39" s="211"/>
      <c r="AT39" s="206"/>
      <c r="AU39" s="242"/>
      <c r="AV39" s="242"/>
    </row>
    <row r="40" spans="1:48" ht="12" customHeight="1" x14ac:dyDescent="0.15">
      <c r="A40" s="556">
        <v>7</v>
      </c>
      <c r="B40" s="559"/>
      <c r="C40" s="562"/>
      <c r="D40" s="565" t="s">
        <v>243</v>
      </c>
      <c r="E40" s="568"/>
      <c r="F40" s="571"/>
      <c r="G40" s="572"/>
      <c r="H40" s="236" t="s">
        <v>367</v>
      </c>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577">
        <f>+SUM(I41:AM42)</f>
        <v>0</v>
      </c>
      <c r="AO40" s="580">
        <f>IF($AN$4="４週",AN40/4,AN40/(DAY(EOMONTH($I$20,0))/7))</f>
        <v>0</v>
      </c>
      <c r="AP40" s="583"/>
      <c r="AQ40" s="584"/>
      <c r="AR40" s="580" t="str">
        <f>IF(AN29="４週",AU41,AV41)</f>
        <v/>
      </c>
      <c r="AS40" s="211"/>
      <c r="AT40" s="206"/>
      <c r="AU40" s="237" t="s">
        <v>593</v>
      </c>
      <c r="AV40" s="237" t="s">
        <v>368</v>
      </c>
    </row>
    <row r="41" spans="1:48" ht="12" customHeight="1" x14ac:dyDescent="0.15">
      <c r="A41" s="557"/>
      <c r="B41" s="560"/>
      <c r="C41" s="563"/>
      <c r="D41" s="566"/>
      <c r="E41" s="569"/>
      <c r="F41" s="573"/>
      <c r="G41" s="574"/>
      <c r="H41" s="238" t="s">
        <v>369</v>
      </c>
      <c r="I41" s="239" t="str">
        <f>IFERROR(VLOOKUP(I40,'P1'!$B:$AP,41,FALSE),"")</f>
        <v/>
      </c>
      <c r="J41" s="239" t="str">
        <f>IFERROR(VLOOKUP(J40,'P1'!$B:$AP,41,FALSE),"")</f>
        <v/>
      </c>
      <c r="K41" s="239" t="str">
        <f>IFERROR(VLOOKUP(K40,'P1'!$B:$AP,41,FALSE),"")</f>
        <v/>
      </c>
      <c r="L41" s="239" t="str">
        <f>IFERROR(VLOOKUP(L40,'P1'!$B:$AP,41,FALSE),"")</f>
        <v/>
      </c>
      <c r="M41" s="239" t="str">
        <f>IFERROR(VLOOKUP(M40,'P1'!$B:$AP,41,FALSE),"")</f>
        <v/>
      </c>
      <c r="N41" s="239" t="str">
        <f>IFERROR(VLOOKUP(N40,'P1'!$B:$AP,41,FALSE),"")</f>
        <v/>
      </c>
      <c r="O41" s="239" t="str">
        <f>IFERROR(VLOOKUP(O40,'P1'!$B:$AP,41,FALSE),"")</f>
        <v/>
      </c>
      <c r="P41" s="239" t="str">
        <f>IFERROR(VLOOKUP(P40,'P1'!$B:$AP,41,FALSE),"")</f>
        <v/>
      </c>
      <c r="Q41" s="239" t="str">
        <f>IFERROR(VLOOKUP(Q40,'P1'!$B:$AP,41,FALSE),"")</f>
        <v/>
      </c>
      <c r="R41" s="239" t="str">
        <f>IFERROR(VLOOKUP(R40,'P1'!$B:$AP,41,FALSE),"")</f>
        <v/>
      </c>
      <c r="S41" s="239" t="str">
        <f>IFERROR(VLOOKUP(S40,'P1'!$B:$AP,41,FALSE),"")</f>
        <v/>
      </c>
      <c r="T41" s="239" t="str">
        <f>IFERROR(VLOOKUP(T40,'P1'!$B:$AP,41,FALSE),"")</f>
        <v/>
      </c>
      <c r="U41" s="239" t="str">
        <f>IFERROR(VLOOKUP(U40,'P1'!$B:$AP,41,FALSE),"")</f>
        <v/>
      </c>
      <c r="V41" s="239" t="str">
        <f>IFERROR(VLOOKUP(V40,'P1'!$B:$AP,41,FALSE),"")</f>
        <v/>
      </c>
      <c r="W41" s="239" t="str">
        <f>IFERROR(VLOOKUP(W40,'P1'!$B:$AP,41,FALSE),"")</f>
        <v/>
      </c>
      <c r="X41" s="239" t="str">
        <f>IFERROR(VLOOKUP(X40,'P1'!$B:$AP,41,FALSE),"")</f>
        <v/>
      </c>
      <c r="Y41" s="239" t="str">
        <f>IFERROR(VLOOKUP(Y40,'P1'!$B:$AP,41,FALSE),"")</f>
        <v/>
      </c>
      <c r="Z41" s="239" t="str">
        <f>IFERROR(VLOOKUP(Z40,'P1'!$B:$AP,41,FALSE),"")</f>
        <v/>
      </c>
      <c r="AA41" s="239" t="str">
        <f>IFERROR(VLOOKUP(AA40,'P1'!$B:$AP,41,FALSE),"")</f>
        <v/>
      </c>
      <c r="AB41" s="239" t="str">
        <f>IFERROR(VLOOKUP(AB40,'P1'!$B:$AP,41,FALSE),"")</f>
        <v/>
      </c>
      <c r="AC41" s="239" t="str">
        <f>IFERROR(VLOOKUP(AC40,'P1'!$B:$AP,41,FALSE),"")</f>
        <v/>
      </c>
      <c r="AD41" s="239" t="str">
        <f>IFERROR(VLOOKUP(AD40,'P1'!$B:$AP,41,FALSE),"")</f>
        <v/>
      </c>
      <c r="AE41" s="239" t="str">
        <f>IFERROR(VLOOKUP(AE40,'P1'!$B:$AP,41,FALSE),"")</f>
        <v/>
      </c>
      <c r="AF41" s="239" t="str">
        <f>IFERROR(VLOOKUP(AF40,'P1'!$B:$AP,41,FALSE),"")</f>
        <v/>
      </c>
      <c r="AG41" s="239" t="str">
        <f>IFERROR(VLOOKUP(AG40,'P1'!$B:$AP,41,FALSE),"")</f>
        <v/>
      </c>
      <c r="AH41" s="239" t="str">
        <f>IFERROR(VLOOKUP(AH40,'P1'!$B:$AP,41,FALSE),"")</f>
        <v/>
      </c>
      <c r="AI41" s="239" t="str">
        <f>IFERROR(VLOOKUP(AI40,'P1'!$B:$AP,41,FALSE),"")</f>
        <v/>
      </c>
      <c r="AJ41" s="239" t="str">
        <f>IFERROR(VLOOKUP(AJ40,'P1'!$B:$AP,41,FALSE),"")</f>
        <v/>
      </c>
      <c r="AK41" s="239" t="str">
        <f>IFERROR(VLOOKUP(AK40,'P1'!$B:$AP,41,FALSE),"")</f>
        <v/>
      </c>
      <c r="AL41" s="239" t="str">
        <f>IFERROR(VLOOKUP(AL40,'P1'!$B:$AP,41,FALSE),"")</f>
        <v/>
      </c>
      <c r="AM41" s="239" t="str">
        <f>IFERROR(VLOOKUP(AM40,'P1'!$B:$AP,41,FALSE),"")</f>
        <v/>
      </c>
      <c r="AN41" s="578"/>
      <c r="AO41" s="581"/>
      <c r="AP41" s="585"/>
      <c r="AQ41" s="586"/>
      <c r="AR41" s="581"/>
      <c r="AS41" s="211"/>
      <c r="AT41" s="206"/>
      <c r="AU41" s="240" t="str">
        <f t="shared" ref="AU41" si="11">IFERROR(IF($D40="□",($AO40/$AK$7),($AO40/$AK$9)),"")</f>
        <v/>
      </c>
      <c r="AV41" s="240" t="str">
        <f t="shared" ref="AV41" si="12">IFERROR(IF($D40="□",($AN40/$AO$7),($AN40/$AO$9)),"")</f>
        <v/>
      </c>
    </row>
    <row r="42" spans="1:48" ht="12" customHeight="1" x14ac:dyDescent="0.15">
      <c r="A42" s="558"/>
      <c r="B42" s="561"/>
      <c r="C42" s="564"/>
      <c r="D42" s="567"/>
      <c r="E42" s="570"/>
      <c r="F42" s="575"/>
      <c r="G42" s="576"/>
      <c r="H42" s="241" t="s">
        <v>370</v>
      </c>
      <c r="I42" s="239" t="str">
        <f>IFERROR(VLOOKUP(I40,'P1'!$B:$AP,31,FALSE),"")</f>
        <v/>
      </c>
      <c r="J42" s="239" t="str">
        <f>IFERROR(VLOOKUP(J40,'P1'!$B:$AP,31,FALSE),"")</f>
        <v/>
      </c>
      <c r="K42" s="239" t="str">
        <f>IFERROR(VLOOKUP(K40,'P1'!$B:$AP,31,FALSE),"")</f>
        <v/>
      </c>
      <c r="L42" s="239" t="str">
        <f>IFERROR(VLOOKUP(L40,'P1'!$B:$AP,31,FALSE),"")</f>
        <v/>
      </c>
      <c r="M42" s="239" t="str">
        <f>IFERROR(VLOOKUP(M40,'P1'!$B:$AP,31,FALSE),"")</f>
        <v/>
      </c>
      <c r="N42" s="239" t="str">
        <f>IFERROR(VLOOKUP(N40,'P1'!$B:$AP,31,FALSE),"")</f>
        <v/>
      </c>
      <c r="O42" s="239" t="str">
        <f>IFERROR(VLOOKUP(O40,'P1'!$B:$AP,31,FALSE),"")</f>
        <v/>
      </c>
      <c r="P42" s="239" t="str">
        <f>IFERROR(VLOOKUP(P40,'P1'!$B:$AP,31,FALSE),"")</f>
        <v/>
      </c>
      <c r="Q42" s="239" t="str">
        <f>IFERROR(VLOOKUP(Q40,'P1'!$B:$AP,31,FALSE),"")</f>
        <v/>
      </c>
      <c r="R42" s="239" t="str">
        <f>IFERROR(VLOOKUP(R40,'P1'!$B:$AP,31,FALSE),"")</f>
        <v/>
      </c>
      <c r="S42" s="239" t="str">
        <f>IFERROR(VLOOKUP(S40,'P1'!$B:$AP,31,FALSE),"")</f>
        <v/>
      </c>
      <c r="T42" s="239" t="str">
        <f>IFERROR(VLOOKUP(T40,'P1'!$B:$AP,31,FALSE),"")</f>
        <v/>
      </c>
      <c r="U42" s="239" t="str">
        <f>IFERROR(VLOOKUP(U40,'P1'!$B:$AP,31,FALSE),"")</f>
        <v/>
      </c>
      <c r="V42" s="239" t="str">
        <f>IFERROR(VLOOKUP(V40,'P1'!$B:$AP,31,FALSE),"")</f>
        <v/>
      </c>
      <c r="W42" s="239" t="str">
        <f>IFERROR(VLOOKUP(W40,'P1'!$B:$AP,31,FALSE),"")</f>
        <v/>
      </c>
      <c r="X42" s="239" t="str">
        <f>IFERROR(VLOOKUP(X40,'P1'!$B:$AP,31,FALSE),"")</f>
        <v/>
      </c>
      <c r="Y42" s="239" t="str">
        <f>IFERROR(VLOOKUP(Y40,'P1'!$B:$AP,31,FALSE),"")</f>
        <v/>
      </c>
      <c r="Z42" s="239" t="str">
        <f>IFERROR(VLOOKUP(Z40,'P1'!$B:$AP,31,FALSE),"")</f>
        <v/>
      </c>
      <c r="AA42" s="239" t="str">
        <f>IFERROR(VLOOKUP(AA40,'P1'!$B:$AP,31,FALSE),"")</f>
        <v/>
      </c>
      <c r="AB42" s="239" t="str">
        <f>IFERROR(VLOOKUP(AB40,'P1'!$B:$AP,31,FALSE),"")</f>
        <v/>
      </c>
      <c r="AC42" s="239" t="str">
        <f>IFERROR(VLOOKUP(AC40,'P1'!$B:$AP,31,FALSE),"")</f>
        <v/>
      </c>
      <c r="AD42" s="239" t="str">
        <f>IFERROR(VLOOKUP(AD40,'P1'!$B:$AP,31,FALSE),"")</f>
        <v/>
      </c>
      <c r="AE42" s="239" t="str">
        <f>IFERROR(VLOOKUP(AE40,'P1'!$B:$AP,31,FALSE),"")</f>
        <v/>
      </c>
      <c r="AF42" s="239" t="str">
        <f>IFERROR(VLOOKUP(AF40,'P1'!$B:$AP,31,FALSE),"")</f>
        <v/>
      </c>
      <c r="AG42" s="239" t="str">
        <f>IFERROR(VLOOKUP(AG40,'P1'!$B:$AP,31,FALSE),"")</f>
        <v/>
      </c>
      <c r="AH42" s="239" t="str">
        <f>IFERROR(VLOOKUP(AH40,'P1'!$B:$AP,31,FALSE),"")</f>
        <v/>
      </c>
      <c r="AI42" s="239" t="str">
        <f>IFERROR(VLOOKUP(AI40,'P1'!$B:$AP,31,FALSE),"")</f>
        <v/>
      </c>
      <c r="AJ42" s="239" t="str">
        <f>IFERROR(VLOOKUP(AJ40,'P1'!$B:$AP,31,FALSE),"")</f>
        <v/>
      </c>
      <c r="AK42" s="239" t="str">
        <f>IFERROR(VLOOKUP(AK40,'P1'!$B:$AP,31,FALSE),"")</f>
        <v/>
      </c>
      <c r="AL42" s="239" t="str">
        <f>IFERROR(VLOOKUP(AL40,'P1'!$B:$AP,31,FALSE),"")</f>
        <v/>
      </c>
      <c r="AM42" s="239" t="str">
        <f>IFERROR(VLOOKUP(AM40,'P1'!$B:$AP,31,FALSE),"")</f>
        <v/>
      </c>
      <c r="AN42" s="579"/>
      <c r="AO42" s="582"/>
      <c r="AP42" s="587"/>
      <c r="AQ42" s="588"/>
      <c r="AR42" s="582"/>
      <c r="AS42" s="211"/>
      <c r="AT42" s="206"/>
      <c r="AU42" s="242"/>
      <c r="AV42" s="242"/>
    </row>
    <row r="43" spans="1:48" ht="12" customHeight="1" x14ac:dyDescent="0.15">
      <c r="A43" s="556">
        <v>8</v>
      </c>
      <c r="B43" s="559"/>
      <c r="C43" s="562"/>
      <c r="D43" s="565" t="s">
        <v>243</v>
      </c>
      <c r="E43" s="568"/>
      <c r="F43" s="571"/>
      <c r="G43" s="572"/>
      <c r="H43" s="236" t="s">
        <v>367</v>
      </c>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577">
        <f>+SUM(I44:AM45)</f>
        <v>0</v>
      </c>
      <c r="AO43" s="580">
        <f>IF($AN$4="４週",AN43/4,AN43/(DAY(EOMONTH($I$20,0))/7))</f>
        <v>0</v>
      </c>
      <c r="AP43" s="583"/>
      <c r="AQ43" s="584"/>
      <c r="AR43" s="580" t="str">
        <f>IF(AN32="４週",AU44,AV44)</f>
        <v/>
      </c>
      <c r="AS43" s="211"/>
      <c r="AT43" s="206"/>
      <c r="AU43" s="237" t="s">
        <v>593</v>
      </c>
      <c r="AV43" s="237" t="s">
        <v>368</v>
      </c>
    </row>
    <row r="44" spans="1:48" ht="12" customHeight="1" x14ac:dyDescent="0.15">
      <c r="A44" s="557"/>
      <c r="B44" s="560"/>
      <c r="C44" s="563"/>
      <c r="D44" s="566"/>
      <c r="E44" s="569"/>
      <c r="F44" s="573"/>
      <c r="G44" s="574"/>
      <c r="H44" s="238" t="s">
        <v>369</v>
      </c>
      <c r="I44" s="239" t="str">
        <f>IFERROR(VLOOKUP(I43,'P1'!$B:$AP,41,FALSE),"")</f>
        <v/>
      </c>
      <c r="J44" s="239" t="str">
        <f>IFERROR(VLOOKUP(J43,'P1'!$B:$AP,41,FALSE),"")</f>
        <v/>
      </c>
      <c r="K44" s="239" t="str">
        <f>IFERROR(VLOOKUP(K43,'P1'!$B:$AP,41,FALSE),"")</f>
        <v/>
      </c>
      <c r="L44" s="239" t="str">
        <f>IFERROR(VLOOKUP(L43,'P1'!$B:$AP,41,FALSE),"")</f>
        <v/>
      </c>
      <c r="M44" s="239" t="str">
        <f>IFERROR(VLOOKUP(M43,'P1'!$B:$AP,41,FALSE),"")</f>
        <v/>
      </c>
      <c r="N44" s="239" t="str">
        <f>IFERROR(VLOOKUP(N43,'P1'!$B:$AP,41,FALSE),"")</f>
        <v/>
      </c>
      <c r="O44" s="239" t="str">
        <f>IFERROR(VLOOKUP(O43,'P1'!$B:$AP,41,FALSE),"")</f>
        <v/>
      </c>
      <c r="P44" s="239" t="str">
        <f>IFERROR(VLOOKUP(P43,'P1'!$B:$AP,41,FALSE),"")</f>
        <v/>
      </c>
      <c r="Q44" s="239" t="str">
        <f>IFERROR(VLOOKUP(Q43,'P1'!$B:$AP,41,FALSE),"")</f>
        <v/>
      </c>
      <c r="R44" s="239" t="str">
        <f>IFERROR(VLOOKUP(R43,'P1'!$B:$AP,41,FALSE),"")</f>
        <v/>
      </c>
      <c r="S44" s="239" t="str">
        <f>IFERROR(VLOOKUP(S43,'P1'!$B:$AP,41,FALSE),"")</f>
        <v/>
      </c>
      <c r="T44" s="239" t="str">
        <f>IFERROR(VLOOKUP(T43,'P1'!$B:$AP,41,FALSE),"")</f>
        <v/>
      </c>
      <c r="U44" s="239" t="str">
        <f>IFERROR(VLOOKUP(U43,'P1'!$B:$AP,41,FALSE),"")</f>
        <v/>
      </c>
      <c r="V44" s="239" t="str">
        <f>IFERROR(VLOOKUP(V43,'P1'!$B:$AP,41,FALSE),"")</f>
        <v/>
      </c>
      <c r="W44" s="239" t="str">
        <f>IFERROR(VLOOKUP(W43,'P1'!$B:$AP,41,FALSE),"")</f>
        <v/>
      </c>
      <c r="X44" s="239" t="str">
        <f>IFERROR(VLOOKUP(X43,'P1'!$B:$AP,41,FALSE),"")</f>
        <v/>
      </c>
      <c r="Y44" s="239" t="str">
        <f>IFERROR(VLOOKUP(Y43,'P1'!$B:$AP,41,FALSE),"")</f>
        <v/>
      </c>
      <c r="Z44" s="239" t="str">
        <f>IFERROR(VLOOKUP(Z43,'P1'!$B:$AP,41,FALSE),"")</f>
        <v/>
      </c>
      <c r="AA44" s="239" t="str">
        <f>IFERROR(VLOOKUP(AA43,'P1'!$B:$AP,41,FALSE),"")</f>
        <v/>
      </c>
      <c r="AB44" s="239" t="str">
        <f>IFERROR(VLOOKUP(AB43,'P1'!$B:$AP,41,FALSE),"")</f>
        <v/>
      </c>
      <c r="AC44" s="239" t="str">
        <f>IFERROR(VLOOKUP(AC43,'P1'!$B:$AP,41,FALSE),"")</f>
        <v/>
      </c>
      <c r="AD44" s="239" t="str">
        <f>IFERROR(VLOOKUP(AD43,'P1'!$B:$AP,41,FALSE),"")</f>
        <v/>
      </c>
      <c r="AE44" s="239" t="str">
        <f>IFERROR(VLOOKUP(AE43,'P1'!$B:$AP,41,FALSE),"")</f>
        <v/>
      </c>
      <c r="AF44" s="239" t="str">
        <f>IFERROR(VLOOKUP(AF43,'P1'!$B:$AP,41,FALSE),"")</f>
        <v/>
      </c>
      <c r="AG44" s="239" t="str">
        <f>IFERROR(VLOOKUP(AG43,'P1'!$B:$AP,41,FALSE),"")</f>
        <v/>
      </c>
      <c r="AH44" s="239" t="str">
        <f>IFERROR(VLOOKUP(AH43,'P1'!$B:$AP,41,FALSE),"")</f>
        <v/>
      </c>
      <c r="AI44" s="239" t="str">
        <f>IFERROR(VLOOKUP(AI43,'P1'!$B:$AP,41,FALSE),"")</f>
        <v/>
      </c>
      <c r="AJ44" s="239" t="str">
        <f>IFERROR(VLOOKUP(AJ43,'P1'!$B:$AP,41,FALSE),"")</f>
        <v/>
      </c>
      <c r="AK44" s="239" t="str">
        <f>IFERROR(VLOOKUP(AK43,'P1'!$B:$AP,41,FALSE),"")</f>
        <v/>
      </c>
      <c r="AL44" s="239" t="str">
        <f>IFERROR(VLOOKUP(AL43,'P1'!$B:$AP,41,FALSE),"")</f>
        <v/>
      </c>
      <c r="AM44" s="239" t="str">
        <f>IFERROR(VLOOKUP(AM43,'P1'!$B:$AP,41,FALSE),"")</f>
        <v/>
      </c>
      <c r="AN44" s="578"/>
      <c r="AO44" s="581"/>
      <c r="AP44" s="585"/>
      <c r="AQ44" s="586"/>
      <c r="AR44" s="581"/>
      <c r="AS44" s="211"/>
      <c r="AT44" s="206"/>
      <c r="AU44" s="240" t="str">
        <f t="shared" ref="AU44" si="13">IFERROR(IF($D43="□",($AO43/$AK$7),($AO43/$AK$9)),"")</f>
        <v/>
      </c>
      <c r="AV44" s="240" t="str">
        <f t="shared" ref="AV44" si="14">IFERROR(IF($D43="□",($AN43/$AO$7),($AN43/$AO$9)),"")</f>
        <v/>
      </c>
    </row>
    <row r="45" spans="1:48" ht="12" customHeight="1" x14ac:dyDescent="0.15">
      <c r="A45" s="558"/>
      <c r="B45" s="561"/>
      <c r="C45" s="564"/>
      <c r="D45" s="567"/>
      <c r="E45" s="570"/>
      <c r="F45" s="575"/>
      <c r="G45" s="576"/>
      <c r="H45" s="241" t="s">
        <v>370</v>
      </c>
      <c r="I45" s="239" t="str">
        <f>IFERROR(VLOOKUP(I43,'P1'!$B:$AP,31,FALSE),"")</f>
        <v/>
      </c>
      <c r="J45" s="239" t="str">
        <f>IFERROR(VLOOKUP(J43,'P1'!$B:$AP,31,FALSE),"")</f>
        <v/>
      </c>
      <c r="K45" s="239" t="str">
        <f>IFERROR(VLOOKUP(K43,'P1'!$B:$AP,31,FALSE),"")</f>
        <v/>
      </c>
      <c r="L45" s="239" t="str">
        <f>IFERROR(VLOOKUP(L43,'P1'!$B:$AP,31,FALSE),"")</f>
        <v/>
      </c>
      <c r="M45" s="239" t="str">
        <f>IFERROR(VLOOKUP(M43,'P1'!$B:$AP,31,FALSE),"")</f>
        <v/>
      </c>
      <c r="N45" s="239" t="str">
        <f>IFERROR(VLOOKUP(N43,'P1'!$B:$AP,31,FALSE),"")</f>
        <v/>
      </c>
      <c r="O45" s="239" t="str">
        <f>IFERROR(VLOOKUP(O43,'P1'!$B:$AP,31,FALSE),"")</f>
        <v/>
      </c>
      <c r="P45" s="239" t="str">
        <f>IFERROR(VLOOKUP(P43,'P1'!$B:$AP,31,FALSE),"")</f>
        <v/>
      </c>
      <c r="Q45" s="239" t="str">
        <f>IFERROR(VLOOKUP(Q43,'P1'!$B:$AP,31,FALSE),"")</f>
        <v/>
      </c>
      <c r="R45" s="239" t="str">
        <f>IFERROR(VLOOKUP(R43,'P1'!$B:$AP,31,FALSE),"")</f>
        <v/>
      </c>
      <c r="S45" s="239" t="str">
        <f>IFERROR(VLOOKUP(S43,'P1'!$B:$AP,31,FALSE),"")</f>
        <v/>
      </c>
      <c r="T45" s="239" t="str">
        <f>IFERROR(VLOOKUP(T43,'P1'!$B:$AP,31,FALSE),"")</f>
        <v/>
      </c>
      <c r="U45" s="239" t="str">
        <f>IFERROR(VLOOKUP(U43,'P1'!$B:$AP,31,FALSE),"")</f>
        <v/>
      </c>
      <c r="V45" s="239" t="str">
        <f>IFERROR(VLOOKUP(V43,'P1'!$B:$AP,31,FALSE),"")</f>
        <v/>
      </c>
      <c r="W45" s="239" t="str">
        <f>IFERROR(VLOOKUP(W43,'P1'!$B:$AP,31,FALSE),"")</f>
        <v/>
      </c>
      <c r="X45" s="239" t="str">
        <f>IFERROR(VLOOKUP(X43,'P1'!$B:$AP,31,FALSE),"")</f>
        <v/>
      </c>
      <c r="Y45" s="239" t="str">
        <f>IFERROR(VLOOKUP(Y43,'P1'!$B:$AP,31,FALSE),"")</f>
        <v/>
      </c>
      <c r="Z45" s="239" t="str">
        <f>IFERROR(VLOOKUP(Z43,'P1'!$B:$AP,31,FALSE),"")</f>
        <v/>
      </c>
      <c r="AA45" s="239" t="str">
        <f>IFERROR(VLOOKUP(AA43,'P1'!$B:$AP,31,FALSE),"")</f>
        <v/>
      </c>
      <c r="AB45" s="239" t="str">
        <f>IFERROR(VLOOKUP(AB43,'P1'!$B:$AP,31,FALSE),"")</f>
        <v/>
      </c>
      <c r="AC45" s="239" t="str">
        <f>IFERROR(VLOOKUP(AC43,'P1'!$B:$AP,31,FALSE),"")</f>
        <v/>
      </c>
      <c r="AD45" s="239" t="str">
        <f>IFERROR(VLOOKUP(AD43,'P1'!$B:$AP,31,FALSE),"")</f>
        <v/>
      </c>
      <c r="AE45" s="239" t="str">
        <f>IFERROR(VLOOKUP(AE43,'P1'!$B:$AP,31,FALSE),"")</f>
        <v/>
      </c>
      <c r="AF45" s="239" t="str">
        <f>IFERROR(VLOOKUP(AF43,'P1'!$B:$AP,31,FALSE),"")</f>
        <v/>
      </c>
      <c r="AG45" s="239" t="str">
        <f>IFERROR(VLOOKUP(AG43,'P1'!$B:$AP,31,FALSE),"")</f>
        <v/>
      </c>
      <c r="AH45" s="239" t="str">
        <f>IFERROR(VLOOKUP(AH43,'P1'!$B:$AP,31,FALSE),"")</f>
        <v/>
      </c>
      <c r="AI45" s="239" t="str">
        <f>IFERROR(VLOOKUP(AI43,'P1'!$B:$AP,31,FALSE),"")</f>
        <v/>
      </c>
      <c r="AJ45" s="239" t="str">
        <f>IFERROR(VLOOKUP(AJ43,'P1'!$B:$AP,31,FALSE),"")</f>
        <v/>
      </c>
      <c r="AK45" s="239" t="str">
        <f>IFERROR(VLOOKUP(AK43,'P1'!$B:$AP,31,FALSE),"")</f>
        <v/>
      </c>
      <c r="AL45" s="239" t="str">
        <f>IFERROR(VLOOKUP(AL43,'P1'!$B:$AP,31,FALSE),"")</f>
        <v/>
      </c>
      <c r="AM45" s="239" t="str">
        <f>IFERROR(VLOOKUP(AM43,'P1'!$B:$AP,31,FALSE),"")</f>
        <v/>
      </c>
      <c r="AN45" s="579"/>
      <c r="AO45" s="582"/>
      <c r="AP45" s="587"/>
      <c r="AQ45" s="588"/>
      <c r="AR45" s="582"/>
      <c r="AS45" s="211"/>
      <c r="AT45" s="206"/>
      <c r="AU45" s="242"/>
      <c r="AV45" s="242"/>
    </row>
    <row r="46" spans="1:48" ht="12" customHeight="1" x14ac:dyDescent="0.15">
      <c r="A46" s="556">
        <v>9</v>
      </c>
      <c r="B46" s="559"/>
      <c r="C46" s="562"/>
      <c r="D46" s="565" t="s">
        <v>243</v>
      </c>
      <c r="E46" s="568"/>
      <c r="F46" s="571"/>
      <c r="G46" s="572"/>
      <c r="H46" s="236" t="s">
        <v>367</v>
      </c>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577">
        <f>+SUM(I47:AM48)</f>
        <v>0</v>
      </c>
      <c r="AO46" s="580">
        <f>IF($AN$4="４週",AN46/4,AN46/(DAY(EOMONTH($I$20,0))/7))</f>
        <v>0</v>
      </c>
      <c r="AP46" s="583"/>
      <c r="AQ46" s="584"/>
      <c r="AR46" s="580" t="str">
        <f>IF(AN35="４週",AU47,AV47)</f>
        <v/>
      </c>
      <c r="AS46" s="211"/>
      <c r="AT46" s="206"/>
      <c r="AU46" s="237" t="s">
        <v>593</v>
      </c>
      <c r="AV46" s="237" t="s">
        <v>368</v>
      </c>
    </row>
    <row r="47" spans="1:48" ht="12" customHeight="1" x14ac:dyDescent="0.15">
      <c r="A47" s="557"/>
      <c r="B47" s="560"/>
      <c r="C47" s="563"/>
      <c r="D47" s="566"/>
      <c r="E47" s="569"/>
      <c r="F47" s="573"/>
      <c r="G47" s="574"/>
      <c r="H47" s="238" t="s">
        <v>369</v>
      </c>
      <c r="I47" s="239" t="str">
        <f>IFERROR(VLOOKUP(I46,'P1'!$B:$AP,41,FALSE),"")</f>
        <v/>
      </c>
      <c r="J47" s="239" t="str">
        <f>IFERROR(VLOOKUP(J46,'P1'!$B:$AP,41,FALSE),"")</f>
        <v/>
      </c>
      <c r="K47" s="239" t="str">
        <f>IFERROR(VLOOKUP(K46,'P1'!$B:$AP,41,FALSE),"")</f>
        <v/>
      </c>
      <c r="L47" s="239" t="str">
        <f>IFERROR(VLOOKUP(L46,'P1'!$B:$AP,41,FALSE),"")</f>
        <v/>
      </c>
      <c r="M47" s="239" t="str">
        <f>IFERROR(VLOOKUP(M46,'P1'!$B:$AP,41,FALSE),"")</f>
        <v/>
      </c>
      <c r="N47" s="239" t="str">
        <f>IFERROR(VLOOKUP(N46,'P1'!$B:$AP,41,FALSE),"")</f>
        <v/>
      </c>
      <c r="O47" s="239" t="str">
        <f>IFERROR(VLOOKUP(O46,'P1'!$B:$AP,41,FALSE),"")</f>
        <v/>
      </c>
      <c r="P47" s="239" t="str">
        <f>IFERROR(VLOOKUP(P46,'P1'!$B:$AP,41,FALSE),"")</f>
        <v/>
      </c>
      <c r="Q47" s="239" t="str">
        <f>IFERROR(VLOOKUP(Q46,'P1'!$B:$AP,41,FALSE),"")</f>
        <v/>
      </c>
      <c r="R47" s="239" t="str">
        <f>IFERROR(VLOOKUP(R46,'P1'!$B:$AP,41,FALSE),"")</f>
        <v/>
      </c>
      <c r="S47" s="239" t="str">
        <f>IFERROR(VLOOKUP(S46,'P1'!$B:$AP,41,FALSE),"")</f>
        <v/>
      </c>
      <c r="T47" s="239" t="str">
        <f>IFERROR(VLOOKUP(T46,'P1'!$B:$AP,41,FALSE),"")</f>
        <v/>
      </c>
      <c r="U47" s="239" t="str">
        <f>IFERROR(VLOOKUP(U46,'P1'!$B:$AP,41,FALSE),"")</f>
        <v/>
      </c>
      <c r="V47" s="239" t="str">
        <f>IFERROR(VLOOKUP(V46,'P1'!$B:$AP,41,FALSE),"")</f>
        <v/>
      </c>
      <c r="W47" s="239" t="str">
        <f>IFERROR(VLOOKUP(W46,'P1'!$B:$AP,41,FALSE),"")</f>
        <v/>
      </c>
      <c r="X47" s="239" t="str">
        <f>IFERROR(VLOOKUP(X46,'P1'!$B:$AP,41,FALSE),"")</f>
        <v/>
      </c>
      <c r="Y47" s="239" t="str">
        <f>IFERROR(VLOOKUP(Y46,'P1'!$B:$AP,41,FALSE),"")</f>
        <v/>
      </c>
      <c r="Z47" s="239" t="str">
        <f>IFERROR(VLOOKUP(Z46,'P1'!$B:$AP,41,FALSE),"")</f>
        <v/>
      </c>
      <c r="AA47" s="239" t="str">
        <f>IFERROR(VLOOKUP(AA46,'P1'!$B:$AP,41,FALSE),"")</f>
        <v/>
      </c>
      <c r="AB47" s="239" t="str">
        <f>IFERROR(VLOOKUP(AB46,'P1'!$B:$AP,41,FALSE),"")</f>
        <v/>
      </c>
      <c r="AC47" s="239" t="str">
        <f>IFERROR(VLOOKUP(AC46,'P1'!$B:$AP,41,FALSE),"")</f>
        <v/>
      </c>
      <c r="AD47" s="239" t="str">
        <f>IFERROR(VLOOKUP(AD46,'P1'!$B:$AP,41,FALSE),"")</f>
        <v/>
      </c>
      <c r="AE47" s="239" t="str">
        <f>IFERROR(VLOOKUP(AE46,'P1'!$B:$AP,41,FALSE),"")</f>
        <v/>
      </c>
      <c r="AF47" s="239" t="str">
        <f>IFERROR(VLOOKUP(AF46,'P1'!$B:$AP,41,FALSE),"")</f>
        <v/>
      </c>
      <c r="AG47" s="239" t="str">
        <f>IFERROR(VLOOKUP(AG46,'P1'!$B:$AP,41,FALSE),"")</f>
        <v/>
      </c>
      <c r="AH47" s="239" t="str">
        <f>IFERROR(VLOOKUP(AH46,'P1'!$B:$AP,41,FALSE),"")</f>
        <v/>
      </c>
      <c r="AI47" s="239" t="str">
        <f>IFERROR(VLOOKUP(AI46,'P1'!$B:$AP,41,FALSE),"")</f>
        <v/>
      </c>
      <c r="AJ47" s="239" t="str">
        <f>IFERROR(VLOOKUP(AJ46,'P1'!$B:$AP,41,FALSE),"")</f>
        <v/>
      </c>
      <c r="AK47" s="239" t="str">
        <f>IFERROR(VLOOKUP(AK46,'P1'!$B:$AP,41,FALSE),"")</f>
        <v/>
      </c>
      <c r="AL47" s="239" t="str">
        <f>IFERROR(VLOOKUP(AL46,'P1'!$B:$AP,41,FALSE),"")</f>
        <v/>
      </c>
      <c r="AM47" s="239" t="str">
        <f>IFERROR(VLOOKUP(AM46,'P1'!$B:$AP,41,FALSE),"")</f>
        <v/>
      </c>
      <c r="AN47" s="578"/>
      <c r="AO47" s="581"/>
      <c r="AP47" s="585"/>
      <c r="AQ47" s="586"/>
      <c r="AR47" s="581"/>
      <c r="AU47" s="240" t="str">
        <f t="shared" ref="AU47" si="15">IFERROR(IF($D46="□",($AO46/$AK$7),($AO46/$AK$9)),"")</f>
        <v/>
      </c>
      <c r="AV47" s="240" t="str">
        <f t="shared" ref="AV47" si="16">IFERROR(IF($D46="□",($AN46/$AO$7),($AN46/$AO$9)),"")</f>
        <v/>
      </c>
    </row>
    <row r="48" spans="1:48" ht="12" customHeight="1" x14ac:dyDescent="0.15">
      <c r="A48" s="558"/>
      <c r="B48" s="561"/>
      <c r="C48" s="564"/>
      <c r="D48" s="567"/>
      <c r="E48" s="570"/>
      <c r="F48" s="575"/>
      <c r="G48" s="576"/>
      <c r="H48" s="241" t="s">
        <v>370</v>
      </c>
      <c r="I48" s="239" t="str">
        <f>IFERROR(VLOOKUP(I46,'P1'!$B:$AP,31,FALSE),"")</f>
        <v/>
      </c>
      <c r="J48" s="239" t="str">
        <f>IFERROR(VLOOKUP(J46,'P1'!$B:$AP,31,FALSE),"")</f>
        <v/>
      </c>
      <c r="K48" s="239" t="str">
        <f>IFERROR(VLOOKUP(K46,'P1'!$B:$AP,31,FALSE),"")</f>
        <v/>
      </c>
      <c r="L48" s="239" t="str">
        <f>IFERROR(VLOOKUP(L46,'P1'!$B:$AP,31,FALSE),"")</f>
        <v/>
      </c>
      <c r="M48" s="239" t="str">
        <f>IFERROR(VLOOKUP(M46,'P1'!$B:$AP,31,FALSE),"")</f>
        <v/>
      </c>
      <c r="N48" s="239" t="str">
        <f>IFERROR(VLOOKUP(N46,'P1'!$B:$AP,31,FALSE),"")</f>
        <v/>
      </c>
      <c r="O48" s="239" t="str">
        <f>IFERROR(VLOOKUP(O46,'P1'!$B:$AP,31,FALSE),"")</f>
        <v/>
      </c>
      <c r="P48" s="239" t="str">
        <f>IFERROR(VLOOKUP(P46,'P1'!$B:$AP,31,FALSE),"")</f>
        <v/>
      </c>
      <c r="Q48" s="239" t="str">
        <f>IFERROR(VLOOKUP(Q46,'P1'!$B:$AP,31,FALSE),"")</f>
        <v/>
      </c>
      <c r="R48" s="239" t="str">
        <f>IFERROR(VLOOKUP(R46,'P1'!$B:$AP,31,FALSE),"")</f>
        <v/>
      </c>
      <c r="S48" s="239" t="str">
        <f>IFERROR(VLOOKUP(S46,'P1'!$B:$AP,31,FALSE),"")</f>
        <v/>
      </c>
      <c r="T48" s="239" t="str">
        <f>IFERROR(VLOOKUP(T46,'P1'!$B:$AP,31,FALSE),"")</f>
        <v/>
      </c>
      <c r="U48" s="239" t="str">
        <f>IFERROR(VLOOKUP(U46,'P1'!$B:$AP,31,FALSE),"")</f>
        <v/>
      </c>
      <c r="V48" s="239" t="str">
        <f>IFERROR(VLOOKUP(V46,'P1'!$B:$AP,31,FALSE),"")</f>
        <v/>
      </c>
      <c r="W48" s="239" t="str">
        <f>IFERROR(VLOOKUP(W46,'P1'!$B:$AP,31,FALSE),"")</f>
        <v/>
      </c>
      <c r="X48" s="239" t="str">
        <f>IFERROR(VLOOKUP(X46,'P1'!$B:$AP,31,FALSE),"")</f>
        <v/>
      </c>
      <c r="Y48" s="239" t="str">
        <f>IFERROR(VLOOKUP(Y46,'P1'!$B:$AP,31,FALSE),"")</f>
        <v/>
      </c>
      <c r="Z48" s="239" t="str">
        <f>IFERROR(VLOOKUP(Z46,'P1'!$B:$AP,31,FALSE),"")</f>
        <v/>
      </c>
      <c r="AA48" s="239" t="str">
        <f>IFERROR(VLOOKUP(AA46,'P1'!$B:$AP,31,FALSE),"")</f>
        <v/>
      </c>
      <c r="AB48" s="239" t="str">
        <f>IFERROR(VLOOKUP(AB46,'P1'!$B:$AP,31,FALSE),"")</f>
        <v/>
      </c>
      <c r="AC48" s="239" t="str">
        <f>IFERROR(VLOOKUP(AC46,'P1'!$B:$AP,31,FALSE),"")</f>
        <v/>
      </c>
      <c r="AD48" s="239" t="str">
        <f>IFERROR(VLOOKUP(AD46,'P1'!$B:$AP,31,FALSE),"")</f>
        <v/>
      </c>
      <c r="AE48" s="239" t="str">
        <f>IFERROR(VLOOKUP(AE46,'P1'!$B:$AP,31,FALSE),"")</f>
        <v/>
      </c>
      <c r="AF48" s="239" t="str">
        <f>IFERROR(VLOOKUP(AF46,'P1'!$B:$AP,31,FALSE),"")</f>
        <v/>
      </c>
      <c r="AG48" s="239" t="str">
        <f>IFERROR(VLOOKUP(AG46,'P1'!$B:$AP,31,FALSE),"")</f>
        <v/>
      </c>
      <c r="AH48" s="239" t="str">
        <f>IFERROR(VLOOKUP(AH46,'P1'!$B:$AP,31,FALSE),"")</f>
        <v/>
      </c>
      <c r="AI48" s="239" t="str">
        <f>IFERROR(VLOOKUP(AI46,'P1'!$B:$AP,31,FALSE),"")</f>
        <v/>
      </c>
      <c r="AJ48" s="239" t="str">
        <f>IFERROR(VLOOKUP(AJ46,'P1'!$B:$AP,31,FALSE),"")</f>
        <v/>
      </c>
      <c r="AK48" s="239" t="str">
        <f>IFERROR(VLOOKUP(AK46,'P1'!$B:$AP,31,FALSE),"")</f>
        <v/>
      </c>
      <c r="AL48" s="239" t="str">
        <f>IFERROR(VLOOKUP(AL46,'P1'!$B:$AP,31,FALSE),"")</f>
        <v/>
      </c>
      <c r="AM48" s="239" t="str">
        <f>IFERROR(VLOOKUP(AM46,'P1'!$B:$AP,31,FALSE),"")</f>
        <v/>
      </c>
      <c r="AN48" s="579"/>
      <c r="AO48" s="582"/>
      <c r="AP48" s="587"/>
      <c r="AQ48" s="588"/>
      <c r="AR48" s="582"/>
      <c r="AU48" s="242"/>
      <c r="AV48" s="242"/>
    </row>
    <row r="49" spans="1:48" ht="12" customHeight="1" x14ac:dyDescent="0.15">
      <c r="A49" s="556">
        <v>10</v>
      </c>
      <c r="B49" s="559"/>
      <c r="C49" s="562"/>
      <c r="D49" s="565" t="s">
        <v>243</v>
      </c>
      <c r="E49" s="568"/>
      <c r="F49" s="571"/>
      <c r="G49" s="572"/>
      <c r="H49" s="236" t="s">
        <v>367</v>
      </c>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577">
        <f>+SUM(I50:AM51)</f>
        <v>0</v>
      </c>
      <c r="AO49" s="580">
        <f>IF($AN$4="４週",AN49/4,AN49/(DAY(EOMONTH($I$20,0))/7))</f>
        <v>0</v>
      </c>
      <c r="AP49" s="583"/>
      <c r="AQ49" s="584"/>
      <c r="AR49" s="580" t="str">
        <f>IF(AN38="４週",AU50,AV50)</f>
        <v/>
      </c>
      <c r="AU49" s="237" t="s">
        <v>593</v>
      </c>
      <c r="AV49" s="237" t="s">
        <v>368</v>
      </c>
    </row>
    <row r="50" spans="1:48" ht="12" customHeight="1" x14ac:dyDescent="0.15">
      <c r="A50" s="557"/>
      <c r="B50" s="560"/>
      <c r="C50" s="563"/>
      <c r="D50" s="566"/>
      <c r="E50" s="569"/>
      <c r="F50" s="573"/>
      <c r="G50" s="574"/>
      <c r="H50" s="238" t="s">
        <v>369</v>
      </c>
      <c r="I50" s="239" t="str">
        <f>IFERROR(VLOOKUP(I49,'P1'!$B:$AP,41,FALSE),"")</f>
        <v/>
      </c>
      <c r="J50" s="239" t="str">
        <f>IFERROR(VLOOKUP(J49,'P1'!$B:$AP,41,FALSE),"")</f>
        <v/>
      </c>
      <c r="K50" s="239" t="str">
        <f>IFERROR(VLOOKUP(K49,'P1'!$B:$AP,41,FALSE),"")</f>
        <v/>
      </c>
      <c r="L50" s="239" t="str">
        <f>IFERROR(VLOOKUP(L49,'P1'!$B:$AP,41,FALSE),"")</f>
        <v/>
      </c>
      <c r="M50" s="239" t="str">
        <f>IFERROR(VLOOKUP(M49,'P1'!$B:$AP,41,FALSE),"")</f>
        <v/>
      </c>
      <c r="N50" s="239" t="str">
        <f>IFERROR(VLOOKUP(N49,'P1'!$B:$AP,41,FALSE),"")</f>
        <v/>
      </c>
      <c r="O50" s="239" t="str">
        <f>IFERROR(VLOOKUP(O49,'P1'!$B:$AP,41,FALSE),"")</f>
        <v/>
      </c>
      <c r="P50" s="239" t="str">
        <f>IFERROR(VLOOKUP(P49,'P1'!$B:$AP,41,FALSE),"")</f>
        <v/>
      </c>
      <c r="Q50" s="239" t="str">
        <f>IFERROR(VLOOKUP(Q49,'P1'!$B:$AP,41,FALSE),"")</f>
        <v/>
      </c>
      <c r="R50" s="239" t="str">
        <f>IFERROR(VLOOKUP(R49,'P1'!$B:$AP,41,FALSE),"")</f>
        <v/>
      </c>
      <c r="S50" s="239" t="str">
        <f>IFERROR(VLOOKUP(S49,'P1'!$B:$AP,41,FALSE),"")</f>
        <v/>
      </c>
      <c r="T50" s="239" t="str">
        <f>IFERROR(VLOOKUP(T49,'P1'!$B:$AP,41,FALSE),"")</f>
        <v/>
      </c>
      <c r="U50" s="239" t="str">
        <f>IFERROR(VLOOKUP(U49,'P1'!$B:$AP,41,FALSE),"")</f>
        <v/>
      </c>
      <c r="V50" s="239" t="str">
        <f>IFERROR(VLOOKUP(V49,'P1'!$B:$AP,41,FALSE),"")</f>
        <v/>
      </c>
      <c r="W50" s="239" t="str">
        <f>IFERROR(VLOOKUP(W49,'P1'!$B:$AP,41,FALSE),"")</f>
        <v/>
      </c>
      <c r="X50" s="239" t="str">
        <f>IFERROR(VLOOKUP(X49,'P1'!$B:$AP,41,FALSE),"")</f>
        <v/>
      </c>
      <c r="Y50" s="239" t="str">
        <f>IFERROR(VLOOKUP(Y49,'P1'!$B:$AP,41,FALSE),"")</f>
        <v/>
      </c>
      <c r="Z50" s="239" t="str">
        <f>IFERROR(VLOOKUP(Z49,'P1'!$B:$AP,41,FALSE),"")</f>
        <v/>
      </c>
      <c r="AA50" s="239" t="str">
        <f>IFERROR(VLOOKUP(AA49,'P1'!$B:$AP,41,FALSE),"")</f>
        <v/>
      </c>
      <c r="AB50" s="239" t="str">
        <f>IFERROR(VLOOKUP(AB49,'P1'!$B:$AP,41,FALSE),"")</f>
        <v/>
      </c>
      <c r="AC50" s="239" t="str">
        <f>IFERROR(VLOOKUP(AC49,'P1'!$B:$AP,41,FALSE),"")</f>
        <v/>
      </c>
      <c r="AD50" s="239" t="str">
        <f>IFERROR(VLOOKUP(AD49,'P1'!$B:$AP,41,FALSE),"")</f>
        <v/>
      </c>
      <c r="AE50" s="239" t="str">
        <f>IFERROR(VLOOKUP(AE49,'P1'!$B:$AP,41,FALSE),"")</f>
        <v/>
      </c>
      <c r="AF50" s="239" t="str">
        <f>IFERROR(VLOOKUP(AF49,'P1'!$B:$AP,41,FALSE),"")</f>
        <v/>
      </c>
      <c r="AG50" s="239" t="str">
        <f>IFERROR(VLOOKUP(AG49,'P1'!$B:$AP,41,FALSE),"")</f>
        <v/>
      </c>
      <c r="AH50" s="239" t="str">
        <f>IFERROR(VLOOKUP(AH49,'P1'!$B:$AP,41,FALSE),"")</f>
        <v/>
      </c>
      <c r="AI50" s="239" t="str">
        <f>IFERROR(VLOOKUP(AI49,'P1'!$B:$AP,41,FALSE),"")</f>
        <v/>
      </c>
      <c r="AJ50" s="239" t="str">
        <f>IFERROR(VLOOKUP(AJ49,'P1'!$B:$AP,41,FALSE),"")</f>
        <v/>
      </c>
      <c r="AK50" s="239" t="str">
        <f>IFERROR(VLOOKUP(AK49,'P1'!$B:$AP,41,FALSE),"")</f>
        <v/>
      </c>
      <c r="AL50" s="239" t="str">
        <f>IFERROR(VLOOKUP(AL49,'P1'!$B:$AP,41,FALSE),"")</f>
        <v/>
      </c>
      <c r="AM50" s="239" t="str">
        <f>IFERROR(VLOOKUP(AM49,'P1'!$B:$AP,41,FALSE),"")</f>
        <v/>
      </c>
      <c r="AN50" s="578"/>
      <c r="AO50" s="581"/>
      <c r="AP50" s="585"/>
      <c r="AQ50" s="586"/>
      <c r="AR50" s="581"/>
      <c r="AU50" s="240" t="str">
        <f t="shared" ref="AU50" si="17">IFERROR(IF($D49="□",($AO49/$AK$7),($AO49/$AK$9)),"")</f>
        <v/>
      </c>
      <c r="AV50" s="240" t="str">
        <f t="shared" ref="AV50" si="18">IFERROR(IF($D49="□",($AN49/$AO$7),($AN49/$AO$9)),"")</f>
        <v/>
      </c>
    </row>
    <row r="51" spans="1:48" ht="12" customHeight="1" x14ac:dyDescent="0.15">
      <c r="A51" s="558"/>
      <c r="B51" s="561"/>
      <c r="C51" s="564"/>
      <c r="D51" s="567"/>
      <c r="E51" s="570"/>
      <c r="F51" s="575"/>
      <c r="G51" s="576"/>
      <c r="H51" s="241" t="s">
        <v>370</v>
      </c>
      <c r="I51" s="239" t="str">
        <f>IFERROR(VLOOKUP(I49,'P1'!$B:$AP,31,FALSE),"")</f>
        <v/>
      </c>
      <c r="J51" s="239" t="str">
        <f>IFERROR(VLOOKUP(J49,'P1'!$B:$AP,31,FALSE),"")</f>
        <v/>
      </c>
      <c r="K51" s="239" t="str">
        <f>IFERROR(VLOOKUP(K49,'P1'!$B:$AP,31,FALSE),"")</f>
        <v/>
      </c>
      <c r="L51" s="239" t="str">
        <f>IFERROR(VLOOKUP(L49,'P1'!$B:$AP,31,FALSE),"")</f>
        <v/>
      </c>
      <c r="M51" s="239" t="str">
        <f>IFERROR(VLOOKUP(M49,'P1'!$B:$AP,31,FALSE),"")</f>
        <v/>
      </c>
      <c r="N51" s="239" t="str">
        <f>IFERROR(VLOOKUP(N49,'P1'!$B:$AP,31,FALSE),"")</f>
        <v/>
      </c>
      <c r="O51" s="239" t="str">
        <f>IFERROR(VLOOKUP(O49,'P1'!$B:$AP,31,FALSE),"")</f>
        <v/>
      </c>
      <c r="P51" s="239" t="str">
        <f>IFERROR(VLOOKUP(P49,'P1'!$B:$AP,31,FALSE),"")</f>
        <v/>
      </c>
      <c r="Q51" s="239" t="str">
        <f>IFERROR(VLOOKUP(Q49,'P1'!$B:$AP,31,FALSE),"")</f>
        <v/>
      </c>
      <c r="R51" s="239" t="str">
        <f>IFERROR(VLOOKUP(R49,'P1'!$B:$AP,31,FALSE),"")</f>
        <v/>
      </c>
      <c r="S51" s="239" t="str">
        <f>IFERROR(VLOOKUP(S49,'P1'!$B:$AP,31,FALSE),"")</f>
        <v/>
      </c>
      <c r="T51" s="239" t="str">
        <f>IFERROR(VLOOKUP(T49,'P1'!$B:$AP,31,FALSE),"")</f>
        <v/>
      </c>
      <c r="U51" s="239" t="str">
        <f>IFERROR(VLOOKUP(U49,'P1'!$B:$AP,31,FALSE),"")</f>
        <v/>
      </c>
      <c r="V51" s="239" t="str">
        <f>IFERROR(VLOOKUP(V49,'P1'!$B:$AP,31,FALSE),"")</f>
        <v/>
      </c>
      <c r="W51" s="239" t="str">
        <f>IFERROR(VLOOKUP(W49,'P1'!$B:$AP,31,FALSE),"")</f>
        <v/>
      </c>
      <c r="X51" s="239" t="str">
        <f>IFERROR(VLOOKUP(X49,'P1'!$B:$AP,31,FALSE),"")</f>
        <v/>
      </c>
      <c r="Y51" s="239" t="str">
        <f>IFERROR(VLOOKUP(Y49,'P1'!$B:$AP,31,FALSE),"")</f>
        <v/>
      </c>
      <c r="Z51" s="239" t="str">
        <f>IFERROR(VLOOKUP(Z49,'P1'!$B:$AP,31,FALSE),"")</f>
        <v/>
      </c>
      <c r="AA51" s="239" t="str">
        <f>IFERROR(VLOOKUP(AA49,'P1'!$B:$AP,31,FALSE),"")</f>
        <v/>
      </c>
      <c r="AB51" s="239" t="str">
        <f>IFERROR(VLOOKUP(AB49,'P1'!$B:$AP,31,FALSE),"")</f>
        <v/>
      </c>
      <c r="AC51" s="239" t="str">
        <f>IFERROR(VLOOKUP(AC49,'P1'!$B:$AP,31,FALSE),"")</f>
        <v/>
      </c>
      <c r="AD51" s="239" t="str">
        <f>IFERROR(VLOOKUP(AD49,'P1'!$B:$AP,31,FALSE),"")</f>
        <v/>
      </c>
      <c r="AE51" s="239" t="str">
        <f>IFERROR(VLOOKUP(AE49,'P1'!$B:$AP,31,FALSE),"")</f>
        <v/>
      </c>
      <c r="AF51" s="239" t="str">
        <f>IFERROR(VLOOKUP(AF49,'P1'!$B:$AP,31,FALSE),"")</f>
        <v/>
      </c>
      <c r="AG51" s="239" t="str">
        <f>IFERROR(VLOOKUP(AG49,'P1'!$B:$AP,31,FALSE),"")</f>
        <v/>
      </c>
      <c r="AH51" s="239" t="str">
        <f>IFERROR(VLOOKUP(AH49,'P1'!$B:$AP,31,FALSE),"")</f>
        <v/>
      </c>
      <c r="AI51" s="239" t="str">
        <f>IFERROR(VLOOKUP(AI49,'P1'!$B:$AP,31,FALSE),"")</f>
        <v/>
      </c>
      <c r="AJ51" s="239" t="str">
        <f>IFERROR(VLOOKUP(AJ49,'P1'!$B:$AP,31,FALSE),"")</f>
        <v/>
      </c>
      <c r="AK51" s="239" t="str">
        <f>IFERROR(VLOOKUP(AK49,'P1'!$B:$AP,31,FALSE),"")</f>
        <v/>
      </c>
      <c r="AL51" s="239" t="str">
        <f>IFERROR(VLOOKUP(AL49,'P1'!$B:$AP,31,FALSE),"")</f>
        <v/>
      </c>
      <c r="AM51" s="239" t="str">
        <f>IFERROR(VLOOKUP(AM49,'P1'!$B:$AP,31,FALSE),"")</f>
        <v/>
      </c>
      <c r="AN51" s="579"/>
      <c r="AO51" s="582"/>
      <c r="AP51" s="587"/>
      <c r="AQ51" s="588"/>
      <c r="AR51" s="582"/>
      <c r="AU51" s="242"/>
      <c r="AV51" s="242"/>
    </row>
    <row r="52" spans="1:48" ht="12" customHeight="1" x14ac:dyDescent="0.15">
      <c r="A52" s="556">
        <v>11</v>
      </c>
      <c r="B52" s="559"/>
      <c r="C52" s="562"/>
      <c r="D52" s="565" t="s">
        <v>243</v>
      </c>
      <c r="E52" s="568"/>
      <c r="F52" s="571"/>
      <c r="G52" s="572"/>
      <c r="H52" s="236" t="s">
        <v>367</v>
      </c>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577">
        <f>+SUM(I53:AM54)</f>
        <v>0</v>
      </c>
      <c r="AO52" s="580">
        <f>IF($AN$4="４週",AN52/4,AN52/(DAY(EOMONTH($I$20,0))/7))</f>
        <v>0</v>
      </c>
      <c r="AP52" s="583"/>
      <c r="AQ52" s="584"/>
      <c r="AR52" s="580" t="str">
        <f>IF(AN41="４週",AU53,AV53)</f>
        <v/>
      </c>
      <c r="AU52" s="237" t="s">
        <v>593</v>
      </c>
      <c r="AV52" s="237" t="s">
        <v>368</v>
      </c>
    </row>
    <row r="53" spans="1:48" ht="12" customHeight="1" x14ac:dyDescent="0.15">
      <c r="A53" s="557"/>
      <c r="B53" s="560"/>
      <c r="C53" s="563"/>
      <c r="D53" s="566"/>
      <c r="E53" s="569"/>
      <c r="F53" s="573"/>
      <c r="G53" s="574"/>
      <c r="H53" s="238" t="s">
        <v>369</v>
      </c>
      <c r="I53" s="239" t="str">
        <f>IFERROR(VLOOKUP(I52,'P1'!$B:$AP,41,FALSE),"")</f>
        <v/>
      </c>
      <c r="J53" s="239" t="str">
        <f>IFERROR(VLOOKUP(J52,'P1'!$B:$AP,41,FALSE),"")</f>
        <v/>
      </c>
      <c r="K53" s="239" t="str">
        <f>IFERROR(VLOOKUP(K52,'P1'!$B:$AP,41,FALSE),"")</f>
        <v/>
      </c>
      <c r="L53" s="239" t="str">
        <f>IFERROR(VLOOKUP(L52,'P1'!$B:$AP,41,FALSE),"")</f>
        <v/>
      </c>
      <c r="M53" s="239" t="str">
        <f>IFERROR(VLOOKUP(M52,'P1'!$B:$AP,41,FALSE),"")</f>
        <v/>
      </c>
      <c r="N53" s="239" t="str">
        <f>IFERROR(VLOOKUP(N52,'P1'!$B:$AP,41,FALSE),"")</f>
        <v/>
      </c>
      <c r="O53" s="239" t="str">
        <f>IFERROR(VLOOKUP(O52,'P1'!$B:$AP,41,FALSE),"")</f>
        <v/>
      </c>
      <c r="P53" s="239" t="str">
        <f>IFERROR(VLOOKUP(P52,'P1'!$B:$AP,41,FALSE),"")</f>
        <v/>
      </c>
      <c r="Q53" s="239" t="str">
        <f>IFERROR(VLOOKUP(Q52,'P1'!$B:$AP,41,FALSE),"")</f>
        <v/>
      </c>
      <c r="R53" s="239" t="str">
        <f>IFERROR(VLOOKUP(R52,'P1'!$B:$AP,41,FALSE),"")</f>
        <v/>
      </c>
      <c r="S53" s="239" t="str">
        <f>IFERROR(VLOOKUP(S52,'P1'!$B:$AP,41,FALSE),"")</f>
        <v/>
      </c>
      <c r="T53" s="239" t="str">
        <f>IFERROR(VLOOKUP(T52,'P1'!$B:$AP,41,FALSE),"")</f>
        <v/>
      </c>
      <c r="U53" s="239" t="str">
        <f>IFERROR(VLOOKUP(U52,'P1'!$B:$AP,41,FALSE),"")</f>
        <v/>
      </c>
      <c r="V53" s="239" t="str">
        <f>IFERROR(VLOOKUP(V52,'P1'!$B:$AP,41,FALSE),"")</f>
        <v/>
      </c>
      <c r="W53" s="239" t="str">
        <f>IFERROR(VLOOKUP(W52,'P1'!$B:$AP,41,FALSE),"")</f>
        <v/>
      </c>
      <c r="X53" s="239" t="str">
        <f>IFERROR(VLOOKUP(X52,'P1'!$B:$AP,41,FALSE),"")</f>
        <v/>
      </c>
      <c r="Y53" s="239" t="str">
        <f>IFERROR(VLOOKUP(Y52,'P1'!$B:$AP,41,FALSE),"")</f>
        <v/>
      </c>
      <c r="Z53" s="239" t="str">
        <f>IFERROR(VLOOKUP(Z52,'P1'!$B:$AP,41,FALSE),"")</f>
        <v/>
      </c>
      <c r="AA53" s="239" t="str">
        <f>IFERROR(VLOOKUP(AA52,'P1'!$B:$AP,41,FALSE),"")</f>
        <v/>
      </c>
      <c r="AB53" s="239" t="str">
        <f>IFERROR(VLOOKUP(AB52,'P1'!$B:$AP,41,FALSE),"")</f>
        <v/>
      </c>
      <c r="AC53" s="239" t="str">
        <f>IFERROR(VLOOKUP(AC52,'P1'!$B:$AP,41,FALSE),"")</f>
        <v/>
      </c>
      <c r="AD53" s="239" t="str">
        <f>IFERROR(VLOOKUP(AD52,'P1'!$B:$AP,41,FALSE),"")</f>
        <v/>
      </c>
      <c r="AE53" s="239" t="str">
        <f>IFERROR(VLOOKUP(AE52,'P1'!$B:$AP,41,FALSE),"")</f>
        <v/>
      </c>
      <c r="AF53" s="239" t="str">
        <f>IFERROR(VLOOKUP(AF52,'P1'!$B:$AP,41,FALSE),"")</f>
        <v/>
      </c>
      <c r="AG53" s="239" t="str">
        <f>IFERROR(VLOOKUP(AG52,'P1'!$B:$AP,41,FALSE),"")</f>
        <v/>
      </c>
      <c r="AH53" s="239" t="str">
        <f>IFERROR(VLOOKUP(AH52,'P1'!$B:$AP,41,FALSE),"")</f>
        <v/>
      </c>
      <c r="AI53" s="239" t="str">
        <f>IFERROR(VLOOKUP(AI52,'P1'!$B:$AP,41,FALSE),"")</f>
        <v/>
      </c>
      <c r="AJ53" s="239" t="str">
        <f>IFERROR(VLOOKUP(AJ52,'P1'!$B:$AP,41,FALSE),"")</f>
        <v/>
      </c>
      <c r="AK53" s="239" t="str">
        <f>IFERROR(VLOOKUP(AK52,'P1'!$B:$AP,41,FALSE),"")</f>
        <v/>
      </c>
      <c r="AL53" s="239" t="str">
        <f>IFERROR(VLOOKUP(AL52,'P1'!$B:$AP,41,FALSE),"")</f>
        <v/>
      </c>
      <c r="AM53" s="239" t="str">
        <f>IFERROR(VLOOKUP(AM52,'P1'!$B:$AP,41,FALSE),"")</f>
        <v/>
      </c>
      <c r="AN53" s="578"/>
      <c r="AO53" s="581"/>
      <c r="AP53" s="585"/>
      <c r="AQ53" s="586"/>
      <c r="AR53" s="581"/>
      <c r="AU53" s="240" t="str">
        <f t="shared" ref="AU53" si="19">IFERROR(IF($D52="□",($AO52/$AK$7),($AO52/$AK$9)),"")</f>
        <v/>
      </c>
      <c r="AV53" s="240" t="str">
        <f t="shared" ref="AV53" si="20">IFERROR(IF($D52="□",($AN52/$AO$7),($AN52/$AO$9)),"")</f>
        <v/>
      </c>
    </row>
    <row r="54" spans="1:48" ht="12" customHeight="1" x14ac:dyDescent="0.15">
      <c r="A54" s="558"/>
      <c r="B54" s="561"/>
      <c r="C54" s="564"/>
      <c r="D54" s="567"/>
      <c r="E54" s="570"/>
      <c r="F54" s="575"/>
      <c r="G54" s="576"/>
      <c r="H54" s="241" t="s">
        <v>370</v>
      </c>
      <c r="I54" s="239" t="str">
        <f>IFERROR(VLOOKUP(I52,'P1'!$B:$AP,31,FALSE),"")</f>
        <v/>
      </c>
      <c r="J54" s="239" t="str">
        <f>IFERROR(VLOOKUP(J52,'P1'!$B:$AP,31,FALSE),"")</f>
        <v/>
      </c>
      <c r="K54" s="239" t="str">
        <f>IFERROR(VLOOKUP(K52,'P1'!$B:$AP,31,FALSE),"")</f>
        <v/>
      </c>
      <c r="L54" s="239" t="str">
        <f>IFERROR(VLOOKUP(L52,'P1'!$B:$AP,31,FALSE),"")</f>
        <v/>
      </c>
      <c r="M54" s="239" t="str">
        <f>IFERROR(VLOOKUP(M52,'P1'!$B:$AP,31,FALSE),"")</f>
        <v/>
      </c>
      <c r="N54" s="239" t="str">
        <f>IFERROR(VLOOKUP(N52,'P1'!$B:$AP,31,FALSE),"")</f>
        <v/>
      </c>
      <c r="O54" s="239" t="str">
        <f>IFERROR(VLOOKUP(O52,'P1'!$B:$AP,31,FALSE),"")</f>
        <v/>
      </c>
      <c r="P54" s="239" t="str">
        <f>IFERROR(VLOOKUP(P52,'P1'!$B:$AP,31,FALSE),"")</f>
        <v/>
      </c>
      <c r="Q54" s="239" t="str">
        <f>IFERROR(VLOOKUP(Q52,'P1'!$B:$AP,31,FALSE),"")</f>
        <v/>
      </c>
      <c r="R54" s="239" t="str">
        <f>IFERROR(VLOOKUP(R52,'P1'!$B:$AP,31,FALSE),"")</f>
        <v/>
      </c>
      <c r="S54" s="239" t="str">
        <f>IFERROR(VLOOKUP(S52,'P1'!$B:$AP,31,FALSE),"")</f>
        <v/>
      </c>
      <c r="T54" s="239" t="str">
        <f>IFERROR(VLOOKUP(T52,'P1'!$B:$AP,31,FALSE),"")</f>
        <v/>
      </c>
      <c r="U54" s="239" t="str">
        <f>IFERROR(VLOOKUP(U52,'P1'!$B:$AP,31,FALSE),"")</f>
        <v/>
      </c>
      <c r="V54" s="239" t="str">
        <f>IFERROR(VLOOKUP(V52,'P1'!$B:$AP,31,FALSE),"")</f>
        <v/>
      </c>
      <c r="W54" s="239" t="str">
        <f>IFERROR(VLOOKUP(W52,'P1'!$B:$AP,31,FALSE),"")</f>
        <v/>
      </c>
      <c r="X54" s="239" t="str">
        <f>IFERROR(VLOOKUP(X52,'P1'!$B:$AP,31,FALSE),"")</f>
        <v/>
      </c>
      <c r="Y54" s="239" t="str">
        <f>IFERROR(VLOOKUP(Y52,'P1'!$B:$AP,31,FALSE),"")</f>
        <v/>
      </c>
      <c r="Z54" s="239" t="str">
        <f>IFERROR(VLOOKUP(Z52,'P1'!$B:$AP,31,FALSE),"")</f>
        <v/>
      </c>
      <c r="AA54" s="239" t="str">
        <f>IFERROR(VLOOKUP(AA52,'P1'!$B:$AP,31,FALSE),"")</f>
        <v/>
      </c>
      <c r="AB54" s="239" t="str">
        <f>IFERROR(VLOOKUP(AB52,'P1'!$B:$AP,31,FALSE),"")</f>
        <v/>
      </c>
      <c r="AC54" s="239" t="str">
        <f>IFERROR(VLOOKUP(AC52,'P1'!$B:$AP,31,FALSE),"")</f>
        <v/>
      </c>
      <c r="AD54" s="239" t="str">
        <f>IFERROR(VLOOKUP(AD52,'P1'!$B:$AP,31,FALSE),"")</f>
        <v/>
      </c>
      <c r="AE54" s="239" t="str">
        <f>IFERROR(VLOOKUP(AE52,'P1'!$B:$AP,31,FALSE),"")</f>
        <v/>
      </c>
      <c r="AF54" s="239" t="str">
        <f>IFERROR(VLOOKUP(AF52,'P1'!$B:$AP,31,FALSE),"")</f>
        <v/>
      </c>
      <c r="AG54" s="239" t="str">
        <f>IFERROR(VLOOKUP(AG52,'P1'!$B:$AP,31,FALSE),"")</f>
        <v/>
      </c>
      <c r="AH54" s="239" t="str">
        <f>IFERROR(VLOOKUP(AH52,'P1'!$B:$AP,31,FALSE),"")</f>
        <v/>
      </c>
      <c r="AI54" s="239" t="str">
        <f>IFERROR(VLOOKUP(AI52,'P1'!$B:$AP,31,FALSE),"")</f>
        <v/>
      </c>
      <c r="AJ54" s="239" t="str">
        <f>IFERROR(VLOOKUP(AJ52,'P1'!$B:$AP,31,FALSE),"")</f>
        <v/>
      </c>
      <c r="AK54" s="239" t="str">
        <f>IFERROR(VLOOKUP(AK52,'P1'!$B:$AP,31,FALSE),"")</f>
        <v/>
      </c>
      <c r="AL54" s="239" t="str">
        <f>IFERROR(VLOOKUP(AL52,'P1'!$B:$AP,31,FALSE),"")</f>
        <v/>
      </c>
      <c r="AM54" s="239" t="str">
        <f>IFERROR(VLOOKUP(AM52,'P1'!$B:$AP,31,FALSE),"")</f>
        <v/>
      </c>
      <c r="AN54" s="579"/>
      <c r="AO54" s="582"/>
      <c r="AP54" s="587"/>
      <c r="AQ54" s="588"/>
      <c r="AR54" s="582"/>
      <c r="AU54" s="242"/>
      <c r="AV54" s="242"/>
    </row>
    <row r="55" spans="1:48" ht="12" customHeight="1" x14ac:dyDescent="0.15">
      <c r="A55" s="556">
        <v>12</v>
      </c>
      <c r="B55" s="559"/>
      <c r="C55" s="562"/>
      <c r="D55" s="565" t="s">
        <v>243</v>
      </c>
      <c r="E55" s="568"/>
      <c r="F55" s="571"/>
      <c r="G55" s="572"/>
      <c r="H55" s="236" t="s">
        <v>367</v>
      </c>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577">
        <f>+SUM(I56:AM57)</f>
        <v>0</v>
      </c>
      <c r="AO55" s="580">
        <f>IF($AN$4="４週",AN55/4,AN55/(DAY(EOMONTH($I$20,0))/7))</f>
        <v>0</v>
      </c>
      <c r="AP55" s="583"/>
      <c r="AQ55" s="584"/>
      <c r="AR55" s="580" t="str">
        <f>IF(AN44="４週",AU56,AV56)</f>
        <v/>
      </c>
      <c r="AU55" s="237" t="s">
        <v>593</v>
      </c>
      <c r="AV55" s="237" t="s">
        <v>368</v>
      </c>
    </row>
    <row r="56" spans="1:48" ht="12" customHeight="1" x14ac:dyDescent="0.15">
      <c r="A56" s="557"/>
      <c r="B56" s="560"/>
      <c r="C56" s="563"/>
      <c r="D56" s="566"/>
      <c r="E56" s="569"/>
      <c r="F56" s="573"/>
      <c r="G56" s="574"/>
      <c r="H56" s="238" t="s">
        <v>369</v>
      </c>
      <c r="I56" s="239" t="str">
        <f>IFERROR(VLOOKUP(I55,'P1'!$B:$AP,41,FALSE),"")</f>
        <v/>
      </c>
      <c r="J56" s="239" t="str">
        <f>IFERROR(VLOOKUP(J55,'P1'!$B:$AP,41,FALSE),"")</f>
        <v/>
      </c>
      <c r="K56" s="239" t="str">
        <f>IFERROR(VLOOKUP(K55,'P1'!$B:$AP,41,FALSE),"")</f>
        <v/>
      </c>
      <c r="L56" s="239" t="str">
        <f>IFERROR(VLOOKUP(L55,'P1'!$B:$AP,41,FALSE),"")</f>
        <v/>
      </c>
      <c r="M56" s="239" t="str">
        <f>IFERROR(VLOOKUP(M55,'P1'!$B:$AP,41,FALSE),"")</f>
        <v/>
      </c>
      <c r="N56" s="239" t="str">
        <f>IFERROR(VLOOKUP(N55,'P1'!$B:$AP,41,FALSE),"")</f>
        <v/>
      </c>
      <c r="O56" s="239" t="str">
        <f>IFERROR(VLOOKUP(O55,'P1'!$B:$AP,41,FALSE),"")</f>
        <v/>
      </c>
      <c r="P56" s="239" t="str">
        <f>IFERROR(VLOOKUP(P55,'P1'!$B:$AP,41,FALSE),"")</f>
        <v/>
      </c>
      <c r="Q56" s="239" t="str">
        <f>IFERROR(VLOOKUP(Q55,'P1'!$B:$AP,41,FALSE),"")</f>
        <v/>
      </c>
      <c r="R56" s="239" t="str">
        <f>IFERROR(VLOOKUP(R55,'P1'!$B:$AP,41,FALSE),"")</f>
        <v/>
      </c>
      <c r="S56" s="239" t="str">
        <f>IFERROR(VLOOKUP(S55,'P1'!$B:$AP,41,FALSE),"")</f>
        <v/>
      </c>
      <c r="T56" s="239" t="str">
        <f>IFERROR(VLOOKUP(T55,'P1'!$B:$AP,41,FALSE),"")</f>
        <v/>
      </c>
      <c r="U56" s="239" t="str">
        <f>IFERROR(VLOOKUP(U55,'P1'!$B:$AP,41,FALSE),"")</f>
        <v/>
      </c>
      <c r="V56" s="239" t="str">
        <f>IFERROR(VLOOKUP(V55,'P1'!$B:$AP,41,FALSE),"")</f>
        <v/>
      </c>
      <c r="W56" s="239" t="str">
        <f>IFERROR(VLOOKUP(W55,'P1'!$B:$AP,41,FALSE),"")</f>
        <v/>
      </c>
      <c r="X56" s="239" t="str">
        <f>IFERROR(VLOOKUP(X55,'P1'!$B:$AP,41,FALSE),"")</f>
        <v/>
      </c>
      <c r="Y56" s="239" t="str">
        <f>IFERROR(VLOOKUP(Y55,'P1'!$B:$AP,41,FALSE),"")</f>
        <v/>
      </c>
      <c r="Z56" s="239" t="str">
        <f>IFERROR(VLOOKUP(Z55,'P1'!$B:$AP,41,FALSE),"")</f>
        <v/>
      </c>
      <c r="AA56" s="239" t="str">
        <f>IFERROR(VLOOKUP(AA55,'P1'!$B:$AP,41,FALSE),"")</f>
        <v/>
      </c>
      <c r="AB56" s="239" t="str">
        <f>IFERROR(VLOOKUP(AB55,'P1'!$B:$AP,41,FALSE),"")</f>
        <v/>
      </c>
      <c r="AC56" s="239" t="str">
        <f>IFERROR(VLOOKUP(AC55,'P1'!$B:$AP,41,FALSE),"")</f>
        <v/>
      </c>
      <c r="AD56" s="239" t="str">
        <f>IFERROR(VLOOKUP(AD55,'P1'!$B:$AP,41,FALSE),"")</f>
        <v/>
      </c>
      <c r="AE56" s="239" t="str">
        <f>IFERROR(VLOOKUP(AE55,'P1'!$B:$AP,41,FALSE),"")</f>
        <v/>
      </c>
      <c r="AF56" s="239" t="str">
        <f>IFERROR(VLOOKUP(AF55,'P1'!$B:$AP,41,FALSE),"")</f>
        <v/>
      </c>
      <c r="AG56" s="239" t="str">
        <f>IFERROR(VLOOKUP(AG55,'P1'!$B:$AP,41,FALSE),"")</f>
        <v/>
      </c>
      <c r="AH56" s="239" t="str">
        <f>IFERROR(VLOOKUP(AH55,'P1'!$B:$AP,41,FALSE),"")</f>
        <v/>
      </c>
      <c r="AI56" s="239" t="str">
        <f>IFERROR(VLOOKUP(AI55,'P1'!$B:$AP,41,FALSE),"")</f>
        <v/>
      </c>
      <c r="AJ56" s="239" t="str">
        <f>IFERROR(VLOOKUP(AJ55,'P1'!$B:$AP,41,FALSE),"")</f>
        <v/>
      </c>
      <c r="AK56" s="239" t="str">
        <f>IFERROR(VLOOKUP(AK55,'P1'!$B:$AP,41,FALSE),"")</f>
        <v/>
      </c>
      <c r="AL56" s="239" t="str">
        <f>IFERROR(VLOOKUP(AL55,'P1'!$B:$AP,41,FALSE),"")</f>
        <v/>
      </c>
      <c r="AM56" s="239" t="str">
        <f>IFERROR(VLOOKUP(AM55,'P1'!$B:$AP,41,FALSE),"")</f>
        <v/>
      </c>
      <c r="AN56" s="578"/>
      <c r="AO56" s="581"/>
      <c r="AP56" s="585"/>
      <c r="AQ56" s="586"/>
      <c r="AR56" s="581"/>
      <c r="AU56" s="240" t="str">
        <f t="shared" ref="AU56" si="21">IFERROR(IF($D55="□",($AO55/$AK$7),($AO55/$AK$9)),"")</f>
        <v/>
      </c>
      <c r="AV56" s="240" t="str">
        <f t="shared" ref="AV56" si="22">IFERROR(IF($D55="□",($AN55/$AO$7),($AN55/$AO$9)),"")</f>
        <v/>
      </c>
    </row>
    <row r="57" spans="1:48" ht="12" customHeight="1" x14ac:dyDescent="0.15">
      <c r="A57" s="558"/>
      <c r="B57" s="561"/>
      <c r="C57" s="564"/>
      <c r="D57" s="567"/>
      <c r="E57" s="570"/>
      <c r="F57" s="575"/>
      <c r="G57" s="576"/>
      <c r="H57" s="241" t="s">
        <v>370</v>
      </c>
      <c r="I57" s="239" t="str">
        <f>IFERROR(VLOOKUP(I55,'P1'!$B:$AP,31,FALSE),"")</f>
        <v/>
      </c>
      <c r="J57" s="239" t="str">
        <f>IFERROR(VLOOKUP(J55,'P1'!$B:$AP,31,FALSE),"")</f>
        <v/>
      </c>
      <c r="K57" s="239" t="str">
        <f>IFERROR(VLOOKUP(K55,'P1'!$B:$AP,31,FALSE),"")</f>
        <v/>
      </c>
      <c r="L57" s="239" t="str">
        <f>IFERROR(VLOOKUP(L55,'P1'!$B:$AP,31,FALSE),"")</f>
        <v/>
      </c>
      <c r="M57" s="239" t="str">
        <f>IFERROR(VLOOKUP(M55,'P1'!$B:$AP,31,FALSE),"")</f>
        <v/>
      </c>
      <c r="N57" s="239" t="str">
        <f>IFERROR(VLOOKUP(N55,'P1'!$B:$AP,31,FALSE),"")</f>
        <v/>
      </c>
      <c r="O57" s="239" t="str">
        <f>IFERROR(VLOOKUP(O55,'P1'!$B:$AP,31,FALSE),"")</f>
        <v/>
      </c>
      <c r="P57" s="239" t="str">
        <f>IFERROR(VLOOKUP(P55,'P1'!$B:$AP,31,FALSE),"")</f>
        <v/>
      </c>
      <c r="Q57" s="239" t="str">
        <f>IFERROR(VLOOKUP(Q55,'P1'!$B:$AP,31,FALSE),"")</f>
        <v/>
      </c>
      <c r="R57" s="239" t="str">
        <f>IFERROR(VLOOKUP(R55,'P1'!$B:$AP,31,FALSE),"")</f>
        <v/>
      </c>
      <c r="S57" s="239" t="str">
        <f>IFERROR(VLOOKUP(S55,'P1'!$B:$AP,31,FALSE),"")</f>
        <v/>
      </c>
      <c r="T57" s="239" t="str">
        <f>IFERROR(VLOOKUP(T55,'P1'!$B:$AP,31,FALSE),"")</f>
        <v/>
      </c>
      <c r="U57" s="239" t="str">
        <f>IFERROR(VLOOKUP(U55,'P1'!$B:$AP,31,FALSE),"")</f>
        <v/>
      </c>
      <c r="V57" s="239" t="str">
        <f>IFERROR(VLOOKUP(V55,'P1'!$B:$AP,31,FALSE),"")</f>
        <v/>
      </c>
      <c r="W57" s="239" t="str">
        <f>IFERROR(VLOOKUP(W55,'P1'!$B:$AP,31,FALSE),"")</f>
        <v/>
      </c>
      <c r="X57" s="239" t="str">
        <f>IFERROR(VLOOKUP(X55,'P1'!$B:$AP,31,FALSE),"")</f>
        <v/>
      </c>
      <c r="Y57" s="239" t="str">
        <f>IFERROR(VLOOKUP(Y55,'P1'!$B:$AP,31,FALSE),"")</f>
        <v/>
      </c>
      <c r="Z57" s="239" t="str">
        <f>IFERROR(VLOOKUP(Z55,'P1'!$B:$AP,31,FALSE),"")</f>
        <v/>
      </c>
      <c r="AA57" s="239" t="str">
        <f>IFERROR(VLOOKUP(AA55,'P1'!$B:$AP,31,FALSE),"")</f>
        <v/>
      </c>
      <c r="AB57" s="239" t="str">
        <f>IFERROR(VLOOKUP(AB55,'P1'!$B:$AP,31,FALSE),"")</f>
        <v/>
      </c>
      <c r="AC57" s="239" t="str">
        <f>IFERROR(VLOOKUP(AC55,'P1'!$B:$AP,31,FALSE),"")</f>
        <v/>
      </c>
      <c r="AD57" s="239" t="str">
        <f>IFERROR(VLOOKUP(AD55,'P1'!$B:$AP,31,FALSE),"")</f>
        <v/>
      </c>
      <c r="AE57" s="239" t="str">
        <f>IFERROR(VLOOKUP(AE55,'P1'!$B:$AP,31,FALSE),"")</f>
        <v/>
      </c>
      <c r="AF57" s="239" t="str">
        <f>IFERROR(VLOOKUP(AF55,'P1'!$B:$AP,31,FALSE),"")</f>
        <v/>
      </c>
      <c r="AG57" s="239" t="str">
        <f>IFERROR(VLOOKUP(AG55,'P1'!$B:$AP,31,FALSE),"")</f>
        <v/>
      </c>
      <c r="AH57" s="239" t="str">
        <f>IFERROR(VLOOKUP(AH55,'P1'!$B:$AP,31,FALSE),"")</f>
        <v/>
      </c>
      <c r="AI57" s="239" t="str">
        <f>IFERROR(VLOOKUP(AI55,'P1'!$B:$AP,31,FALSE),"")</f>
        <v/>
      </c>
      <c r="AJ57" s="239" t="str">
        <f>IFERROR(VLOOKUP(AJ55,'P1'!$B:$AP,31,FALSE),"")</f>
        <v/>
      </c>
      <c r="AK57" s="239" t="str">
        <f>IFERROR(VLOOKUP(AK55,'P1'!$B:$AP,31,FALSE),"")</f>
        <v/>
      </c>
      <c r="AL57" s="239" t="str">
        <f>IFERROR(VLOOKUP(AL55,'P1'!$B:$AP,31,FALSE),"")</f>
        <v/>
      </c>
      <c r="AM57" s="239" t="str">
        <f>IFERROR(VLOOKUP(AM55,'P1'!$B:$AP,31,FALSE),"")</f>
        <v/>
      </c>
      <c r="AN57" s="579"/>
      <c r="AO57" s="582"/>
      <c r="AP57" s="587"/>
      <c r="AQ57" s="588"/>
      <c r="AR57" s="582"/>
      <c r="AU57" s="242"/>
      <c r="AV57" s="242"/>
    </row>
    <row r="58" spans="1:48" ht="12" customHeight="1" x14ac:dyDescent="0.15">
      <c r="A58" s="556">
        <v>13</v>
      </c>
      <c r="B58" s="559"/>
      <c r="C58" s="562"/>
      <c r="D58" s="565" t="s">
        <v>243</v>
      </c>
      <c r="E58" s="568"/>
      <c r="F58" s="571"/>
      <c r="G58" s="572"/>
      <c r="H58" s="236" t="s">
        <v>367</v>
      </c>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577">
        <f>+SUM(I59:AM60)</f>
        <v>0</v>
      </c>
      <c r="AO58" s="580">
        <f>IF($AN$4="４週",AN58/4,AN58/(DAY(EOMONTH($I$20,0))/7))</f>
        <v>0</v>
      </c>
      <c r="AP58" s="583"/>
      <c r="AQ58" s="584"/>
      <c r="AR58" s="580" t="str">
        <f>IF(AN47="４週",AU59,AV59)</f>
        <v/>
      </c>
      <c r="AU58" s="237" t="s">
        <v>593</v>
      </c>
      <c r="AV58" s="237" t="s">
        <v>368</v>
      </c>
    </row>
    <row r="59" spans="1:48" ht="12" customHeight="1" x14ac:dyDescent="0.15">
      <c r="A59" s="557"/>
      <c r="B59" s="560"/>
      <c r="C59" s="563"/>
      <c r="D59" s="566"/>
      <c r="E59" s="569"/>
      <c r="F59" s="573"/>
      <c r="G59" s="574"/>
      <c r="H59" s="238" t="s">
        <v>369</v>
      </c>
      <c r="I59" s="239" t="str">
        <f>IFERROR(VLOOKUP(I58,'P1'!$B:$AP,41,FALSE),"")</f>
        <v/>
      </c>
      <c r="J59" s="239" t="str">
        <f>IFERROR(VLOOKUP(J58,'P1'!$B:$AP,41,FALSE),"")</f>
        <v/>
      </c>
      <c r="K59" s="239" t="str">
        <f>IFERROR(VLOOKUP(K58,'P1'!$B:$AP,41,FALSE),"")</f>
        <v/>
      </c>
      <c r="L59" s="239" t="str">
        <f>IFERROR(VLOOKUP(L58,'P1'!$B:$AP,41,FALSE),"")</f>
        <v/>
      </c>
      <c r="M59" s="239" t="str">
        <f>IFERROR(VLOOKUP(M58,'P1'!$B:$AP,41,FALSE),"")</f>
        <v/>
      </c>
      <c r="N59" s="239" t="str">
        <f>IFERROR(VLOOKUP(N58,'P1'!$B:$AP,41,FALSE),"")</f>
        <v/>
      </c>
      <c r="O59" s="239" t="str">
        <f>IFERROR(VLOOKUP(O58,'P1'!$B:$AP,41,FALSE),"")</f>
        <v/>
      </c>
      <c r="P59" s="239" t="str">
        <f>IFERROR(VLOOKUP(P58,'P1'!$B:$AP,41,FALSE),"")</f>
        <v/>
      </c>
      <c r="Q59" s="239" t="str">
        <f>IFERROR(VLOOKUP(Q58,'P1'!$B:$AP,41,FALSE),"")</f>
        <v/>
      </c>
      <c r="R59" s="239" t="str">
        <f>IFERROR(VLOOKUP(R58,'P1'!$B:$AP,41,FALSE),"")</f>
        <v/>
      </c>
      <c r="S59" s="239" t="str">
        <f>IFERROR(VLOOKUP(S58,'P1'!$B:$AP,41,FALSE),"")</f>
        <v/>
      </c>
      <c r="T59" s="239" t="str">
        <f>IFERROR(VLOOKUP(T58,'P1'!$B:$AP,41,FALSE),"")</f>
        <v/>
      </c>
      <c r="U59" s="239" t="str">
        <f>IFERROR(VLOOKUP(U58,'P1'!$B:$AP,41,FALSE),"")</f>
        <v/>
      </c>
      <c r="V59" s="239" t="str">
        <f>IFERROR(VLOOKUP(V58,'P1'!$B:$AP,41,FALSE),"")</f>
        <v/>
      </c>
      <c r="W59" s="239" t="str">
        <f>IFERROR(VLOOKUP(W58,'P1'!$B:$AP,41,FALSE),"")</f>
        <v/>
      </c>
      <c r="X59" s="239" t="str">
        <f>IFERROR(VLOOKUP(X58,'P1'!$B:$AP,41,FALSE),"")</f>
        <v/>
      </c>
      <c r="Y59" s="239" t="str">
        <f>IFERROR(VLOOKUP(Y58,'P1'!$B:$AP,41,FALSE),"")</f>
        <v/>
      </c>
      <c r="Z59" s="239" t="str">
        <f>IFERROR(VLOOKUP(Z58,'P1'!$B:$AP,41,FALSE),"")</f>
        <v/>
      </c>
      <c r="AA59" s="239" t="str">
        <f>IFERROR(VLOOKUP(AA58,'P1'!$B:$AP,41,FALSE),"")</f>
        <v/>
      </c>
      <c r="AB59" s="239" t="str">
        <f>IFERROR(VLOOKUP(AB58,'P1'!$B:$AP,41,FALSE),"")</f>
        <v/>
      </c>
      <c r="AC59" s="239" t="str">
        <f>IFERROR(VLOOKUP(AC58,'P1'!$B:$AP,41,FALSE),"")</f>
        <v/>
      </c>
      <c r="AD59" s="239" t="str">
        <f>IFERROR(VLOOKUP(AD58,'P1'!$B:$AP,41,FALSE),"")</f>
        <v/>
      </c>
      <c r="AE59" s="239" t="str">
        <f>IFERROR(VLOOKUP(AE58,'P1'!$B:$AP,41,FALSE),"")</f>
        <v/>
      </c>
      <c r="AF59" s="239" t="str">
        <f>IFERROR(VLOOKUP(AF58,'P1'!$B:$AP,41,FALSE),"")</f>
        <v/>
      </c>
      <c r="AG59" s="239" t="str">
        <f>IFERROR(VLOOKUP(AG58,'P1'!$B:$AP,41,FALSE),"")</f>
        <v/>
      </c>
      <c r="AH59" s="239" t="str">
        <f>IFERROR(VLOOKUP(AH58,'P1'!$B:$AP,41,FALSE),"")</f>
        <v/>
      </c>
      <c r="AI59" s="239" t="str">
        <f>IFERROR(VLOOKUP(AI58,'P1'!$B:$AP,41,FALSE),"")</f>
        <v/>
      </c>
      <c r="AJ59" s="239" t="str">
        <f>IFERROR(VLOOKUP(AJ58,'P1'!$B:$AP,41,FALSE),"")</f>
        <v/>
      </c>
      <c r="AK59" s="239" t="str">
        <f>IFERROR(VLOOKUP(AK58,'P1'!$B:$AP,41,FALSE),"")</f>
        <v/>
      </c>
      <c r="AL59" s="239" t="str">
        <f>IFERROR(VLOOKUP(AL58,'P1'!$B:$AP,41,FALSE),"")</f>
        <v/>
      </c>
      <c r="AM59" s="239" t="str">
        <f>IFERROR(VLOOKUP(AM58,'P1'!$B:$AP,41,FALSE),"")</f>
        <v/>
      </c>
      <c r="AN59" s="578"/>
      <c r="AO59" s="581"/>
      <c r="AP59" s="585"/>
      <c r="AQ59" s="586"/>
      <c r="AR59" s="581"/>
      <c r="AU59" s="240" t="str">
        <f t="shared" ref="AU59" si="23">IFERROR(IF($D58="□",($AO58/$AK$7),($AO58/$AK$9)),"")</f>
        <v/>
      </c>
      <c r="AV59" s="240" t="str">
        <f t="shared" ref="AV59" si="24">IFERROR(IF($D58="□",($AN58/$AO$7),($AN58/$AO$9)),"")</f>
        <v/>
      </c>
    </row>
    <row r="60" spans="1:48" ht="12" customHeight="1" x14ac:dyDescent="0.15">
      <c r="A60" s="558"/>
      <c r="B60" s="561"/>
      <c r="C60" s="564"/>
      <c r="D60" s="567"/>
      <c r="E60" s="570"/>
      <c r="F60" s="575"/>
      <c r="G60" s="576"/>
      <c r="H60" s="241" t="s">
        <v>370</v>
      </c>
      <c r="I60" s="239" t="str">
        <f>IFERROR(VLOOKUP(I58,'P1'!$B:$AP,31,FALSE),"")</f>
        <v/>
      </c>
      <c r="J60" s="239" t="str">
        <f>IFERROR(VLOOKUP(J58,'P1'!$B:$AP,31,FALSE),"")</f>
        <v/>
      </c>
      <c r="K60" s="239" t="str">
        <f>IFERROR(VLOOKUP(K58,'P1'!$B:$AP,31,FALSE),"")</f>
        <v/>
      </c>
      <c r="L60" s="239" t="str">
        <f>IFERROR(VLOOKUP(L58,'P1'!$B:$AP,31,FALSE),"")</f>
        <v/>
      </c>
      <c r="M60" s="239" t="str">
        <f>IFERROR(VLOOKUP(M58,'P1'!$B:$AP,31,FALSE),"")</f>
        <v/>
      </c>
      <c r="N60" s="239" t="str">
        <f>IFERROR(VLOOKUP(N58,'P1'!$B:$AP,31,FALSE),"")</f>
        <v/>
      </c>
      <c r="O60" s="239" t="str">
        <f>IFERROR(VLOOKUP(O58,'P1'!$B:$AP,31,FALSE),"")</f>
        <v/>
      </c>
      <c r="P60" s="239" t="str">
        <f>IFERROR(VLOOKUP(P58,'P1'!$B:$AP,31,FALSE),"")</f>
        <v/>
      </c>
      <c r="Q60" s="239" t="str">
        <f>IFERROR(VLOOKUP(Q58,'P1'!$B:$AP,31,FALSE),"")</f>
        <v/>
      </c>
      <c r="R60" s="239" t="str">
        <f>IFERROR(VLOOKUP(R58,'P1'!$B:$AP,31,FALSE),"")</f>
        <v/>
      </c>
      <c r="S60" s="239" t="str">
        <f>IFERROR(VLOOKUP(S58,'P1'!$B:$AP,31,FALSE),"")</f>
        <v/>
      </c>
      <c r="T60" s="239" t="str">
        <f>IFERROR(VLOOKUP(T58,'P1'!$B:$AP,31,FALSE),"")</f>
        <v/>
      </c>
      <c r="U60" s="239" t="str">
        <f>IFERROR(VLOOKUP(U58,'P1'!$B:$AP,31,FALSE),"")</f>
        <v/>
      </c>
      <c r="V60" s="239" t="str">
        <f>IFERROR(VLOOKUP(V58,'P1'!$B:$AP,31,FALSE),"")</f>
        <v/>
      </c>
      <c r="W60" s="239" t="str">
        <f>IFERROR(VLOOKUP(W58,'P1'!$B:$AP,31,FALSE),"")</f>
        <v/>
      </c>
      <c r="X60" s="239" t="str">
        <f>IFERROR(VLOOKUP(X58,'P1'!$B:$AP,31,FALSE),"")</f>
        <v/>
      </c>
      <c r="Y60" s="239" t="str">
        <f>IFERROR(VLOOKUP(Y58,'P1'!$B:$AP,31,FALSE),"")</f>
        <v/>
      </c>
      <c r="Z60" s="239" t="str">
        <f>IFERROR(VLOOKUP(Z58,'P1'!$B:$AP,31,FALSE),"")</f>
        <v/>
      </c>
      <c r="AA60" s="239" t="str">
        <f>IFERROR(VLOOKUP(AA58,'P1'!$B:$AP,31,FALSE),"")</f>
        <v/>
      </c>
      <c r="AB60" s="239" t="str">
        <f>IFERROR(VLOOKUP(AB58,'P1'!$B:$AP,31,FALSE),"")</f>
        <v/>
      </c>
      <c r="AC60" s="239" t="str">
        <f>IFERROR(VLOOKUP(AC58,'P1'!$B:$AP,31,FALSE),"")</f>
        <v/>
      </c>
      <c r="AD60" s="239" t="str">
        <f>IFERROR(VLOOKUP(AD58,'P1'!$B:$AP,31,FALSE),"")</f>
        <v/>
      </c>
      <c r="AE60" s="239" t="str">
        <f>IFERROR(VLOOKUP(AE58,'P1'!$B:$AP,31,FALSE),"")</f>
        <v/>
      </c>
      <c r="AF60" s="239" t="str">
        <f>IFERROR(VLOOKUP(AF58,'P1'!$B:$AP,31,FALSE),"")</f>
        <v/>
      </c>
      <c r="AG60" s="239" t="str">
        <f>IFERROR(VLOOKUP(AG58,'P1'!$B:$AP,31,FALSE),"")</f>
        <v/>
      </c>
      <c r="AH60" s="239" t="str">
        <f>IFERROR(VLOOKUP(AH58,'P1'!$B:$AP,31,FALSE),"")</f>
        <v/>
      </c>
      <c r="AI60" s="239" t="str">
        <f>IFERROR(VLOOKUP(AI58,'P1'!$B:$AP,31,FALSE),"")</f>
        <v/>
      </c>
      <c r="AJ60" s="239" t="str">
        <f>IFERROR(VLOOKUP(AJ58,'P1'!$B:$AP,31,FALSE),"")</f>
        <v/>
      </c>
      <c r="AK60" s="239" t="str">
        <f>IFERROR(VLOOKUP(AK58,'P1'!$B:$AP,31,FALSE),"")</f>
        <v/>
      </c>
      <c r="AL60" s="239" t="str">
        <f>IFERROR(VLOOKUP(AL58,'P1'!$B:$AP,31,FALSE),"")</f>
        <v/>
      </c>
      <c r="AM60" s="239" t="str">
        <f>IFERROR(VLOOKUP(AM58,'P1'!$B:$AP,31,FALSE),"")</f>
        <v/>
      </c>
      <c r="AN60" s="579"/>
      <c r="AO60" s="582"/>
      <c r="AP60" s="587"/>
      <c r="AQ60" s="588"/>
      <c r="AR60" s="582"/>
      <c r="AU60" s="242"/>
      <c r="AV60" s="242"/>
    </row>
    <row r="61" spans="1:48" ht="12" customHeight="1" x14ac:dyDescent="0.15">
      <c r="A61" s="556">
        <v>14</v>
      </c>
      <c r="B61" s="559"/>
      <c r="C61" s="562"/>
      <c r="D61" s="565" t="s">
        <v>243</v>
      </c>
      <c r="E61" s="568"/>
      <c r="F61" s="571"/>
      <c r="G61" s="572"/>
      <c r="H61" s="236" t="s">
        <v>367</v>
      </c>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577">
        <f>+SUM(I62:AM63)</f>
        <v>0</v>
      </c>
      <c r="AO61" s="580">
        <f>IF($AN$4="４週",AN61/4,AN61/(DAY(EOMONTH($I$20,0))/7))</f>
        <v>0</v>
      </c>
      <c r="AP61" s="583"/>
      <c r="AQ61" s="584"/>
      <c r="AR61" s="580" t="str">
        <f>IF(AN50="４週",AU62,AV62)</f>
        <v/>
      </c>
      <c r="AU61" s="237" t="s">
        <v>593</v>
      </c>
      <c r="AV61" s="237" t="s">
        <v>368</v>
      </c>
    </row>
    <row r="62" spans="1:48" ht="12" customHeight="1" x14ac:dyDescent="0.15">
      <c r="A62" s="557"/>
      <c r="B62" s="560"/>
      <c r="C62" s="563"/>
      <c r="D62" s="566"/>
      <c r="E62" s="569"/>
      <c r="F62" s="573"/>
      <c r="G62" s="574"/>
      <c r="H62" s="238" t="s">
        <v>369</v>
      </c>
      <c r="I62" s="239" t="str">
        <f>IFERROR(VLOOKUP(I61,'P1'!$B:$AP,41,FALSE),"")</f>
        <v/>
      </c>
      <c r="J62" s="239" t="str">
        <f>IFERROR(VLOOKUP(J61,'P1'!$B:$AP,41,FALSE),"")</f>
        <v/>
      </c>
      <c r="K62" s="239" t="str">
        <f>IFERROR(VLOOKUP(K61,'P1'!$B:$AP,41,FALSE),"")</f>
        <v/>
      </c>
      <c r="L62" s="239" t="str">
        <f>IFERROR(VLOOKUP(L61,'P1'!$B:$AP,41,FALSE),"")</f>
        <v/>
      </c>
      <c r="M62" s="239" t="str">
        <f>IFERROR(VLOOKUP(M61,'P1'!$B:$AP,41,FALSE),"")</f>
        <v/>
      </c>
      <c r="N62" s="239" t="str">
        <f>IFERROR(VLOOKUP(N61,'P1'!$B:$AP,41,FALSE),"")</f>
        <v/>
      </c>
      <c r="O62" s="239" t="str">
        <f>IFERROR(VLOOKUP(O61,'P1'!$B:$AP,41,FALSE),"")</f>
        <v/>
      </c>
      <c r="P62" s="239" t="str">
        <f>IFERROR(VLOOKUP(P61,'P1'!$B:$AP,41,FALSE),"")</f>
        <v/>
      </c>
      <c r="Q62" s="239" t="str">
        <f>IFERROR(VLOOKUP(Q61,'P1'!$B:$AP,41,FALSE),"")</f>
        <v/>
      </c>
      <c r="R62" s="239" t="str">
        <f>IFERROR(VLOOKUP(R61,'P1'!$B:$AP,41,FALSE),"")</f>
        <v/>
      </c>
      <c r="S62" s="239" t="str">
        <f>IFERROR(VLOOKUP(S61,'P1'!$B:$AP,41,FALSE),"")</f>
        <v/>
      </c>
      <c r="T62" s="239" t="str">
        <f>IFERROR(VLOOKUP(T61,'P1'!$B:$AP,41,FALSE),"")</f>
        <v/>
      </c>
      <c r="U62" s="239" t="str">
        <f>IFERROR(VLOOKUP(U61,'P1'!$B:$AP,41,FALSE),"")</f>
        <v/>
      </c>
      <c r="V62" s="239" t="str">
        <f>IFERROR(VLOOKUP(V61,'P1'!$B:$AP,41,FALSE),"")</f>
        <v/>
      </c>
      <c r="W62" s="239" t="str">
        <f>IFERROR(VLOOKUP(W61,'P1'!$B:$AP,41,FALSE),"")</f>
        <v/>
      </c>
      <c r="X62" s="239" t="str">
        <f>IFERROR(VLOOKUP(X61,'P1'!$B:$AP,41,FALSE),"")</f>
        <v/>
      </c>
      <c r="Y62" s="239" t="str">
        <f>IFERROR(VLOOKUP(Y61,'P1'!$B:$AP,41,FALSE),"")</f>
        <v/>
      </c>
      <c r="Z62" s="239" t="str">
        <f>IFERROR(VLOOKUP(Z61,'P1'!$B:$AP,41,FALSE),"")</f>
        <v/>
      </c>
      <c r="AA62" s="239" t="str">
        <f>IFERROR(VLOOKUP(AA61,'P1'!$B:$AP,41,FALSE),"")</f>
        <v/>
      </c>
      <c r="AB62" s="239" t="str">
        <f>IFERROR(VLOOKUP(AB61,'P1'!$B:$AP,41,FALSE),"")</f>
        <v/>
      </c>
      <c r="AC62" s="239" t="str">
        <f>IFERROR(VLOOKUP(AC61,'P1'!$B:$AP,41,FALSE),"")</f>
        <v/>
      </c>
      <c r="AD62" s="239" t="str">
        <f>IFERROR(VLOOKUP(AD61,'P1'!$B:$AP,41,FALSE),"")</f>
        <v/>
      </c>
      <c r="AE62" s="239" t="str">
        <f>IFERROR(VLOOKUP(AE61,'P1'!$B:$AP,41,FALSE),"")</f>
        <v/>
      </c>
      <c r="AF62" s="239" t="str">
        <f>IFERROR(VLOOKUP(AF61,'P1'!$B:$AP,41,FALSE),"")</f>
        <v/>
      </c>
      <c r="AG62" s="239" t="str">
        <f>IFERROR(VLOOKUP(AG61,'P1'!$B:$AP,41,FALSE),"")</f>
        <v/>
      </c>
      <c r="AH62" s="239" t="str">
        <f>IFERROR(VLOOKUP(AH61,'P1'!$B:$AP,41,FALSE),"")</f>
        <v/>
      </c>
      <c r="AI62" s="239" t="str">
        <f>IFERROR(VLOOKUP(AI61,'P1'!$B:$AP,41,FALSE),"")</f>
        <v/>
      </c>
      <c r="AJ62" s="239" t="str">
        <f>IFERROR(VLOOKUP(AJ61,'P1'!$B:$AP,41,FALSE),"")</f>
        <v/>
      </c>
      <c r="AK62" s="239" t="str">
        <f>IFERROR(VLOOKUP(AK61,'P1'!$B:$AP,41,FALSE),"")</f>
        <v/>
      </c>
      <c r="AL62" s="239" t="str">
        <f>IFERROR(VLOOKUP(AL61,'P1'!$B:$AP,41,FALSE),"")</f>
        <v/>
      </c>
      <c r="AM62" s="239" t="str">
        <f>IFERROR(VLOOKUP(AM61,'P1'!$B:$AP,41,FALSE),"")</f>
        <v/>
      </c>
      <c r="AN62" s="578"/>
      <c r="AO62" s="581"/>
      <c r="AP62" s="585"/>
      <c r="AQ62" s="586"/>
      <c r="AR62" s="581"/>
      <c r="AU62" s="240" t="str">
        <f t="shared" ref="AU62" si="25">IFERROR(IF($D61="□",($AO61/$AK$7),($AO61/$AK$9)),"")</f>
        <v/>
      </c>
      <c r="AV62" s="240" t="str">
        <f t="shared" ref="AV62" si="26">IFERROR(IF($D61="□",($AN61/$AO$7),($AN61/$AO$9)),"")</f>
        <v/>
      </c>
    </row>
    <row r="63" spans="1:48" ht="12" customHeight="1" x14ac:dyDescent="0.15">
      <c r="A63" s="558"/>
      <c r="B63" s="561"/>
      <c r="C63" s="564"/>
      <c r="D63" s="567"/>
      <c r="E63" s="570"/>
      <c r="F63" s="575"/>
      <c r="G63" s="576"/>
      <c r="H63" s="241" t="s">
        <v>370</v>
      </c>
      <c r="I63" s="243" t="str">
        <f>IFERROR(VLOOKUP(I61,'P1'!$B:$AP,31,FALSE),"")</f>
        <v/>
      </c>
      <c r="J63" s="239" t="str">
        <f>IFERROR(VLOOKUP(J61,'P1'!$B:$AP,31,FALSE),"")</f>
        <v/>
      </c>
      <c r="K63" s="239" t="str">
        <f>IFERROR(VLOOKUP(K61,'P1'!$B:$AP,31,FALSE),"")</f>
        <v/>
      </c>
      <c r="L63" s="239" t="str">
        <f>IFERROR(VLOOKUP(L61,'P1'!$B:$AP,31,FALSE),"")</f>
        <v/>
      </c>
      <c r="M63" s="239" t="str">
        <f>IFERROR(VLOOKUP(M61,'P1'!$B:$AP,31,FALSE),"")</f>
        <v/>
      </c>
      <c r="N63" s="239" t="str">
        <f>IFERROR(VLOOKUP(N61,'P1'!$B:$AP,31,FALSE),"")</f>
        <v/>
      </c>
      <c r="O63" s="239" t="str">
        <f>IFERROR(VLOOKUP(O61,'P1'!$B:$AP,31,FALSE),"")</f>
        <v/>
      </c>
      <c r="P63" s="239" t="str">
        <f>IFERROR(VLOOKUP(P61,'P1'!$B:$AP,31,FALSE),"")</f>
        <v/>
      </c>
      <c r="Q63" s="239" t="str">
        <f>IFERROR(VLOOKUP(Q61,'P1'!$B:$AP,31,FALSE),"")</f>
        <v/>
      </c>
      <c r="R63" s="239" t="str">
        <f>IFERROR(VLOOKUP(R61,'P1'!$B:$AP,31,FALSE),"")</f>
        <v/>
      </c>
      <c r="S63" s="239" t="str">
        <f>IFERROR(VLOOKUP(S61,'P1'!$B:$AP,31,FALSE),"")</f>
        <v/>
      </c>
      <c r="T63" s="239" t="str">
        <f>IFERROR(VLOOKUP(T61,'P1'!$B:$AP,31,FALSE),"")</f>
        <v/>
      </c>
      <c r="U63" s="239" t="str">
        <f>IFERROR(VLOOKUP(U61,'P1'!$B:$AP,31,FALSE),"")</f>
        <v/>
      </c>
      <c r="V63" s="239" t="str">
        <f>IFERROR(VLOOKUP(V61,'P1'!$B:$AP,31,FALSE),"")</f>
        <v/>
      </c>
      <c r="W63" s="239" t="str">
        <f>IFERROR(VLOOKUP(W61,'P1'!$B:$AP,31,FALSE),"")</f>
        <v/>
      </c>
      <c r="X63" s="239" t="str">
        <f>IFERROR(VLOOKUP(X61,'P1'!$B:$AP,31,FALSE),"")</f>
        <v/>
      </c>
      <c r="Y63" s="239" t="str">
        <f>IFERROR(VLOOKUP(Y61,'P1'!$B:$AP,31,FALSE),"")</f>
        <v/>
      </c>
      <c r="Z63" s="239" t="str">
        <f>IFERROR(VLOOKUP(Z61,'P1'!$B:$AP,31,FALSE),"")</f>
        <v/>
      </c>
      <c r="AA63" s="239" t="str">
        <f>IFERROR(VLOOKUP(AA61,'P1'!$B:$AP,31,FALSE),"")</f>
        <v/>
      </c>
      <c r="AB63" s="239" t="str">
        <f>IFERROR(VLOOKUP(AB61,'P1'!$B:$AP,31,FALSE),"")</f>
        <v/>
      </c>
      <c r="AC63" s="239" t="str">
        <f>IFERROR(VLOOKUP(AC61,'P1'!$B:$AP,31,FALSE),"")</f>
        <v/>
      </c>
      <c r="AD63" s="239" t="str">
        <f>IFERROR(VLOOKUP(AD61,'P1'!$B:$AP,31,FALSE),"")</f>
        <v/>
      </c>
      <c r="AE63" s="239" t="str">
        <f>IFERROR(VLOOKUP(AE61,'P1'!$B:$AP,31,FALSE),"")</f>
        <v/>
      </c>
      <c r="AF63" s="239" t="str">
        <f>IFERROR(VLOOKUP(AF61,'P1'!$B:$AP,31,FALSE),"")</f>
        <v/>
      </c>
      <c r="AG63" s="239" t="str">
        <f>IFERROR(VLOOKUP(AG61,'P1'!$B:$AP,31,FALSE),"")</f>
        <v/>
      </c>
      <c r="AH63" s="239" t="str">
        <f>IFERROR(VLOOKUP(AH61,'P1'!$B:$AP,31,FALSE),"")</f>
        <v/>
      </c>
      <c r="AI63" s="239" t="str">
        <f>IFERROR(VLOOKUP(AI61,'P1'!$B:$AP,31,FALSE),"")</f>
        <v/>
      </c>
      <c r="AJ63" s="239" t="str">
        <f>IFERROR(VLOOKUP(AJ61,'P1'!$B:$AP,31,FALSE),"")</f>
        <v/>
      </c>
      <c r="AK63" s="239" t="str">
        <f>IFERROR(VLOOKUP(AK61,'P1'!$B:$AP,31,FALSE),"")</f>
        <v/>
      </c>
      <c r="AL63" s="239" t="str">
        <f>IFERROR(VLOOKUP(AL61,'P1'!$B:$AP,31,FALSE),"")</f>
        <v/>
      </c>
      <c r="AM63" s="239" t="str">
        <f>IFERROR(VLOOKUP(AM61,'P1'!$B:$AP,31,FALSE),"")</f>
        <v/>
      </c>
      <c r="AN63" s="579"/>
      <c r="AO63" s="582"/>
      <c r="AP63" s="587"/>
      <c r="AQ63" s="588"/>
      <c r="AR63" s="582"/>
      <c r="AU63" s="242"/>
      <c r="AV63" s="242"/>
    </row>
    <row r="64" spans="1:48" ht="12" customHeight="1" x14ac:dyDescent="0.15">
      <c r="A64" s="556">
        <v>15</v>
      </c>
      <c r="B64" s="559"/>
      <c r="C64" s="562"/>
      <c r="D64" s="565" t="s">
        <v>243</v>
      </c>
      <c r="E64" s="568"/>
      <c r="F64" s="571"/>
      <c r="G64" s="572"/>
      <c r="H64" s="236" t="s">
        <v>367</v>
      </c>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577">
        <f>+SUM(I65:AM66)</f>
        <v>0</v>
      </c>
      <c r="AO64" s="580">
        <f>IF($AN$4="４週",AN64/4,AN64/(DAY(EOMONTH($I$20,0))/7))</f>
        <v>0</v>
      </c>
      <c r="AP64" s="583"/>
      <c r="AQ64" s="584"/>
      <c r="AR64" s="580" t="str">
        <f>IF(AN53="４週",AU65,AV65)</f>
        <v/>
      </c>
      <c r="AU64" s="237" t="s">
        <v>593</v>
      </c>
      <c r="AV64" s="237" t="s">
        <v>368</v>
      </c>
    </row>
    <row r="65" spans="1:48" ht="12" customHeight="1" x14ac:dyDescent="0.15">
      <c r="A65" s="557"/>
      <c r="B65" s="560"/>
      <c r="C65" s="563"/>
      <c r="D65" s="566"/>
      <c r="E65" s="569"/>
      <c r="F65" s="573"/>
      <c r="G65" s="574"/>
      <c r="H65" s="238" t="s">
        <v>369</v>
      </c>
      <c r="I65" s="239" t="str">
        <f>IFERROR(VLOOKUP(I64,'P1'!$B:$AP,41,FALSE),"")</f>
        <v/>
      </c>
      <c r="J65" s="239" t="str">
        <f>IFERROR(VLOOKUP(J64,'P1'!$B:$AP,41,FALSE),"")</f>
        <v/>
      </c>
      <c r="K65" s="239" t="str">
        <f>IFERROR(VLOOKUP(K64,'P1'!$B:$AP,41,FALSE),"")</f>
        <v/>
      </c>
      <c r="L65" s="239" t="str">
        <f>IFERROR(VLOOKUP(L64,'P1'!$B:$AP,41,FALSE),"")</f>
        <v/>
      </c>
      <c r="M65" s="239" t="str">
        <f>IFERROR(VLOOKUP(M64,'P1'!$B:$AP,41,FALSE),"")</f>
        <v/>
      </c>
      <c r="N65" s="239" t="str">
        <f>IFERROR(VLOOKUP(N64,'P1'!$B:$AP,41,FALSE),"")</f>
        <v/>
      </c>
      <c r="O65" s="239" t="str">
        <f>IFERROR(VLOOKUP(O64,'P1'!$B:$AP,41,FALSE),"")</f>
        <v/>
      </c>
      <c r="P65" s="239" t="str">
        <f>IFERROR(VLOOKUP(P64,'P1'!$B:$AP,41,FALSE),"")</f>
        <v/>
      </c>
      <c r="Q65" s="239" t="str">
        <f>IFERROR(VLOOKUP(Q64,'P1'!$B:$AP,41,FALSE),"")</f>
        <v/>
      </c>
      <c r="R65" s="239" t="str">
        <f>IFERROR(VLOOKUP(R64,'P1'!$B:$AP,41,FALSE),"")</f>
        <v/>
      </c>
      <c r="S65" s="239" t="str">
        <f>IFERROR(VLOOKUP(S64,'P1'!$B:$AP,41,FALSE),"")</f>
        <v/>
      </c>
      <c r="T65" s="239" t="str">
        <f>IFERROR(VLOOKUP(T64,'P1'!$B:$AP,41,FALSE),"")</f>
        <v/>
      </c>
      <c r="U65" s="239" t="str">
        <f>IFERROR(VLOOKUP(U64,'P1'!$B:$AP,41,FALSE),"")</f>
        <v/>
      </c>
      <c r="V65" s="239" t="str">
        <f>IFERROR(VLOOKUP(V64,'P1'!$B:$AP,41,FALSE),"")</f>
        <v/>
      </c>
      <c r="W65" s="239" t="str">
        <f>IFERROR(VLOOKUP(W64,'P1'!$B:$AP,41,FALSE),"")</f>
        <v/>
      </c>
      <c r="X65" s="239" t="str">
        <f>IFERROR(VLOOKUP(X64,'P1'!$B:$AP,41,FALSE),"")</f>
        <v/>
      </c>
      <c r="Y65" s="239" t="str">
        <f>IFERROR(VLOOKUP(Y64,'P1'!$B:$AP,41,FALSE),"")</f>
        <v/>
      </c>
      <c r="Z65" s="239" t="str">
        <f>IFERROR(VLOOKUP(Z64,'P1'!$B:$AP,41,FALSE),"")</f>
        <v/>
      </c>
      <c r="AA65" s="239" t="str">
        <f>IFERROR(VLOOKUP(AA64,'P1'!$B:$AP,41,FALSE),"")</f>
        <v/>
      </c>
      <c r="AB65" s="239" t="str">
        <f>IFERROR(VLOOKUP(AB64,'P1'!$B:$AP,41,FALSE),"")</f>
        <v/>
      </c>
      <c r="AC65" s="239" t="str">
        <f>IFERROR(VLOOKUP(AC64,'P1'!$B:$AP,41,FALSE),"")</f>
        <v/>
      </c>
      <c r="AD65" s="239" t="str">
        <f>IFERROR(VLOOKUP(AD64,'P1'!$B:$AP,41,FALSE),"")</f>
        <v/>
      </c>
      <c r="AE65" s="239" t="str">
        <f>IFERROR(VLOOKUP(AE64,'P1'!$B:$AP,41,FALSE),"")</f>
        <v/>
      </c>
      <c r="AF65" s="239" t="str">
        <f>IFERROR(VLOOKUP(AF64,'P1'!$B:$AP,41,FALSE),"")</f>
        <v/>
      </c>
      <c r="AG65" s="239" t="str">
        <f>IFERROR(VLOOKUP(AG64,'P1'!$B:$AP,41,FALSE),"")</f>
        <v/>
      </c>
      <c r="AH65" s="239" t="str">
        <f>IFERROR(VLOOKUP(AH64,'P1'!$B:$AP,41,FALSE),"")</f>
        <v/>
      </c>
      <c r="AI65" s="239" t="str">
        <f>IFERROR(VLOOKUP(AI64,'P1'!$B:$AP,41,FALSE),"")</f>
        <v/>
      </c>
      <c r="AJ65" s="239" t="str">
        <f>IFERROR(VLOOKUP(AJ64,'P1'!$B:$AP,41,FALSE),"")</f>
        <v/>
      </c>
      <c r="AK65" s="239" t="str">
        <f>IFERROR(VLOOKUP(AK64,'P1'!$B:$AP,41,FALSE),"")</f>
        <v/>
      </c>
      <c r="AL65" s="239" t="str">
        <f>IFERROR(VLOOKUP(AL64,'P1'!$B:$AP,41,FALSE),"")</f>
        <v/>
      </c>
      <c r="AM65" s="239" t="str">
        <f>IFERROR(VLOOKUP(AM64,'P1'!$B:$AP,41,FALSE),"")</f>
        <v/>
      </c>
      <c r="AN65" s="578"/>
      <c r="AO65" s="581"/>
      <c r="AP65" s="585"/>
      <c r="AQ65" s="586"/>
      <c r="AR65" s="581"/>
      <c r="AU65" s="240" t="str">
        <f t="shared" ref="AU65" si="27">IFERROR(IF($D64="□",($AO64/$AK$7),($AO64/$AK$9)),"")</f>
        <v/>
      </c>
      <c r="AV65" s="240" t="str">
        <f t="shared" ref="AV65" si="28">IFERROR(IF($D64="□",($AN64/$AO$7),($AN64/$AO$9)),"")</f>
        <v/>
      </c>
    </row>
    <row r="66" spans="1:48" ht="12" customHeight="1" x14ac:dyDescent="0.15">
      <c r="A66" s="558"/>
      <c r="B66" s="561"/>
      <c r="C66" s="564"/>
      <c r="D66" s="567"/>
      <c r="E66" s="570"/>
      <c r="F66" s="575"/>
      <c r="G66" s="576"/>
      <c r="H66" s="241" t="s">
        <v>370</v>
      </c>
      <c r="I66" s="239" t="str">
        <f>IFERROR(VLOOKUP(I64,'P1'!$B:$AP,31,FALSE),"")</f>
        <v/>
      </c>
      <c r="J66" s="239" t="str">
        <f>IFERROR(VLOOKUP(J64,'P1'!$B:$AP,31,FALSE),"")</f>
        <v/>
      </c>
      <c r="K66" s="239" t="str">
        <f>IFERROR(VLOOKUP(K64,'P1'!$B:$AP,31,FALSE),"")</f>
        <v/>
      </c>
      <c r="L66" s="239" t="str">
        <f>IFERROR(VLOOKUP(L64,'P1'!$B:$AP,31,FALSE),"")</f>
        <v/>
      </c>
      <c r="M66" s="239" t="str">
        <f>IFERROR(VLOOKUP(M64,'P1'!$B:$AP,31,FALSE),"")</f>
        <v/>
      </c>
      <c r="N66" s="239" t="str">
        <f>IFERROR(VLOOKUP(N64,'P1'!$B:$AP,31,FALSE),"")</f>
        <v/>
      </c>
      <c r="O66" s="239" t="str">
        <f>IFERROR(VLOOKUP(O64,'P1'!$B:$AP,31,FALSE),"")</f>
        <v/>
      </c>
      <c r="P66" s="239" t="str">
        <f>IFERROR(VLOOKUP(P64,'P1'!$B:$AP,31,FALSE),"")</f>
        <v/>
      </c>
      <c r="Q66" s="239" t="str">
        <f>IFERROR(VLOOKUP(Q64,'P1'!$B:$AP,31,FALSE),"")</f>
        <v/>
      </c>
      <c r="R66" s="239" t="str">
        <f>IFERROR(VLOOKUP(R64,'P1'!$B:$AP,31,FALSE),"")</f>
        <v/>
      </c>
      <c r="S66" s="239" t="str">
        <f>IFERROR(VLOOKUP(S64,'P1'!$B:$AP,31,FALSE),"")</f>
        <v/>
      </c>
      <c r="T66" s="239" t="str">
        <f>IFERROR(VLOOKUP(T64,'P1'!$B:$AP,31,FALSE),"")</f>
        <v/>
      </c>
      <c r="U66" s="239" t="str">
        <f>IFERROR(VLOOKUP(U64,'P1'!$B:$AP,31,FALSE),"")</f>
        <v/>
      </c>
      <c r="V66" s="239" t="str">
        <f>IFERROR(VLOOKUP(V64,'P1'!$B:$AP,31,FALSE),"")</f>
        <v/>
      </c>
      <c r="W66" s="239" t="str">
        <f>IFERROR(VLOOKUP(W64,'P1'!$B:$AP,31,FALSE),"")</f>
        <v/>
      </c>
      <c r="X66" s="239" t="str">
        <f>IFERROR(VLOOKUP(X64,'P1'!$B:$AP,31,FALSE),"")</f>
        <v/>
      </c>
      <c r="Y66" s="239" t="str">
        <f>IFERROR(VLOOKUP(Y64,'P1'!$B:$AP,31,FALSE),"")</f>
        <v/>
      </c>
      <c r="Z66" s="239" t="str">
        <f>IFERROR(VLOOKUP(Z64,'P1'!$B:$AP,31,FALSE),"")</f>
        <v/>
      </c>
      <c r="AA66" s="239" t="str">
        <f>IFERROR(VLOOKUP(AA64,'P1'!$B:$AP,31,FALSE),"")</f>
        <v/>
      </c>
      <c r="AB66" s="239" t="str">
        <f>IFERROR(VLOOKUP(AB64,'P1'!$B:$AP,31,FALSE),"")</f>
        <v/>
      </c>
      <c r="AC66" s="239" t="str">
        <f>IFERROR(VLOOKUP(AC64,'P1'!$B:$AP,31,FALSE),"")</f>
        <v/>
      </c>
      <c r="AD66" s="239" t="str">
        <f>IFERROR(VLOOKUP(AD64,'P1'!$B:$AP,31,FALSE),"")</f>
        <v/>
      </c>
      <c r="AE66" s="239" t="str">
        <f>IFERROR(VLOOKUP(AE64,'P1'!$B:$AP,31,FALSE),"")</f>
        <v/>
      </c>
      <c r="AF66" s="239" t="str">
        <f>IFERROR(VLOOKUP(AF64,'P1'!$B:$AP,31,FALSE),"")</f>
        <v/>
      </c>
      <c r="AG66" s="239" t="str">
        <f>IFERROR(VLOOKUP(AG64,'P1'!$B:$AP,31,FALSE),"")</f>
        <v/>
      </c>
      <c r="AH66" s="239" t="str">
        <f>IFERROR(VLOOKUP(AH64,'P1'!$B:$AP,31,FALSE),"")</f>
        <v/>
      </c>
      <c r="AI66" s="239" t="str">
        <f>IFERROR(VLOOKUP(AI64,'P1'!$B:$AP,31,FALSE),"")</f>
        <v/>
      </c>
      <c r="AJ66" s="239" t="str">
        <f>IFERROR(VLOOKUP(AJ64,'P1'!$B:$AP,31,FALSE),"")</f>
        <v/>
      </c>
      <c r="AK66" s="239" t="str">
        <f>IFERROR(VLOOKUP(AK64,'P1'!$B:$AP,31,FALSE),"")</f>
        <v/>
      </c>
      <c r="AL66" s="239" t="str">
        <f>IFERROR(VLOOKUP(AL64,'P1'!$B:$AP,31,FALSE),"")</f>
        <v/>
      </c>
      <c r="AM66" s="239" t="str">
        <f>IFERROR(VLOOKUP(AM64,'P1'!$B:$AP,31,FALSE),"")</f>
        <v/>
      </c>
      <c r="AN66" s="579"/>
      <c r="AO66" s="582"/>
      <c r="AP66" s="587"/>
      <c r="AQ66" s="588"/>
      <c r="AR66" s="582"/>
      <c r="AU66" s="242"/>
      <c r="AV66" s="242"/>
    </row>
    <row r="67" spans="1:48" ht="12" customHeight="1" x14ac:dyDescent="0.15">
      <c r="A67" s="556">
        <v>16</v>
      </c>
      <c r="B67" s="559"/>
      <c r="C67" s="562"/>
      <c r="D67" s="565" t="s">
        <v>243</v>
      </c>
      <c r="E67" s="568"/>
      <c r="F67" s="571"/>
      <c r="G67" s="572"/>
      <c r="H67" s="236" t="s">
        <v>367</v>
      </c>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577">
        <f>+SUM(I68:AM69)</f>
        <v>0</v>
      </c>
      <c r="AO67" s="580">
        <f>IF($AN$4="４週",AN67/4,AN67/(DAY(EOMONTH($I$20,0))/7))</f>
        <v>0</v>
      </c>
      <c r="AP67" s="583"/>
      <c r="AQ67" s="584"/>
      <c r="AR67" s="580" t="str">
        <f>IF(AN56="４週",AU68,AV68)</f>
        <v/>
      </c>
      <c r="AU67" s="237" t="s">
        <v>593</v>
      </c>
      <c r="AV67" s="237" t="s">
        <v>368</v>
      </c>
    </row>
    <row r="68" spans="1:48" ht="12" customHeight="1" x14ac:dyDescent="0.15">
      <c r="A68" s="557"/>
      <c r="B68" s="560"/>
      <c r="C68" s="563"/>
      <c r="D68" s="566"/>
      <c r="E68" s="569"/>
      <c r="F68" s="573"/>
      <c r="G68" s="574"/>
      <c r="H68" s="238" t="s">
        <v>369</v>
      </c>
      <c r="I68" s="239" t="str">
        <f>IFERROR(VLOOKUP(I67,'P1'!$B:$AP,41,FALSE),"")</f>
        <v/>
      </c>
      <c r="J68" s="239" t="str">
        <f>IFERROR(VLOOKUP(J67,'P1'!$B:$AP,41,FALSE),"")</f>
        <v/>
      </c>
      <c r="K68" s="239" t="str">
        <f>IFERROR(VLOOKUP(K67,'P1'!$B:$AP,41,FALSE),"")</f>
        <v/>
      </c>
      <c r="L68" s="239" t="str">
        <f>IFERROR(VLOOKUP(L67,'P1'!$B:$AP,41,FALSE),"")</f>
        <v/>
      </c>
      <c r="M68" s="239" t="str">
        <f>IFERROR(VLOOKUP(M67,'P1'!$B:$AP,41,FALSE),"")</f>
        <v/>
      </c>
      <c r="N68" s="239" t="str">
        <f>IFERROR(VLOOKUP(N67,'P1'!$B:$AP,41,FALSE),"")</f>
        <v/>
      </c>
      <c r="O68" s="239" t="str">
        <f>IFERROR(VLOOKUP(O67,'P1'!$B:$AP,41,FALSE),"")</f>
        <v/>
      </c>
      <c r="P68" s="239" t="str">
        <f>IFERROR(VLOOKUP(P67,'P1'!$B:$AP,41,FALSE),"")</f>
        <v/>
      </c>
      <c r="Q68" s="239" t="str">
        <f>IFERROR(VLOOKUP(Q67,'P1'!$B:$AP,41,FALSE),"")</f>
        <v/>
      </c>
      <c r="R68" s="239" t="str">
        <f>IFERROR(VLOOKUP(R67,'P1'!$B:$AP,41,FALSE),"")</f>
        <v/>
      </c>
      <c r="S68" s="239" t="str">
        <f>IFERROR(VLOOKUP(S67,'P1'!$B:$AP,41,FALSE),"")</f>
        <v/>
      </c>
      <c r="T68" s="239" t="str">
        <f>IFERROR(VLOOKUP(T67,'P1'!$B:$AP,41,FALSE),"")</f>
        <v/>
      </c>
      <c r="U68" s="239" t="str">
        <f>IFERROR(VLOOKUP(U67,'P1'!$B:$AP,41,FALSE),"")</f>
        <v/>
      </c>
      <c r="V68" s="239" t="str">
        <f>IFERROR(VLOOKUP(V67,'P1'!$B:$AP,41,FALSE),"")</f>
        <v/>
      </c>
      <c r="W68" s="239" t="str">
        <f>IFERROR(VLOOKUP(W67,'P1'!$B:$AP,41,FALSE),"")</f>
        <v/>
      </c>
      <c r="X68" s="239" t="str">
        <f>IFERROR(VLOOKUP(X67,'P1'!$B:$AP,41,FALSE),"")</f>
        <v/>
      </c>
      <c r="Y68" s="239" t="str">
        <f>IFERROR(VLOOKUP(Y67,'P1'!$B:$AP,41,FALSE),"")</f>
        <v/>
      </c>
      <c r="Z68" s="239" t="str">
        <f>IFERROR(VLOOKUP(Z67,'P1'!$B:$AP,41,FALSE),"")</f>
        <v/>
      </c>
      <c r="AA68" s="239" t="str">
        <f>IFERROR(VLOOKUP(AA67,'P1'!$B:$AP,41,FALSE),"")</f>
        <v/>
      </c>
      <c r="AB68" s="239" t="str">
        <f>IFERROR(VLOOKUP(AB67,'P1'!$B:$AP,41,FALSE),"")</f>
        <v/>
      </c>
      <c r="AC68" s="239" t="str">
        <f>IFERROR(VLOOKUP(AC67,'P1'!$B:$AP,41,FALSE),"")</f>
        <v/>
      </c>
      <c r="AD68" s="239" t="str">
        <f>IFERROR(VLOOKUP(AD67,'P1'!$B:$AP,41,FALSE),"")</f>
        <v/>
      </c>
      <c r="AE68" s="239" t="str">
        <f>IFERROR(VLOOKUP(AE67,'P1'!$B:$AP,41,FALSE),"")</f>
        <v/>
      </c>
      <c r="AF68" s="239" t="str">
        <f>IFERROR(VLOOKUP(AF67,'P1'!$B:$AP,41,FALSE),"")</f>
        <v/>
      </c>
      <c r="AG68" s="239" t="str">
        <f>IFERROR(VLOOKUP(AG67,'P1'!$B:$AP,41,FALSE),"")</f>
        <v/>
      </c>
      <c r="AH68" s="239" t="str">
        <f>IFERROR(VLOOKUP(AH67,'P1'!$B:$AP,41,FALSE),"")</f>
        <v/>
      </c>
      <c r="AI68" s="239" t="str">
        <f>IFERROR(VLOOKUP(AI67,'P1'!$B:$AP,41,FALSE),"")</f>
        <v/>
      </c>
      <c r="AJ68" s="239" t="str">
        <f>IFERROR(VLOOKUP(AJ67,'P1'!$B:$AP,41,FALSE),"")</f>
        <v/>
      </c>
      <c r="AK68" s="239" t="str">
        <f>IFERROR(VLOOKUP(AK67,'P1'!$B:$AP,41,FALSE),"")</f>
        <v/>
      </c>
      <c r="AL68" s="239" t="str">
        <f>IFERROR(VLOOKUP(AL67,'P1'!$B:$AP,41,FALSE),"")</f>
        <v/>
      </c>
      <c r="AM68" s="239" t="str">
        <f>IFERROR(VLOOKUP(AM67,'P1'!$B:$AP,41,FALSE),"")</f>
        <v/>
      </c>
      <c r="AN68" s="578"/>
      <c r="AO68" s="581"/>
      <c r="AP68" s="585"/>
      <c r="AQ68" s="586"/>
      <c r="AR68" s="581"/>
      <c r="AU68" s="240" t="str">
        <f t="shared" ref="AU68" si="29">IFERROR(IF($D67="□",($AO67/$AK$7),($AO67/$AK$9)),"")</f>
        <v/>
      </c>
      <c r="AV68" s="240" t="str">
        <f t="shared" ref="AV68" si="30">IFERROR(IF($D67="□",($AN67/$AO$7),($AN67/$AO$9)),"")</f>
        <v/>
      </c>
    </row>
    <row r="69" spans="1:48" ht="12" customHeight="1" x14ac:dyDescent="0.15">
      <c r="A69" s="558"/>
      <c r="B69" s="561"/>
      <c r="C69" s="564"/>
      <c r="D69" s="567"/>
      <c r="E69" s="570"/>
      <c r="F69" s="575"/>
      <c r="G69" s="576"/>
      <c r="H69" s="241" t="s">
        <v>370</v>
      </c>
      <c r="I69" s="239" t="str">
        <f>IFERROR(VLOOKUP(I67,'P1'!$B:$AP,31,FALSE),"")</f>
        <v/>
      </c>
      <c r="J69" s="239" t="str">
        <f>IFERROR(VLOOKUP(J67,'P1'!$B:$AP,31,FALSE),"")</f>
        <v/>
      </c>
      <c r="K69" s="239" t="str">
        <f>IFERROR(VLOOKUP(K67,'P1'!$B:$AP,31,FALSE),"")</f>
        <v/>
      </c>
      <c r="L69" s="239" t="str">
        <f>IFERROR(VLOOKUP(L67,'P1'!$B:$AP,31,FALSE),"")</f>
        <v/>
      </c>
      <c r="M69" s="239" t="str">
        <f>IFERROR(VLOOKUP(M67,'P1'!$B:$AP,31,FALSE),"")</f>
        <v/>
      </c>
      <c r="N69" s="239" t="str">
        <f>IFERROR(VLOOKUP(N67,'P1'!$B:$AP,31,FALSE),"")</f>
        <v/>
      </c>
      <c r="O69" s="239" t="str">
        <f>IFERROR(VLOOKUP(O67,'P1'!$B:$AP,31,FALSE),"")</f>
        <v/>
      </c>
      <c r="P69" s="239" t="str">
        <f>IFERROR(VLOOKUP(P67,'P1'!$B:$AP,31,FALSE),"")</f>
        <v/>
      </c>
      <c r="Q69" s="239" t="str">
        <f>IFERROR(VLOOKUP(Q67,'P1'!$B:$AP,31,FALSE),"")</f>
        <v/>
      </c>
      <c r="R69" s="239" t="str">
        <f>IFERROR(VLOOKUP(R67,'P1'!$B:$AP,31,FALSE),"")</f>
        <v/>
      </c>
      <c r="S69" s="239" t="str">
        <f>IFERROR(VLOOKUP(S67,'P1'!$B:$AP,31,FALSE),"")</f>
        <v/>
      </c>
      <c r="T69" s="239" t="str">
        <f>IFERROR(VLOOKUP(T67,'P1'!$B:$AP,31,FALSE),"")</f>
        <v/>
      </c>
      <c r="U69" s="239" t="str">
        <f>IFERROR(VLOOKUP(U67,'P1'!$B:$AP,31,FALSE),"")</f>
        <v/>
      </c>
      <c r="V69" s="239" t="str">
        <f>IFERROR(VLOOKUP(V67,'P1'!$B:$AP,31,FALSE),"")</f>
        <v/>
      </c>
      <c r="W69" s="239" t="str">
        <f>IFERROR(VLOOKUP(W67,'P1'!$B:$AP,31,FALSE),"")</f>
        <v/>
      </c>
      <c r="X69" s="239" t="str">
        <f>IFERROR(VLOOKUP(X67,'P1'!$B:$AP,31,FALSE),"")</f>
        <v/>
      </c>
      <c r="Y69" s="239" t="str">
        <f>IFERROR(VLOOKUP(Y67,'P1'!$B:$AP,31,FALSE),"")</f>
        <v/>
      </c>
      <c r="Z69" s="239" t="str">
        <f>IFERROR(VLOOKUP(Z67,'P1'!$B:$AP,31,FALSE),"")</f>
        <v/>
      </c>
      <c r="AA69" s="239" t="str">
        <f>IFERROR(VLOOKUP(AA67,'P1'!$B:$AP,31,FALSE),"")</f>
        <v/>
      </c>
      <c r="AB69" s="239" t="str">
        <f>IFERROR(VLOOKUP(AB67,'P1'!$B:$AP,31,FALSE),"")</f>
        <v/>
      </c>
      <c r="AC69" s="239" t="str">
        <f>IFERROR(VLOOKUP(AC67,'P1'!$B:$AP,31,FALSE),"")</f>
        <v/>
      </c>
      <c r="AD69" s="239" t="str">
        <f>IFERROR(VLOOKUP(AD67,'P1'!$B:$AP,31,FALSE),"")</f>
        <v/>
      </c>
      <c r="AE69" s="239" t="str">
        <f>IFERROR(VLOOKUP(AE67,'P1'!$B:$AP,31,FALSE),"")</f>
        <v/>
      </c>
      <c r="AF69" s="239" t="str">
        <f>IFERROR(VLOOKUP(AF67,'P1'!$B:$AP,31,FALSE),"")</f>
        <v/>
      </c>
      <c r="AG69" s="239" t="str">
        <f>IFERROR(VLOOKUP(AG67,'P1'!$B:$AP,31,FALSE),"")</f>
        <v/>
      </c>
      <c r="AH69" s="239" t="str">
        <f>IFERROR(VLOOKUP(AH67,'P1'!$B:$AP,31,FALSE),"")</f>
        <v/>
      </c>
      <c r="AI69" s="239" t="str">
        <f>IFERROR(VLOOKUP(AI67,'P1'!$B:$AP,31,FALSE),"")</f>
        <v/>
      </c>
      <c r="AJ69" s="239" t="str">
        <f>IFERROR(VLOOKUP(AJ67,'P1'!$B:$AP,31,FALSE),"")</f>
        <v/>
      </c>
      <c r="AK69" s="239" t="str">
        <f>IFERROR(VLOOKUP(AK67,'P1'!$B:$AP,31,FALSE),"")</f>
        <v/>
      </c>
      <c r="AL69" s="239" t="str">
        <f>IFERROR(VLOOKUP(AL67,'P1'!$B:$AP,31,FALSE),"")</f>
        <v/>
      </c>
      <c r="AM69" s="239" t="str">
        <f>IFERROR(VLOOKUP(AM67,'P1'!$B:$AP,31,FALSE),"")</f>
        <v/>
      </c>
      <c r="AN69" s="579"/>
      <c r="AO69" s="582"/>
      <c r="AP69" s="587"/>
      <c r="AQ69" s="588"/>
      <c r="AR69" s="582"/>
      <c r="AU69" s="242"/>
      <c r="AV69" s="242"/>
    </row>
    <row r="70" spans="1:48" ht="12" customHeight="1" x14ac:dyDescent="0.15">
      <c r="A70" s="556">
        <v>17</v>
      </c>
      <c r="B70" s="559"/>
      <c r="C70" s="589"/>
      <c r="D70" s="565" t="s">
        <v>243</v>
      </c>
      <c r="E70" s="568"/>
      <c r="F70" s="571"/>
      <c r="G70" s="572"/>
      <c r="H70" s="236" t="s">
        <v>367</v>
      </c>
      <c r="I70" s="401"/>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577">
        <f>+SUM(I71:AM72)</f>
        <v>0</v>
      </c>
      <c r="AO70" s="580">
        <f>IF($AN$4="４週",AN70/4,AN70/(DAY(EOMONTH($I$20,0))/7))</f>
        <v>0</v>
      </c>
      <c r="AP70" s="583"/>
      <c r="AQ70" s="584"/>
      <c r="AR70" s="580" t="str">
        <f>IF(AN59="４週",AU71,AV71)</f>
        <v/>
      </c>
      <c r="AU70" s="237" t="s">
        <v>593</v>
      </c>
      <c r="AV70" s="237" t="s">
        <v>368</v>
      </c>
    </row>
    <row r="71" spans="1:48" ht="12" customHeight="1" x14ac:dyDescent="0.15">
      <c r="A71" s="557"/>
      <c r="B71" s="560"/>
      <c r="C71" s="590"/>
      <c r="D71" s="566"/>
      <c r="E71" s="569"/>
      <c r="F71" s="573"/>
      <c r="G71" s="574"/>
      <c r="H71" s="238" t="s">
        <v>369</v>
      </c>
      <c r="I71" s="239" t="str">
        <f>IFERROR(VLOOKUP(I70,'P1'!$B:$AP,41,FALSE),"")</f>
        <v/>
      </c>
      <c r="J71" s="239" t="str">
        <f>IFERROR(VLOOKUP(J70,'P1'!$B:$AP,41,FALSE),"")</f>
        <v/>
      </c>
      <c r="K71" s="239" t="str">
        <f>IFERROR(VLOOKUP(K70,'P1'!$B:$AP,41,FALSE),"")</f>
        <v/>
      </c>
      <c r="L71" s="239" t="str">
        <f>IFERROR(VLOOKUP(L70,'P1'!$B:$AP,41,FALSE),"")</f>
        <v/>
      </c>
      <c r="M71" s="239" t="str">
        <f>IFERROR(VLOOKUP(M70,'P1'!$B:$AP,41,FALSE),"")</f>
        <v/>
      </c>
      <c r="N71" s="239" t="str">
        <f>IFERROR(VLOOKUP(N70,'P1'!$B:$AP,41,FALSE),"")</f>
        <v/>
      </c>
      <c r="O71" s="239" t="str">
        <f>IFERROR(VLOOKUP(O70,'P1'!$B:$AP,41,FALSE),"")</f>
        <v/>
      </c>
      <c r="P71" s="239" t="str">
        <f>IFERROR(VLOOKUP(P70,'P1'!$B:$AP,41,FALSE),"")</f>
        <v/>
      </c>
      <c r="Q71" s="239" t="str">
        <f>IFERROR(VLOOKUP(Q70,'P1'!$B:$AP,41,FALSE),"")</f>
        <v/>
      </c>
      <c r="R71" s="239" t="str">
        <f>IFERROR(VLOOKUP(R70,'P1'!$B:$AP,41,FALSE),"")</f>
        <v/>
      </c>
      <c r="S71" s="239" t="str">
        <f>IFERROR(VLOOKUP(S70,'P1'!$B:$AP,41,FALSE),"")</f>
        <v/>
      </c>
      <c r="T71" s="239" t="str">
        <f>IFERROR(VLOOKUP(T70,'P1'!$B:$AP,41,FALSE),"")</f>
        <v/>
      </c>
      <c r="U71" s="239" t="str">
        <f>IFERROR(VLOOKUP(U70,'P1'!$B:$AP,41,FALSE),"")</f>
        <v/>
      </c>
      <c r="V71" s="239" t="str">
        <f>IFERROR(VLOOKUP(V70,'P1'!$B:$AP,41,FALSE),"")</f>
        <v/>
      </c>
      <c r="W71" s="239" t="str">
        <f>IFERROR(VLOOKUP(W70,'P1'!$B:$AP,41,FALSE),"")</f>
        <v/>
      </c>
      <c r="X71" s="239" t="str">
        <f>IFERROR(VLOOKUP(X70,'P1'!$B:$AP,41,FALSE),"")</f>
        <v/>
      </c>
      <c r="Y71" s="239" t="str">
        <f>IFERROR(VLOOKUP(Y70,'P1'!$B:$AP,41,FALSE),"")</f>
        <v/>
      </c>
      <c r="Z71" s="239" t="str">
        <f>IFERROR(VLOOKUP(Z70,'P1'!$B:$AP,41,FALSE),"")</f>
        <v/>
      </c>
      <c r="AA71" s="239" t="str">
        <f>IFERROR(VLOOKUP(AA70,'P1'!$B:$AP,41,FALSE),"")</f>
        <v/>
      </c>
      <c r="AB71" s="239" t="str">
        <f>IFERROR(VLOOKUP(AB70,'P1'!$B:$AP,41,FALSE),"")</f>
        <v/>
      </c>
      <c r="AC71" s="239" t="str">
        <f>IFERROR(VLOOKUP(AC70,'P1'!$B:$AP,41,FALSE),"")</f>
        <v/>
      </c>
      <c r="AD71" s="239" t="str">
        <f>IFERROR(VLOOKUP(AD70,'P1'!$B:$AP,41,FALSE),"")</f>
        <v/>
      </c>
      <c r="AE71" s="239" t="str">
        <f>IFERROR(VLOOKUP(AE70,'P1'!$B:$AP,41,FALSE),"")</f>
        <v/>
      </c>
      <c r="AF71" s="239" t="str">
        <f>IFERROR(VLOOKUP(AF70,'P1'!$B:$AP,41,FALSE),"")</f>
        <v/>
      </c>
      <c r="AG71" s="239" t="str">
        <f>IFERROR(VLOOKUP(AG70,'P1'!$B:$AP,41,FALSE),"")</f>
        <v/>
      </c>
      <c r="AH71" s="239" t="str">
        <f>IFERROR(VLOOKUP(AH70,'P1'!$B:$AP,41,FALSE),"")</f>
        <v/>
      </c>
      <c r="AI71" s="239" t="str">
        <f>IFERROR(VLOOKUP(AI70,'P1'!$B:$AP,41,FALSE),"")</f>
        <v/>
      </c>
      <c r="AJ71" s="239" t="str">
        <f>IFERROR(VLOOKUP(AJ70,'P1'!$B:$AP,41,FALSE),"")</f>
        <v/>
      </c>
      <c r="AK71" s="239" t="str">
        <f>IFERROR(VLOOKUP(AK70,'P1'!$B:$AP,41,FALSE),"")</f>
        <v/>
      </c>
      <c r="AL71" s="239" t="str">
        <f>IFERROR(VLOOKUP(AL70,'P1'!$B:$AP,41,FALSE),"")</f>
        <v/>
      </c>
      <c r="AM71" s="239" t="str">
        <f>IFERROR(VLOOKUP(AM70,'P1'!$B:$AP,41,FALSE),"")</f>
        <v/>
      </c>
      <c r="AN71" s="578"/>
      <c r="AO71" s="581"/>
      <c r="AP71" s="585"/>
      <c r="AQ71" s="586"/>
      <c r="AR71" s="581"/>
      <c r="AU71" s="240" t="str">
        <f t="shared" ref="AU71" si="31">IFERROR(IF($D70="□",($AO70/$AK$7),($AO70/$AK$9)),"")</f>
        <v/>
      </c>
      <c r="AV71" s="240" t="str">
        <f t="shared" ref="AV71" si="32">IFERROR(IF($D70="□",($AN70/$AO$7),($AN70/$AO$9)),"")</f>
        <v/>
      </c>
    </row>
    <row r="72" spans="1:48" ht="12" customHeight="1" x14ac:dyDescent="0.15">
      <c r="A72" s="558"/>
      <c r="B72" s="561"/>
      <c r="C72" s="591"/>
      <c r="D72" s="567"/>
      <c r="E72" s="570"/>
      <c r="F72" s="575"/>
      <c r="G72" s="576"/>
      <c r="H72" s="241" t="s">
        <v>370</v>
      </c>
      <c r="I72" s="239" t="str">
        <f>IFERROR(VLOOKUP(I70,'P1'!$B:$AP,31,FALSE),"")</f>
        <v/>
      </c>
      <c r="J72" s="239" t="str">
        <f>IFERROR(VLOOKUP(J70,'P1'!$B:$AP,31,FALSE),"")</f>
        <v/>
      </c>
      <c r="K72" s="239" t="str">
        <f>IFERROR(VLOOKUP(K70,'P1'!$B:$AP,31,FALSE),"")</f>
        <v/>
      </c>
      <c r="L72" s="239" t="str">
        <f>IFERROR(VLOOKUP(L70,'P1'!$B:$AP,31,FALSE),"")</f>
        <v/>
      </c>
      <c r="M72" s="239" t="str">
        <f>IFERROR(VLOOKUP(M70,'P1'!$B:$AP,31,FALSE),"")</f>
        <v/>
      </c>
      <c r="N72" s="239" t="str">
        <f>IFERROR(VLOOKUP(N70,'P1'!$B:$AP,31,FALSE),"")</f>
        <v/>
      </c>
      <c r="O72" s="239" t="str">
        <f>IFERROR(VLOOKUP(O70,'P1'!$B:$AP,31,FALSE),"")</f>
        <v/>
      </c>
      <c r="P72" s="239" t="str">
        <f>IFERROR(VLOOKUP(P70,'P1'!$B:$AP,31,FALSE),"")</f>
        <v/>
      </c>
      <c r="Q72" s="239" t="str">
        <f>IFERROR(VLOOKUP(Q70,'P1'!$B:$AP,31,FALSE),"")</f>
        <v/>
      </c>
      <c r="R72" s="239" t="str">
        <f>IFERROR(VLOOKUP(R70,'P1'!$B:$AP,31,FALSE),"")</f>
        <v/>
      </c>
      <c r="S72" s="239" t="str">
        <f>IFERROR(VLOOKUP(S70,'P1'!$B:$AP,31,FALSE),"")</f>
        <v/>
      </c>
      <c r="T72" s="239" t="str">
        <f>IFERROR(VLOOKUP(T70,'P1'!$B:$AP,31,FALSE),"")</f>
        <v/>
      </c>
      <c r="U72" s="239" t="str">
        <f>IFERROR(VLOOKUP(U70,'P1'!$B:$AP,31,FALSE),"")</f>
        <v/>
      </c>
      <c r="V72" s="239" t="str">
        <f>IFERROR(VLOOKUP(V70,'P1'!$B:$AP,31,FALSE),"")</f>
        <v/>
      </c>
      <c r="W72" s="239" t="str">
        <f>IFERROR(VLOOKUP(W70,'P1'!$B:$AP,31,FALSE),"")</f>
        <v/>
      </c>
      <c r="X72" s="239" t="str">
        <f>IFERROR(VLOOKUP(X70,'P1'!$B:$AP,31,FALSE),"")</f>
        <v/>
      </c>
      <c r="Y72" s="239" t="str">
        <f>IFERROR(VLOOKUP(Y70,'P1'!$B:$AP,31,FALSE),"")</f>
        <v/>
      </c>
      <c r="Z72" s="239" t="str">
        <f>IFERROR(VLOOKUP(Z70,'P1'!$B:$AP,31,FALSE),"")</f>
        <v/>
      </c>
      <c r="AA72" s="239" t="str">
        <f>IFERROR(VLOOKUP(AA70,'P1'!$B:$AP,31,FALSE),"")</f>
        <v/>
      </c>
      <c r="AB72" s="239" t="str">
        <f>IFERROR(VLOOKUP(AB70,'P1'!$B:$AP,31,FALSE),"")</f>
        <v/>
      </c>
      <c r="AC72" s="239" t="str">
        <f>IFERROR(VLOOKUP(AC70,'P1'!$B:$AP,31,FALSE),"")</f>
        <v/>
      </c>
      <c r="AD72" s="239" t="str">
        <f>IFERROR(VLOOKUP(AD70,'P1'!$B:$AP,31,FALSE),"")</f>
        <v/>
      </c>
      <c r="AE72" s="239" t="str">
        <f>IFERROR(VLOOKUP(AE70,'P1'!$B:$AP,31,FALSE),"")</f>
        <v/>
      </c>
      <c r="AF72" s="239" t="str">
        <f>IFERROR(VLOOKUP(AF70,'P1'!$B:$AP,31,FALSE),"")</f>
        <v/>
      </c>
      <c r="AG72" s="239" t="str">
        <f>IFERROR(VLOOKUP(AG70,'P1'!$B:$AP,31,FALSE),"")</f>
        <v/>
      </c>
      <c r="AH72" s="239" t="str">
        <f>IFERROR(VLOOKUP(AH70,'P1'!$B:$AP,31,FALSE),"")</f>
        <v/>
      </c>
      <c r="AI72" s="239" t="str">
        <f>IFERROR(VLOOKUP(AI70,'P1'!$B:$AP,31,FALSE),"")</f>
        <v/>
      </c>
      <c r="AJ72" s="239" t="str">
        <f>IFERROR(VLOOKUP(AJ70,'P1'!$B:$AP,31,FALSE),"")</f>
        <v/>
      </c>
      <c r="AK72" s="239" t="str">
        <f>IFERROR(VLOOKUP(AK70,'P1'!$B:$AP,31,FALSE),"")</f>
        <v/>
      </c>
      <c r="AL72" s="239" t="str">
        <f>IFERROR(VLOOKUP(AL70,'P1'!$B:$AP,31,FALSE),"")</f>
        <v/>
      </c>
      <c r="AM72" s="239" t="str">
        <f>IFERROR(VLOOKUP(AM70,'P1'!$B:$AP,31,FALSE),"")</f>
        <v/>
      </c>
      <c r="AN72" s="579"/>
      <c r="AO72" s="582"/>
      <c r="AP72" s="587"/>
      <c r="AQ72" s="588"/>
      <c r="AR72" s="582"/>
      <c r="AU72" s="242"/>
      <c r="AV72" s="242"/>
    </row>
    <row r="73" spans="1:48" ht="12" customHeight="1" x14ac:dyDescent="0.15">
      <c r="A73" s="556">
        <v>18</v>
      </c>
      <c r="B73" s="559"/>
      <c r="C73" s="562"/>
      <c r="D73" s="565" t="s">
        <v>243</v>
      </c>
      <c r="E73" s="568"/>
      <c r="F73" s="571"/>
      <c r="G73" s="572"/>
      <c r="H73" s="236" t="s">
        <v>367</v>
      </c>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577">
        <f>+SUM(I74:AM75)</f>
        <v>0</v>
      </c>
      <c r="AO73" s="580">
        <f>IF($AN$4="４週",AN73/4,AN73/(DAY(EOMONTH($I$20,0))/7))</f>
        <v>0</v>
      </c>
      <c r="AP73" s="583"/>
      <c r="AQ73" s="584"/>
      <c r="AR73" s="580" t="str">
        <f>IF(AN62="４週",AU74,AV74)</f>
        <v/>
      </c>
      <c r="AU73" s="237" t="s">
        <v>593</v>
      </c>
      <c r="AV73" s="237" t="s">
        <v>368</v>
      </c>
    </row>
    <row r="74" spans="1:48" ht="12" customHeight="1" x14ac:dyDescent="0.15">
      <c r="A74" s="557"/>
      <c r="B74" s="560"/>
      <c r="C74" s="563"/>
      <c r="D74" s="566"/>
      <c r="E74" s="569"/>
      <c r="F74" s="573"/>
      <c r="G74" s="574"/>
      <c r="H74" s="238" t="s">
        <v>369</v>
      </c>
      <c r="I74" s="239" t="str">
        <f>IFERROR(VLOOKUP(I73,'P1'!$B:$AP,41,FALSE),"")</f>
        <v/>
      </c>
      <c r="J74" s="239" t="str">
        <f>IFERROR(VLOOKUP(J73,'P1'!$B:$AP,41,FALSE),"")</f>
        <v/>
      </c>
      <c r="K74" s="239" t="str">
        <f>IFERROR(VLOOKUP(K73,'P1'!$B:$AP,41,FALSE),"")</f>
        <v/>
      </c>
      <c r="L74" s="239" t="str">
        <f>IFERROR(VLOOKUP(L73,'P1'!$B:$AP,41,FALSE),"")</f>
        <v/>
      </c>
      <c r="M74" s="239" t="str">
        <f>IFERROR(VLOOKUP(M73,'P1'!$B:$AP,41,FALSE),"")</f>
        <v/>
      </c>
      <c r="N74" s="239" t="str">
        <f>IFERROR(VLOOKUP(N73,'P1'!$B:$AP,41,FALSE),"")</f>
        <v/>
      </c>
      <c r="O74" s="239" t="str">
        <f>IFERROR(VLOOKUP(O73,'P1'!$B:$AP,41,FALSE),"")</f>
        <v/>
      </c>
      <c r="P74" s="239" t="str">
        <f>IFERROR(VLOOKUP(P73,'P1'!$B:$AP,41,FALSE),"")</f>
        <v/>
      </c>
      <c r="Q74" s="239" t="str">
        <f>IFERROR(VLOOKUP(Q73,'P1'!$B:$AP,41,FALSE),"")</f>
        <v/>
      </c>
      <c r="R74" s="239" t="str">
        <f>IFERROR(VLOOKUP(R73,'P1'!$B:$AP,41,FALSE),"")</f>
        <v/>
      </c>
      <c r="S74" s="239" t="str">
        <f>IFERROR(VLOOKUP(S73,'P1'!$B:$AP,41,FALSE),"")</f>
        <v/>
      </c>
      <c r="T74" s="239" t="str">
        <f>IFERROR(VLOOKUP(T73,'P1'!$B:$AP,41,FALSE),"")</f>
        <v/>
      </c>
      <c r="U74" s="239" t="str">
        <f>IFERROR(VLOOKUP(U73,'P1'!$B:$AP,41,FALSE),"")</f>
        <v/>
      </c>
      <c r="V74" s="239" t="str">
        <f>IFERROR(VLOOKUP(V73,'P1'!$B:$AP,41,FALSE),"")</f>
        <v/>
      </c>
      <c r="W74" s="239" t="str">
        <f>IFERROR(VLOOKUP(W73,'P1'!$B:$AP,41,FALSE),"")</f>
        <v/>
      </c>
      <c r="X74" s="239" t="str">
        <f>IFERROR(VLOOKUP(X73,'P1'!$B:$AP,41,FALSE),"")</f>
        <v/>
      </c>
      <c r="Y74" s="239" t="str">
        <f>IFERROR(VLOOKUP(Y73,'P1'!$B:$AP,41,FALSE),"")</f>
        <v/>
      </c>
      <c r="Z74" s="239" t="str">
        <f>IFERROR(VLOOKUP(Z73,'P1'!$B:$AP,41,FALSE),"")</f>
        <v/>
      </c>
      <c r="AA74" s="239" t="str">
        <f>IFERROR(VLOOKUP(AA73,'P1'!$B:$AP,41,FALSE),"")</f>
        <v/>
      </c>
      <c r="AB74" s="239" t="str">
        <f>IFERROR(VLOOKUP(AB73,'P1'!$B:$AP,41,FALSE),"")</f>
        <v/>
      </c>
      <c r="AC74" s="239" t="str">
        <f>IFERROR(VLOOKUP(AC73,'P1'!$B:$AP,41,FALSE),"")</f>
        <v/>
      </c>
      <c r="AD74" s="239" t="str">
        <f>IFERROR(VLOOKUP(AD73,'P1'!$B:$AP,41,FALSE),"")</f>
        <v/>
      </c>
      <c r="AE74" s="239" t="str">
        <f>IFERROR(VLOOKUP(AE73,'P1'!$B:$AP,41,FALSE),"")</f>
        <v/>
      </c>
      <c r="AF74" s="239" t="str">
        <f>IFERROR(VLOOKUP(AF73,'P1'!$B:$AP,41,FALSE),"")</f>
        <v/>
      </c>
      <c r="AG74" s="239" t="str">
        <f>IFERROR(VLOOKUP(AG73,'P1'!$B:$AP,41,FALSE),"")</f>
        <v/>
      </c>
      <c r="AH74" s="239" t="str">
        <f>IFERROR(VLOOKUP(AH73,'P1'!$B:$AP,41,FALSE),"")</f>
        <v/>
      </c>
      <c r="AI74" s="239" t="str">
        <f>IFERROR(VLOOKUP(AI73,'P1'!$B:$AP,41,FALSE),"")</f>
        <v/>
      </c>
      <c r="AJ74" s="239" t="str">
        <f>IFERROR(VLOOKUP(AJ73,'P1'!$B:$AP,41,FALSE),"")</f>
        <v/>
      </c>
      <c r="AK74" s="239" t="str">
        <f>IFERROR(VLOOKUP(AK73,'P1'!$B:$AP,41,FALSE),"")</f>
        <v/>
      </c>
      <c r="AL74" s="239" t="str">
        <f>IFERROR(VLOOKUP(AL73,'P1'!$B:$AP,41,FALSE),"")</f>
        <v/>
      </c>
      <c r="AM74" s="239" t="str">
        <f>IFERROR(VLOOKUP(AM73,'P1'!$B:$AP,41,FALSE),"")</f>
        <v/>
      </c>
      <c r="AN74" s="578"/>
      <c r="AO74" s="581"/>
      <c r="AP74" s="585"/>
      <c r="AQ74" s="586"/>
      <c r="AR74" s="581"/>
      <c r="AU74" s="240" t="str">
        <f t="shared" ref="AU74" si="33">IFERROR(IF($D73="□",($AO73/$AK$7),($AO73/$AK$9)),"")</f>
        <v/>
      </c>
      <c r="AV74" s="240" t="str">
        <f t="shared" ref="AV74" si="34">IFERROR(IF($D73="□",($AN73/$AO$7),($AN73/$AO$9)),"")</f>
        <v/>
      </c>
    </row>
    <row r="75" spans="1:48" ht="12" customHeight="1" x14ac:dyDescent="0.15">
      <c r="A75" s="558"/>
      <c r="B75" s="561"/>
      <c r="C75" s="564"/>
      <c r="D75" s="567"/>
      <c r="E75" s="570"/>
      <c r="F75" s="575"/>
      <c r="G75" s="576"/>
      <c r="H75" s="241" t="s">
        <v>370</v>
      </c>
      <c r="I75" s="239" t="str">
        <f>IFERROR(VLOOKUP(I73,'P1'!$B:$AP,31,FALSE),"")</f>
        <v/>
      </c>
      <c r="J75" s="239" t="str">
        <f>IFERROR(VLOOKUP(J73,'P1'!$B:$AP,31,FALSE),"")</f>
        <v/>
      </c>
      <c r="K75" s="239" t="str">
        <f>IFERROR(VLOOKUP(K73,'P1'!$B:$AP,31,FALSE),"")</f>
        <v/>
      </c>
      <c r="L75" s="239" t="str">
        <f>IFERROR(VLOOKUP(L73,'P1'!$B:$AP,31,FALSE),"")</f>
        <v/>
      </c>
      <c r="M75" s="239" t="str">
        <f>IFERROR(VLOOKUP(M73,'P1'!$B:$AP,31,FALSE),"")</f>
        <v/>
      </c>
      <c r="N75" s="239" t="str">
        <f>IFERROR(VLOOKUP(N73,'P1'!$B:$AP,31,FALSE),"")</f>
        <v/>
      </c>
      <c r="O75" s="239" t="str">
        <f>IFERROR(VLOOKUP(O73,'P1'!$B:$AP,31,FALSE),"")</f>
        <v/>
      </c>
      <c r="P75" s="239" t="str">
        <f>IFERROR(VLOOKUP(P73,'P1'!$B:$AP,31,FALSE),"")</f>
        <v/>
      </c>
      <c r="Q75" s="239" t="str">
        <f>IFERROR(VLOOKUP(Q73,'P1'!$B:$AP,31,FALSE),"")</f>
        <v/>
      </c>
      <c r="R75" s="239" t="str">
        <f>IFERROR(VLOOKUP(R73,'P1'!$B:$AP,31,FALSE),"")</f>
        <v/>
      </c>
      <c r="S75" s="239" t="str">
        <f>IFERROR(VLOOKUP(S73,'P1'!$B:$AP,31,FALSE),"")</f>
        <v/>
      </c>
      <c r="T75" s="239" t="str">
        <f>IFERROR(VLOOKUP(T73,'P1'!$B:$AP,31,FALSE),"")</f>
        <v/>
      </c>
      <c r="U75" s="239" t="str">
        <f>IFERROR(VLOOKUP(U73,'P1'!$B:$AP,31,FALSE),"")</f>
        <v/>
      </c>
      <c r="V75" s="239" t="str">
        <f>IFERROR(VLOOKUP(V73,'P1'!$B:$AP,31,FALSE),"")</f>
        <v/>
      </c>
      <c r="W75" s="239" t="str">
        <f>IFERROR(VLOOKUP(W73,'P1'!$B:$AP,31,FALSE),"")</f>
        <v/>
      </c>
      <c r="X75" s="239" t="str">
        <f>IFERROR(VLOOKUP(X73,'P1'!$B:$AP,31,FALSE),"")</f>
        <v/>
      </c>
      <c r="Y75" s="239" t="str">
        <f>IFERROR(VLOOKUP(Y73,'P1'!$B:$AP,31,FALSE),"")</f>
        <v/>
      </c>
      <c r="Z75" s="239" t="str">
        <f>IFERROR(VLOOKUP(Z73,'P1'!$B:$AP,31,FALSE),"")</f>
        <v/>
      </c>
      <c r="AA75" s="239" t="str">
        <f>IFERROR(VLOOKUP(AA73,'P1'!$B:$AP,31,FALSE),"")</f>
        <v/>
      </c>
      <c r="AB75" s="239" t="str">
        <f>IFERROR(VLOOKUP(AB73,'P1'!$B:$AP,31,FALSE),"")</f>
        <v/>
      </c>
      <c r="AC75" s="239" t="str">
        <f>IFERROR(VLOOKUP(AC73,'P1'!$B:$AP,31,FALSE),"")</f>
        <v/>
      </c>
      <c r="AD75" s="239" t="str">
        <f>IFERROR(VLOOKUP(AD73,'P1'!$B:$AP,31,FALSE),"")</f>
        <v/>
      </c>
      <c r="AE75" s="239" t="str">
        <f>IFERROR(VLOOKUP(AE73,'P1'!$B:$AP,31,FALSE),"")</f>
        <v/>
      </c>
      <c r="AF75" s="239" t="str">
        <f>IFERROR(VLOOKUP(AF73,'P1'!$B:$AP,31,FALSE),"")</f>
        <v/>
      </c>
      <c r="AG75" s="239" t="str">
        <f>IFERROR(VLOOKUP(AG73,'P1'!$B:$AP,31,FALSE),"")</f>
        <v/>
      </c>
      <c r="AH75" s="239" t="str">
        <f>IFERROR(VLOOKUP(AH73,'P1'!$B:$AP,31,FALSE),"")</f>
        <v/>
      </c>
      <c r="AI75" s="239" t="str">
        <f>IFERROR(VLOOKUP(AI73,'P1'!$B:$AP,31,FALSE),"")</f>
        <v/>
      </c>
      <c r="AJ75" s="239" t="str">
        <f>IFERROR(VLOOKUP(AJ73,'P1'!$B:$AP,31,FALSE),"")</f>
        <v/>
      </c>
      <c r="AK75" s="239" t="str">
        <f>IFERROR(VLOOKUP(AK73,'P1'!$B:$AP,31,FALSE),"")</f>
        <v/>
      </c>
      <c r="AL75" s="239" t="str">
        <f>IFERROR(VLOOKUP(AL73,'P1'!$B:$AP,31,FALSE),"")</f>
        <v/>
      </c>
      <c r="AM75" s="239" t="str">
        <f>IFERROR(VLOOKUP(AM73,'P1'!$B:$AP,31,FALSE),"")</f>
        <v/>
      </c>
      <c r="AN75" s="579"/>
      <c r="AO75" s="582"/>
      <c r="AP75" s="587"/>
      <c r="AQ75" s="588"/>
      <c r="AR75" s="582"/>
      <c r="AU75" s="242"/>
      <c r="AV75" s="242"/>
    </row>
    <row r="76" spans="1:48" ht="12" customHeight="1" x14ac:dyDescent="0.15">
      <c r="A76" s="556">
        <v>19</v>
      </c>
      <c r="B76" s="559"/>
      <c r="C76" s="562"/>
      <c r="D76" s="565" t="s">
        <v>243</v>
      </c>
      <c r="E76" s="568"/>
      <c r="F76" s="571"/>
      <c r="G76" s="572"/>
      <c r="H76" s="236" t="s">
        <v>367</v>
      </c>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1"/>
      <c r="AH76" s="401"/>
      <c r="AI76" s="401"/>
      <c r="AJ76" s="401"/>
      <c r="AK76" s="401"/>
      <c r="AL76" s="401"/>
      <c r="AM76" s="401"/>
      <c r="AN76" s="577">
        <f>+SUM(I77:AM78)</f>
        <v>0</v>
      </c>
      <c r="AO76" s="580">
        <f>IF($AN$4="４週",AN76/4,AN76/(DAY(EOMONTH($I$20,0))/7))</f>
        <v>0</v>
      </c>
      <c r="AP76" s="583"/>
      <c r="AQ76" s="584"/>
      <c r="AR76" s="580" t="str">
        <f>IF(AN65="４週",AU77,AV77)</f>
        <v/>
      </c>
      <c r="AU76" s="237" t="s">
        <v>593</v>
      </c>
      <c r="AV76" s="237" t="s">
        <v>368</v>
      </c>
    </row>
    <row r="77" spans="1:48" ht="12" customHeight="1" x14ac:dyDescent="0.15">
      <c r="A77" s="557"/>
      <c r="B77" s="560"/>
      <c r="C77" s="563"/>
      <c r="D77" s="566"/>
      <c r="E77" s="569"/>
      <c r="F77" s="573"/>
      <c r="G77" s="574"/>
      <c r="H77" s="238" t="s">
        <v>369</v>
      </c>
      <c r="I77" s="239" t="str">
        <f>IFERROR(VLOOKUP(I76,'P1'!$B:$AP,41,FALSE),"")</f>
        <v/>
      </c>
      <c r="J77" s="239" t="str">
        <f>IFERROR(VLOOKUP(J76,'P1'!$B:$AP,41,FALSE),"")</f>
        <v/>
      </c>
      <c r="K77" s="239" t="str">
        <f>IFERROR(VLOOKUP(K76,'P1'!$B:$AP,41,FALSE),"")</f>
        <v/>
      </c>
      <c r="L77" s="239" t="str">
        <f>IFERROR(VLOOKUP(L76,'P1'!$B:$AP,41,FALSE),"")</f>
        <v/>
      </c>
      <c r="M77" s="239" t="str">
        <f>IFERROR(VLOOKUP(M76,'P1'!$B:$AP,41,FALSE),"")</f>
        <v/>
      </c>
      <c r="N77" s="239" t="str">
        <f>IFERROR(VLOOKUP(N76,'P1'!$B:$AP,41,FALSE),"")</f>
        <v/>
      </c>
      <c r="O77" s="239" t="str">
        <f>IFERROR(VLOOKUP(O76,'P1'!$B:$AP,41,FALSE),"")</f>
        <v/>
      </c>
      <c r="P77" s="239" t="str">
        <f>IFERROR(VLOOKUP(P76,'P1'!$B:$AP,41,FALSE),"")</f>
        <v/>
      </c>
      <c r="Q77" s="239" t="str">
        <f>IFERROR(VLOOKUP(Q76,'P1'!$B:$AP,41,FALSE),"")</f>
        <v/>
      </c>
      <c r="R77" s="239" t="str">
        <f>IFERROR(VLOOKUP(R76,'P1'!$B:$AP,41,FALSE),"")</f>
        <v/>
      </c>
      <c r="S77" s="239" t="str">
        <f>IFERROR(VLOOKUP(S76,'P1'!$B:$AP,41,FALSE),"")</f>
        <v/>
      </c>
      <c r="T77" s="239" t="str">
        <f>IFERROR(VLOOKUP(T76,'P1'!$B:$AP,41,FALSE),"")</f>
        <v/>
      </c>
      <c r="U77" s="239" t="str">
        <f>IFERROR(VLOOKUP(U76,'P1'!$B:$AP,41,FALSE),"")</f>
        <v/>
      </c>
      <c r="V77" s="239" t="str">
        <f>IFERROR(VLOOKUP(V76,'P1'!$B:$AP,41,FALSE),"")</f>
        <v/>
      </c>
      <c r="W77" s="239" t="str">
        <f>IFERROR(VLOOKUP(W76,'P1'!$B:$AP,41,FALSE),"")</f>
        <v/>
      </c>
      <c r="X77" s="239" t="str">
        <f>IFERROR(VLOOKUP(X76,'P1'!$B:$AP,41,FALSE),"")</f>
        <v/>
      </c>
      <c r="Y77" s="239" t="str">
        <f>IFERROR(VLOOKUP(Y76,'P1'!$B:$AP,41,FALSE),"")</f>
        <v/>
      </c>
      <c r="Z77" s="239" t="str">
        <f>IFERROR(VLOOKUP(Z76,'P1'!$B:$AP,41,FALSE),"")</f>
        <v/>
      </c>
      <c r="AA77" s="239" t="str">
        <f>IFERROR(VLOOKUP(AA76,'P1'!$B:$AP,41,FALSE),"")</f>
        <v/>
      </c>
      <c r="AB77" s="239" t="str">
        <f>IFERROR(VLOOKUP(AB76,'P1'!$B:$AP,41,FALSE),"")</f>
        <v/>
      </c>
      <c r="AC77" s="239" t="str">
        <f>IFERROR(VLOOKUP(AC76,'P1'!$B:$AP,41,FALSE),"")</f>
        <v/>
      </c>
      <c r="AD77" s="239" t="str">
        <f>IFERROR(VLOOKUP(AD76,'P1'!$B:$AP,41,FALSE),"")</f>
        <v/>
      </c>
      <c r="AE77" s="239" t="str">
        <f>IFERROR(VLOOKUP(AE76,'P1'!$B:$AP,41,FALSE),"")</f>
        <v/>
      </c>
      <c r="AF77" s="239" t="str">
        <f>IFERROR(VLOOKUP(AF76,'P1'!$B:$AP,41,FALSE),"")</f>
        <v/>
      </c>
      <c r="AG77" s="239" t="str">
        <f>IFERROR(VLOOKUP(AG76,'P1'!$B:$AP,41,FALSE),"")</f>
        <v/>
      </c>
      <c r="AH77" s="239" t="str">
        <f>IFERROR(VLOOKUP(AH76,'P1'!$B:$AP,41,FALSE),"")</f>
        <v/>
      </c>
      <c r="AI77" s="239" t="str">
        <f>IFERROR(VLOOKUP(AI76,'P1'!$B:$AP,41,FALSE),"")</f>
        <v/>
      </c>
      <c r="AJ77" s="239" t="str">
        <f>IFERROR(VLOOKUP(AJ76,'P1'!$B:$AP,41,FALSE),"")</f>
        <v/>
      </c>
      <c r="AK77" s="239" t="str">
        <f>IFERROR(VLOOKUP(AK76,'P1'!$B:$AP,41,FALSE),"")</f>
        <v/>
      </c>
      <c r="AL77" s="239" t="str">
        <f>IFERROR(VLOOKUP(AL76,'P1'!$B:$AP,41,FALSE),"")</f>
        <v/>
      </c>
      <c r="AM77" s="239" t="str">
        <f>IFERROR(VLOOKUP(AM76,'P1'!$B:$AP,41,FALSE),"")</f>
        <v/>
      </c>
      <c r="AN77" s="578"/>
      <c r="AO77" s="581"/>
      <c r="AP77" s="585"/>
      <c r="AQ77" s="586"/>
      <c r="AR77" s="581"/>
      <c r="AU77" s="240" t="str">
        <f t="shared" ref="AU77" si="35">IFERROR(IF($D76="□",($AO76/$AK$7),($AO76/$AK$9)),"")</f>
        <v/>
      </c>
      <c r="AV77" s="240" t="str">
        <f t="shared" ref="AV77" si="36">IFERROR(IF($D76="□",($AN76/$AO$7),($AN76/$AO$9)),"")</f>
        <v/>
      </c>
    </row>
    <row r="78" spans="1:48" ht="12" customHeight="1" x14ac:dyDescent="0.15">
      <c r="A78" s="558"/>
      <c r="B78" s="561"/>
      <c r="C78" s="564"/>
      <c r="D78" s="567"/>
      <c r="E78" s="570"/>
      <c r="F78" s="575"/>
      <c r="G78" s="576"/>
      <c r="H78" s="241" t="s">
        <v>370</v>
      </c>
      <c r="I78" s="239" t="str">
        <f>IFERROR(VLOOKUP(I76,'P1'!$B:$AP,31,FALSE),"")</f>
        <v/>
      </c>
      <c r="J78" s="239" t="str">
        <f>IFERROR(VLOOKUP(J76,'P1'!$B:$AP,31,FALSE),"")</f>
        <v/>
      </c>
      <c r="K78" s="239" t="str">
        <f>IFERROR(VLOOKUP(K76,'P1'!$B:$AP,31,FALSE),"")</f>
        <v/>
      </c>
      <c r="L78" s="239" t="str">
        <f>IFERROR(VLOOKUP(L76,'P1'!$B:$AP,31,FALSE),"")</f>
        <v/>
      </c>
      <c r="M78" s="239" t="str">
        <f>IFERROR(VLOOKUP(M76,'P1'!$B:$AP,31,FALSE),"")</f>
        <v/>
      </c>
      <c r="N78" s="239" t="str">
        <f>IFERROR(VLOOKUP(N76,'P1'!$B:$AP,31,FALSE),"")</f>
        <v/>
      </c>
      <c r="O78" s="239" t="str">
        <f>IFERROR(VLOOKUP(O76,'P1'!$B:$AP,31,FALSE),"")</f>
        <v/>
      </c>
      <c r="P78" s="239" t="str">
        <f>IFERROR(VLOOKUP(P76,'P1'!$B:$AP,31,FALSE),"")</f>
        <v/>
      </c>
      <c r="Q78" s="239" t="str">
        <f>IFERROR(VLOOKUP(Q76,'P1'!$B:$AP,31,FALSE),"")</f>
        <v/>
      </c>
      <c r="R78" s="239" t="str">
        <f>IFERROR(VLOOKUP(R76,'P1'!$B:$AP,31,FALSE),"")</f>
        <v/>
      </c>
      <c r="S78" s="239" t="str">
        <f>IFERROR(VLOOKUP(S76,'P1'!$B:$AP,31,FALSE),"")</f>
        <v/>
      </c>
      <c r="T78" s="239" t="str">
        <f>IFERROR(VLOOKUP(T76,'P1'!$B:$AP,31,FALSE),"")</f>
        <v/>
      </c>
      <c r="U78" s="239" t="str">
        <f>IFERROR(VLOOKUP(U76,'P1'!$B:$AP,31,FALSE),"")</f>
        <v/>
      </c>
      <c r="V78" s="239" t="str">
        <f>IFERROR(VLOOKUP(V76,'P1'!$B:$AP,31,FALSE),"")</f>
        <v/>
      </c>
      <c r="W78" s="239" t="str">
        <f>IFERROR(VLOOKUP(W76,'P1'!$B:$AP,31,FALSE),"")</f>
        <v/>
      </c>
      <c r="X78" s="239" t="str">
        <f>IFERROR(VLOOKUP(X76,'P1'!$B:$AP,31,FALSE),"")</f>
        <v/>
      </c>
      <c r="Y78" s="239" t="str">
        <f>IFERROR(VLOOKUP(Y76,'P1'!$B:$AP,31,FALSE),"")</f>
        <v/>
      </c>
      <c r="Z78" s="239" t="str">
        <f>IFERROR(VLOOKUP(Z76,'P1'!$B:$AP,31,FALSE),"")</f>
        <v/>
      </c>
      <c r="AA78" s="239" t="str">
        <f>IFERROR(VLOOKUP(AA76,'P1'!$B:$AP,31,FALSE),"")</f>
        <v/>
      </c>
      <c r="AB78" s="239" t="str">
        <f>IFERROR(VLOOKUP(AB76,'P1'!$B:$AP,31,FALSE),"")</f>
        <v/>
      </c>
      <c r="AC78" s="239" t="str">
        <f>IFERROR(VLOOKUP(AC76,'P1'!$B:$AP,31,FALSE),"")</f>
        <v/>
      </c>
      <c r="AD78" s="239" t="str">
        <f>IFERROR(VLOOKUP(AD76,'P1'!$B:$AP,31,FALSE),"")</f>
        <v/>
      </c>
      <c r="AE78" s="239" t="str">
        <f>IFERROR(VLOOKUP(AE76,'P1'!$B:$AP,31,FALSE),"")</f>
        <v/>
      </c>
      <c r="AF78" s="239" t="str">
        <f>IFERROR(VLOOKUP(AF76,'P1'!$B:$AP,31,FALSE),"")</f>
        <v/>
      </c>
      <c r="AG78" s="239" t="str">
        <f>IFERROR(VLOOKUP(AG76,'P1'!$B:$AP,31,FALSE),"")</f>
        <v/>
      </c>
      <c r="AH78" s="239" t="str">
        <f>IFERROR(VLOOKUP(AH76,'P1'!$B:$AP,31,FALSE),"")</f>
        <v/>
      </c>
      <c r="AI78" s="239" t="str">
        <f>IFERROR(VLOOKUP(AI76,'P1'!$B:$AP,31,FALSE),"")</f>
        <v/>
      </c>
      <c r="AJ78" s="239" t="str">
        <f>IFERROR(VLOOKUP(AJ76,'P1'!$B:$AP,31,FALSE),"")</f>
        <v/>
      </c>
      <c r="AK78" s="239" t="str">
        <f>IFERROR(VLOOKUP(AK76,'P1'!$B:$AP,31,FALSE),"")</f>
        <v/>
      </c>
      <c r="AL78" s="239" t="str">
        <f>IFERROR(VLOOKUP(AL76,'P1'!$B:$AP,31,FALSE),"")</f>
        <v/>
      </c>
      <c r="AM78" s="239" t="str">
        <f>IFERROR(VLOOKUP(AM76,'P1'!$B:$AP,31,FALSE),"")</f>
        <v/>
      </c>
      <c r="AN78" s="579"/>
      <c r="AO78" s="582"/>
      <c r="AP78" s="587"/>
      <c r="AQ78" s="588"/>
      <c r="AR78" s="582"/>
      <c r="AU78" s="242"/>
      <c r="AV78" s="242"/>
    </row>
    <row r="79" spans="1:48" ht="12" customHeight="1" x14ac:dyDescent="0.15">
      <c r="A79" s="556">
        <v>20</v>
      </c>
      <c r="B79" s="559"/>
      <c r="C79" s="562"/>
      <c r="D79" s="565" t="s">
        <v>243</v>
      </c>
      <c r="E79" s="568"/>
      <c r="F79" s="571"/>
      <c r="G79" s="572"/>
      <c r="H79" s="236" t="s">
        <v>367</v>
      </c>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577">
        <f>+SUM(I80:AM81)</f>
        <v>0</v>
      </c>
      <c r="AO79" s="580">
        <f>IF($AN$4="４週",AN79/4,AN79/(DAY(EOMONTH($I$20,0))/7))</f>
        <v>0</v>
      </c>
      <c r="AP79" s="583"/>
      <c r="AQ79" s="584"/>
      <c r="AR79" s="580" t="str">
        <f>IF(AN68="４週",AU80,AV80)</f>
        <v/>
      </c>
      <c r="AU79" s="237" t="s">
        <v>593</v>
      </c>
      <c r="AV79" s="237" t="s">
        <v>368</v>
      </c>
    </row>
    <row r="80" spans="1:48" ht="12" customHeight="1" x14ac:dyDescent="0.15">
      <c r="A80" s="557"/>
      <c r="B80" s="560"/>
      <c r="C80" s="563"/>
      <c r="D80" s="566"/>
      <c r="E80" s="569"/>
      <c r="F80" s="573"/>
      <c r="G80" s="574"/>
      <c r="H80" s="238" t="s">
        <v>369</v>
      </c>
      <c r="I80" s="239" t="str">
        <f>IFERROR(VLOOKUP(I79,'P1'!$B:$AP,41,FALSE),"")</f>
        <v/>
      </c>
      <c r="J80" s="239" t="str">
        <f>IFERROR(VLOOKUP(J79,'P1'!$B:$AP,41,FALSE),"")</f>
        <v/>
      </c>
      <c r="K80" s="239" t="str">
        <f>IFERROR(VLOOKUP(K79,'P1'!$B:$AP,41,FALSE),"")</f>
        <v/>
      </c>
      <c r="L80" s="239" t="str">
        <f>IFERROR(VLOOKUP(L79,'P1'!$B:$AP,41,FALSE),"")</f>
        <v/>
      </c>
      <c r="M80" s="239" t="str">
        <f>IFERROR(VLOOKUP(M79,'P1'!$B:$AP,41,FALSE),"")</f>
        <v/>
      </c>
      <c r="N80" s="239" t="str">
        <f>IFERROR(VLOOKUP(N79,'P1'!$B:$AP,41,FALSE),"")</f>
        <v/>
      </c>
      <c r="O80" s="239" t="str">
        <f>IFERROR(VLOOKUP(O79,'P1'!$B:$AP,41,FALSE),"")</f>
        <v/>
      </c>
      <c r="P80" s="239" t="str">
        <f>IFERROR(VLOOKUP(P79,'P1'!$B:$AP,41,FALSE),"")</f>
        <v/>
      </c>
      <c r="Q80" s="239" t="str">
        <f>IFERROR(VLOOKUP(Q79,'P1'!$B:$AP,41,FALSE),"")</f>
        <v/>
      </c>
      <c r="R80" s="239" t="str">
        <f>IFERROR(VLOOKUP(R79,'P1'!$B:$AP,41,FALSE),"")</f>
        <v/>
      </c>
      <c r="S80" s="239" t="str">
        <f>IFERROR(VLOOKUP(S79,'P1'!$B:$AP,41,FALSE),"")</f>
        <v/>
      </c>
      <c r="T80" s="239" t="str">
        <f>IFERROR(VLOOKUP(T79,'P1'!$B:$AP,41,FALSE),"")</f>
        <v/>
      </c>
      <c r="U80" s="239" t="str">
        <f>IFERROR(VLOOKUP(U79,'P1'!$B:$AP,41,FALSE),"")</f>
        <v/>
      </c>
      <c r="V80" s="239" t="str">
        <f>IFERROR(VLOOKUP(V79,'P1'!$B:$AP,41,FALSE),"")</f>
        <v/>
      </c>
      <c r="W80" s="239" t="str">
        <f>IFERROR(VLOOKUP(W79,'P1'!$B:$AP,41,FALSE),"")</f>
        <v/>
      </c>
      <c r="X80" s="239" t="str">
        <f>IFERROR(VLOOKUP(X79,'P1'!$B:$AP,41,FALSE),"")</f>
        <v/>
      </c>
      <c r="Y80" s="239" t="str">
        <f>IFERROR(VLOOKUP(Y79,'P1'!$B:$AP,41,FALSE),"")</f>
        <v/>
      </c>
      <c r="Z80" s="239" t="str">
        <f>IFERROR(VLOOKUP(Z79,'P1'!$B:$AP,41,FALSE),"")</f>
        <v/>
      </c>
      <c r="AA80" s="239" t="str">
        <f>IFERROR(VLOOKUP(AA79,'P1'!$B:$AP,41,FALSE),"")</f>
        <v/>
      </c>
      <c r="AB80" s="239" t="str">
        <f>IFERROR(VLOOKUP(AB79,'P1'!$B:$AP,41,FALSE),"")</f>
        <v/>
      </c>
      <c r="AC80" s="239" t="str">
        <f>IFERROR(VLOOKUP(AC79,'P1'!$B:$AP,41,FALSE),"")</f>
        <v/>
      </c>
      <c r="AD80" s="239" t="str">
        <f>IFERROR(VLOOKUP(AD79,'P1'!$B:$AP,41,FALSE),"")</f>
        <v/>
      </c>
      <c r="AE80" s="239" t="str">
        <f>IFERROR(VLOOKUP(AE79,'P1'!$B:$AP,41,FALSE),"")</f>
        <v/>
      </c>
      <c r="AF80" s="239" t="str">
        <f>IFERROR(VLOOKUP(AF79,'P1'!$B:$AP,41,FALSE),"")</f>
        <v/>
      </c>
      <c r="AG80" s="239" t="str">
        <f>IFERROR(VLOOKUP(AG79,'P1'!$B:$AP,41,FALSE),"")</f>
        <v/>
      </c>
      <c r="AH80" s="239" t="str">
        <f>IFERROR(VLOOKUP(AH79,'P1'!$B:$AP,41,FALSE),"")</f>
        <v/>
      </c>
      <c r="AI80" s="239" t="str">
        <f>IFERROR(VLOOKUP(AI79,'P1'!$B:$AP,41,FALSE),"")</f>
        <v/>
      </c>
      <c r="AJ80" s="239" t="str">
        <f>IFERROR(VLOOKUP(AJ79,'P1'!$B:$AP,41,FALSE),"")</f>
        <v/>
      </c>
      <c r="AK80" s="239" t="str">
        <f>IFERROR(VLOOKUP(AK79,'P1'!$B:$AP,41,FALSE),"")</f>
        <v/>
      </c>
      <c r="AL80" s="239" t="str">
        <f>IFERROR(VLOOKUP(AL79,'P1'!$B:$AP,41,FALSE),"")</f>
        <v/>
      </c>
      <c r="AM80" s="239" t="str">
        <f>IFERROR(VLOOKUP(AM79,'P1'!$B:$AP,41,FALSE),"")</f>
        <v/>
      </c>
      <c r="AN80" s="578"/>
      <c r="AO80" s="581"/>
      <c r="AP80" s="585"/>
      <c r="AQ80" s="586"/>
      <c r="AR80" s="581"/>
      <c r="AU80" s="240" t="str">
        <f t="shared" ref="AU80" si="37">IFERROR(IF($D79="□",($AO79/$AK$7),($AO79/$AK$9)),"")</f>
        <v/>
      </c>
      <c r="AV80" s="240" t="str">
        <f t="shared" ref="AV80" si="38">IFERROR(IF($D79="□",($AN79/$AO$7),($AN79/$AO$9)),"")</f>
        <v/>
      </c>
    </row>
    <row r="81" spans="1:48" ht="12" customHeight="1" x14ac:dyDescent="0.15">
      <c r="A81" s="558"/>
      <c r="B81" s="561"/>
      <c r="C81" s="564"/>
      <c r="D81" s="567"/>
      <c r="E81" s="570"/>
      <c r="F81" s="575"/>
      <c r="G81" s="576"/>
      <c r="H81" s="241" t="s">
        <v>370</v>
      </c>
      <c r="I81" s="239" t="str">
        <f>IFERROR(VLOOKUP(I79,'P1'!$B:$AP,31,FALSE),"")</f>
        <v/>
      </c>
      <c r="J81" s="239" t="str">
        <f>IFERROR(VLOOKUP(J79,'P1'!$B:$AP,31,FALSE),"")</f>
        <v/>
      </c>
      <c r="K81" s="239" t="str">
        <f>IFERROR(VLOOKUP(K79,'P1'!$B:$AP,31,FALSE),"")</f>
        <v/>
      </c>
      <c r="L81" s="239" t="str">
        <f>IFERROR(VLOOKUP(L79,'P1'!$B:$AP,31,FALSE),"")</f>
        <v/>
      </c>
      <c r="M81" s="239" t="str">
        <f>IFERROR(VLOOKUP(M79,'P1'!$B:$AP,31,FALSE),"")</f>
        <v/>
      </c>
      <c r="N81" s="239" t="str">
        <f>IFERROR(VLOOKUP(N79,'P1'!$B:$AP,31,FALSE),"")</f>
        <v/>
      </c>
      <c r="O81" s="239" t="str">
        <f>IFERROR(VLOOKUP(O79,'P1'!$B:$AP,31,FALSE),"")</f>
        <v/>
      </c>
      <c r="P81" s="239" t="str">
        <f>IFERROR(VLOOKUP(P79,'P1'!$B:$AP,31,FALSE),"")</f>
        <v/>
      </c>
      <c r="Q81" s="239" t="str">
        <f>IFERROR(VLOOKUP(Q79,'P1'!$B:$AP,31,FALSE),"")</f>
        <v/>
      </c>
      <c r="R81" s="239" t="str">
        <f>IFERROR(VLOOKUP(R79,'P1'!$B:$AP,31,FALSE),"")</f>
        <v/>
      </c>
      <c r="S81" s="239" t="str">
        <f>IFERROR(VLOOKUP(S79,'P1'!$B:$AP,31,FALSE),"")</f>
        <v/>
      </c>
      <c r="T81" s="239" t="str">
        <f>IFERROR(VLOOKUP(T79,'P1'!$B:$AP,31,FALSE),"")</f>
        <v/>
      </c>
      <c r="U81" s="239" t="str">
        <f>IFERROR(VLOOKUP(U79,'P1'!$B:$AP,31,FALSE),"")</f>
        <v/>
      </c>
      <c r="V81" s="239" t="str">
        <f>IFERROR(VLOOKUP(V79,'P1'!$B:$AP,31,FALSE),"")</f>
        <v/>
      </c>
      <c r="W81" s="239" t="str">
        <f>IFERROR(VLOOKUP(W79,'P1'!$B:$AP,31,FALSE),"")</f>
        <v/>
      </c>
      <c r="X81" s="239" t="str">
        <f>IFERROR(VLOOKUP(X79,'P1'!$B:$AP,31,FALSE),"")</f>
        <v/>
      </c>
      <c r="Y81" s="239" t="str">
        <f>IFERROR(VLOOKUP(Y79,'P1'!$B:$AP,31,FALSE),"")</f>
        <v/>
      </c>
      <c r="Z81" s="239" t="str">
        <f>IFERROR(VLOOKUP(Z79,'P1'!$B:$AP,31,FALSE),"")</f>
        <v/>
      </c>
      <c r="AA81" s="239" t="str">
        <f>IFERROR(VLOOKUP(AA79,'P1'!$B:$AP,31,FALSE),"")</f>
        <v/>
      </c>
      <c r="AB81" s="239" t="str">
        <f>IFERROR(VLOOKUP(AB79,'P1'!$B:$AP,31,FALSE),"")</f>
        <v/>
      </c>
      <c r="AC81" s="239" t="str">
        <f>IFERROR(VLOOKUP(AC79,'P1'!$B:$AP,31,FALSE),"")</f>
        <v/>
      </c>
      <c r="AD81" s="239" t="str">
        <f>IFERROR(VLOOKUP(AD79,'P1'!$B:$AP,31,FALSE),"")</f>
        <v/>
      </c>
      <c r="AE81" s="239" t="str">
        <f>IFERROR(VLOOKUP(AE79,'P1'!$B:$AP,31,FALSE),"")</f>
        <v/>
      </c>
      <c r="AF81" s="239" t="str">
        <f>IFERROR(VLOOKUP(AF79,'P1'!$B:$AP,31,FALSE),"")</f>
        <v/>
      </c>
      <c r="AG81" s="239" t="str">
        <f>IFERROR(VLOOKUP(AG79,'P1'!$B:$AP,31,FALSE),"")</f>
        <v/>
      </c>
      <c r="AH81" s="239" t="str">
        <f>IFERROR(VLOOKUP(AH79,'P1'!$B:$AP,31,FALSE),"")</f>
        <v/>
      </c>
      <c r="AI81" s="239" t="str">
        <f>IFERROR(VLOOKUP(AI79,'P1'!$B:$AP,31,FALSE),"")</f>
        <v/>
      </c>
      <c r="AJ81" s="239" t="str">
        <f>IFERROR(VLOOKUP(AJ79,'P1'!$B:$AP,31,FALSE),"")</f>
        <v/>
      </c>
      <c r="AK81" s="239" t="str">
        <f>IFERROR(VLOOKUP(AK79,'P1'!$B:$AP,31,FALSE),"")</f>
        <v/>
      </c>
      <c r="AL81" s="239" t="str">
        <f>IFERROR(VLOOKUP(AL79,'P1'!$B:$AP,31,FALSE),"")</f>
        <v/>
      </c>
      <c r="AM81" s="239" t="str">
        <f>IFERROR(VLOOKUP(AM79,'P1'!$B:$AP,31,FALSE),"")</f>
        <v/>
      </c>
      <c r="AN81" s="579"/>
      <c r="AO81" s="582"/>
      <c r="AP81" s="587"/>
      <c r="AQ81" s="588"/>
      <c r="AR81" s="582"/>
      <c r="AU81" s="242"/>
      <c r="AV81" s="242"/>
    </row>
    <row r="82" spans="1:48" s="225" customFormat="1" ht="15" customHeight="1" x14ac:dyDescent="0.15">
      <c r="A82" s="244"/>
      <c r="B82" s="244"/>
      <c r="C82" s="244"/>
      <c r="D82" s="244"/>
      <c r="E82" s="244"/>
      <c r="F82" s="244"/>
      <c r="G82" s="244"/>
      <c r="H82" s="244"/>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4"/>
      <c r="AO82" s="244"/>
      <c r="AP82" s="244"/>
      <c r="AQ82" s="246"/>
      <c r="AR82" s="217"/>
      <c r="AS82" s="228"/>
      <c r="AT82" s="259"/>
    </row>
    <row r="83" spans="1:48" ht="15" customHeight="1" x14ac:dyDescent="0.15">
      <c r="A83" s="247" t="s">
        <v>371</v>
      </c>
      <c r="B83" s="248"/>
      <c r="C83" s="249"/>
      <c r="D83" s="249"/>
      <c r="E83" s="249"/>
      <c r="F83" s="249"/>
      <c r="G83" s="249"/>
      <c r="H83" s="249"/>
      <c r="I83" s="250"/>
      <c r="J83" s="249"/>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2"/>
      <c r="AK83" s="252"/>
      <c r="AL83" s="252"/>
      <c r="AM83" s="252"/>
      <c r="AN83" s="253"/>
      <c r="AO83" s="253"/>
      <c r="AP83" s="253"/>
      <c r="AQ83" s="208"/>
      <c r="AR83" s="211"/>
    </row>
    <row r="84" spans="1:48" ht="15" customHeight="1" x14ac:dyDescent="0.15">
      <c r="A84" s="247" t="s">
        <v>372</v>
      </c>
      <c r="B84" s="254"/>
      <c r="C84" s="254"/>
      <c r="D84" s="254"/>
      <c r="E84" s="254"/>
      <c r="F84" s="254"/>
      <c r="G84" s="254"/>
      <c r="H84" s="254"/>
      <c r="I84" s="254"/>
      <c r="J84" s="254"/>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5"/>
    </row>
    <row r="85" spans="1:48" ht="15" customHeight="1" x14ac:dyDescent="0.15">
      <c r="A85" s="247" t="s">
        <v>373</v>
      </c>
      <c r="B85" s="254"/>
      <c r="C85" s="254"/>
      <c r="D85" s="254"/>
      <c r="E85" s="254"/>
      <c r="F85" s="254"/>
      <c r="G85" s="254"/>
      <c r="H85" s="254"/>
      <c r="I85" s="254"/>
      <c r="J85" s="254"/>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5"/>
    </row>
    <row r="86" spans="1:48" ht="15" customHeight="1" x14ac:dyDescent="0.15">
      <c r="A86" s="247" t="s">
        <v>374</v>
      </c>
      <c r="B86" s="254"/>
      <c r="C86" s="254"/>
      <c r="D86" s="254"/>
      <c r="E86" s="254"/>
      <c r="F86" s="254"/>
      <c r="G86" s="254"/>
      <c r="H86" s="254"/>
      <c r="I86" s="254"/>
      <c r="J86" s="254"/>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5"/>
    </row>
    <row r="87" spans="1:48" ht="15" customHeight="1" x14ac:dyDescent="0.15">
      <c r="A87" s="247" t="s">
        <v>375</v>
      </c>
      <c r="B87" s="254"/>
      <c r="C87" s="254"/>
      <c r="D87" s="254"/>
      <c r="E87" s="254"/>
      <c r="F87" s="254"/>
      <c r="G87" s="254"/>
      <c r="H87" s="254"/>
      <c r="I87" s="254"/>
      <c r="J87" s="254"/>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5"/>
    </row>
    <row r="88" spans="1:48" ht="15" customHeight="1" x14ac:dyDescent="0.15">
      <c r="A88" s="205" t="s">
        <v>376</v>
      </c>
      <c r="B88" s="255"/>
      <c r="C88" s="205"/>
      <c r="D88" s="205"/>
      <c r="E88" s="205"/>
      <c r="F88" s="205"/>
      <c r="G88" s="205"/>
      <c r="H88" s="205"/>
      <c r="I88" s="205"/>
      <c r="J88" s="205"/>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row>
    <row r="89" spans="1:48" ht="15" customHeight="1" x14ac:dyDescent="0.15">
      <c r="A89" s="205" t="s">
        <v>377</v>
      </c>
      <c r="B89" s="255"/>
      <c r="C89" s="205"/>
      <c r="D89" s="205"/>
      <c r="E89" s="205"/>
      <c r="F89" s="205"/>
      <c r="G89" s="205"/>
      <c r="H89" s="205"/>
      <c r="I89" s="205"/>
      <c r="J89" s="205"/>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row>
    <row r="90" spans="1:48" ht="15" customHeight="1" x14ac:dyDescent="0.15">
      <c r="A90" s="205"/>
      <c r="B90" s="373" t="s">
        <v>378</v>
      </c>
      <c r="C90" s="514" t="s">
        <v>379</v>
      </c>
      <c r="D90" s="552"/>
      <c r="E90" s="515"/>
      <c r="F90" s="232"/>
      <c r="G90" s="232"/>
      <c r="H90" s="205"/>
      <c r="I90" s="205"/>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row>
    <row r="91" spans="1:48" ht="15" customHeight="1" x14ac:dyDescent="0.15">
      <c r="A91" s="205"/>
      <c r="B91" s="256" t="s">
        <v>380</v>
      </c>
      <c r="C91" s="514" t="s">
        <v>381</v>
      </c>
      <c r="D91" s="552"/>
      <c r="E91" s="515"/>
      <c r="F91" s="257"/>
      <c r="G91" s="257"/>
      <c r="H91" s="205"/>
      <c r="I91" s="205"/>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row>
    <row r="92" spans="1:48" ht="15" customHeight="1" x14ac:dyDescent="0.15">
      <c r="A92" s="205"/>
      <c r="B92" s="256" t="s">
        <v>382</v>
      </c>
      <c r="C92" s="514" t="s">
        <v>383</v>
      </c>
      <c r="D92" s="552"/>
      <c r="E92" s="515"/>
      <c r="F92" s="257"/>
      <c r="G92" s="257"/>
      <c r="H92" s="205"/>
      <c r="I92" s="205"/>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row>
    <row r="93" spans="1:48" ht="15" customHeight="1" x14ac:dyDescent="0.15">
      <c r="A93" s="205"/>
      <c r="B93" s="256" t="s">
        <v>384</v>
      </c>
      <c r="C93" s="514" t="s">
        <v>385</v>
      </c>
      <c r="D93" s="552"/>
      <c r="E93" s="515"/>
      <c r="F93" s="257"/>
      <c r="G93" s="257"/>
      <c r="H93" s="205"/>
      <c r="I93" s="205"/>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row>
    <row r="94" spans="1:48" ht="15" customHeight="1" x14ac:dyDescent="0.15">
      <c r="A94" s="205"/>
      <c r="B94" s="256" t="s">
        <v>386</v>
      </c>
      <c r="C94" s="514" t="s">
        <v>387</v>
      </c>
      <c r="D94" s="552"/>
      <c r="E94" s="515"/>
      <c r="F94" s="257"/>
      <c r="G94" s="257"/>
      <c r="H94" s="205"/>
      <c r="I94" s="205"/>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row>
    <row r="95" spans="1:48" ht="15" customHeight="1" x14ac:dyDescent="0.15">
      <c r="A95" s="205"/>
      <c r="B95" s="247" t="s">
        <v>388</v>
      </c>
      <c r="C95" s="205"/>
      <c r="D95" s="205"/>
      <c r="E95" s="205"/>
      <c r="F95" s="205"/>
      <c r="G95" s="205"/>
      <c r="H95" s="205"/>
      <c r="I95" s="205"/>
      <c r="J95" s="205"/>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row>
    <row r="96" spans="1:48" ht="15" customHeight="1" x14ac:dyDescent="0.15">
      <c r="A96" s="205"/>
      <c r="B96" s="247" t="s">
        <v>389</v>
      </c>
      <c r="C96" s="205"/>
      <c r="D96" s="205"/>
      <c r="E96" s="205"/>
      <c r="F96" s="205"/>
      <c r="G96" s="205"/>
      <c r="H96" s="205"/>
      <c r="I96" s="205"/>
      <c r="J96" s="205"/>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row>
    <row r="97" spans="1:44" ht="15" customHeight="1" x14ac:dyDescent="0.15">
      <c r="A97" s="205"/>
      <c r="B97" s="247" t="s">
        <v>390</v>
      </c>
      <c r="C97" s="205"/>
      <c r="D97" s="205"/>
      <c r="E97" s="205"/>
      <c r="F97" s="205"/>
      <c r="G97" s="205"/>
      <c r="H97" s="205"/>
      <c r="I97" s="205"/>
      <c r="J97" s="205"/>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row>
    <row r="98" spans="1:44" ht="15" customHeight="1" x14ac:dyDescent="0.15">
      <c r="A98" s="205" t="s">
        <v>391</v>
      </c>
      <c r="B98" s="255"/>
      <c r="C98" s="205"/>
      <c r="D98" s="205"/>
      <c r="E98" s="205"/>
      <c r="F98" s="205"/>
      <c r="G98" s="205"/>
      <c r="H98" s="205"/>
      <c r="I98" s="205"/>
      <c r="J98" s="205"/>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row>
    <row r="99" spans="1:44" ht="15" customHeight="1" x14ac:dyDescent="0.15">
      <c r="A99" s="205" t="s">
        <v>392</v>
      </c>
      <c r="B99" s="255"/>
      <c r="C99" s="205"/>
      <c r="D99" s="205"/>
      <c r="E99" s="205"/>
      <c r="F99" s="205"/>
      <c r="G99" s="205"/>
      <c r="H99" s="205"/>
      <c r="I99" s="205"/>
      <c r="J99" s="205"/>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row>
    <row r="100" spans="1:44" ht="15" customHeight="1" x14ac:dyDescent="0.15">
      <c r="A100" s="205" t="s">
        <v>393</v>
      </c>
      <c r="B100" s="255"/>
      <c r="C100" s="205"/>
      <c r="D100" s="205"/>
      <c r="E100" s="205"/>
      <c r="F100" s="205"/>
      <c r="G100" s="205"/>
      <c r="H100" s="205"/>
      <c r="I100" s="205"/>
      <c r="J100" s="205"/>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row>
    <row r="101" spans="1:44" ht="15" customHeight="1" x14ac:dyDescent="0.15">
      <c r="A101" s="205" t="s">
        <v>394</v>
      </c>
      <c r="B101" s="255"/>
      <c r="C101" s="205"/>
      <c r="D101" s="205"/>
      <c r="E101" s="205"/>
      <c r="F101" s="205"/>
      <c r="G101" s="205"/>
      <c r="H101" s="205"/>
      <c r="I101" s="205"/>
      <c r="J101" s="205"/>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row>
    <row r="102" spans="1:44" ht="15" customHeight="1" x14ac:dyDescent="0.15">
      <c r="A102" s="205" t="s">
        <v>395</v>
      </c>
      <c r="B102" s="255"/>
      <c r="C102" s="205"/>
      <c r="D102" s="205"/>
      <c r="E102" s="205"/>
      <c r="F102" s="205"/>
      <c r="G102" s="205"/>
      <c r="H102" s="205"/>
      <c r="I102" s="205"/>
      <c r="J102" s="205"/>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row>
    <row r="103" spans="1:44" ht="15" customHeight="1" x14ac:dyDescent="0.15">
      <c r="A103" s="205" t="s">
        <v>396</v>
      </c>
      <c r="B103" s="255"/>
      <c r="C103" s="205"/>
      <c r="D103" s="205"/>
      <c r="E103" s="205"/>
      <c r="F103" s="205"/>
      <c r="G103" s="205"/>
      <c r="H103" s="205"/>
      <c r="I103" s="205"/>
      <c r="J103" s="205"/>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row>
    <row r="104" spans="1:44" ht="15" customHeight="1" x14ac:dyDescent="0.15">
      <c r="A104" s="205" t="s">
        <v>397</v>
      </c>
      <c r="B104" s="255"/>
      <c r="C104" s="205"/>
      <c r="D104" s="205"/>
      <c r="E104" s="205"/>
      <c r="F104" s="205"/>
      <c r="G104" s="205"/>
      <c r="H104" s="205"/>
      <c r="I104" s="205"/>
      <c r="J104" s="205"/>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row>
    <row r="105" spans="1:44" ht="15" customHeight="1" x14ac:dyDescent="0.15">
      <c r="A105" s="205" t="s">
        <v>398</v>
      </c>
      <c r="B105" s="255"/>
      <c r="C105" s="205"/>
      <c r="D105" s="205"/>
      <c r="E105" s="205"/>
      <c r="F105" s="205"/>
      <c r="G105" s="205"/>
      <c r="H105" s="205"/>
      <c r="I105" s="205"/>
      <c r="J105" s="205"/>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row>
    <row r="106" spans="1:44" ht="15" customHeight="1" x14ac:dyDescent="0.15">
      <c r="A106" s="205" t="s">
        <v>399</v>
      </c>
      <c r="B106" s="255"/>
      <c r="C106" s="205"/>
      <c r="D106" s="205"/>
      <c r="E106" s="205"/>
      <c r="F106" s="205"/>
      <c r="G106" s="205"/>
      <c r="H106" s="205"/>
      <c r="I106" s="205"/>
      <c r="J106" s="205"/>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row>
    <row r="107" spans="1:44" ht="15" customHeight="1" x14ac:dyDescent="0.15">
      <c r="A107" s="205" t="s">
        <v>400</v>
      </c>
      <c r="B107" s="255"/>
      <c r="C107" s="205"/>
      <c r="D107" s="205"/>
      <c r="E107" s="205"/>
      <c r="F107" s="205"/>
      <c r="G107" s="205"/>
      <c r="H107" s="205"/>
      <c r="I107" s="205"/>
      <c r="J107" s="205"/>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c r="AL107" s="211"/>
      <c r="AM107" s="211"/>
      <c r="AN107" s="211"/>
      <c r="AO107" s="211"/>
      <c r="AP107" s="211"/>
      <c r="AQ107" s="211"/>
      <c r="AR107" s="211"/>
    </row>
    <row r="108" spans="1:44" ht="15" customHeight="1" x14ac:dyDescent="0.15">
      <c r="A108" s="205" t="s">
        <v>401</v>
      </c>
      <c r="B108" s="255"/>
      <c r="C108" s="205"/>
      <c r="D108" s="205"/>
      <c r="E108" s="205"/>
      <c r="F108" s="205"/>
      <c r="G108" s="205"/>
      <c r="H108" s="205"/>
      <c r="I108" s="205"/>
      <c r="J108" s="205"/>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row>
    <row r="109" spans="1:44" ht="15" customHeight="1" x14ac:dyDescent="0.15">
      <c r="A109" s="205" t="s">
        <v>402</v>
      </c>
      <c r="B109" s="255"/>
      <c r="C109" s="205"/>
      <c r="D109" s="205"/>
      <c r="E109" s="205"/>
      <c r="F109" s="205"/>
      <c r="G109" s="205"/>
      <c r="H109" s="205"/>
      <c r="I109" s="205"/>
      <c r="J109" s="205"/>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row>
    <row r="110" spans="1:44" ht="15" customHeight="1" x14ac:dyDescent="0.15">
      <c r="A110" s="205" t="s">
        <v>403</v>
      </c>
      <c r="B110" s="255"/>
      <c r="C110" s="205"/>
      <c r="D110" s="205"/>
      <c r="E110" s="205"/>
      <c r="F110" s="205"/>
      <c r="G110" s="205"/>
      <c r="H110" s="205"/>
      <c r="I110" s="205"/>
      <c r="J110" s="205"/>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row>
  </sheetData>
  <sheetProtection password="C714" sheet="1" objects="1" scenarios="1" formatRows="0" insertRows="0" deleteRows="0" selectLockedCells="1"/>
  <mergeCells count="290">
    <mergeCell ref="C90:E90"/>
    <mergeCell ref="C91:E91"/>
    <mergeCell ref="C92:E92"/>
    <mergeCell ref="C93:E93"/>
    <mergeCell ref="C94:E94"/>
    <mergeCell ref="F79:G81"/>
    <mergeCell ref="AN79:AN81"/>
    <mergeCell ref="AO79:AO81"/>
    <mergeCell ref="AP79:AQ81"/>
    <mergeCell ref="AR79:AR81"/>
    <mergeCell ref="AO76:AO78"/>
    <mergeCell ref="AP76:AQ78"/>
    <mergeCell ref="AR76:AR78"/>
    <mergeCell ref="A79:A81"/>
    <mergeCell ref="B79:B81"/>
    <mergeCell ref="C79:C81"/>
    <mergeCell ref="D79:D81"/>
    <mergeCell ref="E79:E81"/>
    <mergeCell ref="AR73:AR75"/>
    <mergeCell ref="A76:A78"/>
    <mergeCell ref="B76:B78"/>
    <mergeCell ref="C76:C78"/>
    <mergeCell ref="D76:D78"/>
    <mergeCell ref="E76:E78"/>
    <mergeCell ref="F76:G78"/>
    <mergeCell ref="AN76:AN78"/>
    <mergeCell ref="A73:A75"/>
    <mergeCell ref="B73:B75"/>
    <mergeCell ref="C73:C75"/>
    <mergeCell ref="D73:D75"/>
    <mergeCell ref="E73:E75"/>
    <mergeCell ref="F73:G75"/>
    <mergeCell ref="AN73:AN75"/>
    <mergeCell ref="AO73:AO75"/>
    <mergeCell ref="AP73:AQ75"/>
    <mergeCell ref="F70:G72"/>
    <mergeCell ref="AN70:AN72"/>
    <mergeCell ref="AO70:AO72"/>
    <mergeCell ref="AP70:AQ72"/>
    <mergeCell ref="AR70:AR72"/>
    <mergeCell ref="AO67:AO69"/>
    <mergeCell ref="AP67:AQ69"/>
    <mergeCell ref="AR67:AR69"/>
    <mergeCell ref="A70:A72"/>
    <mergeCell ref="B70:B72"/>
    <mergeCell ref="C70:C72"/>
    <mergeCell ref="D70:D72"/>
    <mergeCell ref="E70:E72"/>
    <mergeCell ref="AR64:AR66"/>
    <mergeCell ref="A67:A69"/>
    <mergeCell ref="B67:B69"/>
    <mergeCell ref="C67:C69"/>
    <mergeCell ref="D67:D69"/>
    <mergeCell ref="E67:E69"/>
    <mergeCell ref="F67:G69"/>
    <mergeCell ref="AN67:AN69"/>
    <mergeCell ref="A64:A66"/>
    <mergeCell ref="B64:B66"/>
    <mergeCell ref="C64:C66"/>
    <mergeCell ref="D64:D66"/>
    <mergeCell ref="E64:E66"/>
    <mergeCell ref="F64:G66"/>
    <mergeCell ref="AN64:AN66"/>
    <mergeCell ref="AO64:AO66"/>
    <mergeCell ref="AP64:AQ66"/>
    <mergeCell ref="F61:G63"/>
    <mergeCell ref="AN61:AN63"/>
    <mergeCell ref="AO61:AO63"/>
    <mergeCell ref="AP61:AQ63"/>
    <mergeCell ref="AR61:AR63"/>
    <mergeCell ref="AO58:AO60"/>
    <mergeCell ref="AP58:AQ60"/>
    <mergeCell ref="AR58:AR60"/>
    <mergeCell ref="A61:A63"/>
    <mergeCell ref="B61:B63"/>
    <mergeCell ref="C61:C63"/>
    <mergeCell ref="D61:D63"/>
    <mergeCell ref="E61:E63"/>
    <mergeCell ref="AR55:AR57"/>
    <mergeCell ref="A58:A60"/>
    <mergeCell ref="B58:B60"/>
    <mergeCell ref="C58:C60"/>
    <mergeCell ref="D58:D60"/>
    <mergeCell ref="E58:E60"/>
    <mergeCell ref="F58:G60"/>
    <mergeCell ref="AN58:AN60"/>
    <mergeCell ref="A55:A57"/>
    <mergeCell ref="B55:B57"/>
    <mergeCell ref="C55:C57"/>
    <mergeCell ref="D55:D57"/>
    <mergeCell ref="E55:E57"/>
    <mergeCell ref="F55:G57"/>
    <mergeCell ref="AN55:AN57"/>
    <mergeCell ref="AO55:AO57"/>
    <mergeCell ref="AP55:AQ57"/>
    <mergeCell ref="F52:G54"/>
    <mergeCell ref="AN52:AN54"/>
    <mergeCell ref="AO52:AO54"/>
    <mergeCell ref="AP52:AQ54"/>
    <mergeCell ref="AR52:AR54"/>
    <mergeCell ref="AO49:AO51"/>
    <mergeCell ref="AP49:AQ51"/>
    <mergeCell ref="AR49:AR51"/>
    <mergeCell ref="A52:A54"/>
    <mergeCell ref="B52:B54"/>
    <mergeCell ref="C52:C54"/>
    <mergeCell ref="D52:D54"/>
    <mergeCell ref="E52:E54"/>
    <mergeCell ref="AR46:AR48"/>
    <mergeCell ref="A49:A51"/>
    <mergeCell ref="B49:B51"/>
    <mergeCell ref="C49:C51"/>
    <mergeCell ref="D49:D51"/>
    <mergeCell ref="E49:E51"/>
    <mergeCell ref="F49:G51"/>
    <mergeCell ref="AN49:AN51"/>
    <mergeCell ref="A46:A48"/>
    <mergeCell ref="B46:B48"/>
    <mergeCell ref="C46:C48"/>
    <mergeCell ref="D46:D48"/>
    <mergeCell ref="E46:E48"/>
    <mergeCell ref="F46:G48"/>
    <mergeCell ref="AN46:AN48"/>
    <mergeCell ref="AO46:AO48"/>
    <mergeCell ref="AP46:AQ48"/>
    <mergeCell ref="F43:G45"/>
    <mergeCell ref="AN43:AN45"/>
    <mergeCell ref="AO43:AO45"/>
    <mergeCell ref="AP43:AQ45"/>
    <mergeCell ref="AR43:AR45"/>
    <mergeCell ref="AO40:AO42"/>
    <mergeCell ref="AP40:AQ42"/>
    <mergeCell ref="AR40:AR42"/>
    <mergeCell ref="A43:A45"/>
    <mergeCell ref="B43:B45"/>
    <mergeCell ref="C43:C45"/>
    <mergeCell ref="D43:D45"/>
    <mergeCell ref="E43:E45"/>
    <mergeCell ref="AR37:AR39"/>
    <mergeCell ref="A40:A42"/>
    <mergeCell ref="B40:B42"/>
    <mergeCell ref="C40:C42"/>
    <mergeCell ref="D40:D42"/>
    <mergeCell ref="E40:E42"/>
    <mergeCell ref="F40:G42"/>
    <mergeCell ref="AN40:AN42"/>
    <mergeCell ref="A37:A39"/>
    <mergeCell ref="B37:B39"/>
    <mergeCell ref="C37:C39"/>
    <mergeCell ref="D37:D39"/>
    <mergeCell ref="E37:E39"/>
    <mergeCell ref="F37:G39"/>
    <mergeCell ref="AN37:AN39"/>
    <mergeCell ref="AO37:AO39"/>
    <mergeCell ref="AP37:AQ39"/>
    <mergeCell ref="F34:G36"/>
    <mergeCell ref="AN34:AN36"/>
    <mergeCell ref="AO34:AO36"/>
    <mergeCell ref="AP34:AQ36"/>
    <mergeCell ref="AR34:AR36"/>
    <mergeCell ref="AO31:AO33"/>
    <mergeCell ref="AP31:AQ33"/>
    <mergeCell ref="AR31:AR33"/>
    <mergeCell ref="A34:A36"/>
    <mergeCell ref="B34:B36"/>
    <mergeCell ref="C34:C36"/>
    <mergeCell ref="D34:D36"/>
    <mergeCell ref="E34:E36"/>
    <mergeCell ref="AR28:AR30"/>
    <mergeCell ref="A31:A33"/>
    <mergeCell ref="B31:B33"/>
    <mergeCell ref="C31:C33"/>
    <mergeCell ref="D31:D33"/>
    <mergeCell ref="E31:E33"/>
    <mergeCell ref="F31:G33"/>
    <mergeCell ref="AN31:AN33"/>
    <mergeCell ref="A28:A30"/>
    <mergeCell ref="B28:B30"/>
    <mergeCell ref="C28:C30"/>
    <mergeCell ref="D28:D30"/>
    <mergeCell ref="E28:E30"/>
    <mergeCell ref="F28:G30"/>
    <mergeCell ref="AN28:AN30"/>
    <mergeCell ref="AO28:AO30"/>
    <mergeCell ref="AP28:AQ30"/>
    <mergeCell ref="F25:G27"/>
    <mergeCell ref="AN25:AN27"/>
    <mergeCell ref="AO25:AO27"/>
    <mergeCell ref="AP25:AQ27"/>
    <mergeCell ref="AR25:AR27"/>
    <mergeCell ref="AO22:AO24"/>
    <mergeCell ref="AP22:AQ24"/>
    <mergeCell ref="AR22:AR24"/>
    <mergeCell ref="A25:A27"/>
    <mergeCell ref="B25:B27"/>
    <mergeCell ref="C25:C27"/>
    <mergeCell ref="D25:D27"/>
    <mergeCell ref="E25:E27"/>
    <mergeCell ref="AU21:AV21"/>
    <mergeCell ref="A22:A24"/>
    <mergeCell ref="B22:B24"/>
    <mergeCell ref="C22:C24"/>
    <mergeCell ref="D22:D24"/>
    <mergeCell ref="E22:E24"/>
    <mergeCell ref="F22:G24"/>
    <mergeCell ref="AN22:AN24"/>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s>
  <phoneticPr fontId="4"/>
  <dataValidations count="4">
    <dataValidation type="list" allowBlank="1" showInputMessage="1" showErrorMessage="1" sqref="AN5:AN6 AO6:AQ6">
      <formula1>"予定,実績"</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D22:D23 D25:D26 D28:D29 D31:D32 D34:D35 D37:D38 D40:D41 D43:D44 D46:D47 D49:D50 D52:D53 D55:D56 D58:D59 D61:D62 D64:D65 D67:D68 D70:D71 D73:D74 D76:D77 D79:D80">
      <formula1>"□,☑"</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(2)'!$A$1:$A$31</xm:f>
          </x14:formula1>
          <xm:sqref>AN2</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11" customWidth="1"/>
    <col min="2" max="2" width="17.25" style="199" customWidth="1"/>
    <col min="3" max="3" width="7.5" style="211" bestFit="1" customWidth="1"/>
    <col min="4" max="4" width="3.25" style="211" customWidth="1"/>
    <col min="5" max="7" width="7.625" style="211" customWidth="1"/>
    <col min="8" max="8" width="5.25" style="211" customWidth="1"/>
    <col min="9" max="39" width="2.625" style="211" customWidth="1"/>
    <col min="40" max="41" width="7.625" style="211" customWidth="1"/>
    <col min="42" max="43" width="7.875" style="211" customWidth="1"/>
    <col min="44" max="45" width="7.625" style="211" customWidth="1"/>
    <col min="46" max="46" width="8.25" style="206"/>
    <col min="47" max="48" width="10.5" style="205" hidden="1" customWidth="1"/>
    <col min="49" max="49" width="3.125" style="205" customWidth="1"/>
    <col min="50" max="16384" width="8.25" style="205"/>
  </cols>
  <sheetData>
    <row r="1" spans="1:48" s="300" customFormat="1" ht="19.5" customHeight="1" x14ac:dyDescent="0.15">
      <c r="A1" s="297" t="s">
        <v>548</v>
      </c>
      <c r="B1" s="298"/>
      <c r="C1" s="298"/>
      <c r="D1" s="298"/>
      <c r="E1" s="298"/>
      <c r="F1" s="298"/>
      <c r="G1" s="299"/>
      <c r="H1" s="299"/>
      <c r="I1" s="299"/>
      <c r="J1" s="299"/>
      <c r="K1" s="299"/>
      <c r="L1" s="299"/>
      <c r="M1" s="299"/>
      <c r="N1" s="299"/>
      <c r="O1" s="299"/>
      <c r="P1" s="299"/>
      <c r="Q1" s="299"/>
      <c r="R1" s="299"/>
      <c r="S1" s="299"/>
      <c r="T1" s="299"/>
      <c r="U1" s="299"/>
    </row>
    <row r="2" spans="1:48" ht="18" customHeight="1" x14ac:dyDescent="0.15">
      <c r="A2" s="200" t="s">
        <v>534</v>
      </c>
      <c r="C2" s="200"/>
      <c r="D2" s="200"/>
      <c r="E2" s="200"/>
      <c r="F2" s="200"/>
      <c r="G2" s="200"/>
      <c r="H2" s="200"/>
      <c r="I2" s="200"/>
      <c r="J2" s="200"/>
      <c r="K2" s="200"/>
      <c r="L2" s="200"/>
      <c r="M2" s="200"/>
      <c r="N2" s="200"/>
      <c r="O2" s="200"/>
      <c r="P2" s="200"/>
      <c r="Q2" s="200"/>
      <c r="R2" s="200"/>
      <c r="S2" s="200"/>
      <c r="T2" s="200"/>
      <c r="U2" s="200"/>
      <c r="V2" s="200"/>
      <c r="W2" s="200"/>
      <c r="X2" s="200"/>
      <c r="Y2" s="200"/>
      <c r="Z2" s="200"/>
      <c r="AA2" s="201"/>
      <c r="AB2" s="201"/>
      <c r="AC2" s="202"/>
      <c r="AD2" s="202"/>
      <c r="AE2" s="202"/>
      <c r="AF2" s="202"/>
      <c r="AG2" s="203"/>
      <c r="AH2" s="203"/>
      <c r="AI2" s="203"/>
      <c r="AJ2" s="203"/>
      <c r="AK2" s="203"/>
      <c r="AL2" s="204" t="s">
        <v>334</v>
      </c>
      <c r="AM2" s="204"/>
      <c r="AN2" s="505" t="s">
        <v>439</v>
      </c>
      <c r="AO2" s="506"/>
      <c r="AP2" s="506"/>
      <c r="AQ2" s="507"/>
      <c r="AR2" s="205"/>
      <c r="AS2" s="205"/>
    </row>
    <row r="3" spans="1:48" ht="18" customHeight="1" x14ac:dyDescent="0.15">
      <c r="A3" s="208" t="s">
        <v>335</v>
      </c>
      <c r="B3" s="209"/>
      <c r="C3" s="209"/>
      <c r="D3" s="209"/>
      <c r="E3" s="209"/>
      <c r="F3" s="209"/>
      <c r="G3" s="209"/>
      <c r="H3" s="209"/>
      <c r="I3" s="209"/>
      <c r="J3" s="209"/>
      <c r="K3" s="209"/>
      <c r="L3" s="209"/>
      <c r="M3" s="209"/>
      <c r="N3" s="210"/>
      <c r="O3" s="210"/>
      <c r="P3" s="508">
        <v>2024</v>
      </c>
      <c r="Q3" s="508"/>
      <c r="R3" s="508"/>
      <c r="S3" s="508"/>
      <c r="T3" s="509" t="s">
        <v>9</v>
      </c>
      <c r="U3" s="509"/>
      <c r="V3" s="510">
        <v>10</v>
      </c>
      <c r="W3" s="510"/>
      <c r="X3" s="509" t="s">
        <v>336</v>
      </c>
      <c r="Y3" s="509"/>
      <c r="Z3" s="209"/>
      <c r="AA3" s="209"/>
      <c r="AB3" s="209"/>
      <c r="AC3" s="202"/>
      <c r="AD3" s="202"/>
      <c r="AF3" s="204"/>
      <c r="AG3" s="209"/>
      <c r="AH3" s="209"/>
      <c r="AI3" s="209"/>
      <c r="AJ3" s="209"/>
      <c r="AK3" s="209"/>
      <c r="AL3" s="204" t="s">
        <v>337</v>
      </c>
      <c r="AM3" s="204"/>
      <c r="AN3" s="511"/>
      <c r="AO3" s="512"/>
      <c r="AP3" s="512"/>
      <c r="AQ3" s="513"/>
      <c r="AR3" s="205"/>
      <c r="AS3" s="205"/>
    </row>
    <row r="4" spans="1:48" ht="18" customHeight="1" x14ac:dyDescent="0.15">
      <c r="A4" s="212"/>
      <c r="B4" s="209"/>
      <c r="C4" s="212"/>
      <c r="D4" s="212"/>
      <c r="E4" s="212"/>
      <c r="F4" s="212"/>
      <c r="G4" s="212"/>
      <c r="H4" s="212"/>
      <c r="I4" s="212"/>
      <c r="J4" s="212"/>
      <c r="K4" s="212"/>
      <c r="L4" s="212"/>
      <c r="M4" s="212"/>
      <c r="N4" s="212"/>
      <c r="O4" s="212"/>
      <c r="P4" s="212"/>
      <c r="Q4" s="212"/>
      <c r="R4" s="212"/>
      <c r="S4" s="212"/>
      <c r="T4" s="212"/>
      <c r="U4" s="212"/>
      <c r="V4" s="212"/>
      <c r="W4" s="212"/>
      <c r="X4" s="212"/>
      <c r="Y4" s="212"/>
      <c r="Z4" s="212"/>
      <c r="AB4" s="213"/>
      <c r="AC4" s="213"/>
      <c r="AD4" s="213"/>
      <c r="AE4" s="202"/>
      <c r="AF4" s="213"/>
      <c r="AG4" s="213"/>
      <c r="AH4" s="213"/>
      <c r="AI4" s="213"/>
      <c r="AJ4" s="213"/>
      <c r="AK4" s="213"/>
      <c r="AL4" s="214" t="s">
        <v>338</v>
      </c>
      <c r="AM4" s="204"/>
      <c r="AN4" s="520" t="str">
        <f>IF(AN5="","予定/実績の別を選択",IF(AN5="予定","４週","暦月"))</f>
        <v>暦月</v>
      </c>
      <c r="AO4" s="521"/>
      <c r="AP4" s="521"/>
      <c r="AQ4" s="522"/>
      <c r="AR4" s="205"/>
      <c r="AS4" s="205"/>
    </row>
    <row r="5" spans="1:48" ht="18" customHeight="1" x14ac:dyDescent="0.15">
      <c r="A5" s="212"/>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B5" s="213"/>
      <c r="AC5" s="213"/>
      <c r="AD5" s="213"/>
      <c r="AE5" s="202"/>
      <c r="AF5" s="213"/>
      <c r="AG5" s="213"/>
      <c r="AH5" s="213"/>
      <c r="AI5" s="213"/>
      <c r="AJ5" s="213"/>
      <c r="AK5" s="213"/>
      <c r="AL5" s="214" t="s">
        <v>339</v>
      </c>
      <c r="AM5" s="204"/>
      <c r="AN5" s="523" t="s">
        <v>488</v>
      </c>
      <c r="AO5" s="524"/>
      <c r="AP5" s="524"/>
      <c r="AQ5" s="525"/>
      <c r="AR5" s="205"/>
      <c r="AS5" s="205"/>
      <c r="AU5" s="257"/>
      <c r="AV5" s="257"/>
    </row>
    <row r="6" spans="1:48" s="222" customFormat="1" ht="6.75" customHeight="1" x14ac:dyDescent="0.15">
      <c r="A6" s="216"/>
      <c r="B6" s="209"/>
      <c r="C6" s="216"/>
      <c r="D6" s="216"/>
      <c r="E6" s="216"/>
      <c r="F6" s="216"/>
      <c r="G6" s="216"/>
      <c r="H6" s="216"/>
      <c r="I6" s="216"/>
      <c r="J6" s="216"/>
      <c r="K6" s="216"/>
      <c r="L6" s="216"/>
      <c r="M6" s="216"/>
      <c r="N6" s="216"/>
      <c r="O6" s="216"/>
      <c r="P6" s="216"/>
      <c r="Q6" s="216"/>
      <c r="R6" s="216"/>
      <c r="S6" s="216"/>
      <c r="T6" s="216"/>
      <c r="U6" s="216"/>
      <c r="V6" s="216"/>
      <c r="W6" s="216"/>
      <c r="X6" s="216"/>
      <c r="Y6" s="216"/>
      <c r="Z6" s="216"/>
      <c r="AA6" s="217"/>
      <c r="AB6" s="218"/>
      <c r="AC6" s="218"/>
      <c r="AD6" s="218"/>
      <c r="AE6" s="219"/>
      <c r="AF6" s="218"/>
      <c r="AG6" s="218"/>
      <c r="AH6" s="218"/>
      <c r="AI6" s="218"/>
      <c r="AJ6" s="218"/>
      <c r="AK6" s="218"/>
      <c r="AL6" s="220"/>
      <c r="AM6" s="221"/>
      <c r="AN6" s="210"/>
      <c r="AO6" s="210"/>
      <c r="AP6" s="210"/>
      <c r="AQ6" s="210"/>
      <c r="AT6" s="223"/>
      <c r="AU6" s="402"/>
      <c r="AV6" s="402"/>
    </row>
    <row r="7" spans="1:48" ht="18" customHeight="1" x14ac:dyDescent="0.15">
      <c r="A7" s="212"/>
      <c r="B7" s="209"/>
      <c r="C7" s="212"/>
      <c r="D7" s="212"/>
      <c r="E7" s="212"/>
      <c r="F7" s="212"/>
      <c r="G7" s="212"/>
      <c r="H7" s="212"/>
      <c r="I7" s="212"/>
      <c r="J7" s="212"/>
      <c r="K7" s="212"/>
      <c r="L7" s="212"/>
      <c r="M7" s="212"/>
      <c r="N7" s="212"/>
      <c r="O7" s="212"/>
      <c r="P7" s="212"/>
      <c r="Q7" s="212"/>
      <c r="R7" s="212"/>
      <c r="S7" s="212"/>
      <c r="T7" s="212"/>
      <c r="U7" s="212"/>
      <c r="V7" s="212"/>
      <c r="X7" s="212"/>
      <c r="Y7" s="212"/>
      <c r="Z7" s="212"/>
      <c r="AB7" s="213"/>
      <c r="AC7" s="213"/>
      <c r="AD7" s="213"/>
      <c r="AE7" s="202"/>
      <c r="AF7" s="213"/>
      <c r="AG7" s="213"/>
      <c r="AH7" s="213"/>
      <c r="AI7" s="213"/>
      <c r="AJ7" s="214" t="s">
        <v>340</v>
      </c>
      <c r="AK7" s="526"/>
      <c r="AL7" s="526"/>
      <c r="AM7" s="526"/>
      <c r="AN7" s="213" t="s">
        <v>341</v>
      </c>
      <c r="AO7" s="397"/>
      <c r="AP7" s="213" t="s">
        <v>342</v>
      </c>
      <c r="AQ7" s="202"/>
      <c r="AR7" s="205"/>
      <c r="AS7" s="205"/>
      <c r="AU7" s="257"/>
      <c r="AV7" s="257"/>
    </row>
    <row r="8" spans="1:48" s="222" customFormat="1" ht="7.5" customHeight="1" x14ac:dyDescent="0.15">
      <c r="A8" s="216"/>
      <c r="B8" s="209"/>
      <c r="C8" s="216"/>
      <c r="D8" s="216"/>
      <c r="E8" s="216"/>
      <c r="F8" s="216"/>
      <c r="G8" s="216"/>
      <c r="H8" s="216"/>
      <c r="I8" s="216"/>
      <c r="J8" s="216"/>
      <c r="K8" s="216"/>
      <c r="L8" s="216"/>
      <c r="M8" s="216"/>
      <c r="N8" s="216"/>
      <c r="O8" s="216"/>
      <c r="P8" s="216"/>
      <c r="Q8" s="216"/>
      <c r="R8" s="216"/>
      <c r="S8" s="216"/>
      <c r="T8" s="216"/>
      <c r="U8" s="216"/>
      <c r="V8" s="216"/>
      <c r="W8" s="217"/>
      <c r="X8" s="216"/>
      <c r="Y8" s="216"/>
      <c r="Z8" s="216"/>
      <c r="AA8" s="217"/>
      <c r="AB8" s="218"/>
      <c r="AC8" s="218"/>
      <c r="AD8" s="218"/>
      <c r="AE8" s="219"/>
      <c r="AF8" s="218"/>
      <c r="AG8" s="218"/>
      <c r="AH8" s="218"/>
      <c r="AI8" s="218"/>
      <c r="AJ8" s="220"/>
      <c r="AK8" s="218"/>
      <c r="AL8" s="218"/>
      <c r="AM8" s="218"/>
      <c r="AN8" s="218"/>
      <c r="AO8" s="218"/>
      <c r="AP8" s="218"/>
      <c r="AQ8" s="219"/>
      <c r="AT8" s="223"/>
      <c r="AU8" s="402"/>
      <c r="AV8" s="402"/>
    </row>
    <row r="9" spans="1:48" ht="18" customHeight="1" x14ac:dyDescent="0.15">
      <c r="A9" s="212"/>
      <c r="B9" s="212"/>
      <c r="C9" s="212"/>
      <c r="D9" s="212"/>
      <c r="E9" s="212"/>
      <c r="F9" s="212"/>
      <c r="G9" s="212"/>
      <c r="H9" s="212"/>
      <c r="I9" s="212"/>
      <c r="J9" s="212"/>
      <c r="K9" s="212"/>
      <c r="L9" s="212"/>
      <c r="M9" s="212"/>
      <c r="N9" s="212"/>
      <c r="O9" s="212"/>
      <c r="P9" s="212"/>
      <c r="Q9" s="212"/>
      <c r="R9" s="212"/>
      <c r="S9" s="212"/>
      <c r="T9" s="212"/>
      <c r="U9" s="212"/>
      <c r="V9" s="212"/>
      <c r="X9" s="212"/>
      <c r="Y9" s="212"/>
      <c r="Z9" s="212"/>
      <c r="AB9" s="213"/>
      <c r="AC9" s="213"/>
      <c r="AD9" s="213"/>
      <c r="AE9" s="202"/>
      <c r="AF9" s="213"/>
      <c r="AG9" s="213"/>
      <c r="AH9" s="213"/>
      <c r="AI9" s="213"/>
      <c r="AJ9" s="214" t="s">
        <v>343</v>
      </c>
      <c r="AK9" s="526"/>
      <c r="AL9" s="526"/>
      <c r="AM9" s="526"/>
      <c r="AN9" s="213" t="s">
        <v>341</v>
      </c>
      <c r="AO9" s="397"/>
      <c r="AP9" s="213" t="s">
        <v>342</v>
      </c>
      <c r="AQ9" s="202"/>
      <c r="AR9" s="205"/>
      <c r="AS9" s="205"/>
      <c r="AU9" s="257"/>
      <c r="AV9" s="257"/>
    </row>
    <row r="10" spans="1:48" s="222" customFormat="1" ht="5.25" customHeight="1" x14ac:dyDescent="0.15">
      <c r="A10" s="216"/>
      <c r="B10" s="216"/>
      <c r="C10" s="216"/>
      <c r="D10" s="216"/>
      <c r="E10" s="216"/>
      <c r="F10" s="216"/>
      <c r="G10" s="216"/>
      <c r="H10" s="216"/>
      <c r="I10" s="216"/>
      <c r="J10" s="216"/>
      <c r="K10" s="216"/>
      <c r="L10" s="216"/>
      <c r="M10" s="216"/>
      <c r="N10" s="216"/>
      <c r="O10" s="216"/>
      <c r="P10" s="216"/>
      <c r="Q10" s="216"/>
      <c r="R10" s="216"/>
      <c r="S10" s="216"/>
      <c r="T10" s="216"/>
      <c r="U10" s="216"/>
      <c r="V10" s="216"/>
      <c r="W10" s="217"/>
      <c r="X10" s="216"/>
      <c r="Y10" s="216"/>
      <c r="Z10" s="216"/>
      <c r="AA10" s="217"/>
      <c r="AB10" s="218"/>
      <c r="AC10" s="218"/>
      <c r="AD10" s="218"/>
      <c r="AE10" s="219"/>
      <c r="AF10" s="218"/>
      <c r="AG10" s="218"/>
      <c r="AH10" s="218"/>
      <c r="AI10" s="218"/>
      <c r="AJ10" s="220"/>
      <c r="AK10" s="218"/>
      <c r="AL10" s="218"/>
      <c r="AM10" s="218"/>
      <c r="AN10" s="218"/>
      <c r="AO10" s="218"/>
      <c r="AP10" s="218"/>
      <c r="AQ10" s="219"/>
      <c r="AT10" s="223"/>
      <c r="AU10" s="402"/>
      <c r="AV10" s="402"/>
    </row>
    <row r="11" spans="1:48" s="211" customFormat="1" ht="21" customHeight="1" x14ac:dyDescent="0.15">
      <c r="A11" s="226"/>
      <c r="B11" s="495"/>
      <c r="C11" s="497" t="s">
        <v>344</v>
      </c>
      <c r="D11" s="498"/>
      <c r="E11" s="501" t="str">
        <f>IFERROR(IF(VLOOKUP($AN$2,'選択肢 (2)'!$A:$L,3,FALSE)="","---",(VLOOKUP($AN$2,'選択肢 (2)'!$A:$L,3,FALSE))),"サービス種別未選択")</f>
        <v>サービス管理責任者</v>
      </c>
      <c r="F11" s="501"/>
      <c r="G11" s="501" t="str">
        <f>IFERROR(IF(VLOOKUP($AN$2,'選択肢 (2)'!$A:$L,4,FALSE)="","---",(VLOOKUP($AN$2,'選択肢 (2)'!$A:$L,4,FALSE))),"サービス種別"&amp;CHAR(10)&amp;"未選択")</f>
        <v>医師</v>
      </c>
      <c r="H11" s="501"/>
      <c r="I11" s="501"/>
      <c r="J11" s="502" t="str">
        <f>IFERROR(IF(VLOOKUP($AN$2,'選択肢 (2)'!$A:$L,5,FALSE)="","---",(VLOOKUP($AN$2,'選択肢 (2)'!$A:$L,5,FALSE))),"サービス種別未選択")</f>
        <v>看護職員</v>
      </c>
      <c r="K11" s="503"/>
      <c r="L11" s="503"/>
      <c r="M11" s="503"/>
      <c r="N11" s="503"/>
      <c r="O11" s="504"/>
      <c r="P11" s="502" t="str">
        <f>IFERROR(IF(VLOOKUP($AN$2,'選択肢 (2)'!$A:$L,6,FALSE)="","---",(VLOOKUP($AN$2,'選択肢 (2)'!$A:$L,6,FALSE))),"サービス種別未選択")</f>
        <v>理学療法士</v>
      </c>
      <c r="Q11" s="503"/>
      <c r="R11" s="503"/>
      <c r="S11" s="503"/>
      <c r="T11" s="503"/>
      <c r="U11" s="504"/>
      <c r="V11" s="502" t="str">
        <f>IFERROR(IF(VLOOKUP($AN$2,'選択肢 (2)'!$A:$L,7,FALSE)="","---",(VLOOKUP($AN$2,'選択肢 (2)'!$A:$L,7,FALSE))),"サービス種別未選択")</f>
        <v>作業療法士</v>
      </c>
      <c r="W11" s="503"/>
      <c r="X11" s="503"/>
      <c r="Y11" s="503"/>
      <c r="Z11" s="503"/>
      <c r="AA11" s="504"/>
      <c r="AB11" s="502" t="str">
        <f>IFERROR(IF(VLOOKUP($AN$2,'選択肢 (2)'!$A:$L,8,FALSE)="","---",(VLOOKUP($AN$2,'選択肢 (2)'!$A:$L,8,FALSE))),"サービス種別未選択")</f>
        <v>言語聴覚士</v>
      </c>
      <c r="AC11" s="503"/>
      <c r="AD11" s="503"/>
      <c r="AE11" s="503"/>
      <c r="AF11" s="503"/>
      <c r="AG11" s="504"/>
      <c r="AH11" s="502" t="str">
        <f>IFERROR(IF(VLOOKUP($AN$2,'選択肢 (2)'!$A:$L,9,FALSE)="","---",(VLOOKUP($AN$2,'選択肢 (2)'!$A:$L,9,FALSE))),"サービス種別未選択")</f>
        <v>就労支援員</v>
      </c>
      <c r="AI11" s="503"/>
      <c r="AJ11" s="503"/>
      <c r="AK11" s="503"/>
      <c r="AL11" s="503"/>
      <c r="AM11" s="504"/>
      <c r="AN11" s="514" t="str">
        <f>IFERROR(IF(VLOOKUP($AN$2,'選択肢 (2)'!$A:$L,10,FALSE)="","---",(VLOOKUP($AN$2,'選択肢 (2)'!$A:$L,10,FALSE))),"サービス種別未選択")</f>
        <v>職業指導員</v>
      </c>
      <c r="AO11" s="515"/>
      <c r="AP11" s="501" t="str">
        <f>IFERROR(IF(VLOOKUP($AN$2,'選択肢 (2)'!$A:$L,11,FALSE)="","---",(VLOOKUP($AN$2,'選択肢 (2)'!$A:$L,11,FALSE))),"サービス種別未選択")</f>
        <v>生活支援員</v>
      </c>
      <c r="AQ11" s="501"/>
      <c r="AR11" s="501" t="str">
        <f>IFERROR(IF(VLOOKUP($AN$2,'選択肢 (2)'!$A:$L,12,FALSE)="","---",(VLOOKUP($AN$2,'選択肢 (2)'!$A:$L,12,FALSE))),"サービス種別未選択")</f>
        <v>その他職員</v>
      </c>
      <c r="AS11" s="501"/>
      <c r="AT11" s="227"/>
    </row>
    <row r="12" spans="1:48" s="211" customFormat="1" ht="24.95" customHeight="1" x14ac:dyDescent="0.15">
      <c r="A12" s="229"/>
      <c r="B12" s="496"/>
      <c r="C12" s="499"/>
      <c r="D12" s="500"/>
      <c r="E12" s="230" t="s">
        <v>345</v>
      </c>
      <c r="F12" s="230" t="s">
        <v>346</v>
      </c>
      <c r="G12" s="398" t="s">
        <v>347</v>
      </c>
      <c r="H12" s="519" t="s">
        <v>348</v>
      </c>
      <c r="I12" s="519"/>
      <c r="J12" s="516" t="s">
        <v>349</v>
      </c>
      <c r="K12" s="517"/>
      <c r="L12" s="518"/>
      <c r="M12" s="516" t="s">
        <v>350</v>
      </c>
      <c r="N12" s="517"/>
      <c r="O12" s="518"/>
      <c r="P12" s="516" t="s">
        <v>349</v>
      </c>
      <c r="Q12" s="517"/>
      <c r="R12" s="518"/>
      <c r="S12" s="516" t="s">
        <v>350</v>
      </c>
      <c r="T12" s="517"/>
      <c r="U12" s="518"/>
      <c r="V12" s="516" t="s">
        <v>349</v>
      </c>
      <c r="W12" s="517"/>
      <c r="X12" s="518"/>
      <c r="Y12" s="516" t="s">
        <v>350</v>
      </c>
      <c r="Z12" s="517"/>
      <c r="AA12" s="518"/>
      <c r="AB12" s="516" t="s">
        <v>349</v>
      </c>
      <c r="AC12" s="517"/>
      <c r="AD12" s="518"/>
      <c r="AE12" s="516" t="s">
        <v>350</v>
      </c>
      <c r="AF12" s="517"/>
      <c r="AG12" s="518"/>
      <c r="AH12" s="516" t="s">
        <v>349</v>
      </c>
      <c r="AI12" s="517"/>
      <c r="AJ12" s="518"/>
      <c r="AK12" s="516" t="s">
        <v>350</v>
      </c>
      <c r="AL12" s="517"/>
      <c r="AM12" s="518"/>
      <c r="AN12" s="230" t="s">
        <v>345</v>
      </c>
      <c r="AO12" s="230" t="s">
        <v>346</v>
      </c>
      <c r="AP12" s="230" t="s">
        <v>345</v>
      </c>
      <c r="AQ12" s="230" t="s">
        <v>346</v>
      </c>
      <c r="AR12" s="230" t="s">
        <v>345</v>
      </c>
      <c r="AS12" s="230" t="s">
        <v>346</v>
      </c>
      <c r="AT12" s="227"/>
    </row>
    <row r="13" spans="1:48" s="211" customFormat="1" ht="18" customHeight="1" x14ac:dyDescent="0.15">
      <c r="A13" s="229"/>
      <c r="B13" s="399" t="s">
        <v>351</v>
      </c>
      <c r="C13" s="514">
        <f>SUM(E13:AS13)</f>
        <v>0</v>
      </c>
      <c r="D13" s="515"/>
      <c r="E13" s="230">
        <f>COUNTIFS($B:$B,$E$11,$C:$C,"(A)常/専")</f>
        <v>0</v>
      </c>
      <c r="F13" s="230">
        <f>COUNTIFS($B:$B,$E$11,$C:$C,"(B)常/兼")</f>
        <v>0</v>
      </c>
      <c r="G13" s="230">
        <f>COUNTIFS($B:$B,$G$11,$C:$C,"(A)常/専")</f>
        <v>0</v>
      </c>
      <c r="H13" s="519">
        <f>COUNTIFS($B:$B,$G$11,$C:$C,"(B)常/兼")</f>
        <v>0</v>
      </c>
      <c r="I13" s="519"/>
      <c r="J13" s="516">
        <f>COUNTIFS($B:$B,$J$11,$C:$C,"(A)常/専")</f>
        <v>0</v>
      </c>
      <c r="K13" s="517"/>
      <c r="L13" s="518"/>
      <c r="M13" s="516">
        <f>COUNTIFS($B:$B,$J$11,$C:$C,"(B)常/兼")</f>
        <v>0</v>
      </c>
      <c r="N13" s="517"/>
      <c r="O13" s="518"/>
      <c r="P13" s="516">
        <f>COUNTIFS($B:$B,$P$11,$C:$C,"(A)常/専")</f>
        <v>0</v>
      </c>
      <c r="Q13" s="517"/>
      <c r="R13" s="518"/>
      <c r="S13" s="516">
        <f>COUNTIFS($B:$B,$P$11,$C:$C,"(B)常/兼")</f>
        <v>0</v>
      </c>
      <c r="T13" s="517"/>
      <c r="U13" s="518"/>
      <c r="V13" s="516">
        <f>COUNTIFS($B:$B,$V$11,$C:$C,"(A)常/専")</f>
        <v>0</v>
      </c>
      <c r="W13" s="517"/>
      <c r="X13" s="518"/>
      <c r="Y13" s="516">
        <f>COUNTIFS($B:$B,$V$11,$C:$C,"(B)常/兼")</f>
        <v>0</v>
      </c>
      <c r="Z13" s="517"/>
      <c r="AA13" s="518"/>
      <c r="AB13" s="516">
        <f>COUNTIFS($B:$B,$AB$11,$C:$C,"(A)常/専")</f>
        <v>0</v>
      </c>
      <c r="AC13" s="517"/>
      <c r="AD13" s="518"/>
      <c r="AE13" s="516">
        <f>COUNTIFS($B:$B,$AB$11,$C:$C,"(B)常/兼")</f>
        <v>0</v>
      </c>
      <c r="AF13" s="517"/>
      <c r="AG13" s="518"/>
      <c r="AH13" s="516">
        <f>COUNTIFS($B:$B,$AH$11,$C:$C,"(A)常/専")</f>
        <v>0</v>
      </c>
      <c r="AI13" s="517"/>
      <c r="AJ13" s="518"/>
      <c r="AK13" s="516">
        <f>COUNTIFS($B:$B,$AH$11,$C:$C,"(B)常/兼")</f>
        <v>0</v>
      </c>
      <c r="AL13" s="517"/>
      <c r="AM13" s="518"/>
      <c r="AN13" s="230">
        <f>COUNTIFS($B:$B,$AN$11,$C:$C,"(A)常/専")</f>
        <v>0</v>
      </c>
      <c r="AO13" s="230">
        <f>COUNTIFS($B:$B,$AN$11,$C:$C,"(B)常/兼")</f>
        <v>0</v>
      </c>
      <c r="AP13" s="230">
        <f>COUNTIFS($B:$B,$AP$11,$C:$C,"(A)常/専")</f>
        <v>0</v>
      </c>
      <c r="AQ13" s="230">
        <f>COUNTIFS($B:$B,$AP$11,$C:$C,"(B)常/兼")</f>
        <v>0</v>
      </c>
      <c r="AR13" s="230">
        <f>COUNTIFS($B:$B,$AR$11,$C:$C,"(A)常/専")</f>
        <v>0</v>
      </c>
      <c r="AS13" s="230">
        <f>COUNTIFS($B:$B,$AR$11,$C:$C,"(B)常/兼")</f>
        <v>0</v>
      </c>
      <c r="AT13" s="227"/>
    </row>
    <row r="14" spans="1:48" s="211" customFormat="1" ht="18" customHeight="1" x14ac:dyDescent="0.15">
      <c r="A14" s="229"/>
      <c r="B14" s="399" t="s">
        <v>352</v>
      </c>
      <c r="C14" s="514">
        <f>SUM(E14:AS14)</f>
        <v>0</v>
      </c>
      <c r="D14" s="515"/>
      <c r="E14" s="230">
        <f>COUNTIFS($B:$B,$E$11,$C:$C,"(C)非/専")</f>
        <v>0</v>
      </c>
      <c r="F14" s="230">
        <f>COUNTIFS($B:$B,$E$11,$C:$C,"(D)非/兼")</f>
        <v>0</v>
      </c>
      <c r="G14" s="230">
        <f>COUNTIFS($B:$B,$G$11,$C:$C,"(C)非/専")</f>
        <v>0</v>
      </c>
      <c r="H14" s="519">
        <f>COUNTIFS($B:$B,$G$11,$C:$C,"(D)非/兼")</f>
        <v>0</v>
      </c>
      <c r="I14" s="519"/>
      <c r="J14" s="516">
        <f>COUNTIFS($B:$B,$J$11,$C:$C,"(C)非/専")</f>
        <v>0</v>
      </c>
      <c r="K14" s="517"/>
      <c r="L14" s="518"/>
      <c r="M14" s="516">
        <f>COUNTIFS($B:$B,$J$11,$C:$C,"(D)非/兼")</f>
        <v>0</v>
      </c>
      <c r="N14" s="517"/>
      <c r="O14" s="518"/>
      <c r="P14" s="516">
        <f>COUNTIFS($B:$B,$P$11,$C:$C,"(C)非/専")</f>
        <v>0</v>
      </c>
      <c r="Q14" s="517"/>
      <c r="R14" s="518"/>
      <c r="S14" s="516">
        <f>COUNTIFS($B:$B,$P$11,$C:$C,"(D)非/兼")</f>
        <v>0</v>
      </c>
      <c r="T14" s="517"/>
      <c r="U14" s="518"/>
      <c r="V14" s="516">
        <f>COUNTIFS($B:$B,$V$11,$C:$C,"(C)非/専")</f>
        <v>0</v>
      </c>
      <c r="W14" s="517"/>
      <c r="X14" s="518"/>
      <c r="Y14" s="516">
        <f>COUNTIFS($B:$B,$V$11,$C:$C,"(D)非/兼")</f>
        <v>0</v>
      </c>
      <c r="Z14" s="517"/>
      <c r="AA14" s="518"/>
      <c r="AB14" s="516">
        <f>COUNTIFS($B:$B,$AB$11,$C:$C,"(C)非/専")</f>
        <v>0</v>
      </c>
      <c r="AC14" s="517"/>
      <c r="AD14" s="518"/>
      <c r="AE14" s="516">
        <f>COUNTIFS($B:$B,$AB$11,$C:$C,"(D)非/兼")</f>
        <v>0</v>
      </c>
      <c r="AF14" s="517"/>
      <c r="AG14" s="518"/>
      <c r="AH14" s="516">
        <f>COUNTIFS($B:$B,$AH$11,$C:$C,"(C)非/専")</f>
        <v>0</v>
      </c>
      <c r="AI14" s="517"/>
      <c r="AJ14" s="518"/>
      <c r="AK14" s="516">
        <f>COUNTIFS($B:$B,$AH$11,$C:$C,"(D)非/兼")</f>
        <v>0</v>
      </c>
      <c r="AL14" s="517"/>
      <c r="AM14" s="518"/>
      <c r="AN14" s="230">
        <f>COUNTIFS($B:$B,$AN$11,$C:$C,"(C)非/専")</f>
        <v>0</v>
      </c>
      <c r="AO14" s="230">
        <f>COUNTIFS($B:$B,$AN$11,$C:$C,"(D)非/兼")</f>
        <v>0</v>
      </c>
      <c r="AP14" s="230">
        <f>COUNTIFS($B:$B,$AP$11,$C:$C,"(C)非/専")</f>
        <v>0</v>
      </c>
      <c r="AQ14" s="230">
        <f>COUNTIFS($B:$B,$AP$11,$C:$C,"(D)非/兼")</f>
        <v>0</v>
      </c>
      <c r="AR14" s="230">
        <f>COUNTIFS($B:$B,$AR$11,$C:$C,"(C)非/専")</f>
        <v>0</v>
      </c>
      <c r="AS14" s="230">
        <f>COUNTIFS($B:$B,$AR$11,$C:$C,"(D)非/兼")</f>
        <v>0</v>
      </c>
      <c r="AT14" s="227"/>
    </row>
    <row r="15" spans="1:48" s="211" customFormat="1" ht="18" customHeight="1" x14ac:dyDescent="0.15">
      <c r="A15" s="229"/>
      <c r="B15" s="399" t="s">
        <v>353</v>
      </c>
      <c r="C15" s="514">
        <f>SUM(E15:AS15)-(SUMIFS($AR:$AR,$B:$B,"サービス管理責任者")+SUMIFS($AR:$AR,$B:$B,"医師")+SUMIFS($AR:$AR,$B:$B,"その他職員"))</f>
        <v>0</v>
      </c>
      <c r="D15" s="515"/>
      <c r="E15" s="502">
        <f>SUMIF($B:$B,E11,$AR:$AR)</f>
        <v>0</v>
      </c>
      <c r="F15" s="504"/>
      <c r="G15" s="553">
        <f>SUMIF($B:$B,G11,$AR:$AR)</f>
        <v>0</v>
      </c>
      <c r="H15" s="553"/>
      <c r="I15" s="553"/>
      <c r="J15" s="502">
        <f>SUMIF($B:$B,J11,$AR:$AR)</f>
        <v>0</v>
      </c>
      <c r="K15" s="503"/>
      <c r="L15" s="503"/>
      <c r="M15" s="503"/>
      <c r="N15" s="503"/>
      <c r="O15" s="504"/>
      <c r="P15" s="502">
        <f>SUMIF($B:$B,P11,$AR:$AR)</f>
        <v>0</v>
      </c>
      <c r="Q15" s="503"/>
      <c r="R15" s="503"/>
      <c r="S15" s="503"/>
      <c r="T15" s="503"/>
      <c r="U15" s="504"/>
      <c r="V15" s="502">
        <f>SUMIF($B:$B,V11,$AR:$AR)</f>
        <v>0</v>
      </c>
      <c r="W15" s="503"/>
      <c r="X15" s="503"/>
      <c r="Y15" s="503"/>
      <c r="Z15" s="503"/>
      <c r="AA15" s="504"/>
      <c r="AB15" s="502">
        <f>SUMIF($B:$B,AB11,$AR:$AR)</f>
        <v>0</v>
      </c>
      <c r="AC15" s="503"/>
      <c r="AD15" s="503"/>
      <c r="AE15" s="503"/>
      <c r="AF15" s="503"/>
      <c r="AG15" s="504"/>
      <c r="AH15" s="502">
        <f>SUMIF($B:$B,AH11,$AR:$AR)</f>
        <v>0</v>
      </c>
      <c r="AI15" s="503"/>
      <c r="AJ15" s="503"/>
      <c r="AK15" s="503"/>
      <c r="AL15" s="503"/>
      <c r="AM15" s="504"/>
      <c r="AN15" s="502">
        <f>SUMIF($B:$B,AN11,$AR:$AR)</f>
        <v>0</v>
      </c>
      <c r="AO15" s="504"/>
      <c r="AP15" s="502">
        <f>SUMIF($B:$B,AP11,$AR:$AR)</f>
        <v>0</v>
      </c>
      <c r="AQ15" s="504"/>
      <c r="AR15" s="502">
        <f>SUMIF($B:$B,AR11,$AR:$AR)</f>
        <v>0</v>
      </c>
      <c r="AS15" s="504"/>
      <c r="AT15" s="227"/>
    </row>
    <row r="16" spans="1:48" s="211" customFormat="1" ht="7.5" customHeight="1" x14ac:dyDescent="0.15">
      <c r="A16" s="229"/>
      <c r="B16" s="527" t="s">
        <v>354</v>
      </c>
      <c r="C16" s="527"/>
      <c r="D16" s="527"/>
      <c r="E16" s="527"/>
      <c r="F16" s="527"/>
      <c r="G16" s="527"/>
      <c r="H16" s="527"/>
      <c r="I16" s="400"/>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27"/>
    </row>
    <row r="17" spans="1:48" ht="17.25" customHeight="1" x14ac:dyDescent="0.15">
      <c r="A17" s="208"/>
      <c r="B17" s="528"/>
      <c r="C17" s="528"/>
      <c r="D17" s="528"/>
      <c r="E17" s="528"/>
      <c r="F17" s="528"/>
      <c r="G17" s="528"/>
      <c r="H17" s="528"/>
      <c r="I17" s="232" t="str">
        <f t="shared" ref="I17:AM17" si="0">IFERROR(IF(SUMIF($H:$H,"夜間　　",I:I)&gt;0,"🌙"&amp;COUNTIFS($H:$H,"夜間　　",I:I,"&gt;0"),""),"")</f>
        <v/>
      </c>
      <c r="J17" s="232" t="str">
        <f t="shared" si="0"/>
        <v/>
      </c>
      <c r="K17" s="232" t="str">
        <f t="shared" si="0"/>
        <v/>
      </c>
      <c r="L17" s="232" t="str">
        <f t="shared" si="0"/>
        <v/>
      </c>
      <c r="M17" s="232" t="str">
        <f t="shared" si="0"/>
        <v/>
      </c>
      <c r="N17" s="232" t="str">
        <f t="shared" si="0"/>
        <v/>
      </c>
      <c r="O17" s="232" t="str">
        <f t="shared" si="0"/>
        <v/>
      </c>
      <c r="P17" s="232" t="str">
        <f t="shared" si="0"/>
        <v/>
      </c>
      <c r="Q17" s="232" t="str">
        <f t="shared" si="0"/>
        <v/>
      </c>
      <c r="R17" s="232" t="str">
        <f t="shared" si="0"/>
        <v/>
      </c>
      <c r="S17" s="232" t="str">
        <f t="shared" si="0"/>
        <v/>
      </c>
      <c r="T17" s="232" t="str">
        <f t="shared" si="0"/>
        <v/>
      </c>
      <c r="U17" s="232" t="str">
        <f t="shared" si="0"/>
        <v/>
      </c>
      <c r="V17" s="232" t="str">
        <f t="shared" si="0"/>
        <v/>
      </c>
      <c r="W17" s="232" t="str">
        <f t="shared" si="0"/>
        <v/>
      </c>
      <c r="X17" s="232" t="str">
        <f t="shared" si="0"/>
        <v/>
      </c>
      <c r="Y17" s="232" t="str">
        <f t="shared" si="0"/>
        <v/>
      </c>
      <c r="Z17" s="232" t="str">
        <f t="shared" si="0"/>
        <v/>
      </c>
      <c r="AA17" s="232" t="str">
        <f t="shared" si="0"/>
        <v/>
      </c>
      <c r="AB17" s="232" t="str">
        <f t="shared" si="0"/>
        <v/>
      </c>
      <c r="AC17" s="232" t="str">
        <f t="shared" si="0"/>
        <v/>
      </c>
      <c r="AD17" s="232" t="str">
        <f t="shared" si="0"/>
        <v/>
      </c>
      <c r="AE17" s="232" t="str">
        <f t="shared" si="0"/>
        <v/>
      </c>
      <c r="AF17" s="232" t="str">
        <f t="shared" si="0"/>
        <v/>
      </c>
      <c r="AG17" s="232" t="str">
        <f t="shared" si="0"/>
        <v/>
      </c>
      <c r="AH17" s="232" t="str">
        <f t="shared" si="0"/>
        <v/>
      </c>
      <c r="AI17" s="232" t="str">
        <f t="shared" si="0"/>
        <v/>
      </c>
      <c r="AJ17" s="232" t="str">
        <f t="shared" si="0"/>
        <v/>
      </c>
      <c r="AK17" s="232" t="str">
        <f t="shared" si="0"/>
        <v/>
      </c>
      <c r="AL17" s="232" t="str">
        <f t="shared" si="0"/>
        <v/>
      </c>
      <c r="AM17" s="232" t="str">
        <f t="shared" si="0"/>
        <v/>
      </c>
      <c r="AN17" s="226" t="s">
        <v>355</v>
      </c>
      <c r="AO17" s="233"/>
      <c r="AP17" s="208"/>
      <c r="AQ17" s="202"/>
      <c r="AR17" s="233"/>
      <c r="AS17" s="233"/>
    </row>
    <row r="18" spans="1:48" ht="15" customHeight="1" x14ac:dyDescent="0.15">
      <c r="A18" s="529" t="s">
        <v>535</v>
      </c>
      <c r="B18" s="501" t="s">
        <v>356</v>
      </c>
      <c r="C18" s="530" t="s">
        <v>357</v>
      </c>
      <c r="D18" s="531"/>
      <c r="E18" s="501" t="s">
        <v>358</v>
      </c>
      <c r="F18" s="497" t="s">
        <v>359</v>
      </c>
      <c r="G18" s="536"/>
      <c r="H18" s="498"/>
      <c r="I18" s="541" t="s">
        <v>536</v>
      </c>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3"/>
      <c r="AN18" s="544" t="s">
        <v>360</v>
      </c>
      <c r="AO18" s="545" t="s">
        <v>361</v>
      </c>
      <c r="AP18" s="546" t="s">
        <v>537</v>
      </c>
      <c r="AQ18" s="547"/>
      <c r="AR18" s="545" t="s">
        <v>362</v>
      </c>
      <c r="AS18" s="217"/>
      <c r="AT18" s="223"/>
    </row>
    <row r="19" spans="1:48" ht="15" customHeight="1" x14ac:dyDescent="0.15">
      <c r="A19" s="529"/>
      <c r="B19" s="501"/>
      <c r="C19" s="532"/>
      <c r="D19" s="533"/>
      <c r="E19" s="501"/>
      <c r="F19" s="537"/>
      <c r="G19" s="538"/>
      <c r="H19" s="539"/>
      <c r="I19" s="514" t="s">
        <v>363</v>
      </c>
      <c r="J19" s="552"/>
      <c r="K19" s="552"/>
      <c r="L19" s="552"/>
      <c r="M19" s="552"/>
      <c r="N19" s="552"/>
      <c r="O19" s="515"/>
      <c r="P19" s="501" t="s">
        <v>364</v>
      </c>
      <c r="Q19" s="501"/>
      <c r="R19" s="501"/>
      <c r="S19" s="501"/>
      <c r="T19" s="501"/>
      <c r="U19" s="501"/>
      <c r="V19" s="501"/>
      <c r="W19" s="501" t="s">
        <v>365</v>
      </c>
      <c r="X19" s="501"/>
      <c r="Y19" s="501"/>
      <c r="Z19" s="501"/>
      <c r="AA19" s="501"/>
      <c r="AB19" s="501"/>
      <c r="AC19" s="501"/>
      <c r="AD19" s="501" t="s">
        <v>366</v>
      </c>
      <c r="AE19" s="501"/>
      <c r="AF19" s="501"/>
      <c r="AG19" s="501"/>
      <c r="AH19" s="501"/>
      <c r="AI19" s="501"/>
      <c r="AJ19" s="501"/>
      <c r="AK19" s="501" t="str">
        <f>IF(AN4="暦月","第５週","")</f>
        <v>第５週</v>
      </c>
      <c r="AL19" s="501"/>
      <c r="AM19" s="501"/>
      <c r="AN19" s="544"/>
      <c r="AO19" s="545"/>
      <c r="AP19" s="548"/>
      <c r="AQ19" s="549"/>
      <c r="AR19" s="545"/>
    </row>
    <row r="20" spans="1:48" ht="15" customHeight="1" x14ac:dyDescent="0.15">
      <c r="A20" s="529"/>
      <c r="B20" s="501"/>
      <c r="C20" s="532"/>
      <c r="D20" s="533"/>
      <c r="E20" s="501"/>
      <c r="F20" s="537"/>
      <c r="G20" s="538"/>
      <c r="H20" s="539"/>
      <c r="I20" s="234">
        <f>DATE($P$3,$V$3,1)</f>
        <v>45566</v>
      </c>
      <c r="J20" s="234">
        <f>DATE($P$3,$V$3,2)</f>
        <v>45567</v>
      </c>
      <c r="K20" s="234">
        <f>DATE($P$3,$V$3,3)</f>
        <v>45568</v>
      </c>
      <c r="L20" s="234">
        <f>DATE($P$3,$V$3,4)</f>
        <v>45569</v>
      </c>
      <c r="M20" s="234">
        <f>DATE($P$3,$V$3,5)</f>
        <v>45570</v>
      </c>
      <c r="N20" s="234">
        <f>DATE($P$3,$V$3,6)</f>
        <v>45571</v>
      </c>
      <c r="O20" s="234">
        <f>DATE($P$3,$V$3,7)</f>
        <v>45572</v>
      </c>
      <c r="P20" s="234">
        <f>DATE($P$3,$V$3,8)</f>
        <v>45573</v>
      </c>
      <c r="Q20" s="234">
        <f>DATE($P$3,$V$3,9)</f>
        <v>45574</v>
      </c>
      <c r="R20" s="234">
        <f>DATE($P$3,$V$3,10)</f>
        <v>45575</v>
      </c>
      <c r="S20" s="234">
        <f>DATE($P$3,$V$3,11)</f>
        <v>45576</v>
      </c>
      <c r="T20" s="234">
        <f>DATE($P$3,$V$3,12)</f>
        <v>45577</v>
      </c>
      <c r="U20" s="234">
        <f>DATE($P$3,$V$3,13)</f>
        <v>45578</v>
      </c>
      <c r="V20" s="234">
        <f>DATE($P$3,$V$3,14)</f>
        <v>45579</v>
      </c>
      <c r="W20" s="234">
        <f>DATE($P$3,$V$3,15)</f>
        <v>45580</v>
      </c>
      <c r="X20" s="234">
        <f>DATE($P$3,$V$3,16)</f>
        <v>45581</v>
      </c>
      <c r="Y20" s="234">
        <f>DATE($P$3,$V$3,17)</f>
        <v>45582</v>
      </c>
      <c r="Z20" s="234">
        <f>DATE($P$3,$V$3,18)</f>
        <v>45583</v>
      </c>
      <c r="AA20" s="234">
        <f>DATE($P$3,$V$3,19)</f>
        <v>45584</v>
      </c>
      <c r="AB20" s="234">
        <f>DATE($P$3,$V$3,20)</f>
        <v>45585</v>
      </c>
      <c r="AC20" s="234">
        <f>DATE($P$3,$V$3,21)</f>
        <v>45586</v>
      </c>
      <c r="AD20" s="234">
        <f>DATE($P$3,$V$3,22)</f>
        <v>45587</v>
      </c>
      <c r="AE20" s="234">
        <f>DATE($P$3,$V$3,23)</f>
        <v>45588</v>
      </c>
      <c r="AF20" s="234">
        <f>DATE($P$3,$V$3,24)</f>
        <v>45589</v>
      </c>
      <c r="AG20" s="234">
        <f>DATE($P$3,$V$3,25)</f>
        <v>45590</v>
      </c>
      <c r="AH20" s="234">
        <f>DATE($P$3,$V$3,26)</f>
        <v>45591</v>
      </c>
      <c r="AI20" s="234">
        <f>DATE($P$3,$V$3,27)</f>
        <v>45592</v>
      </c>
      <c r="AJ20" s="234">
        <f>DATE($P$3,$V$3,28)</f>
        <v>45593</v>
      </c>
      <c r="AK20" s="234">
        <f>IF(AN4="暦月",IF(DAY(EOMONTH(I20,0))&lt;29,"",DATE($P$3,$V$3,29)),"")</f>
        <v>45594</v>
      </c>
      <c r="AL20" s="234">
        <f>IF(AN4="暦月",IF(DAY(EOMONTH(I20,0))&lt;30,"",DATE($P$3,$V$3,30)),"")</f>
        <v>45595</v>
      </c>
      <c r="AM20" s="234">
        <f>IF(AN4="暦月",IF(DAY(EOMONTH(I20,0))&lt;31,"",DATE($P$3,$V$3,31)),"")</f>
        <v>45596</v>
      </c>
      <c r="AN20" s="544"/>
      <c r="AO20" s="545"/>
      <c r="AP20" s="548"/>
      <c r="AQ20" s="549"/>
      <c r="AR20" s="545"/>
      <c r="AS20" s="205"/>
    </row>
    <row r="21" spans="1:48" ht="15" customHeight="1" x14ac:dyDescent="0.15">
      <c r="A21" s="529"/>
      <c r="B21" s="501"/>
      <c r="C21" s="534"/>
      <c r="D21" s="535"/>
      <c r="E21" s="501"/>
      <c r="F21" s="499"/>
      <c r="G21" s="540"/>
      <c r="H21" s="500"/>
      <c r="I21" s="235">
        <f>DATE($P$3,$V$3,1)</f>
        <v>45566</v>
      </c>
      <c r="J21" s="235">
        <f>DATE($P$3,$V$3,2)</f>
        <v>45567</v>
      </c>
      <c r="K21" s="235">
        <f>DATE($P$3,$V$3,3)</f>
        <v>45568</v>
      </c>
      <c r="L21" s="235">
        <f>DATE($P$3,$V$3,4)</f>
        <v>45569</v>
      </c>
      <c r="M21" s="235">
        <f>DATE($P$3,$V$3,5)</f>
        <v>45570</v>
      </c>
      <c r="N21" s="235">
        <f>DATE($P$3,$V$3,6)</f>
        <v>45571</v>
      </c>
      <c r="O21" s="235">
        <f>DATE($P$3,$V$3,7)</f>
        <v>45572</v>
      </c>
      <c r="P21" s="235">
        <f>DATE($P$3,$V$3,8)</f>
        <v>45573</v>
      </c>
      <c r="Q21" s="235">
        <f>DATE($P$3,$V$3,9)</f>
        <v>45574</v>
      </c>
      <c r="R21" s="235">
        <f>DATE($P$3,$V$3,10)</f>
        <v>45575</v>
      </c>
      <c r="S21" s="235">
        <f>DATE($P$3,$V$3,11)</f>
        <v>45576</v>
      </c>
      <c r="T21" s="235">
        <f>DATE($P$3,$V$3,12)</f>
        <v>45577</v>
      </c>
      <c r="U21" s="235">
        <f>DATE($P$3,$V$3,13)</f>
        <v>45578</v>
      </c>
      <c r="V21" s="235">
        <f>DATE($P$3,$V$3,14)</f>
        <v>45579</v>
      </c>
      <c r="W21" s="235">
        <f>DATE($P$3,$V$3,15)</f>
        <v>45580</v>
      </c>
      <c r="X21" s="235">
        <f>DATE($P$3,$V$3,16)</f>
        <v>45581</v>
      </c>
      <c r="Y21" s="235">
        <f>DATE($P$3,$V$3,17)</f>
        <v>45582</v>
      </c>
      <c r="Z21" s="235">
        <f>DATE($P$3,$V$3,18)</f>
        <v>45583</v>
      </c>
      <c r="AA21" s="235">
        <f>DATE($P$3,$V$3,19)</f>
        <v>45584</v>
      </c>
      <c r="AB21" s="235">
        <f>DATE($P$3,$V$3,20)</f>
        <v>45585</v>
      </c>
      <c r="AC21" s="235">
        <f>DATE($P$3,$V$3,21)</f>
        <v>45586</v>
      </c>
      <c r="AD21" s="235">
        <f>DATE($P$3,$V$3,22)</f>
        <v>45587</v>
      </c>
      <c r="AE21" s="235">
        <f>DATE($P$3,$V$3,23)</f>
        <v>45588</v>
      </c>
      <c r="AF21" s="235">
        <f>DATE($P$3,$V$3,24)</f>
        <v>45589</v>
      </c>
      <c r="AG21" s="235">
        <f>DATE($P$3,$V$3,25)</f>
        <v>45590</v>
      </c>
      <c r="AH21" s="235">
        <f>DATE($P$3,$V$3,26)</f>
        <v>45591</v>
      </c>
      <c r="AI21" s="235">
        <f>DATE($P$3,$V$3,27)</f>
        <v>45592</v>
      </c>
      <c r="AJ21" s="235">
        <f>DATE($P$3,$V$3,28)</f>
        <v>45593</v>
      </c>
      <c r="AK21" s="235">
        <f>IF(AN4="暦月",IF(DAY(EOMONTH(I21,0))&lt;29,"",DATE($P$3,$V$3,29)),"")</f>
        <v>45594</v>
      </c>
      <c r="AL21" s="235">
        <f>IF(AN4="暦月",IF(DAY(EOMONTH(I21,0))&lt;30,"",DATE($P$3,$V$3,30)),"")</f>
        <v>45595</v>
      </c>
      <c r="AM21" s="235">
        <f>IF(AN4="暦月",IF(DAY(EOMONTH(I21,0))&lt;31,"",DATE($P$3,$V$3,31)),"")</f>
        <v>45596</v>
      </c>
      <c r="AN21" s="544"/>
      <c r="AO21" s="545"/>
      <c r="AP21" s="550"/>
      <c r="AQ21" s="551"/>
      <c r="AR21" s="545"/>
      <c r="AS21" s="205"/>
      <c r="AU21" s="514" t="s">
        <v>353</v>
      </c>
      <c r="AV21" s="515"/>
    </row>
    <row r="22" spans="1:48" ht="12" customHeight="1" x14ac:dyDescent="0.15">
      <c r="A22" s="556">
        <v>1</v>
      </c>
      <c r="B22" s="559"/>
      <c r="C22" s="562"/>
      <c r="D22" s="565" t="s">
        <v>243</v>
      </c>
      <c r="E22" s="568"/>
      <c r="F22" s="571"/>
      <c r="G22" s="572"/>
      <c r="H22" s="236" t="s">
        <v>367</v>
      </c>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577">
        <f>+SUM(I23:AM24)</f>
        <v>0</v>
      </c>
      <c r="AO22" s="580">
        <f>IF($AN$4="４週",AN22/4,AN22/(DAY(EOMONTH($I$20,0))/7))</f>
        <v>0</v>
      </c>
      <c r="AP22" s="583"/>
      <c r="AQ22" s="584"/>
      <c r="AR22" s="580" t="str">
        <f>IF(AN4="４週",AU23,AV23)</f>
        <v/>
      </c>
      <c r="AS22" s="205"/>
      <c r="AU22" s="237" t="s">
        <v>593</v>
      </c>
      <c r="AV22" s="237" t="s">
        <v>368</v>
      </c>
    </row>
    <row r="23" spans="1:48" ht="12" customHeight="1" x14ac:dyDescent="0.15">
      <c r="A23" s="557"/>
      <c r="B23" s="560"/>
      <c r="C23" s="563"/>
      <c r="D23" s="566"/>
      <c r="E23" s="569"/>
      <c r="F23" s="573"/>
      <c r="G23" s="574"/>
      <c r="H23" s="238" t="s">
        <v>369</v>
      </c>
      <c r="I23" s="239" t="str">
        <f>IFERROR(VLOOKUP(I22,'P1'!$B:$AP,41,FALSE),"")</f>
        <v/>
      </c>
      <c r="J23" s="239" t="str">
        <f>IFERROR(VLOOKUP(J22,'P1'!$B:$AP,41,FALSE),"")</f>
        <v/>
      </c>
      <c r="K23" s="239" t="str">
        <f>IFERROR(VLOOKUP(K22,'P1'!$B:$AP,41,FALSE),"")</f>
        <v/>
      </c>
      <c r="L23" s="239" t="str">
        <f>IFERROR(VLOOKUP(L22,'P1'!$B:$AP,41,FALSE),"")</f>
        <v/>
      </c>
      <c r="M23" s="239" t="str">
        <f>IFERROR(VLOOKUP(M22,'P1'!$B:$AP,41,FALSE),"")</f>
        <v/>
      </c>
      <c r="N23" s="239" t="str">
        <f>IFERROR(VLOOKUP(N22,'P1'!$B:$AP,41,FALSE),"")</f>
        <v/>
      </c>
      <c r="O23" s="239" t="str">
        <f>IFERROR(VLOOKUP(O22,'P1'!$B:$AP,41,FALSE),"")</f>
        <v/>
      </c>
      <c r="P23" s="239" t="str">
        <f>IFERROR(VLOOKUP(P22,'P1'!$B:$AP,41,FALSE),"")</f>
        <v/>
      </c>
      <c r="Q23" s="239" t="str">
        <f>IFERROR(VLOOKUP(Q22,'P1'!$B:$AP,41,FALSE),"")</f>
        <v/>
      </c>
      <c r="R23" s="239" t="str">
        <f>IFERROR(VLOOKUP(R22,'P1'!$B:$AP,41,FALSE),"")</f>
        <v/>
      </c>
      <c r="S23" s="239" t="str">
        <f>IFERROR(VLOOKUP(S22,'P1'!$B:$AP,41,FALSE),"")</f>
        <v/>
      </c>
      <c r="T23" s="239" t="str">
        <f>IFERROR(VLOOKUP(T22,'P1'!$B:$AP,41,FALSE),"")</f>
        <v/>
      </c>
      <c r="U23" s="239" t="str">
        <f>IFERROR(VLOOKUP(U22,'P1'!$B:$AP,41,FALSE),"")</f>
        <v/>
      </c>
      <c r="V23" s="239" t="str">
        <f>IFERROR(VLOOKUP(V22,'P1'!$B:$AP,41,FALSE),"")</f>
        <v/>
      </c>
      <c r="W23" s="239" t="str">
        <f>IFERROR(VLOOKUP(W22,'P1'!$B:$AP,41,FALSE),"")</f>
        <v/>
      </c>
      <c r="X23" s="239" t="str">
        <f>IFERROR(VLOOKUP(X22,'P1'!$B:$AP,41,FALSE),"")</f>
        <v/>
      </c>
      <c r="Y23" s="239" t="str">
        <f>IFERROR(VLOOKUP(Y22,'P1'!$B:$AP,41,FALSE),"")</f>
        <v/>
      </c>
      <c r="Z23" s="239" t="str">
        <f>IFERROR(VLOOKUP(Z22,'P1'!$B:$AP,41,FALSE),"")</f>
        <v/>
      </c>
      <c r="AA23" s="239" t="str">
        <f>IFERROR(VLOOKUP(AA22,'P1'!$B:$AP,41,FALSE),"")</f>
        <v/>
      </c>
      <c r="AB23" s="239" t="str">
        <f>IFERROR(VLOOKUP(AB22,'P1'!$B:$AP,41,FALSE),"")</f>
        <v/>
      </c>
      <c r="AC23" s="239" t="str">
        <f>IFERROR(VLOOKUP(AC22,'P1'!$B:$AP,41,FALSE),"")</f>
        <v/>
      </c>
      <c r="AD23" s="239" t="str">
        <f>IFERROR(VLOOKUP(AD22,'P1'!$B:$AP,41,FALSE),"")</f>
        <v/>
      </c>
      <c r="AE23" s="239" t="str">
        <f>IFERROR(VLOOKUP(AE22,'P1'!$B:$AP,41,FALSE),"")</f>
        <v/>
      </c>
      <c r="AF23" s="239" t="str">
        <f>IFERROR(VLOOKUP(AF22,'P1'!$B:$AP,41,FALSE),"")</f>
        <v/>
      </c>
      <c r="AG23" s="239" t="str">
        <f>IFERROR(VLOOKUP(AG22,'P1'!$B:$AP,41,FALSE),"")</f>
        <v/>
      </c>
      <c r="AH23" s="239" t="str">
        <f>IFERROR(VLOOKUP(AH22,'P1'!$B:$AP,41,FALSE),"")</f>
        <v/>
      </c>
      <c r="AI23" s="239" t="str">
        <f>IFERROR(VLOOKUP(AI22,'P1'!$B:$AP,41,FALSE),"")</f>
        <v/>
      </c>
      <c r="AJ23" s="239" t="str">
        <f>IFERROR(VLOOKUP(AJ22,'P1'!$B:$AP,41,FALSE),"")</f>
        <v/>
      </c>
      <c r="AK23" s="239" t="str">
        <f>IFERROR(VLOOKUP(AK22,'P1'!$B:$AP,41,FALSE),"")</f>
        <v/>
      </c>
      <c r="AL23" s="239" t="str">
        <f>IFERROR(VLOOKUP(AL22,'P1'!$B:$AP,41,FALSE),"")</f>
        <v/>
      </c>
      <c r="AM23" s="239" t="str">
        <f>IFERROR(VLOOKUP(AM22,'P1'!$B:$AP,41,FALSE),"")</f>
        <v/>
      </c>
      <c r="AN23" s="578"/>
      <c r="AO23" s="581"/>
      <c r="AP23" s="585"/>
      <c r="AQ23" s="586"/>
      <c r="AR23" s="581"/>
      <c r="AS23" s="205"/>
      <c r="AU23" s="240" t="str">
        <f>IFERROR(IF($D22="□",($AO22/$AK$7),($AO22/$AK$9)),"")</f>
        <v/>
      </c>
      <c r="AV23" s="240" t="str">
        <f>IFERROR(IF($D22="□",($AN22/$AO$7),($AN22/$AO$9)),"")</f>
        <v/>
      </c>
    </row>
    <row r="24" spans="1:48" ht="12" customHeight="1" x14ac:dyDescent="0.15">
      <c r="A24" s="558"/>
      <c r="B24" s="561"/>
      <c r="C24" s="564"/>
      <c r="D24" s="567"/>
      <c r="E24" s="570"/>
      <c r="F24" s="575"/>
      <c r="G24" s="576"/>
      <c r="H24" s="241" t="s">
        <v>370</v>
      </c>
      <c r="I24" s="239" t="str">
        <f>IFERROR(VLOOKUP(I22,'P1'!$B:$AP,31,FALSE),"")</f>
        <v/>
      </c>
      <c r="J24" s="239" t="str">
        <f>IFERROR(VLOOKUP(J22,'P1'!$B:$AP,31,FALSE),"")</f>
        <v/>
      </c>
      <c r="K24" s="239" t="str">
        <f>IFERROR(VLOOKUP(K22,'P1'!$B:$AP,31,FALSE),"")</f>
        <v/>
      </c>
      <c r="L24" s="239" t="str">
        <f>IFERROR(VLOOKUP(L22,'P1'!$B:$AP,31,FALSE),"")</f>
        <v/>
      </c>
      <c r="M24" s="239" t="str">
        <f>IFERROR(VLOOKUP(M22,'P1'!$B:$AP,31,FALSE),"")</f>
        <v/>
      </c>
      <c r="N24" s="239" t="str">
        <f>IFERROR(VLOOKUP(N22,'P1'!$B:$AP,31,FALSE),"")</f>
        <v/>
      </c>
      <c r="O24" s="239" t="str">
        <f>IFERROR(VLOOKUP(O22,'P1'!$B:$AP,31,FALSE),"")</f>
        <v/>
      </c>
      <c r="P24" s="239" t="str">
        <f>IFERROR(VLOOKUP(P22,'P1'!$B:$AP,31,FALSE),"")</f>
        <v/>
      </c>
      <c r="Q24" s="239" t="str">
        <f>IFERROR(VLOOKUP(Q22,'P1'!$B:$AP,31,FALSE),"")</f>
        <v/>
      </c>
      <c r="R24" s="239" t="str">
        <f>IFERROR(VLOOKUP(R22,'P1'!$B:$AP,31,FALSE),"")</f>
        <v/>
      </c>
      <c r="S24" s="239" t="str">
        <f>IFERROR(VLOOKUP(S22,'P1'!$B:$AP,31,FALSE),"")</f>
        <v/>
      </c>
      <c r="T24" s="239" t="str">
        <f>IFERROR(VLOOKUP(T22,'P1'!$B:$AP,31,FALSE),"")</f>
        <v/>
      </c>
      <c r="U24" s="239" t="str">
        <f>IFERROR(VLOOKUP(U22,'P1'!$B:$AP,31,FALSE),"")</f>
        <v/>
      </c>
      <c r="V24" s="239" t="str">
        <f>IFERROR(VLOOKUP(V22,'P1'!$B:$AP,31,FALSE),"")</f>
        <v/>
      </c>
      <c r="W24" s="239" t="str">
        <f>IFERROR(VLOOKUP(W22,'P1'!$B:$AP,31,FALSE),"")</f>
        <v/>
      </c>
      <c r="X24" s="239" t="str">
        <f>IFERROR(VLOOKUP(X22,'P1'!$B:$AP,31,FALSE),"")</f>
        <v/>
      </c>
      <c r="Y24" s="239" t="str">
        <f>IFERROR(VLOOKUP(Y22,'P1'!$B:$AP,31,FALSE),"")</f>
        <v/>
      </c>
      <c r="Z24" s="239" t="str">
        <f>IFERROR(VLOOKUP(Z22,'P1'!$B:$AP,31,FALSE),"")</f>
        <v/>
      </c>
      <c r="AA24" s="239" t="str">
        <f>IFERROR(VLOOKUP(AA22,'P1'!$B:$AP,31,FALSE),"")</f>
        <v/>
      </c>
      <c r="AB24" s="239" t="str">
        <f>IFERROR(VLOOKUP(AB22,'P1'!$B:$AP,31,FALSE),"")</f>
        <v/>
      </c>
      <c r="AC24" s="239" t="str">
        <f>IFERROR(VLOOKUP(AC22,'P1'!$B:$AP,31,FALSE),"")</f>
        <v/>
      </c>
      <c r="AD24" s="239" t="str">
        <f>IFERROR(VLOOKUP(AD22,'P1'!$B:$AP,31,FALSE),"")</f>
        <v/>
      </c>
      <c r="AE24" s="239" t="str">
        <f>IFERROR(VLOOKUP(AE22,'P1'!$B:$AP,31,FALSE),"")</f>
        <v/>
      </c>
      <c r="AF24" s="239" t="str">
        <f>IFERROR(VLOOKUP(AF22,'P1'!$B:$AP,31,FALSE),"")</f>
        <v/>
      </c>
      <c r="AG24" s="239" t="str">
        <f>IFERROR(VLOOKUP(AG22,'P1'!$B:$AP,31,FALSE),"")</f>
        <v/>
      </c>
      <c r="AH24" s="239" t="str">
        <f>IFERROR(VLOOKUP(AH22,'P1'!$B:$AP,31,FALSE),"")</f>
        <v/>
      </c>
      <c r="AI24" s="239" t="str">
        <f>IFERROR(VLOOKUP(AI22,'P1'!$B:$AP,31,FALSE),"")</f>
        <v/>
      </c>
      <c r="AJ24" s="239" t="str">
        <f>IFERROR(VLOOKUP(AJ22,'P1'!$B:$AP,31,FALSE),"")</f>
        <v/>
      </c>
      <c r="AK24" s="239" t="str">
        <f>IFERROR(VLOOKUP(AK22,'P1'!$B:$AP,31,FALSE),"")</f>
        <v/>
      </c>
      <c r="AL24" s="239" t="str">
        <f>IFERROR(VLOOKUP(AL22,'P1'!$B:$AP,31,FALSE),"")</f>
        <v/>
      </c>
      <c r="AM24" s="239" t="str">
        <f>IFERROR(VLOOKUP(AM22,'P1'!$B:$AP,31,FALSE),"")</f>
        <v/>
      </c>
      <c r="AN24" s="579"/>
      <c r="AO24" s="582"/>
      <c r="AP24" s="587"/>
      <c r="AQ24" s="588"/>
      <c r="AR24" s="582"/>
      <c r="AU24" s="242"/>
      <c r="AV24" s="242"/>
    </row>
    <row r="25" spans="1:48" ht="12" customHeight="1" x14ac:dyDescent="0.15">
      <c r="A25" s="556">
        <v>2</v>
      </c>
      <c r="B25" s="559"/>
      <c r="C25" s="562"/>
      <c r="D25" s="565" t="s">
        <v>243</v>
      </c>
      <c r="E25" s="568"/>
      <c r="F25" s="571"/>
      <c r="G25" s="572"/>
      <c r="H25" s="236" t="s">
        <v>367</v>
      </c>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577">
        <f>+SUM(I26:AM27)</f>
        <v>0</v>
      </c>
      <c r="AO25" s="580">
        <f>IF($AN$4="４週",AN25/4,AN25/(DAY(EOMONTH($I$20,0))/7))</f>
        <v>0</v>
      </c>
      <c r="AP25" s="583"/>
      <c r="AQ25" s="584"/>
      <c r="AR25" s="580" t="str">
        <f>IF(AN7="４週",AU26,AV26)</f>
        <v/>
      </c>
      <c r="AU25" s="237" t="s">
        <v>593</v>
      </c>
      <c r="AV25" s="237" t="s">
        <v>368</v>
      </c>
    </row>
    <row r="26" spans="1:48" ht="12" customHeight="1" x14ac:dyDescent="0.15">
      <c r="A26" s="557"/>
      <c r="B26" s="560"/>
      <c r="C26" s="563"/>
      <c r="D26" s="566"/>
      <c r="E26" s="569"/>
      <c r="F26" s="573"/>
      <c r="G26" s="574"/>
      <c r="H26" s="238" t="s">
        <v>369</v>
      </c>
      <c r="I26" s="239" t="str">
        <f>IFERROR(VLOOKUP(I25,'P1'!$B:$AP,41,FALSE),"")</f>
        <v/>
      </c>
      <c r="J26" s="239" t="str">
        <f>IFERROR(VLOOKUP(J25,'P1'!$B:$AP,41,FALSE),"")</f>
        <v/>
      </c>
      <c r="K26" s="239" t="str">
        <f>IFERROR(VLOOKUP(K25,'P1'!$B:$AP,41,FALSE),"")</f>
        <v/>
      </c>
      <c r="L26" s="239" t="str">
        <f>IFERROR(VLOOKUP(L25,'P1'!$B:$AP,41,FALSE),"")</f>
        <v/>
      </c>
      <c r="M26" s="239" t="str">
        <f>IFERROR(VLOOKUP(M25,'P1'!$B:$AP,41,FALSE),"")</f>
        <v/>
      </c>
      <c r="N26" s="239" t="str">
        <f>IFERROR(VLOOKUP(N25,'P1'!$B:$AP,41,FALSE),"")</f>
        <v/>
      </c>
      <c r="O26" s="239" t="str">
        <f>IFERROR(VLOOKUP(O25,'P1'!$B:$AP,41,FALSE),"")</f>
        <v/>
      </c>
      <c r="P26" s="239" t="str">
        <f>IFERROR(VLOOKUP(P25,'P1'!$B:$AP,41,FALSE),"")</f>
        <v/>
      </c>
      <c r="Q26" s="239" t="str">
        <f>IFERROR(VLOOKUP(Q25,'P1'!$B:$AP,41,FALSE),"")</f>
        <v/>
      </c>
      <c r="R26" s="239" t="str">
        <f>IFERROR(VLOOKUP(R25,'P1'!$B:$AP,41,FALSE),"")</f>
        <v/>
      </c>
      <c r="S26" s="239" t="str">
        <f>IFERROR(VLOOKUP(S25,'P1'!$B:$AP,41,FALSE),"")</f>
        <v/>
      </c>
      <c r="T26" s="239" t="str">
        <f>IFERROR(VLOOKUP(T25,'P1'!$B:$AP,41,FALSE),"")</f>
        <v/>
      </c>
      <c r="U26" s="239" t="str">
        <f>IFERROR(VLOOKUP(U25,'P1'!$B:$AP,41,FALSE),"")</f>
        <v/>
      </c>
      <c r="V26" s="239" t="str">
        <f>IFERROR(VLOOKUP(V25,'P1'!$B:$AP,41,FALSE),"")</f>
        <v/>
      </c>
      <c r="W26" s="239" t="str">
        <f>IFERROR(VLOOKUP(W25,'P1'!$B:$AP,41,FALSE),"")</f>
        <v/>
      </c>
      <c r="X26" s="239" t="str">
        <f>IFERROR(VLOOKUP(X25,'P1'!$B:$AP,41,FALSE),"")</f>
        <v/>
      </c>
      <c r="Y26" s="239" t="str">
        <f>IFERROR(VLOOKUP(Y25,'P1'!$B:$AP,41,FALSE),"")</f>
        <v/>
      </c>
      <c r="Z26" s="239" t="str">
        <f>IFERROR(VLOOKUP(Z25,'P1'!$B:$AP,41,FALSE),"")</f>
        <v/>
      </c>
      <c r="AA26" s="239" t="str">
        <f>IFERROR(VLOOKUP(AA25,'P1'!$B:$AP,41,FALSE),"")</f>
        <v/>
      </c>
      <c r="AB26" s="239" t="str">
        <f>IFERROR(VLOOKUP(AB25,'P1'!$B:$AP,41,FALSE),"")</f>
        <v/>
      </c>
      <c r="AC26" s="239" t="str">
        <f>IFERROR(VLOOKUP(AC25,'P1'!$B:$AP,41,FALSE),"")</f>
        <v/>
      </c>
      <c r="AD26" s="239" t="str">
        <f>IFERROR(VLOOKUP(AD25,'P1'!$B:$AP,41,FALSE),"")</f>
        <v/>
      </c>
      <c r="AE26" s="239" t="str">
        <f>IFERROR(VLOOKUP(AE25,'P1'!$B:$AP,41,FALSE),"")</f>
        <v/>
      </c>
      <c r="AF26" s="239" t="str">
        <f>IFERROR(VLOOKUP(AF25,'P1'!$B:$AP,41,FALSE),"")</f>
        <v/>
      </c>
      <c r="AG26" s="239" t="str">
        <f>IFERROR(VLOOKUP(AG25,'P1'!$B:$AP,41,FALSE),"")</f>
        <v/>
      </c>
      <c r="AH26" s="239" t="str">
        <f>IFERROR(VLOOKUP(AH25,'P1'!$B:$AP,41,FALSE),"")</f>
        <v/>
      </c>
      <c r="AI26" s="239" t="str">
        <f>IFERROR(VLOOKUP(AI25,'P1'!$B:$AP,41,FALSE),"")</f>
        <v/>
      </c>
      <c r="AJ26" s="239" t="str">
        <f>IFERROR(VLOOKUP(AJ25,'P1'!$B:$AP,41,FALSE),"")</f>
        <v/>
      </c>
      <c r="AK26" s="239" t="str">
        <f>IFERROR(VLOOKUP(AK25,'P1'!$B:$AP,41,FALSE),"")</f>
        <v/>
      </c>
      <c r="AL26" s="239" t="str">
        <f>IFERROR(VLOOKUP(AL25,'P1'!$B:$AP,41,FALSE),"")</f>
        <v/>
      </c>
      <c r="AM26" s="239" t="str">
        <f>IFERROR(VLOOKUP(AM25,'P1'!$B:$AP,41,FALSE),"")</f>
        <v/>
      </c>
      <c r="AN26" s="578"/>
      <c r="AO26" s="581"/>
      <c r="AP26" s="585"/>
      <c r="AQ26" s="586"/>
      <c r="AR26" s="581"/>
      <c r="AS26" s="205"/>
      <c r="AU26" s="240" t="str">
        <f t="shared" ref="AU26" si="1">IFERROR(IF($D25="□",($AO25/$AK$7),($AO25/$AK$9)),"")</f>
        <v/>
      </c>
      <c r="AV26" s="240" t="str">
        <f t="shared" ref="AV26" si="2">IFERROR(IF($D25="□",($AN25/$AO$7),($AN25/$AO$9)),"")</f>
        <v/>
      </c>
    </row>
    <row r="27" spans="1:48" ht="12" customHeight="1" x14ac:dyDescent="0.15">
      <c r="A27" s="558"/>
      <c r="B27" s="561"/>
      <c r="C27" s="564"/>
      <c r="D27" s="567"/>
      <c r="E27" s="570"/>
      <c r="F27" s="575"/>
      <c r="G27" s="576"/>
      <c r="H27" s="241" t="s">
        <v>370</v>
      </c>
      <c r="I27" s="239" t="str">
        <f>IFERROR(VLOOKUP(I25,'P1'!$B:$AP,31,FALSE),"")</f>
        <v/>
      </c>
      <c r="J27" s="239" t="str">
        <f>IFERROR(VLOOKUP(J25,'P1'!$B:$AP,31,FALSE),"")</f>
        <v/>
      </c>
      <c r="K27" s="239" t="str">
        <f>IFERROR(VLOOKUP(K25,'P1'!$B:$AP,31,FALSE),"")</f>
        <v/>
      </c>
      <c r="L27" s="239" t="str">
        <f>IFERROR(VLOOKUP(L25,'P1'!$B:$AP,31,FALSE),"")</f>
        <v/>
      </c>
      <c r="M27" s="239" t="str">
        <f>IFERROR(VLOOKUP(M25,'P1'!$B:$AP,31,FALSE),"")</f>
        <v/>
      </c>
      <c r="N27" s="239" t="str">
        <f>IFERROR(VLOOKUP(N25,'P1'!$B:$AP,31,FALSE),"")</f>
        <v/>
      </c>
      <c r="O27" s="239" t="str">
        <f>IFERROR(VLOOKUP(O25,'P1'!$B:$AP,31,FALSE),"")</f>
        <v/>
      </c>
      <c r="P27" s="239" t="str">
        <f>IFERROR(VLOOKUP(P25,'P1'!$B:$AP,31,FALSE),"")</f>
        <v/>
      </c>
      <c r="Q27" s="239" t="str">
        <f>IFERROR(VLOOKUP(Q25,'P1'!$B:$AP,31,FALSE),"")</f>
        <v/>
      </c>
      <c r="R27" s="239" t="str">
        <f>IFERROR(VLOOKUP(R25,'P1'!$B:$AP,31,FALSE),"")</f>
        <v/>
      </c>
      <c r="S27" s="239" t="str">
        <f>IFERROR(VLOOKUP(S25,'P1'!$B:$AP,31,FALSE),"")</f>
        <v/>
      </c>
      <c r="T27" s="239" t="str">
        <f>IFERROR(VLOOKUP(T25,'P1'!$B:$AP,31,FALSE),"")</f>
        <v/>
      </c>
      <c r="U27" s="239" t="str">
        <f>IFERROR(VLOOKUP(U25,'P1'!$B:$AP,31,FALSE),"")</f>
        <v/>
      </c>
      <c r="V27" s="239" t="str">
        <f>IFERROR(VLOOKUP(V25,'P1'!$B:$AP,31,FALSE),"")</f>
        <v/>
      </c>
      <c r="W27" s="239" t="str">
        <f>IFERROR(VLOOKUP(W25,'P1'!$B:$AP,31,FALSE),"")</f>
        <v/>
      </c>
      <c r="X27" s="239" t="str">
        <f>IFERROR(VLOOKUP(X25,'P1'!$B:$AP,31,FALSE),"")</f>
        <v/>
      </c>
      <c r="Y27" s="239" t="str">
        <f>IFERROR(VLOOKUP(Y25,'P1'!$B:$AP,31,FALSE),"")</f>
        <v/>
      </c>
      <c r="Z27" s="239" t="str">
        <f>IFERROR(VLOOKUP(Z25,'P1'!$B:$AP,31,FALSE),"")</f>
        <v/>
      </c>
      <c r="AA27" s="239" t="str">
        <f>IFERROR(VLOOKUP(AA25,'P1'!$B:$AP,31,FALSE),"")</f>
        <v/>
      </c>
      <c r="AB27" s="239" t="str">
        <f>IFERROR(VLOOKUP(AB25,'P1'!$B:$AP,31,FALSE),"")</f>
        <v/>
      </c>
      <c r="AC27" s="239" t="str">
        <f>IFERROR(VLOOKUP(AC25,'P1'!$B:$AP,31,FALSE),"")</f>
        <v/>
      </c>
      <c r="AD27" s="239" t="str">
        <f>IFERROR(VLOOKUP(AD25,'P1'!$B:$AP,31,FALSE),"")</f>
        <v/>
      </c>
      <c r="AE27" s="239" t="str">
        <f>IFERROR(VLOOKUP(AE25,'P1'!$B:$AP,31,FALSE),"")</f>
        <v/>
      </c>
      <c r="AF27" s="239" t="str">
        <f>IFERROR(VLOOKUP(AF25,'P1'!$B:$AP,31,FALSE),"")</f>
        <v/>
      </c>
      <c r="AG27" s="239" t="str">
        <f>IFERROR(VLOOKUP(AG25,'P1'!$B:$AP,31,FALSE),"")</f>
        <v/>
      </c>
      <c r="AH27" s="239" t="str">
        <f>IFERROR(VLOOKUP(AH25,'P1'!$B:$AP,31,FALSE),"")</f>
        <v/>
      </c>
      <c r="AI27" s="239" t="str">
        <f>IFERROR(VLOOKUP(AI25,'P1'!$B:$AP,31,FALSE),"")</f>
        <v/>
      </c>
      <c r="AJ27" s="239" t="str">
        <f>IFERROR(VLOOKUP(AJ25,'P1'!$B:$AP,31,FALSE),"")</f>
        <v/>
      </c>
      <c r="AK27" s="239" t="str">
        <f>IFERROR(VLOOKUP(AK25,'P1'!$B:$AP,31,FALSE),"")</f>
        <v/>
      </c>
      <c r="AL27" s="239" t="str">
        <f>IFERROR(VLOOKUP(AL25,'P1'!$B:$AP,31,FALSE),"")</f>
        <v/>
      </c>
      <c r="AM27" s="239" t="str">
        <f>IFERROR(VLOOKUP(AM25,'P1'!$B:$AP,31,FALSE),"")</f>
        <v/>
      </c>
      <c r="AN27" s="579"/>
      <c r="AO27" s="582"/>
      <c r="AP27" s="587"/>
      <c r="AQ27" s="588"/>
      <c r="AR27" s="582"/>
      <c r="AS27" s="205"/>
      <c r="AU27" s="242"/>
      <c r="AV27" s="242"/>
    </row>
    <row r="28" spans="1:48" ht="12" customHeight="1" x14ac:dyDescent="0.15">
      <c r="A28" s="556">
        <v>3</v>
      </c>
      <c r="B28" s="559"/>
      <c r="C28" s="562"/>
      <c r="D28" s="565" t="s">
        <v>243</v>
      </c>
      <c r="E28" s="568"/>
      <c r="F28" s="571"/>
      <c r="G28" s="572"/>
      <c r="H28" s="236" t="s">
        <v>367</v>
      </c>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577">
        <f>+SUM(I29:AM30)</f>
        <v>0</v>
      </c>
      <c r="AO28" s="580">
        <f>IF($AN$4="４週",AN28/4,AN28/(DAY(EOMONTH($I$20,0))/7))</f>
        <v>0</v>
      </c>
      <c r="AP28" s="583"/>
      <c r="AQ28" s="584"/>
      <c r="AR28" s="580" t="str">
        <f>IF(AN17="４週",AU29,AV29)</f>
        <v/>
      </c>
      <c r="AS28" s="205"/>
      <c r="AU28" s="237" t="s">
        <v>593</v>
      </c>
      <c r="AV28" s="237" t="s">
        <v>368</v>
      </c>
    </row>
    <row r="29" spans="1:48" ht="12" customHeight="1" x14ac:dyDescent="0.15">
      <c r="A29" s="557"/>
      <c r="B29" s="560"/>
      <c r="C29" s="563"/>
      <c r="D29" s="566"/>
      <c r="E29" s="569"/>
      <c r="F29" s="573"/>
      <c r="G29" s="574"/>
      <c r="H29" s="238" t="s">
        <v>369</v>
      </c>
      <c r="I29" s="239" t="str">
        <f>IFERROR(VLOOKUP(I28,'P1'!$B:$AP,41,FALSE),"")</f>
        <v/>
      </c>
      <c r="J29" s="239" t="str">
        <f>IFERROR(VLOOKUP(J28,'P1'!$B:$AP,41,FALSE),"")</f>
        <v/>
      </c>
      <c r="K29" s="239" t="str">
        <f>IFERROR(VLOOKUP(K28,'P1'!$B:$AP,41,FALSE),"")</f>
        <v/>
      </c>
      <c r="L29" s="239" t="str">
        <f>IFERROR(VLOOKUP(L28,'P1'!$B:$AP,41,FALSE),"")</f>
        <v/>
      </c>
      <c r="M29" s="239" t="str">
        <f>IFERROR(VLOOKUP(M28,'P1'!$B:$AP,41,FALSE),"")</f>
        <v/>
      </c>
      <c r="N29" s="239" t="str">
        <f>IFERROR(VLOOKUP(N28,'P1'!$B:$AP,41,FALSE),"")</f>
        <v/>
      </c>
      <c r="O29" s="239" t="str">
        <f>IFERROR(VLOOKUP(O28,'P1'!$B:$AP,41,FALSE),"")</f>
        <v/>
      </c>
      <c r="P29" s="239" t="str">
        <f>IFERROR(VLOOKUP(P28,'P1'!$B:$AP,41,FALSE),"")</f>
        <v/>
      </c>
      <c r="Q29" s="239" t="str">
        <f>IFERROR(VLOOKUP(Q28,'P1'!$B:$AP,41,FALSE),"")</f>
        <v/>
      </c>
      <c r="R29" s="239" t="str">
        <f>IFERROR(VLOOKUP(R28,'P1'!$B:$AP,41,FALSE),"")</f>
        <v/>
      </c>
      <c r="S29" s="239" t="str">
        <f>IFERROR(VLOOKUP(S28,'P1'!$B:$AP,41,FALSE),"")</f>
        <v/>
      </c>
      <c r="T29" s="239" t="str">
        <f>IFERROR(VLOOKUP(T28,'P1'!$B:$AP,41,FALSE),"")</f>
        <v/>
      </c>
      <c r="U29" s="239" t="str">
        <f>IFERROR(VLOOKUP(U28,'P1'!$B:$AP,41,FALSE),"")</f>
        <v/>
      </c>
      <c r="V29" s="239" t="str">
        <f>IFERROR(VLOOKUP(V28,'P1'!$B:$AP,41,FALSE),"")</f>
        <v/>
      </c>
      <c r="W29" s="239" t="str">
        <f>IFERROR(VLOOKUP(W28,'P1'!$B:$AP,41,FALSE),"")</f>
        <v/>
      </c>
      <c r="X29" s="239" t="str">
        <f>IFERROR(VLOOKUP(X28,'P1'!$B:$AP,41,FALSE),"")</f>
        <v/>
      </c>
      <c r="Y29" s="239" t="str">
        <f>IFERROR(VLOOKUP(Y28,'P1'!$B:$AP,41,FALSE),"")</f>
        <v/>
      </c>
      <c r="Z29" s="239" t="str">
        <f>IFERROR(VLOOKUP(Z28,'P1'!$B:$AP,41,FALSE),"")</f>
        <v/>
      </c>
      <c r="AA29" s="239" t="str">
        <f>IFERROR(VLOOKUP(AA28,'P1'!$B:$AP,41,FALSE),"")</f>
        <v/>
      </c>
      <c r="AB29" s="239" t="str">
        <f>IFERROR(VLOOKUP(AB28,'P1'!$B:$AP,41,FALSE),"")</f>
        <v/>
      </c>
      <c r="AC29" s="239" t="str">
        <f>IFERROR(VLOOKUP(AC28,'P1'!$B:$AP,41,FALSE),"")</f>
        <v/>
      </c>
      <c r="AD29" s="239" t="str">
        <f>IFERROR(VLOOKUP(AD28,'P1'!$B:$AP,41,FALSE),"")</f>
        <v/>
      </c>
      <c r="AE29" s="239" t="str">
        <f>IFERROR(VLOOKUP(AE28,'P1'!$B:$AP,41,FALSE),"")</f>
        <v/>
      </c>
      <c r="AF29" s="239" t="str">
        <f>IFERROR(VLOOKUP(AF28,'P1'!$B:$AP,41,FALSE),"")</f>
        <v/>
      </c>
      <c r="AG29" s="239" t="str">
        <f>IFERROR(VLOOKUP(AG28,'P1'!$B:$AP,41,FALSE),"")</f>
        <v/>
      </c>
      <c r="AH29" s="239" t="str">
        <f>IFERROR(VLOOKUP(AH28,'P1'!$B:$AP,41,FALSE),"")</f>
        <v/>
      </c>
      <c r="AI29" s="239" t="str">
        <f>IFERROR(VLOOKUP(AI28,'P1'!$B:$AP,41,FALSE),"")</f>
        <v/>
      </c>
      <c r="AJ29" s="239" t="str">
        <f>IFERROR(VLOOKUP(AJ28,'P1'!$B:$AP,41,FALSE),"")</f>
        <v/>
      </c>
      <c r="AK29" s="239" t="str">
        <f>IFERROR(VLOOKUP(AK28,'P1'!$B:$AP,41,FALSE),"")</f>
        <v/>
      </c>
      <c r="AL29" s="239" t="str">
        <f>IFERROR(VLOOKUP(AL28,'P1'!$B:$AP,41,FALSE),"")</f>
        <v/>
      </c>
      <c r="AM29" s="239" t="str">
        <f>IFERROR(VLOOKUP(AM28,'P1'!$B:$AP,41,FALSE),"")</f>
        <v/>
      </c>
      <c r="AN29" s="578"/>
      <c r="AO29" s="581"/>
      <c r="AP29" s="585"/>
      <c r="AQ29" s="586"/>
      <c r="AR29" s="581"/>
      <c r="AS29" s="205"/>
      <c r="AU29" s="240" t="str">
        <f t="shared" ref="AU29" si="3">IFERROR(IF($D28="□",($AO28/$AK$7),($AO28/$AK$9)),"")</f>
        <v/>
      </c>
      <c r="AV29" s="240" t="str">
        <f t="shared" ref="AV29" si="4">IFERROR(IF($D28="□",($AN28/$AO$7),($AN28/$AO$9)),"")</f>
        <v/>
      </c>
    </row>
    <row r="30" spans="1:48" ht="12" customHeight="1" x14ac:dyDescent="0.15">
      <c r="A30" s="558"/>
      <c r="B30" s="561"/>
      <c r="C30" s="564"/>
      <c r="D30" s="567"/>
      <c r="E30" s="570"/>
      <c r="F30" s="575"/>
      <c r="G30" s="576"/>
      <c r="H30" s="241" t="s">
        <v>370</v>
      </c>
      <c r="I30" s="239" t="str">
        <f>IFERROR(VLOOKUP(I28,'P1'!$B:$AP,31,FALSE),"")</f>
        <v/>
      </c>
      <c r="J30" s="239" t="str">
        <f>IFERROR(VLOOKUP(J28,'P1'!$B:$AP,31,FALSE),"")</f>
        <v/>
      </c>
      <c r="K30" s="239" t="str">
        <f>IFERROR(VLOOKUP(K28,'P1'!$B:$AP,31,FALSE),"")</f>
        <v/>
      </c>
      <c r="L30" s="239" t="str">
        <f>IFERROR(VLOOKUP(L28,'P1'!$B:$AP,31,FALSE),"")</f>
        <v/>
      </c>
      <c r="M30" s="239" t="str">
        <f>IFERROR(VLOOKUP(M28,'P1'!$B:$AP,31,FALSE),"")</f>
        <v/>
      </c>
      <c r="N30" s="239" t="str">
        <f>IFERROR(VLOOKUP(N28,'P1'!$B:$AP,31,FALSE),"")</f>
        <v/>
      </c>
      <c r="O30" s="239" t="str">
        <f>IFERROR(VLOOKUP(O28,'P1'!$B:$AP,31,FALSE),"")</f>
        <v/>
      </c>
      <c r="P30" s="239" t="str">
        <f>IFERROR(VLOOKUP(P28,'P1'!$B:$AP,31,FALSE),"")</f>
        <v/>
      </c>
      <c r="Q30" s="239" t="str">
        <f>IFERROR(VLOOKUP(Q28,'P1'!$B:$AP,31,FALSE),"")</f>
        <v/>
      </c>
      <c r="R30" s="239" t="str">
        <f>IFERROR(VLOOKUP(R28,'P1'!$B:$AP,31,FALSE),"")</f>
        <v/>
      </c>
      <c r="S30" s="239" t="str">
        <f>IFERROR(VLOOKUP(S28,'P1'!$B:$AP,31,FALSE),"")</f>
        <v/>
      </c>
      <c r="T30" s="239" t="str">
        <f>IFERROR(VLOOKUP(T28,'P1'!$B:$AP,31,FALSE),"")</f>
        <v/>
      </c>
      <c r="U30" s="239" t="str">
        <f>IFERROR(VLOOKUP(U28,'P1'!$B:$AP,31,FALSE),"")</f>
        <v/>
      </c>
      <c r="V30" s="239" t="str">
        <f>IFERROR(VLOOKUP(V28,'P1'!$B:$AP,31,FALSE),"")</f>
        <v/>
      </c>
      <c r="W30" s="239" t="str">
        <f>IFERROR(VLOOKUP(W28,'P1'!$B:$AP,31,FALSE),"")</f>
        <v/>
      </c>
      <c r="X30" s="239" t="str">
        <f>IFERROR(VLOOKUP(X28,'P1'!$B:$AP,31,FALSE),"")</f>
        <v/>
      </c>
      <c r="Y30" s="239" t="str">
        <f>IFERROR(VLOOKUP(Y28,'P1'!$B:$AP,31,FALSE),"")</f>
        <v/>
      </c>
      <c r="Z30" s="239" t="str">
        <f>IFERROR(VLOOKUP(Z28,'P1'!$B:$AP,31,FALSE),"")</f>
        <v/>
      </c>
      <c r="AA30" s="239" t="str">
        <f>IFERROR(VLOOKUP(AA28,'P1'!$B:$AP,31,FALSE),"")</f>
        <v/>
      </c>
      <c r="AB30" s="239" t="str">
        <f>IFERROR(VLOOKUP(AB28,'P1'!$B:$AP,31,FALSE),"")</f>
        <v/>
      </c>
      <c r="AC30" s="239" t="str">
        <f>IFERROR(VLOOKUP(AC28,'P1'!$B:$AP,31,FALSE),"")</f>
        <v/>
      </c>
      <c r="AD30" s="239" t="str">
        <f>IFERROR(VLOOKUP(AD28,'P1'!$B:$AP,31,FALSE),"")</f>
        <v/>
      </c>
      <c r="AE30" s="239" t="str">
        <f>IFERROR(VLOOKUP(AE28,'P1'!$B:$AP,31,FALSE),"")</f>
        <v/>
      </c>
      <c r="AF30" s="239" t="str">
        <f>IFERROR(VLOOKUP(AF28,'P1'!$B:$AP,31,FALSE),"")</f>
        <v/>
      </c>
      <c r="AG30" s="239" t="str">
        <f>IFERROR(VLOOKUP(AG28,'P1'!$B:$AP,31,FALSE),"")</f>
        <v/>
      </c>
      <c r="AH30" s="239" t="str">
        <f>IFERROR(VLOOKUP(AH28,'P1'!$B:$AP,31,FALSE),"")</f>
        <v/>
      </c>
      <c r="AI30" s="239" t="str">
        <f>IFERROR(VLOOKUP(AI28,'P1'!$B:$AP,31,FALSE),"")</f>
        <v/>
      </c>
      <c r="AJ30" s="239" t="str">
        <f>IFERROR(VLOOKUP(AJ28,'P1'!$B:$AP,31,FALSE),"")</f>
        <v/>
      </c>
      <c r="AK30" s="239" t="str">
        <f>IFERROR(VLOOKUP(AK28,'P1'!$B:$AP,31,FALSE),"")</f>
        <v/>
      </c>
      <c r="AL30" s="239" t="str">
        <f>IFERROR(VLOOKUP(AL28,'P1'!$B:$AP,31,FALSE),"")</f>
        <v/>
      </c>
      <c r="AM30" s="239" t="str">
        <f>IFERROR(VLOOKUP(AM28,'P1'!$B:$AP,31,FALSE),"")</f>
        <v/>
      </c>
      <c r="AN30" s="579"/>
      <c r="AO30" s="582"/>
      <c r="AP30" s="587"/>
      <c r="AQ30" s="588"/>
      <c r="AR30" s="582"/>
      <c r="AS30" s="205"/>
      <c r="AU30" s="242"/>
      <c r="AV30" s="242"/>
    </row>
    <row r="31" spans="1:48" ht="12" customHeight="1" x14ac:dyDescent="0.15">
      <c r="A31" s="556">
        <v>4</v>
      </c>
      <c r="B31" s="559"/>
      <c r="C31" s="562"/>
      <c r="D31" s="565" t="s">
        <v>243</v>
      </c>
      <c r="E31" s="568"/>
      <c r="F31" s="571"/>
      <c r="G31" s="572"/>
      <c r="H31" s="236" t="s">
        <v>367</v>
      </c>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577">
        <f>+SUM(I32:AM33)</f>
        <v>0</v>
      </c>
      <c r="AO31" s="580">
        <f>IF($AN$4="４週",AN31/4,AN31/(DAY(EOMONTH($I$20,0))/7))</f>
        <v>0</v>
      </c>
      <c r="AP31" s="583"/>
      <c r="AQ31" s="584"/>
      <c r="AR31" s="580" t="str">
        <f>IF(AN20="４週",AU32,AV32)</f>
        <v/>
      </c>
      <c r="AU31" s="237" t="s">
        <v>593</v>
      </c>
      <c r="AV31" s="237" t="s">
        <v>368</v>
      </c>
    </row>
    <row r="32" spans="1:48" ht="12" customHeight="1" x14ac:dyDescent="0.15">
      <c r="A32" s="557"/>
      <c r="B32" s="560"/>
      <c r="C32" s="563"/>
      <c r="D32" s="566"/>
      <c r="E32" s="569"/>
      <c r="F32" s="573"/>
      <c r="G32" s="574"/>
      <c r="H32" s="238" t="s">
        <v>369</v>
      </c>
      <c r="I32" s="239" t="str">
        <f>IFERROR(VLOOKUP(I31,'P1'!$B:$AP,41,FALSE),"")</f>
        <v/>
      </c>
      <c r="J32" s="243" t="str">
        <f>IFERROR(VLOOKUP(J31,'P1'!$B:$AP,41,FALSE),"")</f>
        <v/>
      </c>
      <c r="K32" s="239" t="str">
        <f>IFERROR(VLOOKUP(K31,'P1'!$B:$AP,41,FALSE),"")</f>
        <v/>
      </c>
      <c r="L32" s="239" t="str">
        <f>IFERROR(VLOOKUP(L31,'P1'!$B:$AP,41,FALSE),"")</f>
        <v/>
      </c>
      <c r="M32" s="239" t="str">
        <f>IFERROR(VLOOKUP(M31,'P1'!$B:$AP,41,FALSE),"")</f>
        <v/>
      </c>
      <c r="N32" s="239" t="str">
        <f>IFERROR(VLOOKUP(N31,'P1'!$B:$AP,41,FALSE),"")</f>
        <v/>
      </c>
      <c r="O32" s="239" t="str">
        <f>IFERROR(VLOOKUP(O31,'P1'!$B:$AP,41,FALSE),"")</f>
        <v/>
      </c>
      <c r="P32" s="239" t="str">
        <f>IFERROR(VLOOKUP(P31,'P1'!$B:$AP,41,FALSE),"")</f>
        <v/>
      </c>
      <c r="Q32" s="239" t="str">
        <f>IFERROR(VLOOKUP(Q31,'P1'!$B:$AP,41,FALSE),"")</f>
        <v/>
      </c>
      <c r="R32" s="239" t="str">
        <f>IFERROR(VLOOKUP(R31,'P1'!$B:$AP,41,FALSE),"")</f>
        <v/>
      </c>
      <c r="S32" s="239" t="str">
        <f>IFERROR(VLOOKUP(S31,'P1'!$B:$AP,41,FALSE),"")</f>
        <v/>
      </c>
      <c r="T32" s="239" t="str">
        <f>IFERROR(VLOOKUP(T31,'P1'!$B:$AP,41,FALSE),"")</f>
        <v/>
      </c>
      <c r="U32" s="239" t="str">
        <f>IFERROR(VLOOKUP(U31,'P1'!$B:$AP,41,FALSE),"")</f>
        <v/>
      </c>
      <c r="V32" s="239" t="str">
        <f>IFERROR(VLOOKUP(V31,'P1'!$B:$AP,41,FALSE),"")</f>
        <v/>
      </c>
      <c r="W32" s="239" t="str">
        <f>IFERROR(VLOOKUP(W31,'P1'!$B:$AP,41,FALSE),"")</f>
        <v/>
      </c>
      <c r="X32" s="239" t="str">
        <f>IFERROR(VLOOKUP(X31,'P1'!$B:$AP,41,FALSE),"")</f>
        <v/>
      </c>
      <c r="Y32" s="239" t="str">
        <f>IFERROR(VLOOKUP(Y31,'P1'!$B:$AP,41,FALSE),"")</f>
        <v/>
      </c>
      <c r="Z32" s="239" t="str">
        <f>IFERROR(VLOOKUP(Z31,'P1'!$B:$AP,41,FALSE),"")</f>
        <v/>
      </c>
      <c r="AA32" s="239" t="str">
        <f>IFERROR(VLOOKUP(AA31,'P1'!$B:$AP,41,FALSE),"")</f>
        <v/>
      </c>
      <c r="AB32" s="239" t="str">
        <f>IFERROR(VLOOKUP(AB31,'P1'!$B:$AP,41,FALSE),"")</f>
        <v/>
      </c>
      <c r="AC32" s="239" t="str">
        <f>IFERROR(VLOOKUP(AC31,'P1'!$B:$AP,41,FALSE),"")</f>
        <v/>
      </c>
      <c r="AD32" s="239" t="str">
        <f>IFERROR(VLOOKUP(AD31,'P1'!$B:$AP,41,FALSE),"")</f>
        <v/>
      </c>
      <c r="AE32" s="239" t="str">
        <f>IFERROR(VLOOKUP(AE31,'P1'!$B:$AP,41,FALSE),"")</f>
        <v/>
      </c>
      <c r="AF32" s="239" t="str">
        <f>IFERROR(VLOOKUP(AF31,'P1'!$B:$AP,41,FALSE),"")</f>
        <v/>
      </c>
      <c r="AG32" s="239" t="str">
        <f>IFERROR(VLOOKUP(AG31,'P1'!$B:$AP,41,FALSE),"")</f>
        <v/>
      </c>
      <c r="AH32" s="239" t="str">
        <f>IFERROR(VLOOKUP(AH31,'P1'!$B:$AP,41,FALSE),"")</f>
        <v/>
      </c>
      <c r="AI32" s="239" t="str">
        <f>IFERROR(VLOOKUP(AI31,'P1'!$B:$AP,41,FALSE),"")</f>
        <v/>
      </c>
      <c r="AJ32" s="239" t="str">
        <f>IFERROR(VLOOKUP(AJ31,'P1'!$B:$AP,41,FALSE),"")</f>
        <v/>
      </c>
      <c r="AK32" s="239" t="str">
        <f>IFERROR(VLOOKUP(AK31,'P1'!$B:$AP,41,FALSE),"")</f>
        <v/>
      </c>
      <c r="AL32" s="239" t="str">
        <f>IFERROR(VLOOKUP(AL31,'P1'!$B:$AP,41,FALSE),"")</f>
        <v/>
      </c>
      <c r="AM32" s="239" t="str">
        <f>IFERROR(VLOOKUP(AM31,'P1'!$B:$AP,41,FALSE),"")</f>
        <v/>
      </c>
      <c r="AN32" s="578"/>
      <c r="AO32" s="581"/>
      <c r="AP32" s="585"/>
      <c r="AQ32" s="586"/>
      <c r="AR32" s="581"/>
      <c r="AU32" s="240" t="str">
        <f t="shared" ref="AU32" si="5">IFERROR(IF($D31="□",($AO31/$AK$7),($AO31/$AK$9)),"")</f>
        <v/>
      </c>
      <c r="AV32" s="240" t="str">
        <f t="shared" ref="AV32" si="6">IFERROR(IF($D31="□",($AN31/$AO$7),($AN31/$AO$9)),"")</f>
        <v/>
      </c>
    </row>
    <row r="33" spans="1:48" ht="12" customHeight="1" x14ac:dyDescent="0.15">
      <c r="A33" s="558"/>
      <c r="B33" s="561"/>
      <c r="C33" s="564"/>
      <c r="D33" s="567"/>
      <c r="E33" s="570"/>
      <c r="F33" s="575"/>
      <c r="G33" s="576"/>
      <c r="H33" s="241" t="s">
        <v>370</v>
      </c>
      <c r="I33" s="239" t="str">
        <f>IFERROR(VLOOKUP(I31,'P1'!$B:$AP,31,FALSE),"")</f>
        <v/>
      </c>
      <c r="J33" s="239" t="str">
        <f>IFERROR(VLOOKUP(J31,'P1'!$B:$AP,31,FALSE),"")</f>
        <v/>
      </c>
      <c r="K33" s="239" t="str">
        <f>IFERROR(VLOOKUP(K31,'P1'!$B:$AP,31,FALSE),"")</f>
        <v/>
      </c>
      <c r="L33" s="239" t="str">
        <f>IFERROR(VLOOKUP(L31,'P1'!$B:$AP,31,FALSE),"")</f>
        <v/>
      </c>
      <c r="M33" s="239" t="str">
        <f>IFERROR(VLOOKUP(M31,'P1'!$B:$AP,31,FALSE),"")</f>
        <v/>
      </c>
      <c r="N33" s="239" t="str">
        <f>IFERROR(VLOOKUP(N31,'P1'!$B:$AP,31,FALSE),"")</f>
        <v/>
      </c>
      <c r="O33" s="239" t="str">
        <f>IFERROR(VLOOKUP(O31,'P1'!$B:$AP,31,FALSE),"")</f>
        <v/>
      </c>
      <c r="P33" s="239" t="str">
        <f>IFERROR(VLOOKUP(P31,'P1'!$B:$AP,31,FALSE),"")</f>
        <v/>
      </c>
      <c r="Q33" s="239" t="str">
        <f>IFERROR(VLOOKUP(Q31,'P1'!$B:$AP,31,FALSE),"")</f>
        <v/>
      </c>
      <c r="R33" s="239" t="str">
        <f>IFERROR(VLOOKUP(R31,'P1'!$B:$AP,31,FALSE),"")</f>
        <v/>
      </c>
      <c r="S33" s="239" t="str">
        <f>IFERROR(VLOOKUP(S31,'P1'!$B:$AP,31,FALSE),"")</f>
        <v/>
      </c>
      <c r="T33" s="239" t="str">
        <f>IFERROR(VLOOKUP(T31,'P1'!$B:$AP,31,FALSE),"")</f>
        <v/>
      </c>
      <c r="U33" s="239" t="str">
        <f>IFERROR(VLOOKUP(U31,'P1'!$B:$AP,31,FALSE),"")</f>
        <v/>
      </c>
      <c r="V33" s="239" t="str">
        <f>IFERROR(VLOOKUP(V31,'P1'!$B:$AP,31,FALSE),"")</f>
        <v/>
      </c>
      <c r="W33" s="239" t="str">
        <f>IFERROR(VLOOKUP(W31,'P1'!$B:$AP,31,FALSE),"")</f>
        <v/>
      </c>
      <c r="X33" s="239" t="str">
        <f>IFERROR(VLOOKUP(X31,'P1'!$B:$AP,31,FALSE),"")</f>
        <v/>
      </c>
      <c r="Y33" s="239" t="str">
        <f>IFERROR(VLOOKUP(Y31,'P1'!$B:$AP,31,FALSE),"")</f>
        <v/>
      </c>
      <c r="Z33" s="239" t="str">
        <f>IFERROR(VLOOKUP(Z31,'P1'!$B:$AP,31,FALSE),"")</f>
        <v/>
      </c>
      <c r="AA33" s="239" t="str">
        <f>IFERROR(VLOOKUP(AA31,'P1'!$B:$AP,31,FALSE),"")</f>
        <v/>
      </c>
      <c r="AB33" s="239" t="str">
        <f>IFERROR(VLOOKUP(AB31,'P1'!$B:$AP,31,FALSE),"")</f>
        <v/>
      </c>
      <c r="AC33" s="239" t="str">
        <f>IFERROR(VLOOKUP(AC31,'P1'!$B:$AP,31,FALSE),"")</f>
        <v/>
      </c>
      <c r="AD33" s="239" t="str">
        <f>IFERROR(VLOOKUP(AD31,'P1'!$B:$AP,31,FALSE),"")</f>
        <v/>
      </c>
      <c r="AE33" s="239" t="str">
        <f>IFERROR(VLOOKUP(AE31,'P1'!$B:$AP,31,FALSE),"")</f>
        <v/>
      </c>
      <c r="AF33" s="239" t="str">
        <f>IFERROR(VLOOKUP(AF31,'P1'!$B:$AP,31,FALSE),"")</f>
        <v/>
      </c>
      <c r="AG33" s="239" t="str">
        <f>IFERROR(VLOOKUP(AG31,'P1'!$B:$AP,31,FALSE),"")</f>
        <v/>
      </c>
      <c r="AH33" s="239" t="str">
        <f>IFERROR(VLOOKUP(AH31,'P1'!$B:$AP,31,FALSE),"")</f>
        <v/>
      </c>
      <c r="AI33" s="239" t="str">
        <f>IFERROR(VLOOKUP(AI31,'P1'!$B:$AP,31,FALSE),"")</f>
        <v/>
      </c>
      <c r="AJ33" s="239" t="str">
        <f>IFERROR(VLOOKUP(AJ31,'P1'!$B:$AP,31,FALSE),"")</f>
        <v/>
      </c>
      <c r="AK33" s="239" t="str">
        <f>IFERROR(VLOOKUP(AK31,'P1'!$B:$AP,31,FALSE),"")</f>
        <v/>
      </c>
      <c r="AL33" s="239" t="str">
        <f>IFERROR(VLOOKUP(AL31,'P1'!$B:$AP,31,FALSE),"")</f>
        <v/>
      </c>
      <c r="AM33" s="239" t="str">
        <f>IFERROR(VLOOKUP(AM31,'P1'!$B:$AP,31,FALSE),"")</f>
        <v/>
      </c>
      <c r="AN33" s="579"/>
      <c r="AO33" s="582"/>
      <c r="AP33" s="587"/>
      <c r="AQ33" s="588"/>
      <c r="AR33" s="582"/>
      <c r="AU33" s="242"/>
      <c r="AV33" s="242"/>
    </row>
    <row r="34" spans="1:48" ht="12" customHeight="1" x14ac:dyDescent="0.15">
      <c r="A34" s="556">
        <v>5</v>
      </c>
      <c r="B34" s="559"/>
      <c r="C34" s="562"/>
      <c r="D34" s="565" t="s">
        <v>243</v>
      </c>
      <c r="E34" s="568"/>
      <c r="F34" s="571"/>
      <c r="G34" s="572"/>
      <c r="H34" s="236" t="s">
        <v>367</v>
      </c>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577">
        <f>+SUM(I35:AM36)</f>
        <v>0</v>
      </c>
      <c r="AO34" s="580">
        <f>IF($AN$4="４週",AN34/4,AN34/(DAY(EOMONTH($I$20,0))/7))</f>
        <v>0</v>
      </c>
      <c r="AP34" s="583"/>
      <c r="AQ34" s="584"/>
      <c r="AR34" s="580" t="str">
        <f>IF(AN23="４週",AU35,AV35)</f>
        <v/>
      </c>
      <c r="AU34" s="237" t="s">
        <v>593</v>
      </c>
      <c r="AV34" s="237" t="s">
        <v>368</v>
      </c>
    </row>
    <row r="35" spans="1:48" ht="12" customHeight="1" x14ac:dyDescent="0.15">
      <c r="A35" s="557"/>
      <c r="B35" s="560"/>
      <c r="C35" s="563"/>
      <c r="D35" s="566"/>
      <c r="E35" s="569"/>
      <c r="F35" s="573"/>
      <c r="G35" s="574"/>
      <c r="H35" s="238" t="s">
        <v>369</v>
      </c>
      <c r="I35" s="239" t="str">
        <f>IFERROR(VLOOKUP(I34,'P1'!$B:$AP,41,FALSE),"")</f>
        <v/>
      </c>
      <c r="J35" s="239" t="str">
        <f>IFERROR(VLOOKUP(J34,'P1'!$B:$AP,41,FALSE),"")</f>
        <v/>
      </c>
      <c r="K35" s="239" t="str">
        <f>IFERROR(VLOOKUP(K34,'P1'!$B:$AP,41,FALSE),"")</f>
        <v/>
      </c>
      <c r="L35" s="239" t="str">
        <f>IFERROR(VLOOKUP(L34,'P1'!$B:$AP,41,FALSE),"")</f>
        <v/>
      </c>
      <c r="M35" s="239" t="str">
        <f>IFERROR(VLOOKUP(M34,'P1'!$B:$AP,41,FALSE),"")</f>
        <v/>
      </c>
      <c r="N35" s="239" t="str">
        <f>IFERROR(VLOOKUP(N34,'P1'!$B:$AP,41,FALSE),"")</f>
        <v/>
      </c>
      <c r="O35" s="239" t="str">
        <f>IFERROR(VLOOKUP(O34,'P1'!$B:$AP,41,FALSE),"")</f>
        <v/>
      </c>
      <c r="P35" s="239" t="str">
        <f>IFERROR(VLOOKUP(P34,'P1'!$B:$AP,41,FALSE),"")</f>
        <v/>
      </c>
      <c r="Q35" s="239" t="str">
        <f>IFERROR(VLOOKUP(Q34,'P1'!$B:$AP,41,FALSE),"")</f>
        <v/>
      </c>
      <c r="R35" s="239" t="str">
        <f>IFERROR(VLOOKUP(R34,'P1'!$B:$AP,41,FALSE),"")</f>
        <v/>
      </c>
      <c r="S35" s="239" t="str">
        <f>IFERROR(VLOOKUP(S34,'P1'!$B:$AP,41,FALSE),"")</f>
        <v/>
      </c>
      <c r="T35" s="239" t="str">
        <f>IFERROR(VLOOKUP(T34,'P1'!$B:$AP,41,FALSE),"")</f>
        <v/>
      </c>
      <c r="U35" s="239" t="str">
        <f>IFERROR(VLOOKUP(U34,'P1'!$B:$AP,41,FALSE),"")</f>
        <v/>
      </c>
      <c r="V35" s="239" t="str">
        <f>IFERROR(VLOOKUP(V34,'P1'!$B:$AP,41,FALSE),"")</f>
        <v/>
      </c>
      <c r="W35" s="239" t="str">
        <f>IFERROR(VLOOKUP(W34,'P1'!$B:$AP,41,FALSE),"")</f>
        <v/>
      </c>
      <c r="X35" s="239" t="str">
        <f>IFERROR(VLOOKUP(X34,'P1'!$B:$AP,41,FALSE),"")</f>
        <v/>
      </c>
      <c r="Y35" s="239" t="str">
        <f>IFERROR(VLOOKUP(Y34,'P1'!$B:$AP,41,FALSE),"")</f>
        <v/>
      </c>
      <c r="Z35" s="239" t="str">
        <f>IFERROR(VLOOKUP(Z34,'P1'!$B:$AP,41,FALSE),"")</f>
        <v/>
      </c>
      <c r="AA35" s="239" t="str">
        <f>IFERROR(VLOOKUP(AA34,'P1'!$B:$AP,41,FALSE),"")</f>
        <v/>
      </c>
      <c r="AB35" s="239" t="str">
        <f>IFERROR(VLOOKUP(AB34,'P1'!$B:$AP,41,FALSE),"")</f>
        <v/>
      </c>
      <c r="AC35" s="239" t="str">
        <f>IFERROR(VLOOKUP(AC34,'P1'!$B:$AP,41,FALSE),"")</f>
        <v/>
      </c>
      <c r="AD35" s="239" t="str">
        <f>IFERROR(VLOOKUP(AD34,'P1'!$B:$AP,41,FALSE),"")</f>
        <v/>
      </c>
      <c r="AE35" s="239" t="str">
        <f>IFERROR(VLOOKUP(AE34,'P1'!$B:$AP,41,FALSE),"")</f>
        <v/>
      </c>
      <c r="AF35" s="239" t="str">
        <f>IFERROR(VLOOKUP(AF34,'P1'!$B:$AP,41,FALSE),"")</f>
        <v/>
      </c>
      <c r="AG35" s="239" t="str">
        <f>IFERROR(VLOOKUP(AG34,'P1'!$B:$AP,41,FALSE),"")</f>
        <v/>
      </c>
      <c r="AH35" s="239" t="str">
        <f>IFERROR(VLOOKUP(AH34,'P1'!$B:$AP,41,FALSE),"")</f>
        <v/>
      </c>
      <c r="AI35" s="239" t="str">
        <f>IFERROR(VLOOKUP(AI34,'P1'!$B:$AP,41,FALSE),"")</f>
        <v/>
      </c>
      <c r="AJ35" s="239" t="str">
        <f>IFERROR(VLOOKUP(AJ34,'P1'!$B:$AP,41,FALSE),"")</f>
        <v/>
      </c>
      <c r="AK35" s="239" t="str">
        <f>IFERROR(VLOOKUP(AK34,'P1'!$B:$AP,41,FALSE),"")</f>
        <v/>
      </c>
      <c r="AL35" s="239" t="str">
        <f>IFERROR(VLOOKUP(AL34,'P1'!$B:$AP,41,FALSE),"")</f>
        <v/>
      </c>
      <c r="AM35" s="239" t="str">
        <f>IFERROR(VLOOKUP(AM34,'P1'!$B:$AP,41,FALSE),"")</f>
        <v/>
      </c>
      <c r="AN35" s="578"/>
      <c r="AO35" s="581"/>
      <c r="AP35" s="585"/>
      <c r="AQ35" s="586"/>
      <c r="AR35" s="581"/>
      <c r="AU35" s="240" t="str">
        <f t="shared" ref="AU35" si="7">IFERROR(IF($D34="□",($AO34/$AK$7),($AO34/$AK$9)),"")</f>
        <v/>
      </c>
      <c r="AV35" s="240" t="str">
        <f t="shared" ref="AV35" si="8">IFERROR(IF($D34="□",($AN34/$AO$7),($AN34/$AO$9)),"")</f>
        <v/>
      </c>
    </row>
    <row r="36" spans="1:48" ht="12" customHeight="1" x14ac:dyDescent="0.15">
      <c r="A36" s="558"/>
      <c r="B36" s="561"/>
      <c r="C36" s="564"/>
      <c r="D36" s="567"/>
      <c r="E36" s="570"/>
      <c r="F36" s="575"/>
      <c r="G36" s="576"/>
      <c r="H36" s="241" t="s">
        <v>370</v>
      </c>
      <c r="I36" s="239" t="str">
        <f>IFERROR(VLOOKUP(I34,'P1'!$B:$AP,31,FALSE),"")</f>
        <v/>
      </c>
      <c r="J36" s="239" t="str">
        <f>IFERROR(VLOOKUP(J34,'P1'!$B:$AP,31,FALSE),"")</f>
        <v/>
      </c>
      <c r="K36" s="239" t="str">
        <f>IFERROR(VLOOKUP(K34,'P1'!$B:$AP,31,FALSE),"")</f>
        <v/>
      </c>
      <c r="L36" s="239" t="str">
        <f>IFERROR(VLOOKUP(L34,'P1'!$B:$AP,31,FALSE),"")</f>
        <v/>
      </c>
      <c r="M36" s="239" t="str">
        <f>IFERROR(VLOOKUP(M34,'P1'!$B:$AP,31,FALSE),"")</f>
        <v/>
      </c>
      <c r="N36" s="239" t="str">
        <f>IFERROR(VLOOKUP(N34,'P1'!$B:$AP,31,FALSE),"")</f>
        <v/>
      </c>
      <c r="O36" s="239" t="str">
        <f>IFERROR(VLOOKUP(O34,'P1'!$B:$AP,31,FALSE),"")</f>
        <v/>
      </c>
      <c r="P36" s="239" t="str">
        <f>IFERROR(VLOOKUP(P34,'P1'!$B:$AP,31,FALSE),"")</f>
        <v/>
      </c>
      <c r="Q36" s="239" t="str">
        <f>IFERROR(VLOOKUP(Q34,'P1'!$B:$AP,31,FALSE),"")</f>
        <v/>
      </c>
      <c r="R36" s="239" t="str">
        <f>IFERROR(VLOOKUP(R34,'P1'!$B:$AP,31,FALSE),"")</f>
        <v/>
      </c>
      <c r="S36" s="239" t="str">
        <f>IFERROR(VLOOKUP(S34,'P1'!$B:$AP,31,FALSE),"")</f>
        <v/>
      </c>
      <c r="T36" s="239" t="str">
        <f>IFERROR(VLOOKUP(T34,'P1'!$B:$AP,31,FALSE),"")</f>
        <v/>
      </c>
      <c r="U36" s="239" t="str">
        <f>IFERROR(VLOOKUP(U34,'P1'!$B:$AP,31,FALSE),"")</f>
        <v/>
      </c>
      <c r="V36" s="239" t="str">
        <f>IFERROR(VLOOKUP(V34,'P1'!$B:$AP,31,FALSE),"")</f>
        <v/>
      </c>
      <c r="W36" s="239" t="str">
        <f>IFERROR(VLOOKUP(W34,'P1'!$B:$AP,31,FALSE),"")</f>
        <v/>
      </c>
      <c r="X36" s="239" t="str">
        <f>IFERROR(VLOOKUP(X34,'P1'!$B:$AP,31,FALSE),"")</f>
        <v/>
      </c>
      <c r="Y36" s="239" t="str">
        <f>IFERROR(VLOOKUP(Y34,'P1'!$B:$AP,31,FALSE),"")</f>
        <v/>
      </c>
      <c r="Z36" s="239" t="str">
        <f>IFERROR(VLOOKUP(Z34,'P1'!$B:$AP,31,FALSE),"")</f>
        <v/>
      </c>
      <c r="AA36" s="239" t="str">
        <f>IFERROR(VLOOKUP(AA34,'P1'!$B:$AP,31,FALSE),"")</f>
        <v/>
      </c>
      <c r="AB36" s="239" t="str">
        <f>IFERROR(VLOOKUP(AB34,'P1'!$B:$AP,31,FALSE),"")</f>
        <v/>
      </c>
      <c r="AC36" s="239" t="str">
        <f>IFERROR(VLOOKUP(AC34,'P1'!$B:$AP,31,FALSE),"")</f>
        <v/>
      </c>
      <c r="AD36" s="239" t="str">
        <f>IFERROR(VLOOKUP(AD34,'P1'!$B:$AP,31,FALSE),"")</f>
        <v/>
      </c>
      <c r="AE36" s="239" t="str">
        <f>IFERROR(VLOOKUP(AE34,'P1'!$B:$AP,31,FALSE),"")</f>
        <v/>
      </c>
      <c r="AF36" s="239" t="str">
        <f>IFERROR(VLOOKUP(AF34,'P1'!$B:$AP,31,FALSE),"")</f>
        <v/>
      </c>
      <c r="AG36" s="239" t="str">
        <f>IFERROR(VLOOKUP(AG34,'P1'!$B:$AP,31,FALSE),"")</f>
        <v/>
      </c>
      <c r="AH36" s="239" t="str">
        <f>IFERROR(VLOOKUP(AH34,'P1'!$B:$AP,31,FALSE),"")</f>
        <v/>
      </c>
      <c r="AI36" s="239" t="str">
        <f>IFERROR(VLOOKUP(AI34,'P1'!$B:$AP,31,FALSE),"")</f>
        <v/>
      </c>
      <c r="AJ36" s="239" t="str">
        <f>IFERROR(VLOOKUP(AJ34,'P1'!$B:$AP,31,FALSE),"")</f>
        <v/>
      </c>
      <c r="AK36" s="239" t="str">
        <f>IFERROR(VLOOKUP(AK34,'P1'!$B:$AP,31,FALSE),"")</f>
        <v/>
      </c>
      <c r="AL36" s="239" t="str">
        <f>IFERROR(VLOOKUP(AL34,'P1'!$B:$AP,31,FALSE),"")</f>
        <v/>
      </c>
      <c r="AM36" s="239" t="str">
        <f>IFERROR(VLOOKUP(AM34,'P1'!$B:$AP,31,FALSE),"")</f>
        <v/>
      </c>
      <c r="AN36" s="579"/>
      <c r="AO36" s="582"/>
      <c r="AP36" s="587"/>
      <c r="AQ36" s="588"/>
      <c r="AR36" s="582"/>
      <c r="AU36" s="242"/>
      <c r="AV36" s="242"/>
    </row>
    <row r="37" spans="1:48" ht="12" customHeight="1" x14ac:dyDescent="0.15">
      <c r="A37" s="556">
        <v>6</v>
      </c>
      <c r="B37" s="559"/>
      <c r="C37" s="562"/>
      <c r="D37" s="565" t="s">
        <v>243</v>
      </c>
      <c r="E37" s="568"/>
      <c r="F37" s="571"/>
      <c r="G37" s="572"/>
      <c r="H37" s="236" t="s">
        <v>367</v>
      </c>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577">
        <f>+SUM(I38:AM39)</f>
        <v>0</v>
      </c>
      <c r="AO37" s="580">
        <f>IF($AN$4="４週",AN37/4,AN37/(DAY(EOMONTH($I$20,0))/7))</f>
        <v>0</v>
      </c>
      <c r="AP37" s="583"/>
      <c r="AQ37" s="584"/>
      <c r="AR37" s="580" t="str">
        <f>IF(AN26="４週",AU38,AV38)</f>
        <v/>
      </c>
      <c r="AU37" s="237" t="s">
        <v>593</v>
      </c>
      <c r="AV37" s="237" t="s">
        <v>368</v>
      </c>
    </row>
    <row r="38" spans="1:48" ht="12" customHeight="1" x14ac:dyDescent="0.15">
      <c r="A38" s="557"/>
      <c r="B38" s="560"/>
      <c r="C38" s="563"/>
      <c r="D38" s="566"/>
      <c r="E38" s="569"/>
      <c r="F38" s="573"/>
      <c r="G38" s="574"/>
      <c r="H38" s="238" t="s">
        <v>369</v>
      </c>
      <c r="I38" s="239" t="str">
        <f>IFERROR(VLOOKUP(I37,'P1'!$B:$AP,41,FALSE),"")</f>
        <v/>
      </c>
      <c r="J38" s="239" t="str">
        <f>IFERROR(VLOOKUP(J37,'P1'!$B:$AP,41,FALSE),"")</f>
        <v/>
      </c>
      <c r="K38" s="239" t="str">
        <f>IFERROR(VLOOKUP(K37,'P1'!$B:$AP,41,FALSE),"")</f>
        <v/>
      </c>
      <c r="L38" s="239" t="str">
        <f>IFERROR(VLOOKUP(L37,'P1'!$B:$AP,41,FALSE),"")</f>
        <v/>
      </c>
      <c r="M38" s="239" t="str">
        <f>IFERROR(VLOOKUP(M37,'P1'!$B:$AP,41,FALSE),"")</f>
        <v/>
      </c>
      <c r="N38" s="239" t="str">
        <f>IFERROR(VLOOKUP(N37,'P1'!$B:$AP,41,FALSE),"")</f>
        <v/>
      </c>
      <c r="O38" s="239" t="str">
        <f>IFERROR(VLOOKUP(O37,'P1'!$B:$AP,41,FALSE),"")</f>
        <v/>
      </c>
      <c r="P38" s="239" t="str">
        <f>IFERROR(VLOOKUP(P37,'P1'!$B:$AP,41,FALSE),"")</f>
        <v/>
      </c>
      <c r="Q38" s="239" t="str">
        <f>IFERROR(VLOOKUP(Q37,'P1'!$B:$AP,41,FALSE),"")</f>
        <v/>
      </c>
      <c r="R38" s="239" t="str">
        <f>IFERROR(VLOOKUP(R37,'P1'!$B:$AP,41,FALSE),"")</f>
        <v/>
      </c>
      <c r="S38" s="239" t="str">
        <f>IFERROR(VLOOKUP(S37,'P1'!$B:$AP,41,FALSE),"")</f>
        <v/>
      </c>
      <c r="T38" s="239" t="str">
        <f>IFERROR(VLOOKUP(T37,'P1'!$B:$AP,41,FALSE),"")</f>
        <v/>
      </c>
      <c r="U38" s="239" t="str">
        <f>IFERROR(VLOOKUP(U37,'P1'!$B:$AP,41,FALSE),"")</f>
        <v/>
      </c>
      <c r="V38" s="239" t="str">
        <f>IFERROR(VLOOKUP(V37,'P1'!$B:$AP,41,FALSE),"")</f>
        <v/>
      </c>
      <c r="W38" s="239" t="str">
        <f>IFERROR(VLOOKUP(W37,'P1'!$B:$AP,41,FALSE),"")</f>
        <v/>
      </c>
      <c r="X38" s="239" t="str">
        <f>IFERROR(VLOOKUP(X37,'P1'!$B:$AP,41,FALSE),"")</f>
        <v/>
      </c>
      <c r="Y38" s="239" t="str">
        <f>IFERROR(VLOOKUP(Y37,'P1'!$B:$AP,41,FALSE),"")</f>
        <v/>
      </c>
      <c r="Z38" s="239" t="str">
        <f>IFERROR(VLOOKUP(Z37,'P1'!$B:$AP,41,FALSE),"")</f>
        <v/>
      </c>
      <c r="AA38" s="239" t="str">
        <f>IFERROR(VLOOKUP(AA37,'P1'!$B:$AP,41,FALSE),"")</f>
        <v/>
      </c>
      <c r="AB38" s="239" t="str">
        <f>IFERROR(VLOOKUP(AB37,'P1'!$B:$AP,41,FALSE),"")</f>
        <v/>
      </c>
      <c r="AC38" s="239" t="str">
        <f>IFERROR(VLOOKUP(AC37,'P1'!$B:$AP,41,FALSE),"")</f>
        <v/>
      </c>
      <c r="AD38" s="239" t="str">
        <f>IFERROR(VLOOKUP(AD37,'P1'!$B:$AP,41,FALSE),"")</f>
        <v/>
      </c>
      <c r="AE38" s="239" t="str">
        <f>IFERROR(VLOOKUP(AE37,'P1'!$B:$AP,41,FALSE),"")</f>
        <v/>
      </c>
      <c r="AF38" s="239" t="str">
        <f>IFERROR(VLOOKUP(AF37,'P1'!$B:$AP,41,FALSE),"")</f>
        <v/>
      </c>
      <c r="AG38" s="239" t="str">
        <f>IFERROR(VLOOKUP(AG37,'P1'!$B:$AP,41,FALSE),"")</f>
        <v/>
      </c>
      <c r="AH38" s="239" t="str">
        <f>IFERROR(VLOOKUP(AH37,'P1'!$B:$AP,41,FALSE),"")</f>
        <v/>
      </c>
      <c r="AI38" s="239" t="str">
        <f>IFERROR(VLOOKUP(AI37,'P1'!$B:$AP,41,FALSE),"")</f>
        <v/>
      </c>
      <c r="AJ38" s="239" t="str">
        <f>IFERROR(VLOOKUP(AJ37,'P1'!$B:$AP,41,FALSE),"")</f>
        <v/>
      </c>
      <c r="AK38" s="239" t="str">
        <f>IFERROR(VLOOKUP(AK37,'P1'!$B:$AP,41,FALSE),"")</f>
        <v/>
      </c>
      <c r="AL38" s="239" t="str">
        <f>IFERROR(VLOOKUP(AL37,'P1'!$B:$AP,41,FALSE),"")</f>
        <v/>
      </c>
      <c r="AM38" s="239" t="str">
        <f>IFERROR(VLOOKUP(AM37,'P1'!$B:$AP,41,FALSE),"")</f>
        <v/>
      </c>
      <c r="AN38" s="578"/>
      <c r="AO38" s="581"/>
      <c r="AP38" s="585"/>
      <c r="AQ38" s="586"/>
      <c r="AR38" s="581"/>
      <c r="AU38" s="240" t="str">
        <f t="shared" ref="AU38" si="9">IFERROR(IF($D37="□",($AO37/$AK$7),($AO37/$AK$9)),"")</f>
        <v/>
      </c>
      <c r="AV38" s="240" t="str">
        <f t="shared" ref="AV38" si="10">IFERROR(IF($D37="□",($AN37/$AO$7),($AN37/$AO$9)),"")</f>
        <v/>
      </c>
    </row>
    <row r="39" spans="1:48" ht="12" customHeight="1" x14ac:dyDescent="0.15">
      <c r="A39" s="558"/>
      <c r="B39" s="561"/>
      <c r="C39" s="564"/>
      <c r="D39" s="567"/>
      <c r="E39" s="570"/>
      <c r="F39" s="575"/>
      <c r="G39" s="576"/>
      <c r="H39" s="241" t="s">
        <v>370</v>
      </c>
      <c r="I39" s="239" t="str">
        <f>IFERROR(VLOOKUP(I37,'P1'!$B:$AP,31,FALSE),"")</f>
        <v/>
      </c>
      <c r="J39" s="239" t="str">
        <f>IFERROR(VLOOKUP(J37,'P1'!$B:$AP,31,FALSE),"")</f>
        <v/>
      </c>
      <c r="K39" s="239" t="str">
        <f>IFERROR(VLOOKUP(K37,'P1'!$B:$AP,31,FALSE),"")</f>
        <v/>
      </c>
      <c r="L39" s="239" t="str">
        <f>IFERROR(VLOOKUP(L37,'P1'!$B:$AP,31,FALSE),"")</f>
        <v/>
      </c>
      <c r="M39" s="239" t="str">
        <f>IFERROR(VLOOKUP(M37,'P1'!$B:$AP,31,FALSE),"")</f>
        <v/>
      </c>
      <c r="N39" s="239" t="str">
        <f>IFERROR(VLOOKUP(N37,'P1'!$B:$AP,31,FALSE),"")</f>
        <v/>
      </c>
      <c r="O39" s="239" t="str">
        <f>IFERROR(VLOOKUP(O37,'P1'!$B:$AP,31,FALSE),"")</f>
        <v/>
      </c>
      <c r="P39" s="239" t="str">
        <f>IFERROR(VLOOKUP(P37,'P1'!$B:$AP,31,FALSE),"")</f>
        <v/>
      </c>
      <c r="Q39" s="239" t="str">
        <f>IFERROR(VLOOKUP(Q37,'P1'!$B:$AP,31,FALSE),"")</f>
        <v/>
      </c>
      <c r="R39" s="239" t="str">
        <f>IFERROR(VLOOKUP(R37,'P1'!$B:$AP,31,FALSE),"")</f>
        <v/>
      </c>
      <c r="S39" s="239" t="str">
        <f>IFERROR(VLOOKUP(S37,'P1'!$B:$AP,31,FALSE),"")</f>
        <v/>
      </c>
      <c r="T39" s="239" t="str">
        <f>IFERROR(VLOOKUP(T37,'P1'!$B:$AP,31,FALSE),"")</f>
        <v/>
      </c>
      <c r="U39" s="239" t="str">
        <f>IFERROR(VLOOKUP(U37,'P1'!$B:$AP,31,FALSE),"")</f>
        <v/>
      </c>
      <c r="V39" s="239" t="str">
        <f>IFERROR(VLOOKUP(V37,'P1'!$B:$AP,31,FALSE),"")</f>
        <v/>
      </c>
      <c r="W39" s="239" t="str">
        <f>IFERROR(VLOOKUP(W37,'P1'!$B:$AP,31,FALSE),"")</f>
        <v/>
      </c>
      <c r="X39" s="239" t="str">
        <f>IFERROR(VLOOKUP(X37,'P1'!$B:$AP,31,FALSE),"")</f>
        <v/>
      </c>
      <c r="Y39" s="239" t="str">
        <f>IFERROR(VLOOKUP(Y37,'P1'!$B:$AP,31,FALSE),"")</f>
        <v/>
      </c>
      <c r="Z39" s="239" t="str">
        <f>IFERROR(VLOOKUP(Z37,'P1'!$B:$AP,31,FALSE),"")</f>
        <v/>
      </c>
      <c r="AA39" s="239" t="str">
        <f>IFERROR(VLOOKUP(AA37,'P1'!$B:$AP,31,FALSE),"")</f>
        <v/>
      </c>
      <c r="AB39" s="239" t="str">
        <f>IFERROR(VLOOKUP(AB37,'P1'!$B:$AP,31,FALSE),"")</f>
        <v/>
      </c>
      <c r="AC39" s="239" t="str">
        <f>IFERROR(VLOOKUP(AC37,'P1'!$B:$AP,31,FALSE),"")</f>
        <v/>
      </c>
      <c r="AD39" s="239" t="str">
        <f>IFERROR(VLOOKUP(AD37,'P1'!$B:$AP,31,FALSE),"")</f>
        <v/>
      </c>
      <c r="AE39" s="239" t="str">
        <f>IFERROR(VLOOKUP(AE37,'P1'!$B:$AP,31,FALSE),"")</f>
        <v/>
      </c>
      <c r="AF39" s="239" t="str">
        <f>IFERROR(VLOOKUP(AF37,'P1'!$B:$AP,31,FALSE),"")</f>
        <v/>
      </c>
      <c r="AG39" s="239" t="str">
        <f>IFERROR(VLOOKUP(AG37,'P1'!$B:$AP,31,FALSE),"")</f>
        <v/>
      </c>
      <c r="AH39" s="239" t="str">
        <f>IFERROR(VLOOKUP(AH37,'P1'!$B:$AP,31,FALSE),"")</f>
        <v/>
      </c>
      <c r="AI39" s="239" t="str">
        <f>IFERROR(VLOOKUP(AI37,'P1'!$B:$AP,31,FALSE),"")</f>
        <v/>
      </c>
      <c r="AJ39" s="239" t="str">
        <f>IFERROR(VLOOKUP(AJ37,'P1'!$B:$AP,31,FALSE),"")</f>
        <v/>
      </c>
      <c r="AK39" s="239" t="str">
        <f>IFERROR(VLOOKUP(AK37,'P1'!$B:$AP,31,FALSE),"")</f>
        <v/>
      </c>
      <c r="AL39" s="239" t="str">
        <f>IFERROR(VLOOKUP(AL37,'P1'!$B:$AP,31,FALSE),"")</f>
        <v/>
      </c>
      <c r="AM39" s="239" t="str">
        <f>IFERROR(VLOOKUP(AM37,'P1'!$B:$AP,31,FALSE),"")</f>
        <v/>
      </c>
      <c r="AN39" s="579"/>
      <c r="AO39" s="582"/>
      <c r="AP39" s="587"/>
      <c r="AQ39" s="588"/>
      <c r="AR39" s="582"/>
      <c r="AU39" s="242"/>
      <c r="AV39" s="242"/>
    </row>
    <row r="40" spans="1:48" ht="12" customHeight="1" x14ac:dyDescent="0.15">
      <c r="A40" s="556">
        <v>7</v>
      </c>
      <c r="B40" s="559"/>
      <c r="C40" s="562"/>
      <c r="D40" s="565" t="s">
        <v>243</v>
      </c>
      <c r="E40" s="568"/>
      <c r="F40" s="571"/>
      <c r="G40" s="572"/>
      <c r="H40" s="236" t="s">
        <v>367</v>
      </c>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577">
        <f>+SUM(I41:AM42)</f>
        <v>0</v>
      </c>
      <c r="AO40" s="580">
        <f>IF($AN$4="４週",AN40/4,AN40/(DAY(EOMONTH($I$20,0))/7))</f>
        <v>0</v>
      </c>
      <c r="AP40" s="583"/>
      <c r="AQ40" s="584"/>
      <c r="AR40" s="580" t="str">
        <f>IF(AN29="４週",AU41,AV41)</f>
        <v/>
      </c>
      <c r="AU40" s="237" t="s">
        <v>593</v>
      </c>
      <c r="AV40" s="237" t="s">
        <v>368</v>
      </c>
    </row>
    <row r="41" spans="1:48" ht="12" customHeight="1" x14ac:dyDescent="0.15">
      <c r="A41" s="557"/>
      <c r="B41" s="560"/>
      <c r="C41" s="563"/>
      <c r="D41" s="566"/>
      <c r="E41" s="569"/>
      <c r="F41" s="573"/>
      <c r="G41" s="574"/>
      <c r="H41" s="238" t="s">
        <v>369</v>
      </c>
      <c r="I41" s="239" t="str">
        <f>IFERROR(VLOOKUP(I40,'P1'!$B:$AP,41,FALSE),"")</f>
        <v/>
      </c>
      <c r="J41" s="239" t="str">
        <f>IFERROR(VLOOKUP(J40,'P1'!$B:$AP,41,FALSE),"")</f>
        <v/>
      </c>
      <c r="K41" s="239" t="str">
        <f>IFERROR(VLOOKUP(K40,'P1'!$B:$AP,41,FALSE),"")</f>
        <v/>
      </c>
      <c r="L41" s="239" t="str">
        <f>IFERROR(VLOOKUP(L40,'P1'!$B:$AP,41,FALSE),"")</f>
        <v/>
      </c>
      <c r="M41" s="239" t="str">
        <f>IFERROR(VLOOKUP(M40,'P1'!$B:$AP,41,FALSE),"")</f>
        <v/>
      </c>
      <c r="N41" s="239" t="str">
        <f>IFERROR(VLOOKUP(N40,'P1'!$B:$AP,41,FALSE),"")</f>
        <v/>
      </c>
      <c r="O41" s="239" t="str">
        <f>IFERROR(VLOOKUP(O40,'P1'!$B:$AP,41,FALSE),"")</f>
        <v/>
      </c>
      <c r="P41" s="239" t="str">
        <f>IFERROR(VLOOKUP(P40,'P1'!$B:$AP,41,FALSE),"")</f>
        <v/>
      </c>
      <c r="Q41" s="239" t="str">
        <f>IFERROR(VLOOKUP(Q40,'P1'!$B:$AP,41,FALSE),"")</f>
        <v/>
      </c>
      <c r="R41" s="239" t="str">
        <f>IFERROR(VLOOKUP(R40,'P1'!$B:$AP,41,FALSE),"")</f>
        <v/>
      </c>
      <c r="S41" s="239" t="str">
        <f>IFERROR(VLOOKUP(S40,'P1'!$B:$AP,41,FALSE),"")</f>
        <v/>
      </c>
      <c r="T41" s="239" t="str">
        <f>IFERROR(VLOOKUP(T40,'P1'!$B:$AP,41,FALSE),"")</f>
        <v/>
      </c>
      <c r="U41" s="239" t="str">
        <f>IFERROR(VLOOKUP(U40,'P1'!$B:$AP,41,FALSE),"")</f>
        <v/>
      </c>
      <c r="V41" s="239" t="str">
        <f>IFERROR(VLOOKUP(V40,'P1'!$B:$AP,41,FALSE),"")</f>
        <v/>
      </c>
      <c r="W41" s="239" t="str">
        <f>IFERROR(VLOOKUP(W40,'P1'!$B:$AP,41,FALSE),"")</f>
        <v/>
      </c>
      <c r="X41" s="239" t="str">
        <f>IFERROR(VLOOKUP(X40,'P1'!$B:$AP,41,FALSE),"")</f>
        <v/>
      </c>
      <c r="Y41" s="239" t="str">
        <f>IFERROR(VLOOKUP(Y40,'P1'!$B:$AP,41,FALSE),"")</f>
        <v/>
      </c>
      <c r="Z41" s="239" t="str">
        <f>IFERROR(VLOOKUP(Z40,'P1'!$B:$AP,41,FALSE),"")</f>
        <v/>
      </c>
      <c r="AA41" s="239" t="str">
        <f>IFERROR(VLOOKUP(AA40,'P1'!$B:$AP,41,FALSE),"")</f>
        <v/>
      </c>
      <c r="AB41" s="239" t="str">
        <f>IFERROR(VLOOKUP(AB40,'P1'!$B:$AP,41,FALSE),"")</f>
        <v/>
      </c>
      <c r="AC41" s="239" t="str">
        <f>IFERROR(VLOOKUP(AC40,'P1'!$B:$AP,41,FALSE),"")</f>
        <v/>
      </c>
      <c r="AD41" s="239" t="str">
        <f>IFERROR(VLOOKUP(AD40,'P1'!$B:$AP,41,FALSE),"")</f>
        <v/>
      </c>
      <c r="AE41" s="239" t="str">
        <f>IFERROR(VLOOKUP(AE40,'P1'!$B:$AP,41,FALSE),"")</f>
        <v/>
      </c>
      <c r="AF41" s="239" t="str">
        <f>IFERROR(VLOOKUP(AF40,'P1'!$B:$AP,41,FALSE),"")</f>
        <v/>
      </c>
      <c r="AG41" s="239" t="str">
        <f>IFERROR(VLOOKUP(AG40,'P1'!$B:$AP,41,FALSE),"")</f>
        <v/>
      </c>
      <c r="AH41" s="239" t="str">
        <f>IFERROR(VLOOKUP(AH40,'P1'!$B:$AP,41,FALSE),"")</f>
        <v/>
      </c>
      <c r="AI41" s="239" t="str">
        <f>IFERROR(VLOOKUP(AI40,'P1'!$B:$AP,41,FALSE),"")</f>
        <v/>
      </c>
      <c r="AJ41" s="239" t="str">
        <f>IFERROR(VLOOKUP(AJ40,'P1'!$B:$AP,41,FALSE),"")</f>
        <v/>
      </c>
      <c r="AK41" s="239" t="str">
        <f>IFERROR(VLOOKUP(AK40,'P1'!$B:$AP,41,FALSE),"")</f>
        <v/>
      </c>
      <c r="AL41" s="239" t="str">
        <f>IFERROR(VLOOKUP(AL40,'P1'!$B:$AP,41,FALSE),"")</f>
        <v/>
      </c>
      <c r="AM41" s="239" t="str">
        <f>IFERROR(VLOOKUP(AM40,'P1'!$B:$AP,41,FALSE),"")</f>
        <v/>
      </c>
      <c r="AN41" s="578"/>
      <c r="AO41" s="581"/>
      <c r="AP41" s="585"/>
      <c r="AQ41" s="586"/>
      <c r="AR41" s="581"/>
      <c r="AU41" s="240" t="str">
        <f t="shared" ref="AU41" si="11">IFERROR(IF($D40="□",($AO40/$AK$7),($AO40/$AK$9)),"")</f>
        <v/>
      </c>
      <c r="AV41" s="240" t="str">
        <f t="shared" ref="AV41" si="12">IFERROR(IF($D40="□",($AN40/$AO$7),($AN40/$AO$9)),"")</f>
        <v/>
      </c>
    </row>
    <row r="42" spans="1:48" ht="12" customHeight="1" x14ac:dyDescent="0.15">
      <c r="A42" s="558"/>
      <c r="B42" s="561"/>
      <c r="C42" s="564"/>
      <c r="D42" s="567"/>
      <c r="E42" s="570"/>
      <c r="F42" s="575"/>
      <c r="G42" s="576"/>
      <c r="H42" s="241" t="s">
        <v>370</v>
      </c>
      <c r="I42" s="239" t="str">
        <f>IFERROR(VLOOKUP(I40,'P1'!$B:$AP,31,FALSE),"")</f>
        <v/>
      </c>
      <c r="J42" s="239" t="str">
        <f>IFERROR(VLOOKUP(J40,'P1'!$B:$AP,31,FALSE),"")</f>
        <v/>
      </c>
      <c r="K42" s="239" t="str">
        <f>IFERROR(VLOOKUP(K40,'P1'!$B:$AP,31,FALSE),"")</f>
        <v/>
      </c>
      <c r="L42" s="239" t="str">
        <f>IFERROR(VLOOKUP(L40,'P1'!$B:$AP,31,FALSE),"")</f>
        <v/>
      </c>
      <c r="M42" s="239" t="str">
        <f>IFERROR(VLOOKUP(M40,'P1'!$B:$AP,31,FALSE),"")</f>
        <v/>
      </c>
      <c r="N42" s="239" t="str">
        <f>IFERROR(VLOOKUP(N40,'P1'!$B:$AP,31,FALSE),"")</f>
        <v/>
      </c>
      <c r="O42" s="239" t="str">
        <f>IFERROR(VLOOKUP(O40,'P1'!$B:$AP,31,FALSE),"")</f>
        <v/>
      </c>
      <c r="P42" s="239" t="str">
        <f>IFERROR(VLOOKUP(P40,'P1'!$B:$AP,31,FALSE),"")</f>
        <v/>
      </c>
      <c r="Q42" s="239" t="str">
        <f>IFERROR(VLOOKUP(Q40,'P1'!$B:$AP,31,FALSE),"")</f>
        <v/>
      </c>
      <c r="R42" s="239" t="str">
        <f>IFERROR(VLOOKUP(R40,'P1'!$B:$AP,31,FALSE),"")</f>
        <v/>
      </c>
      <c r="S42" s="239" t="str">
        <f>IFERROR(VLOOKUP(S40,'P1'!$B:$AP,31,FALSE),"")</f>
        <v/>
      </c>
      <c r="T42" s="239" t="str">
        <f>IFERROR(VLOOKUP(T40,'P1'!$B:$AP,31,FALSE),"")</f>
        <v/>
      </c>
      <c r="U42" s="239" t="str">
        <f>IFERROR(VLOOKUP(U40,'P1'!$B:$AP,31,FALSE),"")</f>
        <v/>
      </c>
      <c r="V42" s="239" t="str">
        <f>IFERROR(VLOOKUP(V40,'P1'!$B:$AP,31,FALSE),"")</f>
        <v/>
      </c>
      <c r="W42" s="239" t="str">
        <f>IFERROR(VLOOKUP(W40,'P1'!$B:$AP,31,FALSE),"")</f>
        <v/>
      </c>
      <c r="X42" s="239" t="str">
        <f>IFERROR(VLOOKUP(X40,'P1'!$B:$AP,31,FALSE),"")</f>
        <v/>
      </c>
      <c r="Y42" s="239" t="str">
        <f>IFERROR(VLOOKUP(Y40,'P1'!$B:$AP,31,FALSE),"")</f>
        <v/>
      </c>
      <c r="Z42" s="239" t="str">
        <f>IFERROR(VLOOKUP(Z40,'P1'!$B:$AP,31,FALSE),"")</f>
        <v/>
      </c>
      <c r="AA42" s="239" t="str">
        <f>IFERROR(VLOOKUP(AA40,'P1'!$B:$AP,31,FALSE),"")</f>
        <v/>
      </c>
      <c r="AB42" s="239" t="str">
        <f>IFERROR(VLOOKUP(AB40,'P1'!$B:$AP,31,FALSE),"")</f>
        <v/>
      </c>
      <c r="AC42" s="239" t="str">
        <f>IFERROR(VLOOKUP(AC40,'P1'!$B:$AP,31,FALSE),"")</f>
        <v/>
      </c>
      <c r="AD42" s="239" t="str">
        <f>IFERROR(VLOOKUP(AD40,'P1'!$B:$AP,31,FALSE),"")</f>
        <v/>
      </c>
      <c r="AE42" s="239" t="str">
        <f>IFERROR(VLOOKUP(AE40,'P1'!$B:$AP,31,FALSE),"")</f>
        <v/>
      </c>
      <c r="AF42" s="239" t="str">
        <f>IFERROR(VLOOKUP(AF40,'P1'!$B:$AP,31,FALSE),"")</f>
        <v/>
      </c>
      <c r="AG42" s="239" t="str">
        <f>IFERROR(VLOOKUP(AG40,'P1'!$B:$AP,31,FALSE),"")</f>
        <v/>
      </c>
      <c r="AH42" s="239" t="str">
        <f>IFERROR(VLOOKUP(AH40,'P1'!$B:$AP,31,FALSE),"")</f>
        <v/>
      </c>
      <c r="AI42" s="239" t="str">
        <f>IFERROR(VLOOKUP(AI40,'P1'!$B:$AP,31,FALSE),"")</f>
        <v/>
      </c>
      <c r="AJ42" s="239" t="str">
        <f>IFERROR(VLOOKUP(AJ40,'P1'!$B:$AP,31,FALSE),"")</f>
        <v/>
      </c>
      <c r="AK42" s="239" t="str">
        <f>IFERROR(VLOOKUP(AK40,'P1'!$B:$AP,31,FALSE),"")</f>
        <v/>
      </c>
      <c r="AL42" s="239" t="str">
        <f>IFERROR(VLOOKUP(AL40,'P1'!$B:$AP,31,FALSE),"")</f>
        <v/>
      </c>
      <c r="AM42" s="239" t="str">
        <f>IFERROR(VLOOKUP(AM40,'P1'!$B:$AP,31,FALSE),"")</f>
        <v/>
      </c>
      <c r="AN42" s="579"/>
      <c r="AO42" s="582"/>
      <c r="AP42" s="587"/>
      <c r="AQ42" s="588"/>
      <c r="AR42" s="582"/>
      <c r="AU42" s="242"/>
      <c r="AV42" s="242"/>
    </row>
    <row r="43" spans="1:48" ht="12" customHeight="1" x14ac:dyDescent="0.15">
      <c r="A43" s="556">
        <v>8</v>
      </c>
      <c r="B43" s="559"/>
      <c r="C43" s="562"/>
      <c r="D43" s="565" t="s">
        <v>243</v>
      </c>
      <c r="E43" s="568"/>
      <c r="F43" s="571"/>
      <c r="G43" s="572"/>
      <c r="H43" s="236" t="s">
        <v>367</v>
      </c>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577">
        <f>+SUM(I44:AM45)</f>
        <v>0</v>
      </c>
      <c r="AO43" s="580">
        <f>IF($AN$4="４週",AN43/4,AN43/(DAY(EOMONTH($I$20,0))/7))</f>
        <v>0</v>
      </c>
      <c r="AP43" s="583"/>
      <c r="AQ43" s="584"/>
      <c r="AR43" s="580" t="str">
        <f>IF(AN32="４週",AU44,AV44)</f>
        <v/>
      </c>
      <c r="AU43" s="237" t="s">
        <v>593</v>
      </c>
      <c r="AV43" s="237" t="s">
        <v>368</v>
      </c>
    </row>
    <row r="44" spans="1:48" ht="12" customHeight="1" x14ac:dyDescent="0.15">
      <c r="A44" s="557"/>
      <c r="B44" s="560"/>
      <c r="C44" s="563"/>
      <c r="D44" s="566"/>
      <c r="E44" s="569"/>
      <c r="F44" s="573"/>
      <c r="G44" s="574"/>
      <c r="H44" s="238" t="s">
        <v>369</v>
      </c>
      <c r="I44" s="239" t="str">
        <f>IFERROR(VLOOKUP(I43,'P1'!$B:$AP,41,FALSE),"")</f>
        <v/>
      </c>
      <c r="J44" s="239" t="str">
        <f>IFERROR(VLOOKUP(J43,'P1'!$B:$AP,41,FALSE),"")</f>
        <v/>
      </c>
      <c r="K44" s="239" t="str">
        <f>IFERROR(VLOOKUP(K43,'P1'!$B:$AP,41,FALSE),"")</f>
        <v/>
      </c>
      <c r="L44" s="239" t="str">
        <f>IFERROR(VLOOKUP(L43,'P1'!$B:$AP,41,FALSE),"")</f>
        <v/>
      </c>
      <c r="M44" s="239" t="str">
        <f>IFERROR(VLOOKUP(M43,'P1'!$B:$AP,41,FALSE),"")</f>
        <v/>
      </c>
      <c r="N44" s="239" t="str">
        <f>IFERROR(VLOOKUP(N43,'P1'!$B:$AP,41,FALSE),"")</f>
        <v/>
      </c>
      <c r="O44" s="239" t="str">
        <f>IFERROR(VLOOKUP(O43,'P1'!$B:$AP,41,FALSE),"")</f>
        <v/>
      </c>
      <c r="P44" s="239" t="str">
        <f>IFERROR(VLOOKUP(P43,'P1'!$B:$AP,41,FALSE),"")</f>
        <v/>
      </c>
      <c r="Q44" s="239" t="str">
        <f>IFERROR(VLOOKUP(Q43,'P1'!$B:$AP,41,FALSE),"")</f>
        <v/>
      </c>
      <c r="R44" s="239" t="str">
        <f>IFERROR(VLOOKUP(R43,'P1'!$B:$AP,41,FALSE),"")</f>
        <v/>
      </c>
      <c r="S44" s="239" t="str">
        <f>IFERROR(VLOOKUP(S43,'P1'!$B:$AP,41,FALSE),"")</f>
        <v/>
      </c>
      <c r="T44" s="239" t="str">
        <f>IFERROR(VLOOKUP(T43,'P1'!$B:$AP,41,FALSE),"")</f>
        <v/>
      </c>
      <c r="U44" s="239" t="str">
        <f>IFERROR(VLOOKUP(U43,'P1'!$B:$AP,41,FALSE),"")</f>
        <v/>
      </c>
      <c r="V44" s="239" t="str">
        <f>IFERROR(VLOOKUP(V43,'P1'!$B:$AP,41,FALSE),"")</f>
        <v/>
      </c>
      <c r="W44" s="239" t="str">
        <f>IFERROR(VLOOKUP(W43,'P1'!$B:$AP,41,FALSE),"")</f>
        <v/>
      </c>
      <c r="X44" s="239" t="str">
        <f>IFERROR(VLOOKUP(X43,'P1'!$B:$AP,41,FALSE),"")</f>
        <v/>
      </c>
      <c r="Y44" s="239" t="str">
        <f>IFERROR(VLOOKUP(Y43,'P1'!$B:$AP,41,FALSE),"")</f>
        <v/>
      </c>
      <c r="Z44" s="239" t="str">
        <f>IFERROR(VLOOKUP(Z43,'P1'!$B:$AP,41,FALSE),"")</f>
        <v/>
      </c>
      <c r="AA44" s="239" t="str">
        <f>IFERROR(VLOOKUP(AA43,'P1'!$B:$AP,41,FALSE),"")</f>
        <v/>
      </c>
      <c r="AB44" s="239" t="str">
        <f>IFERROR(VLOOKUP(AB43,'P1'!$B:$AP,41,FALSE),"")</f>
        <v/>
      </c>
      <c r="AC44" s="239" t="str">
        <f>IFERROR(VLOOKUP(AC43,'P1'!$B:$AP,41,FALSE),"")</f>
        <v/>
      </c>
      <c r="AD44" s="239" t="str">
        <f>IFERROR(VLOOKUP(AD43,'P1'!$B:$AP,41,FALSE),"")</f>
        <v/>
      </c>
      <c r="AE44" s="239" t="str">
        <f>IFERROR(VLOOKUP(AE43,'P1'!$B:$AP,41,FALSE),"")</f>
        <v/>
      </c>
      <c r="AF44" s="239" t="str">
        <f>IFERROR(VLOOKUP(AF43,'P1'!$B:$AP,41,FALSE),"")</f>
        <v/>
      </c>
      <c r="AG44" s="239" t="str">
        <f>IFERROR(VLOOKUP(AG43,'P1'!$B:$AP,41,FALSE),"")</f>
        <v/>
      </c>
      <c r="AH44" s="239" t="str">
        <f>IFERROR(VLOOKUP(AH43,'P1'!$B:$AP,41,FALSE),"")</f>
        <v/>
      </c>
      <c r="AI44" s="239" t="str">
        <f>IFERROR(VLOOKUP(AI43,'P1'!$B:$AP,41,FALSE),"")</f>
        <v/>
      </c>
      <c r="AJ44" s="239" t="str">
        <f>IFERROR(VLOOKUP(AJ43,'P1'!$B:$AP,41,FALSE),"")</f>
        <v/>
      </c>
      <c r="AK44" s="239" t="str">
        <f>IFERROR(VLOOKUP(AK43,'P1'!$B:$AP,41,FALSE),"")</f>
        <v/>
      </c>
      <c r="AL44" s="239" t="str">
        <f>IFERROR(VLOOKUP(AL43,'P1'!$B:$AP,41,FALSE),"")</f>
        <v/>
      </c>
      <c r="AM44" s="239" t="str">
        <f>IFERROR(VLOOKUP(AM43,'P1'!$B:$AP,41,FALSE),"")</f>
        <v/>
      </c>
      <c r="AN44" s="578"/>
      <c r="AO44" s="581"/>
      <c r="AP44" s="585"/>
      <c r="AQ44" s="586"/>
      <c r="AR44" s="581"/>
      <c r="AU44" s="240" t="str">
        <f t="shared" ref="AU44" si="13">IFERROR(IF($D43="□",($AO43/$AK$7),($AO43/$AK$9)),"")</f>
        <v/>
      </c>
      <c r="AV44" s="240" t="str">
        <f t="shared" ref="AV44" si="14">IFERROR(IF($D43="□",($AN43/$AO$7),($AN43/$AO$9)),"")</f>
        <v/>
      </c>
    </row>
    <row r="45" spans="1:48" ht="12" customHeight="1" x14ac:dyDescent="0.15">
      <c r="A45" s="558"/>
      <c r="B45" s="561"/>
      <c r="C45" s="564"/>
      <c r="D45" s="567"/>
      <c r="E45" s="570"/>
      <c r="F45" s="575"/>
      <c r="G45" s="576"/>
      <c r="H45" s="241" t="s">
        <v>370</v>
      </c>
      <c r="I45" s="239" t="str">
        <f>IFERROR(VLOOKUP(I43,'P1'!$B:$AP,31,FALSE),"")</f>
        <v/>
      </c>
      <c r="J45" s="239" t="str">
        <f>IFERROR(VLOOKUP(J43,'P1'!$B:$AP,31,FALSE),"")</f>
        <v/>
      </c>
      <c r="K45" s="239" t="str">
        <f>IFERROR(VLOOKUP(K43,'P1'!$B:$AP,31,FALSE),"")</f>
        <v/>
      </c>
      <c r="L45" s="239" t="str">
        <f>IFERROR(VLOOKUP(L43,'P1'!$B:$AP,31,FALSE),"")</f>
        <v/>
      </c>
      <c r="M45" s="239" t="str">
        <f>IFERROR(VLOOKUP(M43,'P1'!$B:$AP,31,FALSE),"")</f>
        <v/>
      </c>
      <c r="N45" s="239" t="str">
        <f>IFERROR(VLOOKUP(N43,'P1'!$B:$AP,31,FALSE),"")</f>
        <v/>
      </c>
      <c r="O45" s="239" t="str">
        <f>IFERROR(VLOOKUP(O43,'P1'!$B:$AP,31,FALSE),"")</f>
        <v/>
      </c>
      <c r="P45" s="239" t="str">
        <f>IFERROR(VLOOKUP(P43,'P1'!$B:$AP,31,FALSE),"")</f>
        <v/>
      </c>
      <c r="Q45" s="239" t="str">
        <f>IFERROR(VLOOKUP(Q43,'P1'!$B:$AP,31,FALSE),"")</f>
        <v/>
      </c>
      <c r="R45" s="239" t="str">
        <f>IFERROR(VLOOKUP(R43,'P1'!$B:$AP,31,FALSE),"")</f>
        <v/>
      </c>
      <c r="S45" s="239" t="str">
        <f>IFERROR(VLOOKUP(S43,'P1'!$B:$AP,31,FALSE),"")</f>
        <v/>
      </c>
      <c r="T45" s="239" t="str">
        <f>IFERROR(VLOOKUP(T43,'P1'!$B:$AP,31,FALSE),"")</f>
        <v/>
      </c>
      <c r="U45" s="239" t="str">
        <f>IFERROR(VLOOKUP(U43,'P1'!$B:$AP,31,FALSE),"")</f>
        <v/>
      </c>
      <c r="V45" s="239" t="str">
        <f>IFERROR(VLOOKUP(V43,'P1'!$B:$AP,31,FALSE),"")</f>
        <v/>
      </c>
      <c r="W45" s="239" t="str">
        <f>IFERROR(VLOOKUP(W43,'P1'!$B:$AP,31,FALSE),"")</f>
        <v/>
      </c>
      <c r="X45" s="239" t="str">
        <f>IFERROR(VLOOKUP(X43,'P1'!$B:$AP,31,FALSE),"")</f>
        <v/>
      </c>
      <c r="Y45" s="239" t="str">
        <f>IFERROR(VLOOKUP(Y43,'P1'!$B:$AP,31,FALSE),"")</f>
        <v/>
      </c>
      <c r="Z45" s="239" t="str">
        <f>IFERROR(VLOOKUP(Z43,'P1'!$B:$AP,31,FALSE),"")</f>
        <v/>
      </c>
      <c r="AA45" s="239" t="str">
        <f>IFERROR(VLOOKUP(AA43,'P1'!$B:$AP,31,FALSE),"")</f>
        <v/>
      </c>
      <c r="AB45" s="239" t="str">
        <f>IFERROR(VLOOKUP(AB43,'P1'!$B:$AP,31,FALSE),"")</f>
        <v/>
      </c>
      <c r="AC45" s="239" t="str">
        <f>IFERROR(VLOOKUP(AC43,'P1'!$B:$AP,31,FALSE),"")</f>
        <v/>
      </c>
      <c r="AD45" s="239" t="str">
        <f>IFERROR(VLOOKUP(AD43,'P1'!$B:$AP,31,FALSE),"")</f>
        <v/>
      </c>
      <c r="AE45" s="239" t="str">
        <f>IFERROR(VLOOKUP(AE43,'P1'!$B:$AP,31,FALSE),"")</f>
        <v/>
      </c>
      <c r="AF45" s="239" t="str">
        <f>IFERROR(VLOOKUP(AF43,'P1'!$B:$AP,31,FALSE),"")</f>
        <v/>
      </c>
      <c r="AG45" s="239" t="str">
        <f>IFERROR(VLOOKUP(AG43,'P1'!$B:$AP,31,FALSE),"")</f>
        <v/>
      </c>
      <c r="AH45" s="239" t="str">
        <f>IFERROR(VLOOKUP(AH43,'P1'!$B:$AP,31,FALSE),"")</f>
        <v/>
      </c>
      <c r="AI45" s="239" t="str">
        <f>IFERROR(VLOOKUP(AI43,'P1'!$B:$AP,31,FALSE),"")</f>
        <v/>
      </c>
      <c r="AJ45" s="239" t="str">
        <f>IFERROR(VLOOKUP(AJ43,'P1'!$B:$AP,31,FALSE),"")</f>
        <v/>
      </c>
      <c r="AK45" s="239" t="str">
        <f>IFERROR(VLOOKUP(AK43,'P1'!$B:$AP,31,FALSE),"")</f>
        <v/>
      </c>
      <c r="AL45" s="239" t="str">
        <f>IFERROR(VLOOKUP(AL43,'P1'!$B:$AP,31,FALSE),"")</f>
        <v/>
      </c>
      <c r="AM45" s="239" t="str">
        <f>IFERROR(VLOOKUP(AM43,'P1'!$B:$AP,31,FALSE),"")</f>
        <v/>
      </c>
      <c r="AN45" s="579"/>
      <c r="AO45" s="582"/>
      <c r="AP45" s="587"/>
      <c r="AQ45" s="588"/>
      <c r="AR45" s="582"/>
      <c r="AU45" s="242"/>
      <c r="AV45" s="242"/>
    </row>
    <row r="46" spans="1:48" ht="12" customHeight="1" x14ac:dyDescent="0.15">
      <c r="A46" s="556">
        <v>9</v>
      </c>
      <c r="B46" s="559"/>
      <c r="C46" s="562"/>
      <c r="D46" s="565" t="s">
        <v>243</v>
      </c>
      <c r="E46" s="568"/>
      <c r="F46" s="571"/>
      <c r="G46" s="572"/>
      <c r="H46" s="236" t="s">
        <v>367</v>
      </c>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577">
        <f>+SUM(I47:AM48)</f>
        <v>0</v>
      </c>
      <c r="AO46" s="580">
        <f>IF($AN$4="４週",AN46/4,AN46/(DAY(EOMONTH($I$20,0))/7))</f>
        <v>0</v>
      </c>
      <c r="AP46" s="583"/>
      <c r="AQ46" s="584"/>
      <c r="AR46" s="580" t="str">
        <f>IF(AN35="４週",AU47,AV47)</f>
        <v/>
      </c>
      <c r="AU46" s="237" t="s">
        <v>593</v>
      </c>
      <c r="AV46" s="237" t="s">
        <v>368</v>
      </c>
    </row>
    <row r="47" spans="1:48" ht="12" customHeight="1" x14ac:dyDescent="0.15">
      <c r="A47" s="557"/>
      <c r="B47" s="560"/>
      <c r="C47" s="563"/>
      <c r="D47" s="566"/>
      <c r="E47" s="569"/>
      <c r="F47" s="573"/>
      <c r="G47" s="574"/>
      <c r="H47" s="238" t="s">
        <v>369</v>
      </c>
      <c r="I47" s="239" t="str">
        <f>IFERROR(VLOOKUP(I46,'P1'!$B:$AP,41,FALSE),"")</f>
        <v/>
      </c>
      <c r="J47" s="239" t="str">
        <f>IFERROR(VLOOKUP(J46,'P1'!$B:$AP,41,FALSE),"")</f>
        <v/>
      </c>
      <c r="K47" s="239" t="str">
        <f>IFERROR(VLOOKUP(K46,'P1'!$B:$AP,41,FALSE),"")</f>
        <v/>
      </c>
      <c r="L47" s="239" t="str">
        <f>IFERROR(VLOOKUP(L46,'P1'!$B:$AP,41,FALSE),"")</f>
        <v/>
      </c>
      <c r="M47" s="239" t="str">
        <f>IFERROR(VLOOKUP(M46,'P1'!$B:$AP,41,FALSE),"")</f>
        <v/>
      </c>
      <c r="N47" s="239" t="str">
        <f>IFERROR(VLOOKUP(N46,'P1'!$B:$AP,41,FALSE),"")</f>
        <v/>
      </c>
      <c r="O47" s="239" t="str">
        <f>IFERROR(VLOOKUP(O46,'P1'!$B:$AP,41,FALSE),"")</f>
        <v/>
      </c>
      <c r="P47" s="239" t="str">
        <f>IFERROR(VLOOKUP(P46,'P1'!$B:$AP,41,FALSE),"")</f>
        <v/>
      </c>
      <c r="Q47" s="239" t="str">
        <f>IFERROR(VLOOKUP(Q46,'P1'!$B:$AP,41,FALSE),"")</f>
        <v/>
      </c>
      <c r="R47" s="239" t="str">
        <f>IFERROR(VLOOKUP(R46,'P1'!$B:$AP,41,FALSE),"")</f>
        <v/>
      </c>
      <c r="S47" s="239" t="str">
        <f>IFERROR(VLOOKUP(S46,'P1'!$B:$AP,41,FALSE),"")</f>
        <v/>
      </c>
      <c r="T47" s="239" t="str">
        <f>IFERROR(VLOOKUP(T46,'P1'!$B:$AP,41,FALSE),"")</f>
        <v/>
      </c>
      <c r="U47" s="239" t="str">
        <f>IFERROR(VLOOKUP(U46,'P1'!$B:$AP,41,FALSE),"")</f>
        <v/>
      </c>
      <c r="V47" s="239" t="str">
        <f>IFERROR(VLOOKUP(V46,'P1'!$B:$AP,41,FALSE),"")</f>
        <v/>
      </c>
      <c r="W47" s="239" t="str">
        <f>IFERROR(VLOOKUP(W46,'P1'!$B:$AP,41,FALSE),"")</f>
        <v/>
      </c>
      <c r="X47" s="239" t="str">
        <f>IFERROR(VLOOKUP(X46,'P1'!$B:$AP,41,FALSE),"")</f>
        <v/>
      </c>
      <c r="Y47" s="239" t="str">
        <f>IFERROR(VLOOKUP(Y46,'P1'!$B:$AP,41,FALSE),"")</f>
        <v/>
      </c>
      <c r="Z47" s="239" t="str">
        <f>IFERROR(VLOOKUP(Z46,'P1'!$B:$AP,41,FALSE),"")</f>
        <v/>
      </c>
      <c r="AA47" s="239" t="str">
        <f>IFERROR(VLOOKUP(AA46,'P1'!$B:$AP,41,FALSE),"")</f>
        <v/>
      </c>
      <c r="AB47" s="239" t="str">
        <f>IFERROR(VLOOKUP(AB46,'P1'!$B:$AP,41,FALSE),"")</f>
        <v/>
      </c>
      <c r="AC47" s="239" t="str">
        <f>IFERROR(VLOOKUP(AC46,'P1'!$B:$AP,41,FALSE),"")</f>
        <v/>
      </c>
      <c r="AD47" s="239" t="str">
        <f>IFERROR(VLOOKUP(AD46,'P1'!$B:$AP,41,FALSE),"")</f>
        <v/>
      </c>
      <c r="AE47" s="239" t="str">
        <f>IFERROR(VLOOKUP(AE46,'P1'!$B:$AP,41,FALSE),"")</f>
        <v/>
      </c>
      <c r="AF47" s="239" t="str">
        <f>IFERROR(VLOOKUP(AF46,'P1'!$B:$AP,41,FALSE),"")</f>
        <v/>
      </c>
      <c r="AG47" s="239" t="str">
        <f>IFERROR(VLOOKUP(AG46,'P1'!$B:$AP,41,FALSE),"")</f>
        <v/>
      </c>
      <c r="AH47" s="239" t="str">
        <f>IFERROR(VLOOKUP(AH46,'P1'!$B:$AP,41,FALSE),"")</f>
        <v/>
      </c>
      <c r="AI47" s="239" t="str">
        <f>IFERROR(VLOOKUP(AI46,'P1'!$B:$AP,41,FALSE),"")</f>
        <v/>
      </c>
      <c r="AJ47" s="239" t="str">
        <f>IFERROR(VLOOKUP(AJ46,'P1'!$B:$AP,41,FALSE),"")</f>
        <v/>
      </c>
      <c r="AK47" s="239" t="str">
        <f>IFERROR(VLOOKUP(AK46,'P1'!$B:$AP,41,FALSE),"")</f>
        <v/>
      </c>
      <c r="AL47" s="239" t="str">
        <f>IFERROR(VLOOKUP(AL46,'P1'!$B:$AP,41,FALSE),"")</f>
        <v/>
      </c>
      <c r="AM47" s="239" t="str">
        <f>IFERROR(VLOOKUP(AM46,'P1'!$B:$AP,41,FALSE),"")</f>
        <v/>
      </c>
      <c r="AN47" s="578"/>
      <c r="AO47" s="581"/>
      <c r="AP47" s="585"/>
      <c r="AQ47" s="586"/>
      <c r="AR47" s="581"/>
      <c r="AU47" s="240" t="str">
        <f t="shared" ref="AU47" si="15">IFERROR(IF($D46="□",($AO46/$AK$7),($AO46/$AK$9)),"")</f>
        <v/>
      </c>
      <c r="AV47" s="240" t="str">
        <f t="shared" ref="AV47" si="16">IFERROR(IF($D46="□",($AN46/$AO$7),($AN46/$AO$9)),"")</f>
        <v/>
      </c>
    </row>
    <row r="48" spans="1:48" ht="12" customHeight="1" x14ac:dyDescent="0.15">
      <c r="A48" s="558"/>
      <c r="B48" s="561"/>
      <c r="C48" s="564"/>
      <c r="D48" s="567"/>
      <c r="E48" s="570"/>
      <c r="F48" s="575"/>
      <c r="G48" s="576"/>
      <c r="H48" s="241" t="s">
        <v>370</v>
      </c>
      <c r="I48" s="239" t="str">
        <f>IFERROR(VLOOKUP(I46,'P1'!$B:$AP,31,FALSE),"")</f>
        <v/>
      </c>
      <c r="J48" s="239" t="str">
        <f>IFERROR(VLOOKUP(J46,'P1'!$B:$AP,31,FALSE),"")</f>
        <v/>
      </c>
      <c r="K48" s="239" t="str">
        <f>IFERROR(VLOOKUP(K46,'P1'!$B:$AP,31,FALSE),"")</f>
        <v/>
      </c>
      <c r="L48" s="239" t="str">
        <f>IFERROR(VLOOKUP(L46,'P1'!$B:$AP,31,FALSE),"")</f>
        <v/>
      </c>
      <c r="M48" s="239" t="str">
        <f>IFERROR(VLOOKUP(M46,'P1'!$B:$AP,31,FALSE),"")</f>
        <v/>
      </c>
      <c r="N48" s="239" t="str">
        <f>IFERROR(VLOOKUP(N46,'P1'!$B:$AP,31,FALSE),"")</f>
        <v/>
      </c>
      <c r="O48" s="239" t="str">
        <f>IFERROR(VLOOKUP(O46,'P1'!$B:$AP,31,FALSE),"")</f>
        <v/>
      </c>
      <c r="P48" s="239" t="str">
        <f>IFERROR(VLOOKUP(P46,'P1'!$B:$AP,31,FALSE),"")</f>
        <v/>
      </c>
      <c r="Q48" s="239" t="str">
        <f>IFERROR(VLOOKUP(Q46,'P1'!$B:$AP,31,FALSE),"")</f>
        <v/>
      </c>
      <c r="R48" s="239" t="str">
        <f>IFERROR(VLOOKUP(R46,'P1'!$B:$AP,31,FALSE),"")</f>
        <v/>
      </c>
      <c r="S48" s="239" t="str">
        <f>IFERROR(VLOOKUP(S46,'P1'!$B:$AP,31,FALSE),"")</f>
        <v/>
      </c>
      <c r="T48" s="239" t="str">
        <f>IFERROR(VLOOKUP(T46,'P1'!$B:$AP,31,FALSE),"")</f>
        <v/>
      </c>
      <c r="U48" s="239" t="str">
        <f>IFERROR(VLOOKUP(U46,'P1'!$B:$AP,31,FALSE),"")</f>
        <v/>
      </c>
      <c r="V48" s="239" t="str">
        <f>IFERROR(VLOOKUP(V46,'P1'!$B:$AP,31,FALSE),"")</f>
        <v/>
      </c>
      <c r="W48" s="239" t="str">
        <f>IFERROR(VLOOKUP(W46,'P1'!$B:$AP,31,FALSE),"")</f>
        <v/>
      </c>
      <c r="X48" s="239" t="str">
        <f>IFERROR(VLOOKUP(X46,'P1'!$B:$AP,31,FALSE),"")</f>
        <v/>
      </c>
      <c r="Y48" s="239" t="str">
        <f>IFERROR(VLOOKUP(Y46,'P1'!$B:$AP,31,FALSE),"")</f>
        <v/>
      </c>
      <c r="Z48" s="239" t="str">
        <f>IFERROR(VLOOKUP(Z46,'P1'!$B:$AP,31,FALSE),"")</f>
        <v/>
      </c>
      <c r="AA48" s="239" t="str">
        <f>IFERROR(VLOOKUP(AA46,'P1'!$B:$AP,31,FALSE),"")</f>
        <v/>
      </c>
      <c r="AB48" s="239" t="str">
        <f>IFERROR(VLOOKUP(AB46,'P1'!$B:$AP,31,FALSE),"")</f>
        <v/>
      </c>
      <c r="AC48" s="239" t="str">
        <f>IFERROR(VLOOKUP(AC46,'P1'!$B:$AP,31,FALSE),"")</f>
        <v/>
      </c>
      <c r="AD48" s="239" t="str">
        <f>IFERROR(VLOOKUP(AD46,'P1'!$B:$AP,31,FALSE),"")</f>
        <v/>
      </c>
      <c r="AE48" s="239" t="str">
        <f>IFERROR(VLOOKUP(AE46,'P1'!$B:$AP,31,FALSE),"")</f>
        <v/>
      </c>
      <c r="AF48" s="239" t="str">
        <f>IFERROR(VLOOKUP(AF46,'P1'!$B:$AP,31,FALSE),"")</f>
        <v/>
      </c>
      <c r="AG48" s="239" t="str">
        <f>IFERROR(VLOOKUP(AG46,'P1'!$B:$AP,31,FALSE),"")</f>
        <v/>
      </c>
      <c r="AH48" s="239" t="str">
        <f>IFERROR(VLOOKUP(AH46,'P1'!$B:$AP,31,FALSE),"")</f>
        <v/>
      </c>
      <c r="AI48" s="239" t="str">
        <f>IFERROR(VLOOKUP(AI46,'P1'!$B:$AP,31,FALSE),"")</f>
        <v/>
      </c>
      <c r="AJ48" s="239" t="str">
        <f>IFERROR(VLOOKUP(AJ46,'P1'!$B:$AP,31,FALSE),"")</f>
        <v/>
      </c>
      <c r="AK48" s="239" t="str">
        <f>IFERROR(VLOOKUP(AK46,'P1'!$B:$AP,31,FALSE),"")</f>
        <v/>
      </c>
      <c r="AL48" s="239" t="str">
        <f>IFERROR(VLOOKUP(AL46,'P1'!$B:$AP,31,FALSE),"")</f>
        <v/>
      </c>
      <c r="AM48" s="239" t="str">
        <f>IFERROR(VLOOKUP(AM46,'P1'!$B:$AP,31,FALSE),"")</f>
        <v/>
      </c>
      <c r="AN48" s="579"/>
      <c r="AO48" s="582"/>
      <c r="AP48" s="587"/>
      <c r="AQ48" s="588"/>
      <c r="AR48" s="582"/>
      <c r="AU48" s="242"/>
      <c r="AV48" s="242"/>
    </row>
    <row r="49" spans="1:48" ht="12" customHeight="1" x14ac:dyDescent="0.15">
      <c r="A49" s="556">
        <v>10</v>
      </c>
      <c r="B49" s="559"/>
      <c r="C49" s="562"/>
      <c r="D49" s="565" t="s">
        <v>243</v>
      </c>
      <c r="E49" s="568"/>
      <c r="F49" s="571"/>
      <c r="G49" s="572"/>
      <c r="H49" s="236" t="s">
        <v>367</v>
      </c>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577">
        <f>+SUM(I50:AM51)</f>
        <v>0</v>
      </c>
      <c r="AO49" s="580">
        <f>IF($AN$4="４週",AN49/4,AN49/(DAY(EOMONTH($I$20,0))/7))</f>
        <v>0</v>
      </c>
      <c r="AP49" s="583"/>
      <c r="AQ49" s="584"/>
      <c r="AR49" s="580" t="str">
        <f>IF(AN38="４週",AU50,AV50)</f>
        <v/>
      </c>
      <c r="AU49" s="237" t="s">
        <v>593</v>
      </c>
      <c r="AV49" s="237" t="s">
        <v>368</v>
      </c>
    </row>
    <row r="50" spans="1:48" ht="12" customHeight="1" x14ac:dyDescent="0.15">
      <c r="A50" s="557"/>
      <c r="B50" s="560"/>
      <c r="C50" s="563"/>
      <c r="D50" s="566"/>
      <c r="E50" s="569"/>
      <c r="F50" s="573"/>
      <c r="G50" s="574"/>
      <c r="H50" s="238" t="s">
        <v>369</v>
      </c>
      <c r="I50" s="239" t="str">
        <f>IFERROR(VLOOKUP(I49,'P1'!$B:$AP,41,FALSE),"")</f>
        <v/>
      </c>
      <c r="J50" s="239" t="str">
        <f>IFERROR(VLOOKUP(J49,'P1'!$B:$AP,41,FALSE),"")</f>
        <v/>
      </c>
      <c r="K50" s="239" t="str">
        <f>IFERROR(VLOOKUP(K49,'P1'!$B:$AP,41,FALSE),"")</f>
        <v/>
      </c>
      <c r="L50" s="239" t="str">
        <f>IFERROR(VLOOKUP(L49,'P1'!$B:$AP,41,FALSE),"")</f>
        <v/>
      </c>
      <c r="M50" s="239" t="str">
        <f>IFERROR(VLOOKUP(M49,'P1'!$B:$AP,41,FALSE),"")</f>
        <v/>
      </c>
      <c r="N50" s="239" t="str">
        <f>IFERROR(VLOOKUP(N49,'P1'!$B:$AP,41,FALSE),"")</f>
        <v/>
      </c>
      <c r="O50" s="239" t="str">
        <f>IFERROR(VLOOKUP(O49,'P1'!$B:$AP,41,FALSE),"")</f>
        <v/>
      </c>
      <c r="P50" s="239" t="str">
        <f>IFERROR(VLOOKUP(P49,'P1'!$B:$AP,41,FALSE),"")</f>
        <v/>
      </c>
      <c r="Q50" s="239" t="str">
        <f>IFERROR(VLOOKUP(Q49,'P1'!$B:$AP,41,FALSE),"")</f>
        <v/>
      </c>
      <c r="R50" s="239" t="str">
        <f>IFERROR(VLOOKUP(R49,'P1'!$B:$AP,41,FALSE),"")</f>
        <v/>
      </c>
      <c r="S50" s="239" t="str">
        <f>IFERROR(VLOOKUP(S49,'P1'!$B:$AP,41,FALSE),"")</f>
        <v/>
      </c>
      <c r="T50" s="239" t="str">
        <f>IFERROR(VLOOKUP(T49,'P1'!$B:$AP,41,FALSE),"")</f>
        <v/>
      </c>
      <c r="U50" s="239" t="str">
        <f>IFERROR(VLOOKUP(U49,'P1'!$B:$AP,41,FALSE),"")</f>
        <v/>
      </c>
      <c r="V50" s="239" t="str">
        <f>IFERROR(VLOOKUP(V49,'P1'!$B:$AP,41,FALSE),"")</f>
        <v/>
      </c>
      <c r="W50" s="239" t="str">
        <f>IFERROR(VLOOKUP(W49,'P1'!$B:$AP,41,FALSE),"")</f>
        <v/>
      </c>
      <c r="X50" s="239" t="str">
        <f>IFERROR(VLOOKUP(X49,'P1'!$B:$AP,41,FALSE),"")</f>
        <v/>
      </c>
      <c r="Y50" s="239" t="str">
        <f>IFERROR(VLOOKUP(Y49,'P1'!$B:$AP,41,FALSE),"")</f>
        <v/>
      </c>
      <c r="Z50" s="239" t="str">
        <f>IFERROR(VLOOKUP(Z49,'P1'!$B:$AP,41,FALSE),"")</f>
        <v/>
      </c>
      <c r="AA50" s="239" t="str">
        <f>IFERROR(VLOOKUP(AA49,'P1'!$B:$AP,41,FALSE),"")</f>
        <v/>
      </c>
      <c r="AB50" s="239" t="str">
        <f>IFERROR(VLOOKUP(AB49,'P1'!$B:$AP,41,FALSE),"")</f>
        <v/>
      </c>
      <c r="AC50" s="239" t="str">
        <f>IFERROR(VLOOKUP(AC49,'P1'!$B:$AP,41,FALSE),"")</f>
        <v/>
      </c>
      <c r="AD50" s="239" t="str">
        <f>IFERROR(VLOOKUP(AD49,'P1'!$B:$AP,41,FALSE),"")</f>
        <v/>
      </c>
      <c r="AE50" s="239" t="str">
        <f>IFERROR(VLOOKUP(AE49,'P1'!$B:$AP,41,FALSE),"")</f>
        <v/>
      </c>
      <c r="AF50" s="239" t="str">
        <f>IFERROR(VLOOKUP(AF49,'P1'!$B:$AP,41,FALSE),"")</f>
        <v/>
      </c>
      <c r="AG50" s="239" t="str">
        <f>IFERROR(VLOOKUP(AG49,'P1'!$B:$AP,41,FALSE),"")</f>
        <v/>
      </c>
      <c r="AH50" s="239" t="str">
        <f>IFERROR(VLOOKUP(AH49,'P1'!$B:$AP,41,FALSE),"")</f>
        <v/>
      </c>
      <c r="AI50" s="239" t="str">
        <f>IFERROR(VLOOKUP(AI49,'P1'!$B:$AP,41,FALSE),"")</f>
        <v/>
      </c>
      <c r="AJ50" s="239" t="str">
        <f>IFERROR(VLOOKUP(AJ49,'P1'!$B:$AP,41,FALSE),"")</f>
        <v/>
      </c>
      <c r="AK50" s="239" t="str">
        <f>IFERROR(VLOOKUP(AK49,'P1'!$B:$AP,41,FALSE),"")</f>
        <v/>
      </c>
      <c r="AL50" s="239" t="str">
        <f>IFERROR(VLOOKUP(AL49,'P1'!$B:$AP,41,FALSE),"")</f>
        <v/>
      </c>
      <c r="AM50" s="239" t="str">
        <f>IFERROR(VLOOKUP(AM49,'P1'!$B:$AP,41,FALSE),"")</f>
        <v/>
      </c>
      <c r="AN50" s="578"/>
      <c r="AO50" s="581"/>
      <c r="AP50" s="585"/>
      <c r="AQ50" s="586"/>
      <c r="AR50" s="581"/>
      <c r="AU50" s="240" t="str">
        <f t="shared" ref="AU50" si="17">IFERROR(IF($D49="□",($AO49/$AK$7),($AO49/$AK$9)),"")</f>
        <v/>
      </c>
      <c r="AV50" s="240" t="str">
        <f t="shared" ref="AV50" si="18">IFERROR(IF($D49="□",($AN49/$AO$7),($AN49/$AO$9)),"")</f>
        <v/>
      </c>
    </row>
    <row r="51" spans="1:48" ht="12" customHeight="1" x14ac:dyDescent="0.15">
      <c r="A51" s="558"/>
      <c r="B51" s="561"/>
      <c r="C51" s="564"/>
      <c r="D51" s="567"/>
      <c r="E51" s="570"/>
      <c r="F51" s="575"/>
      <c r="G51" s="576"/>
      <c r="H51" s="241" t="s">
        <v>370</v>
      </c>
      <c r="I51" s="239" t="str">
        <f>IFERROR(VLOOKUP(I49,'P1'!$B:$AP,31,FALSE),"")</f>
        <v/>
      </c>
      <c r="J51" s="239" t="str">
        <f>IFERROR(VLOOKUP(J49,'P1'!$B:$AP,31,FALSE),"")</f>
        <v/>
      </c>
      <c r="K51" s="239" t="str">
        <f>IFERROR(VLOOKUP(K49,'P1'!$B:$AP,31,FALSE),"")</f>
        <v/>
      </c>
      <c r="L51" s="239" t="str">
        <f>IFERROR(VLOOKUP(L49,'P1'!$B:$AP,31,FALSE),"")</f>
        <v/>
      </c>
      <c r="M51" s="239" t="str">
        <f>IFERROR(VLOOKUP(M49,'P1'!$B:$AP,31,FALSE),"")</f>
        <v/>
      </c>
      <c r="N51" s="239" t="str">
        <f>IFERROR(VLOOKUP(N49,'P1'!$B:$AP,31,FALSE),"")</f>
        <v/>
      </c>
      <c r="O51" s="239" t="str">
        <f>IFERROR(VLOOKUP(O49,'P1'!$B:$AP,31,FALSE),"")</f>
        <v/>
      </c>
      <c r="P51" s="239" t="str">
        <f>IFERROR(VLOOKUP(P49,'P1'!$B:$AP,31,FALSE),"")</f>
        <v/>
      </c>
      <c r="Q51" s="239" t="str">
        <f>IFERROR(VLOOKUP(Q49,'P1'!$B:$AP,31,FALSE),"")</f>
        <v/>
      </c>
      <c r="R51" s="239" t="str">
        <f>IFERROR(VLOOKUP(R49,'P1'!$B:$AP,31,FALSE),"")</f>
        <v/>
      </c>
      <c r="S51" s="239" t="str">
        <f>IFERROR(VLOOKUP(S49,'P1'!$B:$AP,31,FALSE),"")</f>
        <v/>
      </c>
      <c r="T51" s="239" t="str">
        <f>IFERROR(VLOOKUP(T49,'P1'!$B:$AP,31,FALSE),"")</f>
        <v/>
      </c>
      <c r="U51" s="239" t="str">
        <f>IFERROR(VLOOKUP(U49,'P1'!$B:$AP,31,FALSE),"")</f>
        <v/>
      </c>
      <c r="V51" s="239" t="str">
        <f>IFERROR(VLOOKUP(V49,'P1'!$B:$AP,31,FALSE),"")</f>
        <v/>
      </c>
      <c r="W51" s="239" t="str">
        <f>IFERROR(VLOOKUP(W49,'P1'!$B:$AP,31,FALSE),"")</f>
        <v/>
      </c>
      <c r="X51" s="239" t="str">
        <f>IFERROR(VLOOKUP(X49,'P1'!$B:$AP,31,FALSE),"")</f>
        <v/>
      </c>
      <c r="Y51" s="239" t="str">
        <f>IFERROR(VLOOKUP(Y49,'P1'!$B:$AP,31,FALSE),"")</f>
        <v/>
      </c>
      <c r="Z51" s="239" t="str">
        <f>IFERROR(VLOOKUP(Z49,'P1'!$B:$AP,31,FALSE),"")</f>
        <v/>
      </c>
      <c r="AA51" s="239" t="str">
        <f>IFERROR(VLOOKUP(AA49,'P1'!$B:$AP,31,FALSE),"")</f>
        <v/>
      </c>
      <c r="AB51" s="239" t="str">
        <f>IFERROR(VLOOKUP(AB49,'P1'!$B:$AP,31,FALSE),"")</f>
        <v/>
      </c>
      <c r="AC51" s="239" t="str">
        <f>IFERROR(VLOOKUP(AC49,'P1'!$B:$AP,31,FALSE),"")</f>
        <v/>
      </c>
      <c r="AD51" s="239" t="str">
        <f>IFERROR(VLOOKUP(AD49,'P1'!$B:$AP,31,FALSE),"")</f>
        <v/>
      </c>
      <c r="AE51" s="239" t="str">
        <f>IFERROR(VLOOKUP(AE49,'P1'!$B:$AP,31,FALSE),"")</f>
        <v/>
      </c>
      <c r="AF51" s="239" t="str">
        <f>IFERROR(VLOOKUP(AF49,'P1'!$B:$AP,31,FALSE),"")</f>
        <v/>
      </c>
      <c r="AG51" s="239" t="str">
        <f>IFERROR(VLOOKUP(AG49,'P1'!$B:$AP,31,FALSE),"")</f>
        <v/>
      </c>
      <c r="AH51" s="239" t="str">
        <f>IFERROR(VLOOKUP(AH49,'P1'!$B:$AP,31,FALSE),"")</f>
        <v/>
      </c>
      <c r="AI51" s="239" t="str">
        <f>IFERROR(VLOOKUP(AI49,'P1'!$B:$AP,31,FALSE),"")</f>
        <v/>
      </c>
      <c r="AJ51" s="239" t="str">
        <f>IFERROR(VLOOKUP(AJ49,'P1'!$B:$AP,31,FALSE),"")</f>
        <v/>
      </c>
      <c r="AK51" s="239" t="str">
        <f>IFERROR(VLOOKUP(AK49,'P1'!$B:$AP,31,FALSE),"")</f>
        <v/>
      </c>
      <c r="AL51" s="239" t="str">
        <f>IFERROR(VLOOKUP(AL49,'P1'!$B:$AP,31,FALSE),"")</f>
        <v/>
      </c>
      <c r="AM51" s="239" t="str">
        <f>IFERROR(VLOOKUP(AM49,'P1'!$B:$AP,31,FALSE),"")</f>
        <v/>
      </c>
      <c r="AN51" s="579"/>
      <c r="AO51" s="582"/>
      <c r="AP51" s="587"/>
      <c r="AQ51" s="588"/>
      <c r="AR51" s="582"/>
      <c r="AU51" s="242"/>
      <c r="AV51" s="242"/>
    </row>
    <row r="52" spans="1:48" ht="12" customHeight="1" x14ac:dyDescent="0.15">
      <c r="A52" s="556">
        <v>11</v>
      </c>
      <c r="B52" s="559"/>
      <c r="C52" s="562"/>
      <c r="D52" s="565" t="s">
        <v>243</v>
      </c>
      <c r="E52" s="568"/>
      <c r="F52" s="571"/>
      <c r="G52" s="572"/>
      <c r="H52" s="236" t="s">
        <v>367</v>
      </c>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577">
        <f>+SUM(I53:AM54)</f>
        <v>0</v>
      </c>
      <c r="AO52" s="580">
        <f>IF($AN$4="４週",AN52/4,AN52/(DAY(EOMONTH($I$20,0))/7))</f>
        <v>0</v>
      </c>
      <c r="AP52" s="583"/>
      <c r="AQ52" s="584"/>
      <c r="AR52" s="580" t="str">
        <f>IF(AN41="４週",AU53,AV53)</f>
        <v/>
      </c>
      <c r="AU52" s="237" t="s">
        <v>593</v>
      </c>
      <c r="AV52" s="237" t="s">
        <v>368</v>
      </c>
    </row>
    <row r="53" spans="1:48" ht="12" customHeight="1" x14ac:dyDescent="0.15">
      <c r="A53" s="557"/>
      <c r="B53" s="560"/>
      <c r="C53" s="563"/>
      <c r="D53" s="566"/>
      <c r="E53" s="569"/>
      <c r="F53" s="573"/>
      <c r="G53" s="574"/>
      <c r="H53" s="238" t="s">
        <v>369</v>
      </c>
      <c r="I53" s="239" t="str">
        <f>IFERROR(VLOOKUP(I52,'P1'!$B:$AP,41,FALSE),"")</f>
        <v/>
      </c>
      <c r="J53" s="239" t="str">
        <f>IFERROR(VLOOKUP(J52,'P1'!$B:$AP,41,FALSE),"")</f>
        <v/>
      </c>
      <c r="K53" s="239" t="str">
        <f>IFERROR(VLOOKUP(K52,'P1'!$B:$AP,41,FALSE),"")</f>
        <v/>
      </c>
      <c r="L53" s="239" t="str">
        <f>IFERROR(VLOOKUP(L52,'P1'!$B:$AP,41,FALSE),"")</f>
        <v/>
      </c>
      <c r="M53" s="239" t="str">
        <f>IFERROR(VLOOKUP(M52,'P1'!$B:$AP,41,FALSE),"")</f>
        <v/>
      </c>
      <c r="N53" s="239" t="str">
        <f>IFERROR(VLOOKUP(N52,'P1'!$B:$AP,41,FALSE),"")</f>
        <v/>
      </c>
      <c r="O53" s="239" t="str">
        <f>IFERROR(VLOOKUP(O52,'P1'!$B:$AP,41,FALSE),"")</f>
        <v/>
      </c>
      <c r="P53" s="239" t="str">
        <f>IFERROR(VLOOKUP(P52,'P1'!$B:$AP,41,FALSE),"")</f>
        <v/>
      </c>
      <c r="Q53" s="239" t="str">
        <f>IFERROR(VLOOKUP(Q52,'P1'!$B:$AP,41,FALSE),"")</f>
        <v/>
      </c>
      <c r="R53" s="239" t="str">
        <f>IFERROR(VLOOKUP(R52,'P1'!$B:$AP,41,FALSE),"")</f>
        <v/>
      </c>
      <c r="S53" s="239" t="str">
        <f>IFERROR(VLOOKUP(S52,'P1'!$B:$AP,41,FALSE),"")</f>
        <v/>
      </c>
      <c r="T53" s="239" t="str">
        <f>IFERROR(VLOOKUP(T52,'P1'!$B:$AP,41,FALSE),"")</f>
        <v/>
      </c>
      <c r="U53" s="239" t="str">
        <f>IFERROR(VLOOKUP(U52,'P1'!$B:$AP,41,FALSE),"")</f>
        <v/>
      </c>
      <c r="V53" s="239" t="str">
        <f>IFERROR(VLOOKUP(V52,'P1'!$B:$AP,41,FALSE),"")</f>
        <v/>
      </c>
      <c r="W53" s="239" t="str">
        <f>IFERROR(VLOOKUP(W52,'P1'!$B:$AP,41,FALSE),"")</f>
        <v/>
      </c>
      <c r="X53" s="239" t="str">
        <f>IFERROR(VLOOKUP(X52,'P1'!$B:$AP,41,FALSE),"")</f>
        <v/>
      </c>
      <c r="Y53" s="239" t="str">
        <f>IFERROR(VLOOKUP(Y52,'P1'!$B:$AP,41,FALSE),"")</f>
        <v/>
      </c>
      <c r="Z53" s="239" t="str">
        <f>IFERROR(VLOOKUP(Z52,'P1'!$B:$AP,41,FALSE),"")</f>
        <v/>
      </c>
      <c r="AA53" s="239" t="str">
        <f>IFERROR(VLOOKUP(AA52,'P1'!$B:$AP,41,FALSE),"")</f>
        <v/>
      </c>
      <c r="AB53" s="239" t="str">
        <f>IFERROR(VLOOKUP(AB52,'P1'!$B:$AP,41,FALSE),"")</f>
        <v/>
      </c>
      <c r="AC53" s="239" t="str">
        <f>IFERROR(VLOOKUP(AC52,'P1'!$B:$AP,41,FALSE),"")</f>
        <v/>
      </c>
      <c r="AD53" s="239" t="str">
        <f>IFERROR(VLOOKUP(AD52,'P1'!$B:$AP,41,FALSE),"")</f>
        <v/>
      </c>
      <c r="AE53" s="239" t="str">
        <f>IFERROR(VLOOKUP(AE52,'P1'!$B:$AP,41,FALSE),"")</f>
        <v/>
      </c>
      <c r="AF53" s="239" t="str">
        <f>IFERROR(VLOOKUP(AF52,'P1'!$B:$AP,41,FALSE),"")</f>
        <v/>
      </c>
      <c r="AG53" s="239" t="str">
        <f>IFERROR(VLOOKUP(AG52,'P1'!$B:$AP,41,FALSE),"")</f>
        <v/>
      </c>
      <c r="AH53" s="239" t="str">
        <f>IFERROR(VLOOKUP(AH52,'P1'!$B:$AP,41,FALSE),"")</f>
        <v/>
      </c>
      <c r="AI53" s="239" t="str">
        <f>IFERROR(VLOOKUP(AI52,'P1'!$B:$AP,41,FALSE),"")</f>
        <v/>
      </c>
      <c r="AJ53" s="239" t="str">
        <f>IFERROR(VLOOKUP(AJ52,'P1'!$B:$AP,41,FALSE),"")</f>
        <v/>
      </c>
      <c r="AK53" s="239" t="str">
        <f>IFERROR(VLOOKUP(AK52,'P1'!$B:$AP,41,FALSE),"")</f>
        <v/>
      </c>
      <c r="AL53" s="239" t="str">
        <f>IFERROR(VLOOKUP(AL52,'P1'!$B:$AP,41,FALSE),"")</f>
        <v/>
      </c>
      <c r="AM53" s="239" t="str">
        <f>IFERROR(VLOOKUP(AM52,'P1'!$B:$AP,41,FALSE),"")</f>
        <v/>
      </c>
      <c r="AN53" s="578"/>
      <c r="AO53" s="581"/>
      <c r="AP53" s="585"/>
      <c r="AQ53" s="586"/>
      <c r="AR53" s="581"/>
      <c r="AU53" s="240" t="str">
        <f t="shared" ref="AU53" si="19">IFERROR(IF($D52="□",($AO52/$AK$7),($AO52/$AK$9)),"")</f>
        <v/>
      </c>
      <c r="AV53" s="240" t="str">
        <f t="shared" ref="AV53" si="20">IFERROR(IF($D52="□",($AN52/$AO$7),($AN52/$AO$9)),"")</f>
        <v/>
      </c>
    </row>
    <row r="54" spans="1:48" ht="12" customHeight="1" x14ac:dyDescent="0.15">
      <c r="A54" s="558"/>
      <c r="B54" s="561"/>
      <c r="C54" s="564"/>
      <c r="D54" s="567"/>
      <c r="E54" s="570"/>
      <c r="F54" s="575"/>
      <c r="G54" s="576"/>
      <c r="H54" s="241" t="s">
        <v>370</v>
      </c>
      <c r="I54" s="239" t="str">
        <f>IFERROR(VLOOKUP(I52,'P1'!$B:$AP,31,FALSE),"")</f>
        <v/>
      </c>
      <c r="J54" s="239" t="str">
        <f>IFERROR(VLOOKUP(J52,'P1'!$B:$AP,31,FALSE),"")</f>
        <v/>
      </c>
      <c r="K54" s="239" t="str">
        <f>IFERROR(VLOOKUP(K52,'P1'!$B:$AP,31,FALSE),"")</f>
        <v/>
      </c>
      <c r="L54" s="239" t="str">
        <f>IFERROR(VLOOKUP(L52,'P1'!$B:$AP,31,FALSE),"")</f>
        <v/>
      </c>
      <c r="M54" s="239" t="str">
        <f>IFERROR(VLOOKUP(M52,'P1'!$B:$AP,31,FALSE),"")</f>
        <v/>
      </c>
      <c r="N54" s="239" t="str">
        <f>IFERROR(VLOOKUP(N52,'P1'!$B:$AP,31,FALSE),"")</f>
        <v/>
      </c>
      <c r="O54" s="239" t="str">
        <f>IFERROR(VLOOKUP(O52,'P1'!$B:$AP,31,FALSE),"")</f>
        <v/>
      </c>
      <c r="P54" s="239" t="str">
        <f>IFERROR(VLOOKUP(P52,'P1'!$B:$AP,31,FALSE),"")</f>
        <v/>
      </c>
      <c r="Q54" s="239" t="str">
        <f>IFERROR(VLOOKUP(Q52,'P1'!$B:$AP,31,FALSE),"")</f>
        <v/>
      </c>
      <c r="R54" s="239" t="str">
        <f>IFERROR(VLOOKUP(R52,'P1'!$B:$AP,31,FALSE),"")</f>
        <v/>
      </c>
      <c r="S54" s="239" t="str">
        <f>IFERROR(VLOOKUP(S52,'P1'!$B:$AP,31,FALSE),"")</f>
        <v/>
      </c>
      <c r="T54" s="239" t="str">
        <f>IFERROR(VLOOKUP(T52,'P1'!$B:$AP,31,FALSE),"")</f>
        <v/>
      </c>
      <c r="U54" s="239" t="str">
        <f>IFERROR(VLOOKUP(U52,'P1'!$B:$AP,31,FALSE),"")</f>
        <v/>
      </c>
      <c r="V54" s="239" t="str">
        <f>IFERROR(VLOOKUP(V52,'P1'!$B:$AP,31,FALSE),"")</f>
        <v/>
      </c>
      <c r="W54" s="239" t="str">
        <f>IFERROR(VLOOKUP(W52,'P1'!$B:$AP,31,FALSE),"")</f>
        <v/>
      </c>
      <c r="X54" s="239" t="str">
        <f>IFERROR(VLOOKUP(X52,'P1'!$B:$AP,31,FALSE),"")</f>
        <v/>
      </c>
      <c r="Y54" s="239" t="str">
        <f>IFERROR(VLOOKUP(Y52,'P1'!$B:$AP,31,FALSE),"")</f>
        <v/>
      </c>
      <c r="Z54" s="239" t="str">
        <f>IFERROR(VLOOKUP(Z52,'P1'!$B:$AP,31,FALSE),"")</f>
        <v/>
      </c>
      <c r="AA54" s="239" t="str">
        <f>IFERROR(VLOOKUP(AA52,'P1'!$B:$AP,31,FALSE),"")</f>
        <v/>
      </c>
      <c r="AB54" s="239" t="str">
        <f>IFERROR(VLOOKUP(AB52,'P1'!$B:$AP,31,FALSE),"")</f>
        <v/>
      </c>
      <c r="AC54" s="239" t="str">
        <f>IFERROR(VLOOKUP(AC52,'P1'!$B:$AP,31,FALSE),"")</f>
        <v/>
      </c>
      <c r="AD54" s="239" t="str">
        <f>IFERROR(VLOOKUP(AD52,'P1'!$B:$AP,31,FALSE),"")</f>
        <v/>
      </c>
      <c r="AE54" s="239" t="str">
        <f>IFERROR(VLOOKUP(AE52,'P1'!$B:$AP,31,FALSE),"")</f>
        <v/>
      </c>
      <c r="AF54" s="239" t="str">
        <f>IFERROR(VLOOKUP(AF52,'P1'!$B:$AP,31,FALSE),"")</f>
        <v/>
      </c>
      <c r="AG54" s="239" t="str">
        <f>IFERROR(VLOOKUP(AG52,'P1'!$B:$AP,31,FALSE),"")</f>
        <v/>
      </c>
      <c r="AH54" s="239" t="str">
        <f>IFERROR(VLOOKUP(AH52,'P1'!$B:$AP,31,FALSE),"")</f>
        <v/>
      </c>
      <c r="AI54" s="239" t="str">
        <f>IFERROR(VLOOKUP(AI52,'P1'!$B:$AP,31,FALSE),"")</f>
        <v/>
      </c>
      <c r="AJ54" s="239" t="str">
        <f>IFERROR(VLOOKUP(AJ52,'P1'!$B:$AP,31,FALSE),"")</f>
        <v/>
      </c>
      <c r="AK54" s="239" t="str">
        <f>IFERROR(VLOOKUP(AK52,'P1'!$B:$AP,31,FALSE),"")</f>
        <v/>
      </c>
      <c r="AL54" s="239" t="str">
        <f>IFERROR(VLOOKUP(AL52,'P1'!$B:$AP,31,FALSE),"")</f>
        <v/>
      </c>
      <c r="AM54" s="239" t="str">
        <f>IFERROR(VLOOKUP(AM52,'P1'!$B:$AP,31,FALSE),"")</f>
        <v/>
      </c>
      <c r="AN54" s="579"/>
      <c r="AO54" s="582"/>
      <c r="AP54" s="587"/>
      <c r="AQ54" s="588"/>
      <c r="AR54" s="582"/>
      <c r="AU54" s="242"/>
      <c r="AV54" s="242"/>
    </row>
    <row r="55" spans="1:48" ht="12" customHeight="1" x14ac:dyDescent="0.15">
      <c r="A55" s="556">
        <v>12</v>
      </c>
      <c r="B55" s="559"/>
      <c r="C55" s="562"/>
      <c r="D55" s="565" t="s">
        <v>243</v>
      </c>
      <c r="E55" s="568"/>
      <c r="F55" s="571"/>
      <c r="G55" s="572"/>
      <c r="H55" s="236" t="s">
        <v>367</v>
      </c>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577">
        <f>+SUM(I56:AM57)</f>
        <v>0</v>
      </c>
      <c r="AO55" s="580">
        <f>IF($AN$4="４週",AN55/4,AN55/(DAY(EOMONTH($I$20,0))/7))</f>
        <v>0</v>
      </c>
      <c r="AP55" s="583"/>
      <c r="AQ55" s="584"/>
      <c r="AR55" s="580" t="str">
        <f>IF(AN44="４週",AU56,AV56)</f>
        <v/>
      </c>
      <c r="AU55" s="237" t="s">
        <v>593</v>
      </c>
      <c r="AV55" s="237" t="s">
        <v>368</v>
      </c>
    </row>
    <row r="56" spans="1:48" ht="12" customHeight="1" x14ac:dyDescent="0.15">
      <c r="A56" s="557"/>
      <c r="B56" s="560"/>
      <c r="C56" s="563"/>
      <c r="D56" s="566"/>
      <c r="E56" s="569"/>
      <c r="F56" s="573"/>
      <c r="G56" s="574"/>
      <c r="H56" s="238" t="s">
        <v>369</v>
      </c>
      <c r="I56" s="239" t="str">
        <f>IFERROR(VLOOKUP(I55,'P1'!$B:$AP,41,FALSE),"")</f>
        <v/>
      </c>
      <c r="J56" s="239" t="str">
        <f>IFERROR(VLOOKUP(J55,'P1'!$B:$AP,41,FALSE),"")</f>
        <v/>
      </c>
      <c r="K56" s="239" t="str">
        <f>IFERROR(VLOOKUP(K55,'P1'!$B:$AP,41,FALSE),"")</f>
        <v/>
      </c>
      <c r="L56" s="239" t="str">
        <f>IFERROR(VLOOKUP(L55,'P1'!$B:$AP,41,FALSE),"")</f>
        <v/>
      </c>
      <c r="M56" s="239" t="str">
        <f>IFERROR(VLOOKUP(M55,'P1'!$B:$AP,41,FALSE),"")</f>
        <v/>
      </c>
      <c r="N56" s="239" t="str">
        <f>IFERROR(VLOOKUP(N55,'P1'!$B:$AP,41,FALSE),"")</f>
        <v/>
      </c>
      <c r="O56" s="239" t="str">
        <f>IFERROR(VLOOKUP(O55,'P1'!$B:$AP,41,FALSE),"")</f>
        <v/>
      </c>
      <c r="P56" s="239" t="str">
        <f>IFERROR(VLOOKUP(P55,'P1'!$B:$AP,41,FALSE),"")</f>
        <v/>
      </c>
      <c r="Q56" s="239" t="str">
        <f>IFERROR(VLOOKUP(Q55,'P1'!$B:$AP,41,FALSE),"")</f>
        <v/>
      </c>
      <c r="R56" s="239" t="str">
        <f>IFERROR(VLOOKUP(R55,'P1'!$B:$AP,41,FALSE),"")</f>
        <v/>
      </c>
      <c r="S56" s="239" t="str">
        <f>IFERROR(VLOOKUP(S55,'P1'!$B:$AP,41,FALSE),"")</f>
        <v/>
      </c>
      <c r="T56" s="239" t="str">
        <f>IFERROR(VLOOKUP(T55,'P1'!$B:$AP,41,FALSE),"")</f>
        <v/>
      </c>
      <c r="U56" s="239" t="str">
        <f>IFERROR(VLOOKUP(U55,'P1'!$B:$AP,41,FALSE),"")</f>
        <v/>
      </c>
      <c r="V56" s="239" t="str">
        <f>IFERROR(VLOOKUP(V55,'P1'!$B:$AP,41,FALSE),"")</f>
        <v/>
      </c>
      <c r="W56" s="239" t="str">
        <f>IFERROR(VLOOKUP(W55,'P1'!$B:$AP,41,FALSE),"")</f>
        <v/>
      </c>
      <c r="X56" s="239" t="str">
        <f>IFERROR(VLOOKUP(X55,'P1'!$B:$AP,41,FALSE),"")</f>
        <v/>
      </c>
      <c r="Y56" s="239" t="str">
        <f>IFERROR(VLOOKUP(Y55,'P1'!$B:$AP,41,FALSE),"")</f>
        <v/>
      </c>
      <c r="Z56" s="239" t="str">
        <f>IFERROR(VLOOKUP(Z55,'P1'!$B:$AP,41,FALSE),"")</f>
        <v/>
      </c>
      <c r="AA56" s="239" t="str">
        <f>IFERROR(VLOOKUP(AA55,'P1'!$B:$AP,41,FALSE),"")</f>
        <v/>
      </c>
      <c r="AB56" s="239" t="str">
        <f>IFERROR(VLOOKUP(AB55,'P1'!$B:$AP,41,FALSE),"")</f>
        <v/>
      </c>
      <c r="AC56" s="239" t="str">
        <f>IFERROR(VLOOKUP(AC55,'P1'!$B:$AP,41,FALSE),"")</f>
        <v/>
      </c>
      <c r="AD56" s="239" t="str">
        <f>IFERROR(VLOOKUP(AD55,'P1'!$B:$AP,41,FALSE),"")</f>
        <v/>
      </c>
      <c r="AE56" s="239" t="str">
        <f>IFERROR(VLOOKUP(AE55,'P1'!$B:$AP,41,FALSE),"")</f>
        <v/>
      </c>
      <c r="AF56" s="239" t="str">
        <f>IFERROR(VLOOKUP(AF55,'P1'!$B:$AP,41,FALSE),"")</f>
        <v/>
      </c>
      <c r="AG56" s="239" t="str">
        <f>IFERROR(VLOOKUP(AG55,'P1'!$B:$AP,41,FALSE),"")</f>
        <v/>
      </c>
      <c r="AH56" s="239" t="str">
        <f>IFERROR(VLOOKUP(AH55,'P1'!$B:$AP,41,FALSE),"")</f>
        <v/>
      </c>
      <c r="AI56" s="239" t="str">
        <f>IFERROR(VLOOKUP(AI55,'P1'!$B:$AP,41,FALSE),"")</f>
        <v/>
      </c>
      <c r="AJ56" s="239" t="str">
        <f>IFERROR(VLOOKUP(AJ55,'P1'!$B:$AP,41,FALSE),"")</f>
        <v/>
      </c>
      <c r="AK56" s="239" t="str">
        <f>IFERROR(VLOOKUP(AK55,'P1'!$B:$AP,41,FALSE),"")</f>
        <v/>
      </c>
      <c r="AL56" s="239" t="str">
        <f>IFERROR(VLOOKUP(AL55,'P1'!$B:$AP,41,FALSE),"")</f>
        <v/>
      </c>
      <c r="AM56" s="239" t="str">
        <f>IFERROR(VLOOKUP(AM55,'P1'!$B:$AP,41,FALSE),"")</f>
        <v/>
      </c>
      <c r="AN56" s="578"/>
      <c r="AO56" s="581"/>
      <c r="AP56" s="585"/>
      <c r="AQ56" s="586"/>
      <c r="AR56" s="581"/>
      <c r="AU56" s="240" t="str">
        <f t="shared" ref="AU56" si="21">IFERROR(IF($D55="□",($AO55/$AK$7),($AO55/$AK$9)),"")</f>
        <v/>
      </c>
      <c r="AV56" s="240" t="str">
        <f t="shared" ref="AV56" si="22">IFERROR(IF($D55="□",($AN55/$AO$7),($AN55/$AO$9)),"")</f>
        <v/>
      </c>
    </row>
    <row r="57" spans="1:48" ht="12" customHeight="1" x14ac:dyDescent="0.15">
      <c r="A57" s="558"/>
      <c r="B57" s="561"/>
      <c r="C57" s="564"/>
      <c r="D57" s="567"/>
      <c r="E57" s="570"/>
      <c r="F57" s="575"/>
      <c r="G57" s="576"/>
      <c r="H57" s="241" t="s">
        <v>370</v>
      </c>
      <c r="I57" s="239" t="str">
        <f>IFERROR(VLOOKUP(I55,'P1'!$B:$AP,31,FALSE),"")</f>
        <v/>
      </c>
      <c r="J57" s="239" t="str">
        <f>IFERROR(VLOOKUP(J55,'P1'!$B:$AP,31,FALSE),"")</f>
        <v/>
      </c>
      <c r="K57" s="239" t="str">
        <f>IFERROR(VLOOKUP(K55,'P1'!$B:$AP,31,FALSE),"")</f>
        <v/>
      </c>
      <c r="L57" s="239" t="str">
        <f>IFERROR(VLOOKUP(L55,'P1'!$B:$AP,31,FALSE),"")</f>
        <v/>
      </c>
      <c r="M57" s="239" t="str">
        <f>IFERROR(VLOOKUP(M55,'P1'!$B:$AP,31,FALSE),"")</f>
        <v/>
      </c>
      <c r="N57" s="239" t="str">
        <f>IFERROR(VLOOKUP(N55,'P1'!$B:$AP,31,FALSE),"")</f>
        <v/>
      </c>
      <c r="O57" s="239" t="str">
        <f>IFERROR(VLOOKUP(O55,'P1'!$B:$AP,31,FALSE),"")</f>
        <v/>
      </c>
      <c r="P57" s="239" t="str">
        <f>IFERROR(VLOOKUP(P55,'P1'!$B:$AP,31,FALSE),"")</f>
        <v/>
      </c>
      <c r="Q57" s="239" t="str">
        <f>IFERROR(VLOOKUP(Q55,'P1'!$B:$AP,31,FALSE),"")</f>
        <v/>
      </c>
      <c r="R57" s="239" t="str">
        <f>IFERROR(VLOOKUP(R55,'P1'!$B:$AP,31,FALSE),"")</f>
        <v/>
      </c>
      <c r="S57" s="239" t="str">
        <f>IFERROR(VLOOKUP(S55,'P1'!$B:$AP,31,FALSE),"")</f>
        <v/>
      </c>
      <c r="T57" s="239" t="str">
        <f>IFERROR(VLOOKUP(T55,'P1'!$B:$AP,31,FALSE),"")</f>
        <v/>
      </c>
      <c r="U57" s="239" t="str">
        <f>IFERROR(VLOOKUP(U55,'P1'!$B:$AP,31,FALSE),"")</f>
        <v/>
      </c>
      <c r="V57" s="239" t="str">
        <f>IFERROR(VLOOKUP(V55,'P1'!$B:$AP,31,FALSE),"")</f>
        <v/>
      </c>
      <c r="W57" s="239" t="str">
        <f>IFERROR(VLOOKUP(W55,'P1'!$B:$AP,31,FALSE),"")</f>
        <v/>
      </c>
      <c r="X57" s="239" t="str">
        <f>IFERROR(VLOOKUP(X55,'P1'!$B:$AP,31,FALSE),"")</f>
        <v/>
      </c>
      <c r="Y57" s="239" t="str">
        <f>IFERROR(VLOOKUP(Y55,'P1'!$B:$AP,31,FALSE),"")</f>
        <v/>
      </c>
      <c r="Z57" s="239" t="str">
        <f>IFERROR(VLOOKUP(Z55,'P1'!$B:$AP,31,FALSE),"")</f>
        <v/>
      </c>
      <c r="AA57" s="239" t="str">
        <f>IFERROR(VLOOKUP(AA55,'P1'!$B:$AP,31,FALSE),"")</f>
        <v/>
      </c>
      <c r="AB57" s="239" t="str">
        <f>IFERROR(VLOOKUP(AB55,'P1'!$B:$AP,31,FALSE),"")</f>
        <v/>
      </c>
      <c r="AC57" s="239" t="str">
        <f>IFERROR(VLOOKUP(AC55,'P1'!$B:$AP,31,FALSE),"")</f>
        <v/>
      </c>
      <c r="AD57" s="239" t="str">
        <f>IFERROR(VLOOKUP(AD55,'P1'!$B:$AP,31,FALSE),"")</f>
        <v/>
      </c>
      <c r="AE57" s="239" t="str">
        <f>IFERROR(VLOOKUP(AE55,'P1'!$B:$AP,31,FALSE),"")</f>
        <v/>
      </c>
      <c r="AF57" s="239" t="str">
        <f>IFERROR(VLOOKUP(AF55,'P1'!$B:$AP,31,FALSE),"")</f>
        <v/>
      </c>
      <c r="AG57" s="239" t="str">
        <f>IFERROR(VLOOKUP(AG55,'P1'!$B:$AP,31,FALSE),"")</f>
        <v/>
      </c>
      <c r="AH57" s="239" t="str">
        <f>IFERROR(VLOOKUP(AH55,'P1'!$B:$AP,31,FALSE),"")</f>
        <v/>
      </c>
      <c r="AI57" s="239" t="str">
        <f>IFERROR(VLOOKUP(AI55,'P1'!$B:$AP,31,FALSE),"")</f>
        <v/>
      </c>
      <c r="AJ57" s="239" t="str">
        <f>IFERROR(VLOOKUP(AJ55,'P1'!$B:$AP,31,FALSE),"")</f>
        <v/>
      </c>
      <c r="AK57" s="239" t="str">
        <f>IFERROR(VLOOKUP(AK55,'P1'!$B:$AP,31,FALSE),"")</f>
        <v/>
      </c>
      <c r="AL57" s="239" t="str">
        <f>IFERROR(VLOOKUP(AL55,'P1'!$B:$AP,31,FALSE),"")</f>
        <v/>
      </c>
      <c r="AM57" s="239" t="str">
        <f>IFERROR(VLOOKUP(AM55,'P1'!$B:$AP,31,FALSE),"")</f>
        <v/>
      </c>
      <c r="AN57" s="579"/>
      <c r="AO57" s="582"/>
      <c r="AP57" s="587"/>
      <c r="AQ57" s="588"/>
      <c r="AR57" s="582"/>
      <c r="AU57" s="242"/>
      <c r="AV57" s="242"/>
    </row>
    <row r="58" spans="1:48" ht="12" customHeight="1" x14ac:dyDescent="0.15">
      <c r="A58" s="556">
        <v>13</v>
      </c>
      <c r="B58" s="559"/>
      <c r="C58" s="562"/>
      <c r="D58" s="565" t="s">
        <v>243</v>
      </c>
      <c r="E58" s="568"/>
      <c r="F58" s="571"/>
      <c r="G58" s="572"/>
      <c r="H58" s="236" t="s">
        <v>367</v>
      </c>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577">
        <f>+SUM(I59:AM60)</f>
        <v>0</v>
      </c>
      <c r="AO58" s="580">
        <f>IF($AN$4="４週",AN58/4,AN58/(DAY(EOMONTH($I$20,0))/7))</f>
        <v>0</v>
      </c>
      <c r="AP58" s="583"/>
      <c r="AQ58" s="584"/>
      <c r="AR58" s="580" t="str">
        <f>IF(AN47="４週",AU59,AV59)</f>
        <v/>
      </c>
      <c r="AU58" s="237" t="s">
        <v>593</v>
      </c>
      <c r="AV58" s="237" t="s">
        <v>368</v>
      </c>
    </row>
    <row r="59" spans="1:48" ht="12" customHeight="1" x14ac:dyDescent="0.15">
      <c r="A59" s="557"/>
      <c r="B59" s="560"/>
      <c r="C59" s="563"/>
      <c r="D59" s="566"/>
      <c r="E59" s="569"/>
      <c r="F59" s="573"/>
      <c r="G59" s="574"/>
      <c r="H59" s="238" t="s">
        <v>369</v>
      </c>
      <c r="I59" s="239" t="str">
        <f>IFERROR(VLOOKUP(I58,'P1'!$B:$AP,41,FALSE),"")</f>
        <v/>
      </c>
      <c r="J59" s="239" t="str">
        <f>IFERROR(VLOOKUP(J58,'P1'!$B:$AP,41,FALSE),"")</f>
        <v/>
      </c>
      <c r="K59" s="239" t="str">
        <f>IFERROR(VLOOKUP(K58,'P1'!$B:$AP,41,FALSE),"")</f>
        <v/>
      </c>
      <c r="L59" s="239" t="str">
        <f>IFERROR(VLOOKUP(L58,'P1'!$B:$AP,41,FALSE),"")</f>
        <v/>
      </c>
      <c r="M59" s="239" t="str">
        <f>IFERROR(VLOOKUP(M58,'P1'!$B:$AP,41,FALSE),"")</f>
        <v/>
      </c>
      <c r="N59" s="239" t="str">
        <f>IFERROR(VLOOKUP(N58,'P1'!$B:$AP,41,FALSE),"")</f>
        <v/>
      </c>
      <c r="O59" s="239" t="str">
        <f>IFERROR(VLOOKUP(O58,'P1'!$B:$AP,41,FALSE),"")</f>
        <v/>
      </c>
      <c r="P59" s="239" t="str">
        <f>IFERROR(VLOOKUP(P58,'P1'!$B:$AP,41,FALSE),"")</f>
        <v/>
      </c>
      <c r="Q59" s="239" t="str">
        <f>IFERROR(VLOOKUP(Q58,'P1'!$B:$AP,41,FALSE),"")</f>
        <v/>
      </c>
      <c r="R59" s="239" t="str">
        <f>IFERROR(VLOOKUP(R58,'P1'!$B:$AP,41,FALSE),"")</f>
        <v/>
      </c>
      <c r="S59" s="239" t="str">
        <f>IFERROR(VLOOKUP(S58,'P1'!$B:$AP,41,FALSE),"")</f>
        <v/>
      </c>
      <c r="T59" s="239" t="str">
        <f>IFERROR(VLOOKUP(T58,'P1'!$B:$AP,41,FALSE),"")</f>
        <v/>
      </c>
      <c r="U59" s="239" t="str">
        <f>IFERROR(VLOOKUP(U58,'P1'!$B:$AP,41,FALSE),"")</f>
        <v/>
      </c>
      <c r="V59" s="239" t="str">
        <f>IFERROR(VLOOKUP(V58,'P1'!$B:$AP,41,FALSE),"")</f>
        <v/>
      </c>
      <c r="W59" s="239" t="str">
        <f>IFERROR(VLOOKUP(W58,'P1'!$B:$AP,41,FALSE),"")</f>
        <v/>
      </c>
      <c r="X59" s="239" t="str">
        <f>IFERROR(VLOOKUP(X58,'P1'!$B:$AP,41,FALSE),"")</f>
        <v/>
      </c>
      <c r="Y59" s="239" t="str">
        <f>IFERROR(VLOOKUP(Y58,'P1'!$B:$AP,41,FALSE),"")</f>
        <v/>
      </c>
      <c r="Z59" s="239" t="str">
        <f>IFERROR(VLOOKUP(Z58,'P1'!$B:$AP,41,FALSE),"")</f>
        <v/>
      </c>
      <c r="AA59" s="239" t="str">
        <f>IFERROR(VLOOKUP(AA58,'P1'!$B:$AP,41,FALSE),"")</f>
        <v/>
      </c>
      <c r="AB59" s="239" t="str">
        <f>IFERROR(VLOOKUP(AB58,'P1'!$B:$AP,41,FALSE),"")</f>
        <v/>
      </c>
      <c r="AC59" s="239" t="str">
        <f>IFERROR(VLOOKUP(AC58,'P1'!$B:$AP,41,FALSE),"")</f>
        <v/>
      </c>
      <c r="AD59" s="239" t="str">
        <f>IFERROR(VLOOKUP(AD58,'P1'!$B:$AP,41,FALSE),"")</f>
        <v/>
      </c>
      <c r="AE59" s="239" t="str">
        <f>IFERROR(VLOOKUP(AE58,'P1'!$B:$AP,41,FALSE),"")</f>
        <v/>
      </c>
      <c r="AF59" s="239" t="str">
        <f>IFERROR(VLOOKUP(AF58,'P1'!$B:$AP,41,FALSE),"")</f>
        <v/>
      </c>
      <c r="AG59" s="239" t="str">
        <f>IFERROR(VLOOKUP(AG58,'P1'!$B:$AP,41,FALSE),"")</f>
        <v/>
      </c>
      <c r="AH59" s="239" t="str">
        <f>IFERROR(VLOOKUP(AH58,'P1'!$B:$AP,41,FALSE),"")</f>
        <v/>
      </c>
      <c r="AI59" s="239" t="str">
        <f>IFERROR(VLOOKUP(AI58,'P1'!$B:$AP,41,FALSE),"")</f>
        <v/>
      </c>
      <c r="AJ59" s="239" t="str">
        <f>IFERROR(VLOOKUP(AJ58,'P1'!$B:$AP,41,FALSE),"")</f>
        <v/>
      </c>
      <c r="AK59" s="239" t="str">
        <f>IFERROR(VLOOKUP(AK58,'P1'!$B:$AP,41,FALSE),"")</f>
        <v/>
      </c>
      <c r="AL59" s="239" t="str">
        <f>IFERROR(VLOOKUP(AL58,'P1'!$B:$AP,41,FALSE),"")</f>
        <v/>
      </c>
      <c r="AM59" s="239" t="str">
        <f>IFERROR(VLOOKUP(AM58,'P1'!$B:$AP,41,FALSE),"")</f>
        <v/>
      </c>
      <c r="AN59" s="578"/>
      <c r="AO59" s="581"/>
      <c r="AP59" s="585"/>
      <c r="AQ59" s="586"/>
      <c r="AR59" s="581"/>
      <c r="AU59" s="240" t="str">
        <f t="shared" ref="AU59" si="23">IFERROR(IF($D58="□",($AO58/$AK$7),($AO58/$AK$9)),"")</f>
        <v/>
      </c>
      <c r="AV59" s="240" t="str">
        <f t="shared" ref="AV59" si="24">IFERROR(IF($D58="□",($AN58/$AO$7),($AN58/$AO$9)),"")</f>
        <v/>
      </c>
    </row>
    <row r="60" spans="1:48" ht="12" customHeight="1" x14ac:dyDescent="0.15">
      <c r="A60" s="558"/>
      <c r="B60" s="561"/>
      <c r="C60" s="564"/>
      <c r="D60" s="567"/>
      <c r="E60" s="570"/>
      <c r="F60" s="575"/>
      <c r="G60" s="576"/>
      <c r="H60" s="241" t="s">
        <v>370</v>
      </c>
      <c r="I60" s="239" t="str">
        <f>IFERROR(VLOOKUP(I58,'P1'!$B:$AP,31,FALSE),"")</f>
        <v/>
      </c>
      <c r="J60" s="239" t="str">
        <f>IFERROR(VLOOKUP(J58,'P1'!$B:$AP,31,FALSE),"")</f>
        <v/>
      </c>
      <c r="K60" s="239" t="str">
        <f>IFERROR(VLOOKUP(K58,'P1'!$B:$AP,31,FALSE),"")</f>
        <v/>
      </c>
      <c r="L60" s="239" t="str">
        <f>IFERROR(VLOOKUP(L58,'P1'!$B:$AP,31,FALSE),"")</f>
        <v/>
      </c>
      <c r="M60" s="239" t="str">
        <f>IFERROR(VLOOKUP(M58,'P1'!$B:$AP,31,FALSE),"")</f>
        <v/>
      </c>
      <c r="N60" s="239" t="str">
        <f>IFERROR(VLOOKUP(N58,'P1'!$B:$AP,31,FALSE),"")</f>
        <v/>
      </c>
      <c r="O60" s="239" t="str">
        <f>IFERROR(VLOOKUP(O58,'P1'!$B:$AP,31,FALSE),"")</f>
        <v/>
      </c>
      <c r="P60" s="239" t="str">
        <f>IFERROR(VLOOKUP(P58,'P1'!$B:$AP,31,FALSE),"")</f>
        <v/>
      </c>
      <c r="Q60" s="239" t="str">
        <f>IFERROR(VLOOKUP(Q58,'P1'!$B:$AP,31,FALSE),"")</f>
        <v/>
      </c>
      <c r="R60" s="239" t="str">
        <f>IFERROR(VLOOKUP(R58,'P1'!$B:$AP,31,FALSE),"")</f>
        <v/>
      </c>
      <c r="S60" s="239" t="str">
        <f>IFERROR(VLOOKUP(S58,'P1'!$B:$AP,31,FALSE),"")</f>
        <v/>
      </c>
      <c r="T60" s="239" t="str">
        <f>IFERROR(VLOOKUP(T58,'P1'!$B:$AP,31,FALSE),"")</f>
        <v/>
      </c>
      <c r="U60" s="239" t="str">
        <f>IFERROR(VLOOKUP(U58,'P1'!$B:$AP,31,FALSE),"")</f>
        <v/>
      </c>
      <c r="V60" s="239" t="str">
        <f>IFERROR(VLOOKUP(V58,'P1'!$B:$AP,31,FALSE),"")</f>
        <v/>
      </c>
      <c r="W60" s="239" t="str">
        <f>IFERROR(VLOOKUP(W58,'P1'!$B:$AP,31,FALSE),"")</f>
        <v/>
      </c>
      <c r="X60" s="239" t="str">
        <f>IFERROR(VLOOKUP(X58,'P1'!$B:$AP,31,FALSE),"")</f>
        <v/>
      </c>
      <c r="Y60" s="239" t="str">
        <f>IFERROR(VLOOKUP(Y58,'P1'!$B:$AP,31,FALSE),"")</f>
        <v/>
      </c>
      <c r="Z60" s="239" t="str">
        <f>IFERROR(VLOOKUP(Z58,'P1'!$B:$AP,31,FALSE),"")</f>
        <v/>
      </c>
      <c r="AA60" s="239" t="str">
        <f>IFERROR(VLOOKUP(AA58,'P1'!$B:$AP,31,FALSE),"")</f>
        <v/>
      </c>
      <c r="AB60" s="239" t="str">
        <f>IFERROR(VLOOKUP(AB58,'P1'!$B:$AP,31,FALSE),"")</f>
        <v/>
      </c>
      <c r="AC60" s="239" t="str">
        <f>IFERROR(VLOOKUP(AC58,'P1'!$B:$AP,31,FALSE),"")</f>
        <v/>
      </c>
      <c r="AD60" s="239" t="str">
        <f>IFERROR(VLOOKUP(AD58,'P1'!$B:$AP,31,FALSE),"")</f>
        <v/>
      </c>
      <c r="AE60" s="239" t="str">
        <f>IFERROR(VLOOKUP(AE58,'P1'!$B:$AP,31,FALSE),"")</f>
        <v/>
      </c>
      <c r="AF60" s="239" t="str">
        <f>IFERROR(VLOOKUP(AF58,'P1'!$B:$AP,31,FALSE),"")</f>
        <v/>
      </c>
      <c r="AG60" s="239" t="str">
        <f>IFERROR(VLOOKUP(AG58,'P1'!$B:$AP,31,FALSE),"")</f>
        <v/>
      </c>
      <c r="AH60" s="239" t="str">
        <f>IFERROR(VLOOKUP(AH58,'P1'!$B:$AP,31,FALSE),"")</f>
        <v/>
      </c>
      <c r="AI60" s="239" t="str">
        <f>IFERROR(VLOOKUP(AI58,'P1'!$B:$AP,31,FALSE),"")</f>
        <v/>
      </c>
      <c r="AJ60" s="239" t="str">
        <f>IFERROR(VLOOKUP(AJ58,'P1'!$B:$AP,31,FALSE),"")</f>
        <v/>
      </c>
      <c r="AK60" s="239" t="str">
        <f>IFERROR(VLOOKUP(AK58,'P1'!$B:$AP,31,FALSE),"")</f>
        <v/>
      </c>
      <c r="AL60" s="239" t="str">
        <f>IFERROR(VLOOKUP(AL58,'P1'!$B:$AP,31,FALSE),"")</f>
        <v/>
      </c>
      <c r="AM60" s="239" t="str">
        <f>IFERROR(VLOOKUP(AM58,'P1'!$B:$AP,31,FALSE),"")</f>
        <v/>
      </c>
      <c r="AN60" s="579"/>
      <c r="AO60" s="582"/>
      <c r="AP60" s="587"/>
      <c r="AQ60" s="588"/>
      <c r="AR60" s="582"/>
      <c r="AU60" s="242"/>
      <c r="AV60" s="242"/>
    </row>
    <row r="61" spans="1:48" ht="12" customHeight="1" x14ac:dyDescent="0.15">
      <c r="A61" s="556">
        <v>14</v>
      </c>
      <c r="B61" s="559"/>
      <c r="C61" s="562"/>
      <c r="D61" s="565" t="s">
        <v>243</v>
      </c>
      <c r="E61" s="568"/>
      <c r="F61" s="571"/>
      <c r="G61" s="572"/>
      <c r="H61" s="236" t="s">
        <v>367</v>
      </c>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577">
        <f>+SUM(I62:AM63)</f>
        <v>0</v>
      </c>
      <c r="AO61" s="580">
        <f>IF($AN$4="４週",AN61/4,AN61/(DAY(EOMONTH($I$20,0))/7))</f>
        <v>0</v>
      </c>
      <c r="AP61" s="583"/>
      <c r="AQ61" s="584"/>
      <c r="AR61" s="580" t="str">
        <f>IF(AN50="４週",AU62,AV62)</f>
        <v/>
      </c>
      <c r="AU61" s="237" t="s">
        <v>593</v>
      </c>
      <c r="AV61" s="237" t="s">
        <v>368</v>
      </c>
    </row>
    <row r="62" spans="1:48" ht="12" customHeight="1" x14ac:dyDescent="0.15">
      <c r="A62" s="557"/>
      <c r="B62" s="560"/>
      <c r="C62" s="563"/>
      <c r="D62" s="566"/>
      <c r="E62" s="569"/>
      <c r="F62" s="573"/>
      <c r="G62" s="574"/>
      <c r="H62" s="238" t="s">
        <v>369</v>
      </c>
      <c r="I62" s="239" t="str">
        <f>IFERROR(VLOOKUP(I61,'P1'!$B:$AP,41,FALSE),"")</f>
        <v/>
      </c>
      <c r="J62" s="239" t="str">
        <f>IFERROR(VLOOKUP(J61,'P1'!$B:$AP,41,FALSE),"")</f>
        <v/>
      </c>
      <c r="K62" s="239" t="str">
        <f>IFERROR(VLOOKUP(K61,'P1'!$B:$AP,41,FALSE),"")</f>
        <v/>
      </c>
      <c r="L62" s="239" t="str">
        <f>IFERROR(VLOOKUP(L61,'P1'!$B:$AP,41,FALSE),"")</f>
        <v/>
      </c>
      <c r="M62" s="239" t="str">
        <f>IFERROR(VLOOKUP(M61,'P1'!$B:$AP,41,FALSE),"")</f>
        <v/>
      </c>
      <c r="N62" s="239" t="str">
        <f>IFERROR(VLOOKUP(N61,'P1'!$B:$AP,41,FALSE),"")</f>
        <v/>
      </c>
      <c r="O62" s="239" t="str">
        <f>IFERROR(VLOOKUP(O61,'P1'!$B:$AP,41,FALSE),"")</f>
        <v/>
      </c>
      <c r="P62" s="239" t="str">
        <f>IFERROR(VLOOKUP(P61,'P1'!$B:$AP,41,FALSE),"")</f>
        <v/>
      </c>
      <c r="Q62" s="239" t="str">
        <f>IFERROR(VLOOKUP(Q61,'P1'!$B:$AP,41,FALSE),"")</f>
        <v/>
      </c>
      <c r="R62" s="239" t="str">
        <f>IFERROR(VLOOKUP(R61,'P1'!$B:$AP,41,FALSE),"")</f>
        <v/>
      </c>
      <c r="S62" s="239" t="str">
        <f>IFERROR(VLOOKUP(S61,'P1'!$B:$AP,41,FALSE),"")</f>
        <v/>
      </c>
      <c r="T62" s="239" t="str">
        <f>IFERROR(VLOOKUP(T61,'P1'!$B:$AP,41,FALSE),"")</f>
        <v/>
      </c>
      <c r="U62" s="239" t="str">
        <f>IFERROR(VLOOKUP(U61,'P1'!$B:$AP,41,FALSE),"")</f>
        <v/>
      </c>
      <c r="V62" s="239" t="str">
        <f>IFERROR(VLOOKUP(V61,'P1'!$B:$AP,41,FALSE),"")</f>
        <v/>
      </c>
      <c r="W62" s="239" t="str">
        <f>IFERROR(VLOOKUP(W61,'P1'!$B:$AP,41,FALSE),"")</f>
        <v/>
      </c>
      <c r="X62" s="239" t="str">
        <f>IFERROR(VLOOKUP(X61,'P1'!$B:$AP,41,FALSE),"")</f>
        <v/>
      </c>
      <c r="Y62" s="239" t="str">
        <f>IFERROR(VLOOKUP(Y61,'P1'!$B:$AP,41,FALSE),"")</f>
        <v/>
      </c>
      <c r="Z62" s="239" t="str">
        <f>IFERROR(VLOOKUP(Z61,'P1'!$B:$AP,41,FALSE),"")</f>
        <v/>
      </c>
      <c r="AA62" s="239" t="str">
        <f>IFERROR(VLOOKUP(AA61,'P1'!$B:$AP,41,FALSE),"")</f>
        <v/>
      </c>
      <c r="AB62" s="239" t="str">
        <f>IFERROR(VLOOKUP(AB61,'P1'!$B:$AP,41,FALSE),"")</f>
        <v/>
      </c>
      <c r="AC62" s="239" t="str">
        <f>IFERROR(VLOOKUP(AC61,'P1'!$B:$AP,41,FALSE),"")</f>
        <v/>
      </c>
      <c r="AD62" s="239" t="str">
        <f>IFERROR(VLOOKUP(AD61,'P1'!$B:$AP,41,FALSE),"")</f>
        <v/>
      </c>
      <c r="AE62" s="239" t="str">
        <f>IFERROR(VLOOKUP(AE61,'P1'!$B:$AP,41,FALSE),"")</f>
        <v/>
      </c>
      <c r="AF62" s="239" t="str">
        <f>IFERROR(VLOOKUP(AF61,'P1'!$B:$AP,41,FALSE),"")</f>
        <v/>
      </c>
      <c r="AG62" s="239" t="str">
        <f>IFERROR(VLOOKUP(AG61,'P1'!$B:$AP,41,FALSE),"")</f>
        <v/>
      </c>
      <c r="AH62" s="239" t="str">
        <f>IFERROR(VLOOKUP(AH61,'P1'!$B:$AP,41,FALSE),"")</f>
        <v/>
      </c>
      <c r="AI62" s="239" t="str">
        <f>IFERROR(VLOOKUP(AI61,'P1'!$B:$AP,41,FALSE),"")</f>
        <v/>
      </c>
      <c r="AJ62" s="239" t="str">
        <f>IFERROR(VLOOKUP(AJ61,'P1'!$B:$AP,41,FALSE),"")</f>
        <v/>
      </c>
      <c r="AK62" s="239" t="str">
        <f>IFERROR(VLOOKUP(AK61,'P1'!$B:$AP,41,FALSE),"")</f>
        <v/>
      </c>
      <c r="AL62" s="239" t="str">
        <f>IFERROR(VLOOKUP(AL61,'P1'!$B:$AP,41,FALSE),"")</f>
        <v/>
      </c>
      <c r="AM62" s="239" t="str">
        <f>IFERROR(VLOOKUP(AM61,'P1'!$B:$AP,41,FALSE),"")</f>
        <v/>
      </c>
      <c r="AN62" s="578"/>
      <c r="AO62" s="581"/>
      <c r="AP62" s="585"/>
      <c r="AQ62" s="586"/>
      <c r="AR62" s="581"/>
      <c r="AU62" s="240" t="str">
        <f t="shared" ref="AU62" si="25">IFERROR(IF($D61="□",($AO61/$AK$7),($AO61/$AK$9)),"")</f>
        <v/>
      </c>
      <c r="AV62" s="240" t="str">
        <f t="shared" ref="AV62" si="26">IFERROR(IF($D61="□",($AN61/$AO$7),($AN61/$AO$9)),"")</f>
        <v/>
      </c>
    </row>
    <row r="63" spans="1:48" ht="12" customHeight="1" x14ac:dyDescent="0.15">
      <c r="A63" s="558"/>
      <c r="B63" s="561"/>
      <c r="C63" s="564"/>
      <c r="D63" s="567"/>
      <c r="E63" s="570"/>
      <c r="F63" s="575"/>
      <c r="G63" s="576"/>
      <c r="H63" s="241" t="s">
        <v>370</v>
      </c>
      <c r="I63" s="243" t="str">
        <f>IFERROR(VLOOKUP(I61,'P1'!$B:$AP,31,FALSE),"")</f>
        <v/>
      </c>
      <c r="J63" s="239" t="str">
        <f>IFERROR(VLOOKUP(J61,'P1'!$B:$AP,31,FALSE),"")</f>
        <v/>
      </c>
      <c r="K63" s="239" t="str">
        <f>IFERROR(VLOOKUP(K61,'P1'!$B:$AP,31,FALSE),"")</f>
        <v/>
      </c>
      <c r="L63" s="239" t="str">
        <f>IFERROR(VLOOKUP(L61,'P1'!$B:$AP,31,FALSE),"")</f>
        <v/>
      </c>
      <c r="M63" s="239" t="str">
        <f>IFERROR(VLOOKUP(M61,'P1'!$B:$AP,31,FALSE),"")</f>
        <v/>
      </c>
      <c r="N63" s="239" t="str">
        <f>IFERROR(VLOOKUP(N61,'P1'!$B:$AP,31,FALSE),"")</f>
        <v/>
      </c>
      <c r="O63" s="239" t="str">
        <f>IFERROR(VLOOKUP(O61,'P1'!$B:$AP,31,FALSE),"")</f>
        <v/>
      </c>
      <c r="P63" s="239" t="str">
        <f>IFERROR(VLOOKUP(P61,'P1'!$B:$AP,31,FALSE),"")</f>
        <v/>
      </c>
      <c r="Q63" s="239" t="str">
        <f>IFERROR(VLOOKUP(Q61,'P1'!$B:$AP,31,FALSE),"")</f>
        <v/>
      </c>
      <c r="R63" s="239" t="str">
        <f>IFERROR(VLOOKUP(R61,'P1'!$B:$AP,31,FALSE),"")</f>
        <v/>
      </c>
      <c r="S63" s="239" t="str">
        <f>IFERROR(VLOOKUP(S61,'P1'!$B:$AP,31,FALSE),"")</f>
        <v/>
      </c>
      <c r="T63" s="239" t="str">
        <f>IFERROR(VLOOKUP(T61,'P1'!$B:$AP,31,FALSE),"")</f>
        <v/>
      </c>
      <c r="U63" s="239" t="str">
        <f>IFERROR(VLOOKUP(U61,'P1'!$B:$AP,31,FALSE),"")</f>
        <v/>
      </c>
      <c r="V63" s="239" t="str">
        <f>IFERROR(VLOOKUP(V61,'P1'!$B:$AP,31,FALSE),"")</f>
        <v/>
      </c>
      <c r="W63" s="239" t="str">
        <f>IFERROR(VLOOKUP(W61,'P1'!$B:$AP,31,FALSE),"")</f>
        <v/>
      </c>
      <c r="X63" s="239" t="str">
        <f>IFERROR(VLOOKUP(X61,'P1'!$B:$AP,31,FALSE),"")</f>
        <v/>
      </c>
      <c r="Y63" s="239" t="str">
        <f>IFERROR(VLOOKUP(Y61,'P1'!$B:$AP,31,FALSE),"")</f>
        <v/>
      </c>
      <c r="Z63" s="239" t="str">
        <f>IFERROR(VLOOKUP(Z61,'P1'!$B:$AP,31,FALSE),"")</f>
        <v/>
      </c>
      <c r="AA63" s="239" t="str">
        <f>IFERROR(VLOOKUP(AA61,'P1'!$B:$AP,31,FALSE),"")</f>
        <v/>
      </c>
      <c r="AB63" s="239" t="str">
        <f>IFERROR(VLOOKUP(AB61,'P1'!$B:$AP,31,FALSE),"")</f>
        <v/>
      </c>
      <c r="AC63" s="239" t="str">
        <f>IFERROR(VLOOKUP(AC61,'P1'!$B:$AP,31,FALSE),"")</f>
        <v/>
      </c>
      <c r="AD63" s="239" t="str">
        <f>IFERROR(VLOOKUP(AD61,'P1'!$B:$AP,31,FALSE),"")</f>
        <v/>
      </c>
      <c r="AE63" s="239" t="str">
        <f>IFERROR(VLOOKUP(AE61,'P1'!$B:$AP,31,FALSE),"")</f>
        <v/>
      </c>
      <c r="AF63" s="239" t="str">
        <f>IFERROR(VLOOKUP(AF61,'P1'!$B:$AP,31,FALSE),"")</f>
        <v/>
      </c>
      <c r="AG63" s="239" t="str">
        <f>IFERROR(VLOOKUP(AG61,'P1'!$B:$AP,31,FALSE),"")</f>
        <v/>
      </c>
      <c r="AH63" s="239" t="str">
        <f>IFERROR(VLOOKUP(AH61,'P1'!$B:$AP,31,FALSE),"")</f>
        <v/>
      </c>
      <c r="AI63" s="239" t="str">
        <f>IFERROR(VLOOKUP(AI61,'P1'!$B:$AP,31,FALSE),"")</f>
        <v/>
      </c>
      <c r="AJ63" s="239" t="str">
        <f>IFERROR(VLOOKUP(AJ61,'P1'!$B:$AP,31,FALSE),"")</f>
        <v/>
      </c>
      <c r="AK63" s="239" t="str">
        <f>IFERROR(VLOOKUP(AK61,'P1'!$B:$AP,31,FALSE),"")</f>
        <v/>
      </c>
      <c r="AL63" s="239" t="str">
        <f>IFERROR(VLOOKUP(AL61,'P1'!$B:$AP,31,FALSE),"")</f>
        <v/>
      </c>
      <c r="AM63" s="239" t="str">
        <f>IFERROR(VLOOKUP(AM61,'P1'!$B:$AP,31,FALSE),"")</f>
        <v/>
      </c>
      <c r="AN63" s="579"/>
      <c r="AO63" s="582"/>
      <c r="AP63" s="587"/>
      <c r="AQ63" s="588"/>
      <c r="AR63" s="582"/>
      <c r="AU63" s="242"/>
      <c r="AV63" s="242"/>
    </row>
    <row r="64" spans="1:48" ht="12" customHeight="1" x14ac:dyDescent="0.15">
      <c r="A64" s="556">
        <v>15</v>
      </c>
      <c r="B64" s="559"/>
      <c r="C64" s="562"/>
      <c r="D64" s="565" t="s">
        <v>243</v>
      </c>
      <c r="E64" s="568"/>
      <c r="F64" s="571"/>
      <c r="G64" s="572"/>
      <c r="H64" s="236" t="s">
        <v>367</v>
      </c>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577">
        <f>+SUM(I65:AM66)</f>
        <v>0</v>
      </c>
      <c r="AO64" s="580">
        <f>IF($AN$4="４週",AN64/4,AN64/(DAY(EOMONTH($I$20,0))/7))</f>
        <v>0</v>
      </c>
      <c r="AP64" s="583"/>
      <c r="AQ64" s="584"/>
      <c r="AR64" s="580" t="str">
        <f>IF(AN53="４週",AU65,AV65)</f>
        <v/>
      </c>
      <c r="AU64" s="237" t="s">
        <v>593</v>
      </c>
      <c r="AV64" s="237" t="s">
        <v>368</v>
      </c>
    </row>
    <row r="65" spans="1:48" ht="12" customHeight="1" x14ac:dyDescent="0.15">
      <c r="A65" s="557"/>
      <c r="B65" s="560"/>
      <c r="C65" s="563"/>
      <c r="D65" s="566"/>
      <c r="E65" s="569"/>
      <c r="F65" s="573"/>
      <c r="G65" s="574"/>
      <c r="H65" s="238" t="s">
        <v>369</v>
      </c>
      <c r="I65" s="239" t="str">
        <f>IFERROR(VLOOKUP(I64,'P1'!$B:$AP,41,FALSE),"")</f>
        <v/>
      </c>
      <c r="J65" s="239" t="str">
        <f>IFERROR(VLOOKUP(J64,'P1'!$B:$AP,41,FALSE),"")</f>
        <v/>
      </c>
      <c r="K65" s="239" t="str">
        <f>IFERROR(VLOOKUP(K64,'P1'!$B:$AP,41,FALSE),"")</f>
        <v/>
      </c>
      <c r="L65" s="239" t="str">
        <f>IFERROR(VLOOKUP(L64,'P1'!$B:$AP,41,FALSE),"")</f>
        <v/>
      </c>
      <c r="M65" s="239" t="str">
        <f>IFERROR(VLOOKUP(M64,'P1'!$B:$AP,41,FALSE),"")</f>
        <v/>
      </c>
      <c r="N65" s="239" t="str">
        <f>IFERROR(VLOOKUP(N64,'P1'!$B:$AP,41,FALSE),"")</f>
        <v/>
      </c>
      <c r="O65" s="239" t="str">
        <f>IFERROR(VLOOKUP(O64,'P1'!$B:$AP,41,FALSE),"")</f>
        <v/>
      </c>
      <c r="P65" s="239" t="str">
        <f>IFERROR(VLOOKUP(P64,'P1'!$B:$AP,41,FALSE),"")</f>
        <v/>
      </c>
      <c r="Q65" s="239" t="str">
        <f>IFERROR(VLOOKUP(Q64,'P1'!$B:$AP,41,FALSE),"")</f>
        <v/>
      </c>
      <c r="R65" s="239" t="str">
        <f>IFERROR(VLOOKUP(R64,'P1'!$B:$AP,41,FALSE),"")</f>
        <v/>
      </c>
      <c r="S65" s="239" t="str">
        <f>IFERROR(VLOOKUP(S64,'P1'!$B:$AP,41,FALSE),"")</f>
        <v/>
      </c>
      <c r="T65" s="239" t="str">
        <f>IFERROR(VLOOKUP(T64,'P1'!$B:$AP,41,FALSE),"")</f>
        <v/>
      </c>
      <c r="U65" s="239" t="str">
        <f>IFERROR(VLOOKUP(U64,'P1'!$B:$AP,41,FALSE),"")</f>
        <v/>
      </c>
      <c r="V65" s="239" t="str">
        <f>IFERROR(VLOOKUP(V64,'P1'!$B:$AP,41,FALSE),"")</f>
        <v/>
      </c>
      <c r="W65" s="239" t="str">
        <f>IFERROR(VLOOKUP(W64,'P1'!$B:$AP,41,FALSE),"")</f>
        <v/>
      </c>
      <c r="X65" s="239" t="str">
        <f>IFERROR(VLOOKUP(X64,'P1'!$B:$AP,41,FALSE),"")</f>
        <v/>
      </c>
      <c r="Y65" s="239" t="str">
        <f>IFERROR(VLOOKUP(Y64,'P1'!$B:$AP,41,FALSE),"")</f>
        <v/>
      </c>
      <c r="Z65" s="239" t="str">
        <f>IFERROR(VLOOKUP(Z64,'P1'!$B:$AP,41,FALSE),"")</f>
        <v/>
      </c>
      <c r="AA65" s="239" t="str">
        <f>IFERROR(VLOOKUP(AA64,'P1'!$B:$AP,41,FALSE),"")</f>
        <v/>
      </c>
      <c r="AB65" s="239" t="str">
        <f>IFERROR(VLOOKUP(AB64,'P1'!$B:$AP,41,FALSE),"")</f>
        <v/>
      </c>
      <c r="AC65" s="239" t="str">
        <f>IFERROR(VLOOKUP(AC64,'P1'!$B:$AP,41,FALSE),"")</f>
        <v/>
      </c>
      <c r="AD65" s="239" t="str">
        <f>IFERROR(VLOOKUP(AD64,'P1'!$B:$AP,41,FALSE),"")</f>
        <v/>
      </c>
      <c r="AE65" s="239" t="str">
        <f>IFERROR(VLOOKUP(AE64,'P1'!$B:$AP,41,FALSE),"")</f>
        <v/>
      </c>
      <c r="AF65" s="239" t="str">
        <f>IFERROR(VLOOKUP(AF64,'P1'!$B:$AP,41,FALSE),"")</f>
        <v/>
      </c>
      <c r="AG65" s="239" t="str">
        <f>IFERROR(VLOOKUP(AG64,'P1'!$B:$AP,41,FALSE),"")</f>
        <v/>
      </c>
      <c r="AH65" s="239" t="str">
        <f>IFERROR(VLOOKUP(AH64,'P1'!$B:$AP,41,FALSE),"")</f>
        <v/>
      </c>
      <c r="AI65" s="239" t="str">
        <f>IFERROR(VLOOKUP(AI64,'P1'!$B:$AP,41,FALSE),"")</f>
        <v/>
      </c>
      <c r="AJ65" s="239" t="str">
        <f>IFERROR(VLOOKUP(AJ64,'P1'!$B:$AP,41,FALSE),"")</f>
        <v/>
      </c>
      <c r="AK65" s="239" t="str">
        <f>IFERROR(VLOOKUP(AK64,'P1'!$B:$AP,41,FALSE),"")</f>
        <v/>
      </c>
      <c r="AL65" s="239" t="str">
        <f>IFERROR(VLOOKUP(AL64,'P1'!$B:$AP,41,FALSE),"")</f>
        <v/>
      </c>
      <c r="AM65" s="239" t="str">
        <f>IFERROR(VLOOKUP(AM64,'P1'!$B:$AP,41,FALSE),"")</f>
        <v/>
      </c>
      <c r="AN65" s="578"/>
      <c r="AO65" s="581"/>
      <c r="AP65" s="585"/>
      <c r="AQ65" s="586"/>
      <c r="AR65" s="581"/>
      <c r="AU65" s="240" t="str">
        <f t="shared" ref="AU65" si="27">IFERROR(IF($D64="□",($AO64/$AK$7),($AO64/$AK$9)),"")</f>
        <v/>
      </c>
      <c r="AV65" s="240" t="str">
        <f t="shared" ref="AV65" si="28">IFERROR(IF($D64="□",($AN64/$AO$7),($AN64/$AO$9)),"")</f>
        <v/>
      </c>
    </row>
    <row r="66" spans="1:48" ht="12" customHeight="1" x14ac:dyDescent="0.15">
      <c r="A66" s="558"/>
      <c r="B66" s="561"/>
      <c r="C66" s="564"/>
      <c r="D66" s="567"/>
      <c r="E66" s="570"/>
      <c r="F66" s="575"/>
      <c r="G66" s="576"/>
      <c r="H66" s="241" t="s">
        <v>370</v>
      </c>
      <c r="I66" s="239" t="str">
        <f>IFERROR(VLOOKUP(I64,'P1'!$B:$AP,31,FALSE),"")</f>
        <v/>
      </c>
      <c r="J66" s="239" t="str">
        <f>IFERROR(VLOOKUP(J64,'P1'!$B:$AP,31,FALSE),"")</f>
        <v/>
      </c>
      <c r="K66" s="239" t="str">
        <f>IFERROR(VLOOKUP(K64,'P1'!$B:$AP,31,FALSE),"")</f>
        <v/>
      </c>
      <c r="L66" s="239" t="str">
        <f>IFERROR(VLOOKUP(L64,'P1'!$B:$AP,31,FALSE),"")</f>
        <v/>
      </c>
      <c r="M66" s="239" t="str">
        <f>IFERROR(VLOOKUP(M64,'P1'!$B:$AP,31,FALSE),"")</f>
        <v/>
      </c>
      <c r="N66" s="239" t="str">
        <f>IFERROR(VLOOKUP(N64,'P1'!$B:$AP,31,FALSE),"")</f>
        <v/>
      </c>
      <c r="O66" s="239" t="str">
        <f>IFERROR(VLOOKUP(O64,'P1'!$B:$AP,31,FALSE),"")</f>
        <v/>
      </c>
      <c r="P66" s="239" t="str">
        <f>IFERROR(VLOOKUP(P64,'P1'!$B:$AP,31,FALSE),"")</f>
        <v/>
      </c>
      <c r="Q66" s="239" t="str">
        <f>IFERROR(VLOOKUP(Q64,'P1'!$B:$AP,31,FALSE),"")</f>
        <v/>
      </c>
      <c r="R66" s="239" t="str">
        <f>IFERROR(VLOOKUP(R64,'P1'!$B:$AP,31,FALSE),"")</f>
        <v/>
      </c>
      <c r="S66" s="239" t="str">
        <f>IFERROR(VLOOKUP(S64,'P1'!$B:$AP,31,FALSE),"")</f>
        <v/>
      </c>
      <c r="T66" s="239" t="str">
        <f>IFERROR(VLOOKUP(T64,'P1'!$B:$AP,31,FALSE),"")</f>
        <v/>
      </c>
      <c r="U66" s="239" t="str">
        <f>IFERROR(VLOOKUP(U64,'P1'!$B:$AP,31,FALSE),"")</f>
        <v/>
      </c>
      <c r="V66" s="239" t="str">
        <f>IFERROR(VLOOKUP(V64,'P1'!$B:$AP,31,FALSE),"")</f>
        <v/>
      </c>
      <c r="W66" s="239" t="str">
        <f>IFERROR(VLOOKUP(W64,'P1'!$B:$AP,31,FALSE),"")</f>
        <v/>
      </c>
      <c r="X66" s="239" t="str">
        <f>IFERROR(VLOOKUP(X64,'P1'!$B:$AP,31,FALSE),"")</f>
        <v/>
      </c>
      <c r="Y66" s="239" t="str">
        <f>IFERROR(VLOOKUP(Y64,'P1'!$B:$AP,31,FALSE),"")</f>
        <v/>
      </c>
      <c r="Z66" s="239" t="str">
        <f>IFERROR(VLOOKUP(Z64,'P1'!$B:$AP,31,FALSE),"")</f>
        <v/>
      </c>
      <c r="AA66" s="239" t="str">
        <f>IFERROR(VLOOKUP(AA64,'P1'!$B:$AP,31,FALSE),"")</f>
        <v/>
      </c>
      <c r="AB66" s="239" t="str">
        <f>IFERROR(VLOOKUP(AB64,'P1'!$B:$AP,31,FALSE),"")</f>
        <v/>
      </c>
      <c r="AC66" s="239" t="str">
        <f>IFERROR(VLOOKUP(AC64,'P1'!$B:$AP,31,FALSE),"")</f>
        <v/>
      </c>
      <c r="AD66" s="239" t="str">
        <f>IFERROR(VLOOKUP(AD64,'P1'!$B:$AP,31,FALSE),"")</f>
        <v/>
      </c>
      <c r="AE66" s="239" t="str">
        <f>IFERROR(VLOOKUP(AE64,'P1'!$B:$AP,31,FALSE),"")</f>
        <v/>
      </c>
      <c r="AF66" s="239" t="str">
        <f>IFERROR(VLOOKUP(AF64,'P1'!$B:$AP,31,FALSE),"")</f>
        <v/>
      </c>
      <c r="AG66" s="239" t="str">
        <f>IFERROR(VLOOKUP(AG64,'P1'!$B:$AP,31,FALSE),"")</f>
        <v/>
      </c>
      <c r="AH66" s="239" t="str">
        <f>IFERROR(VLOOKUP(AH64,'P1'!$B:$AP,31,FALSE),"")</f>
        <v/>
      </c>
      <c r="AI66" s="239" t="str">
        <f>IFERROR(VLOOKUP(AI64,'P1'!$B:$AP,31,FALSE),"")</f>
        <v/>
      </c>
      <c r="AJ66" s="239" t="str">
        <f>IFERROR(VLOOKUP(AJ64,'P1'!$B:$AP,31,FALSE),"")</f>
        <v/>
      </c>
      <c r="AK66" s="239" t="str">
        <f>IFERROR(VLOOKUP(AK64,'P1'!$B:$AP,31,FALSE),"")</f>
        <v/>
      </c>
      <c r="AL66" s="239" t="str">
        <f>IFERROR(VLOOKUP(AL64,'P1'!$B:$AP,31,FALSE),"")</f>
        <v/>
      </c>
      <c r="AM66" s="239" t="str">
        <f>IFERROR(VLOOKUP(AM64,'P1'!$B:$AP,31,FALSE),"")</f>
        <v/>
      </c>
      <c r="AN66" s="579"/>
      <c r="AO66" s="582"/>
      <c r="AP66" s="587"/>
      <c r="AQ66" s="588"/>
      <c r="AR66" s="582"/>
      <c r="AU66" s="242"/>
      <c r="AV66" s="242"/>
    </row>
    <row r="67" spans="1:48" ht="12" customHeight="1" x14ac:dyDescent="0.15">
      <c r="A67" s="556">
        <v>16</v>
      </c>
      <c r="B67" s="559"/>
      <c r="C67" s="562"/>
      <c r="D67" s="565" t="s">
        <v>243</v>
      </c>
      <c r="E67" s="568"/>
      <c r="F67" s="571"/>
      <c r="G67" s="572"/>
      <c r="H67" s="236" t="s">
        <v>367</v>
      </c>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577">
        <f>+SUM(I68:AM69)</f>
        <v>0</v>
      </c>
      <c r="AO67" s="580">
        <f>IF($AN$4="４週",AN67/4,AN67/(DAY(EOMONTH($I$20,0))/7))</f>
        <v>0</v>
      </c>
      <c r="AP67" s="583"/>
      <c r="AQ67" s="584"/>
      <c r="AR67" s="580" t="str">
        <f>IF(AN56="４週",AU68,AV68)</f>
        <v/>
      </c>
      <c r="AU67" s="237" t="s">
        <v>593</v>
      </c>
      <c r="AV67" s="237" t="s">
        <v>368</v>
      </c>
    </row>
    <row r="68" spans="1:48" ht="12" customHeight="1" x14ac:dyDescent="0.15">
      <c r="A68" s="557"/>
      <c r="B68" s="560"/>
      <c r="C68" s="563"/>
      <c r="D68" s="566"/>
      <c r="E68" s="569"/>
      <c r="F68" s="573"/>
      <c r="G68" s="574"/>
      <c r="H68" s="238" t="s">
        <v>369</v>
      </c>
      <c r="I68" s="239" t="str">
        <f>IFERROR(VLOOKUP(I67,'P1'!$B:$AP,41,FALSE),"")</f>
        <v/>
      </c>
      <c r="J68" s="239" t="str">
        <f>IFERROR(VLOOKUP(J67,'P1'!$B:$AP,41,FALSE),"")</f>
        <v/>
      </c>
      <c r="K68" s="239" t="str">
        <f>IFERROR(VLOOKUP(K67,'P1'!$B:$AP,41,FALSE),"")</f>
        <v/>
      </c>
      <c r="L68" s="239" t="str">
        <f>IFERROR(VLOOKUP(L67,'P1'!$B:$AP,41,FALSE),"")</f>
        <v/>
      </c>
      <c r="M68" s="239" t="str">
        <f>IFERROR(VLOOKUP(M67,'P1'!$B:$AP,41,FALSE),"")</f>
        <v/>
      </c>
      <c r="N68" s="239" t="str">
        <f>IFERROR(VLOOKUP(N67,'P1'!$B:$AP,41,FALSE),"")</f>
        <v/>
      </c>
      <c r="O68" s="239" t="str">
        <f>IFERROR(VLOOKUP(O67,'P1'!$B:$AP,41,FALSE),"")</f>
        <v/>
      </c>
      <c r="P68" s="239" t="str">
        <f>IFERROR(VLOOKUP(P67,'P1'!$B:$AP,41,FALSE),"")</f>
        <v/>
      </c>
      <c r="Q68" s="239" t="str">
        <f>IFERROR(VLOOKUP(Q67,'P1'!$B:$AP,41,FALSE),"")</f>
        <v/>
      </c>
      <c r="R68" s="239" t="str">
        <f>IFERROR(VLOOKUP(R67,'P1'!$B:$AP,41,FALSE),"")</f>
        <v/>
      </c>
      <c r="S68" s="239" t="str">
        <f>IFERROR(VLOOKUP(S67,'P1'!$B:$AP,41,FALSE),"")</f>
        <v/>
      </c>
      <c r="T68" s="239" t="str">
        <f>IFERROR(VLOOKUP(T67,'P1'!$B:$AP,41,FALSE),"")</f>
        <v/>
      </c>
      <c r="U68" s="239" t="str">
        <f>IFERROR(VLOOKUP(U67,'P1'!$B:$AP,41,FALSE),"")</f>
        <v/>
      </c>
      <c r="V68" s="239" t="str">
        <f>IFERROR(VLOOKUP(V67,'P1'!$B:$AP,41,FALSE),"")</f>
        <v/>
      </c>
      <c r="W68" s="239" t="str">
        <f>IFERROR(VLOOKUP(W67,'P1'!$B:$AP,41,FALSE),"")</f>
        <v/>
      </c>
      <c r="X68" s="239" t="str">
        <f>IFERROR(VLOOKUP(X67,'P1'!$B:$AP,41,FALSE),"")</f>
        <v/>
      </c>
      <c r="Y68" s="239" t="str">
        <f>IFERROR(VLOOKUP(Y67,'P1'!$B:$AP,41,FALSE),"")</f>
        <v/>
      </c>
      <c r="Z68" s="239" t="str">
        <f>IFERROR(VLOOKUP(Z67,'P1'!$B:$AP,41,FALSE),"")</f>
        <v/>
      </c>
      <c r="AA68" s="239" t="str">
        <f>IFERROR(VLOOKUP(AA67,'P1'!$B:$AP,41,FALSE),"")</f>
        <v/>
      </c>
      <c r="AB68" s="239" t="str">
        <f>IFERROR(VLOOKUP(AB67,'P1'!$B:$AP,41,FALSE),"")</f>
        <v/>
      </c>
      <c r="AC68" s="239" t="str">
        <f>IFERROR(VLOOKUP(AC67,'P1'!$B:$AP,41,FALSE),"")</f>
        <v/>
      </c>
      <c r="AD68" s="239" t="str">
        <f>IFERROR(VLOOKUP(AD67,'P1'!$B:$AP,41,FALSE),"")</f>
        <v/>
      </c>
      <c r="AE68" s="239" t="str">
        <f>IFERROR(VLOOKUP(AE67,'P1'!$B:$AP,41,FALSE),"")</f>
        <v/>
      </c>
      <c r="AF68" s="239" t="str">
        <f>IFERROR(VLOOKUP(AF67,'P1'!$B:$AP,41,FALSE),"")</f>
        <v/>
      </c>
      <c r="AG68" s="239" t="str">
        <f>IFERROR(VLOOKUP(AG67,'P1'!$B:$AP,41,FALSE),"")</f>
        <v/>
      </c>
      <c r="AH68" s="239" t="str">
        <f>IFERROR(VLOOKUP(AH67,'P1'!$B:$AP,41,FALSE),"")</f>
        <v/>
      </c>
      <c r="AI68" s="239" t="str">
        <f>IFERROR(VLOOKUP(AI67,'P1'!$B:$AP,41,FALSE),"")</f>
        <v/>
      </c>
      <c r="AJ68" s="239" t="str">
        <f>IFERROR(VLOOKUP(AJ67,'P1'!$B:$AP,41,FALSE),"")</f>
        <v/>
      </c>
      <c r="AK68" s="239" t="str">
        <f>IFERROR(VLOOKUP(AK67,'P1'!$B:$AP,41,FALSE),"")</f>
        <v/>
      </c>
      <c r="AL68" s="239" t="str">
        <f>IFERROR(VLOOKUP(AL67,'P1'!$B:$AP,41,FALSE),"")</f>
        <v/>
      </c>
      <c r="AM68" s="239" t="str">
        <f>IFERROR(VLOOKUP(AM67,'P1'!$B:$AP,41,FALSE),"")</f>
        <v/>
      </c>
      <c r="AN68" s="578"/>
      <c r="AO68" s="581"/>
      <c r="AP68" s="585"/>
      <c r="AQ68" s="586"/>
      <c r="AR68" s="581"/>
      <c r="AU68" s="240" t="str">
        <f t="shared" ref="AU68" si="29">IFERROR(IF($D67="□",($AO67/$AK$7),($AO67/$AK$9)),"")</f>
        <v/>
      </c>
      <c r="AV68" s="240" t="str">
        <f t="shared" ref="AV68" si="30">IFERROR(IF($D67="□",($AN67/$AO$7),($AN67/$AO$9)),"")</f>
        <v/>
      </c>
    </row>
    <row r="69" spans="1:48" ht="12" customHeight="1" x14ac:dyDescent="0.15">
      <c r="A69" s="558"/>
      <c r="B69" s="561"/>
      <c r="C69" s="564"/>
      <c r="D69" s="567"/>
      <c r="E69" s="570"/>
      <c r="F69" s="575"/>
      <c r="G69" s="576"/>
      <c r="H69" s="241" t="s">
        <v>370</v>
      </c>
      <c r="I69" s="239" t="str">
        <f>IFERROR(VLOOKUP(I67,'P1'!$B:$AP,31,FALSE),"")</f>
        <v/>
      </c>
      <c r="J69" s="239" t="str">
        <f>IFERROR(VLOOKUP(J67,'P1'!$B:$AP,31,FALSE),"")</f>
        <v/>
      </c>
      <c r="K69" s="239" t="str">
        <f>IFERROR(VLOOKUP(K67,'P1'!$B:$AP,31,FALSE),"")</f>
        <v/>
      </c>
      <c r="L69" s="239" t="str">
        <f>IFERROR(VLOOKUP(L67,'P1'!$B:$AP,31,FALSE),"")</f>
        <v/>
      </c>
      <c r="M69" s="239" t="str">
        <f>IFERROR(VLOOKUP(M67,'P1'!$B:$AP,31,FALSE),"")</f>
        <v/>
      </c>
      <c r="N69" s="239" t="str">
        <f>IFERROR(VLOOKUP(N67,'P1'!$B:$AP,31,FALSE),"")</f>
        <v/>
      </c>
      <c r="O69" s="239" t="str">
        <f>IFERROR(VLOOKUP(O67,'P1'!$B:$AP,31,FALSE),"")</f>
        <v/>
      </c>
      <c r="P69" s="239" t="str">
        <f>IFERROR(VLOOKUP(P67,'P1'!$B:$AP,31,FALSE),"")</f>
        <v/>
      </c>
      <c r="Q69" s="239" t="str">
        <f>IFERROR(VLOOKUP(Q67,'P1'!$B:$AP,31,FALSE),"")</f>
        <v/>
      </c>
      <c r="R69" s="239" t="str">
        <f>IFERROR(VLOOKUP(R67,'P1'!$B:$AP,31,FALSE),"")</f>
        <v/>
      </c>
      <c r="S69" s="239" t="str">
        <f>IFERROR(VLOOKUP(S67,'P1'!$B:$AP,31,FALSE),"")</f>
        <v/>
      </c>
      <c r="T69" s="239" t="str">
        <f>IFERROR(VLOOKUP(T67,'P1'!$B:$AP,31,FALSE),"")</f>
        <v/>
      </c>
      <c r="U69" s="239" t="str">
        <f>IFERROR(VLOOKUP(U67,'P1'!$B:$AP,31,FALSE),"")</f>
        <v/>
      </c>
      <c r="V69" s="239" t="str">
        <f>IFERROR(VLOOKUP(V67,'P1'!$B:$AP,31,FALSE),"")</f>
        <v/>
      </c>
      <c r="W69" s="239" t="str">
        <f>IFERROR(VLOOKUP(W67,'P1'!$B:$AP,31,FALSE),"")</f>
        <v/>
      </c>
      <c r="X69" s="239" t="str">
        <f>IFERROR(VLOOKUP(X67,'P1'!$B:$AP,31,FALSE),"")</f>
        <v/>
      </c>
      <c r="Y69" s="239" t="str">
        <f>IFERROR(VLOOKUP(Y67,'P1'!$B:$AP,31,FALSE),"")</f>
        <v/>
      </c>
      <c r="Z69" s="239" t="str">
        <f>IFERROR(VLOOKUP(Z67,'P1'!$B:$AP,31,FALSE),"")</f>
        <v/>
      </c>
      <c r="AA69" s="239" t="str">
        <f>IFERROR(VLOOKUP(AA67,'P1'!$B:$AP,31,FALSE),"")</f>
        <v/>
      </c>
      <c r="AB69" s="239" t="str">
        <f>IFERROR(VLOOKUP(AB67,'P1'!$B:$AP,31,FALSE),"")</f>
        <v/>
      </c>
      <c r="AC69" s="239" t="str">
        <f>IFERROR(VLOOKUP(AC67,'P1'!$B:$AP,31,FALSE),"")</f>
        <v/>
      </c>
      <c r="AD69" s="239" t="str">
        <f>IFERROR(VLOOKUP(AD67,'P1'!$B:$AP,31,FALSE),"")</f>
        <v/>
      </c>
      <c r="AE69" s="239" t="str">
        <f>IFERROR(VLOOKUP(AE67,'P1'!$B:$AP,31,FALSE),"")</f>
        <v/>
      </c>
      <c r="AF69" s="239" t="str">
        <f>IFERROR(VLOOKUP(AF67,'P1'!$B:$AP,31,FALSE),"")</f>
        <v/>
      </c>
      <c r="AG69" s="239" t="str">
        <f>IFERROR(VLOOKUP(AG67,'P1'!$B:$AP,31,FALSE),"")</f>
        <v/>
      </c>
      <c r="AH69" s="239" t="str">
        <f>IFERROR(VLOOKUP(AH67,'P1'!$B:$AP,31,FALSE),"")</f>
        <v/>
      </c>
      <c r="AI69" s="239" t="str">
        <f>IFERROR(VLOOKUP(AI67,'P1'!$B:$AP,31,FALSE),"")</f>
        <v/>
      </c>
      <c r="AJ69" s="239" t="str">
        <f>IFERROR(VLOOKUP(AJ67,'P1'!$B:$AP,31,FALSE),"")</f>
        <v/>
      </c>
      <c r="AK69" s="239" t="str">
        <f>IFERROR(VLOOKUP(AK67,'P1'!$B:$AP,31,FALSE),"")</f>
        <v/>
      </c>
      <c r="AL69" s="239" t="str">
        <f>IFERROR(VLOOKUP(AL67,'P1'!$B:$AP,31,FALSE),"")</f>
        <v/>
      </c>
      <c r="AM69" s="239" t="str">
        <f>IFERROR(VLOOKUP(AM67,'P1'!$B:$AP,31,FALSE),"")</f>
        <v/>
      </c>
      <c r="AN69" s="579"/>
      <c r="AO69" s="582"/>
      <c r="AP69" s="587"/>
      <c r="AQ69" s="588"/>
      <c r="AR69" s="582"/>
      <c r="AU69" s="242"/>
      <c r="AV69" s="242"/>
    </row>
    <row r="70" spans="1:48" ht="12" customHeight="1" x14ac:dyDescent="0.15">
      <c r="A70" s="556">
        <v>17</v>
      </c>
      <c r="B70" s="559"/>
      <c r="C70" s="589"/>
      <c r="D70" s="565" t="s">
        <v>243</v>
      </c>
      <c r="E70" s="568"/>
      <c r="F70" s="571"/>
      <c r="G70" s="572"/>
      <c r="H70" s="236" t="s">
        <v>367</v>
      </c>
      <c r="I70" s="401"/>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577">
        <f>+SUM(I71:AM72)</f>
        <v>0</v>
      </c>
      <c r="AO70" s="580">
        <f>IF($AN$4="４週",AN70/4,AN70/(DAY(EOMONTH($I$20,0))/7))</f>
        <v>0</v>
      </c>
      <c r="AP70" s="583"/>
      <c r="AQ70" s="584"/>
      <c r="AR70" s="580" t="str">
        <f>IF(AN59="４週",AU71,AV71)</f>
        <v/>
      </c>
      <c r="AU70" s="237" t="s">
        <v>593</v>
      </c>
      <c r="AV70" s="237" t="s">
        <v>368</v>
      </c>
    </row>
    <row r="71" spans="1:48" ht="12" customHeight="1" x14ac:dyDescent="0.15">
      <c r="A71" s="557"/>
      <c r="B71" s="560"/>
      <c r="C71" s="590"/>
      <c r="D71" s="566"/>
      <c r="E71" s="569"/>
      <c r="F71" s="573"/>
      <c r="G71" s="574"/>
      <c r="H71" s="238" t="s">
        <v>369</v>
      </c>
      <c r="I71" s="239" t="str">
        <f>IFERROR(VLOOKUP(I70,'P1'!$B:$AP,41,FALSE),"")</f>
        <v/>
      </c>
      <c r="J71" s="239" t="str">
        <f>IFERROR(VLOOKUP(J70,'P1'!$B:$AP,41,FALSE),"")</f>
        <v/>
      </c>
      <c r="K71" s="239" t="str">
        <f>IFERROR(VLOOKUP(K70,'P1'!$B:$AP,41,FALSE),"")</f>
        <v/>
      </c>
      <c r="L71" s="239" t="str">
        <f>IFERROR(VLOOKUP(L70,'P1'!$B:$AP,41,FALSE),"")</f>
        <v/>
      </c>
      <c r="M71" s="239" t="str">
        <f>IFERROR(VLOOKUP(M70,'P1'!$B:$AP,41,FALSE),"")</f>
        <v/>
      </c>
      <c r="N71" s="239" t="str">
        <f>IFERROR(VLOOKUP(N70,'P1'!$B:$AP,41,FALSE),"")</f>
        <v/>
      </c>
      <c r="O71" s="239" t="str">
        <f>IFERROR(VLOOKUP(O70,'P1'!$B:$AP,41,FALSE),"")</f>
        <v/>
      </c>
      <c r="P71" s="239" t="str">
        <f>IFERROR(VLOOKUP(P70,'P1'!$B:$AP,41,FALSE),"")</f>
        <v/>
      </c>
      <c r="Q71" s="239" t="str">
        <f>IFERROR(VLOOKUP(Q70,'P1'!$B:$AP,41,FALSE),"")</f>
        <v/>
      </c>
      <c r="R71" s="239" t="str">
        <f>IFERROR(VLOOKUP(R70,'P1'!$B:$AP,41,FALSE),"")</f>
        <v/>
      </c>
      <c r="S71" s="239" t="str">
        <f>IFERROR(VLOOKUP(S70,'P1'!$B:$AP,41,FALSE),"")</f>
        <v/>
      </c>
      <c r="T71" s="239" t="str">
        <f>IFERROR(VLOOKUP(T70,'P1'!$B:$AP,41,FALSE),"")</f>
        <v/>
      </c>
      <c r="U71" s="239" t="str">
        <f>IFERROR(VLOOKUP(U70,'P1'!$B:$AP,41,FALSE),"")</f>
        <v/>
      </c>
      <c r="V71" s="239" t="str">
        <f>IFERROR(VLOOKUP(V70,'P1'!$B:$AP,41,FALSE),"")</f>
        <v/>
      </c>
      <c r="W71" s="239" t="str">
        <f>IFERROR(VLOOKUP(W70,'P1'!$B:$AP,41,FALSE),"")</f>
        <v/>
      </c>
      <c r="X71" s="239" t="str">
        <f>IFERROR(VLOOKUP(X70,'P1'!$B:$AP,41,FALSE),"")</f>
        <v/>
      </c>
      <c r="Y71" s="239" t="str">
        <f>IFERROR(VLOOKUP(Y70,'P1'!$B:$AP,41,FALSE),"")</f>
        <v/>
      </c>
      <c r="Z71" s="239" t="str">
        <f>IFERROR(VLOOKUP(Z70,'P1'!$B:$AP,41,FALSE),"")</f>
        <v/>
      </c>
      <c r="AA71" s="239" t="str">
        <f>IFERROR(VLOOKUP(AA70,'P1'!$B:$AP,41,FALSE),"")</f>
        <v/>
      </c>
      <c r="AB71" s="239" t="str">
        <f>IFERROR(VLOOKUP(AB70,'P1'!$B:$AP,41,FALSE),"")</f>
        <v/>
      </c>
      <c r="AC71" s="239" t="str">
        <f>IFERROR(VLOOKUP(AC70,'P1'!$B:$AP,41,FALSE),"")</f>
        <v/>
      </c>
      <c r="AD71" s="239" t="str">
        <f>IFERROR(VLOOKUP(AD70,'P1'!$B:$AP,41,FALSE),"")</f>
        <v/>
      </c>
      <c r="AE71" s="239" t="str">
        <f>IFERROR(VLOOKUP(AE70,'P1'!$B:$AP,41,FALSE),"")</f>
        <v/>
      </c>
      <c r="AF71" s="239" t="str">
        <f>IFERROR(VLOOKUP(AF70,'P1'!$B:$AP,41,FALSE),"")</f>
        <v/>
      </c>
      <c r="AG71" s="239" t="str">
        <f>IFERROR(VLOOKUP(AG70,'P1'!$B:$AP,41,FALSE),"")</f>
        <v/>
      </c>
      <c r="AH71" s="239" t="str">
        <f>IFERROR(VLOOKUP(AH70,'P1'!$B:$AP,41,FALSE),"")</f>
        <v/>
      </c>
      <c r="AI71" s="239" t="str">
        <f>IFERROR(VLOOKUP(AI70,'P1'!$B:$AP,41,FALSE),"")</f>
        <v/>
      </c>
      <c r="AJ71" s="239" t="str">
        <f>IFERROR(VLOOKUP(AJ70,'P1'!$B:$AP,41,FALSE),"")</f>
        <v/>
      </c>
      <c r="AK71" s="239" t="str">
        <f>IFERROR(VLOOKUP(AK70,'P1'!$B:$AP,41,FALSE),"")</f>
        <v/>
      </c>
      <c r="AL71" s="239" t="str">
        <f>IFERROR(VLOOKUP(AL70,'P1'!$B:$AP,41,FALSE),"")</f>
        <v/>
      </c>
      <c r="AM71" s="239" t="str">
        <f>IFERROR(VLOOKUP(AM70,'P1'!$B:$AP,41,FALSE),"")</f>
        <v/>
      </c>
      <c r="AN71" s="578"/>
      <c r="AO71" s="581"/>
      <c r="AP71" s="585"/>
      <c r="AQ71" s="586"/>
      <c r="AR71" s="581"/>
      <c r="AU71" s="240" t="str">
        <f t="shared" ref="AU71" si="31">IFERROR(IF($D70="□",($AO70/$AK$7),($AO70/$AK$9)),"")</f>
        <v/>
      </c>
      <c r="AV71" s="240" t="str">
        <f t="shared" ref="AV71" si="32">IFERROR(IF($D70="□",($AN70/$AO$7),($AN70/$AO$9)),"")</f>
        <v/>
      </c>
    </row>
    <row r="72" spans="1:48" ht="12" customHeight="1" x14ac:dyDescent="0.15">
      <c r="A72" s="558"/>
      <c r="B72" s="561"/>
      <c r="C72" s="591"/>
      <c r="D72" s="567"/>
      <c r="E72" s="570"/>
      <c r="F72" s="575"/>
      <c r="G72" s="576"/>
      <c r="H72" s="241" t="s">
        <v>370</v>
      </c>
      <c r="I72" s="239" t="str">
        <f>IFERROR(VLOOKUP(I70,'P1'!$B:$AP,31,FALSE),"")</f>
        <v/>
      </c>
      <c r="J72" s="239" t="str">
        <f>IFERROR(VLOOKUP(J70,'P1'!$B:$AP,31,FALSE),"")</f>
        <v/>
      </c>
      <c r="K72" s="239" t="str">
        <f>IFERROR(VLOOKUP(K70,'P1'!$B:$AP,31,FALSE),"")</f>
        <v/>
      </c>
      <c r="L72" s="239" t="str">
        <f>IFERROR(VLOOKUP(L70,'P1'!$B:$AP,31,FALSE),"")</f>
        <v/>
      </c>
      <c r="M72" s="239" t="str">
        <f>IFERROR(VLOOKUP(M70,'P1'!$B:$AP,31,FALSE),"")</f>
        <v/>
      </c>
      <c r="N72" s="239" t="str">
        <f>IFERROR(VLOOKUP(N70,'P1'!$B:$AP,31,FALSE),"")</f>
        <v/>
      </c>
      <c r="O72" s="239" t="str">
        <f>IFERROR(VLOOKUP(O70,'P1'!$B:$AP,31,FALSE),"")</f>
        <v/>
      </c>
      <c r="P72" s="239" t="str">
        <f>IFERROR(VLOOKUP(P70,'P1'!$B:$AP,31,FALSE),"")</f>
        <v/>
      </c>
      <c r="Q72" s="239" t="str">
        <f>IFERROR(VLOOKUP(Q70,'P1'!$B:$AP,31,FALSE),"")</f>
        <v/>
      </c>
      <c r="R72" s="239" t="str">
        <f>IFERROR(VLOOKUP(R70,'P1'!$B:$AP,31,FALSE),"")</f>
        <v/>
      </c>
      <c r="S72" s="239" t="str">
        <f>IFERROR(VLOOKUP(S70,'P1'!$B:$AP,31,FALSE),"")</f>
        <v/>
      </c>
      <c r="T72" s="239" t="str">
        <f>IFERROR(VLOOKUP(T70,'P1'!$B:$AP,31,FALSE),"")</f>
        <v/>
      </c>
      <c r="U72" s="239" t="str">
        <f>IFERROR(VLOOKUP(U70,'P1'!$B:$AP,31,FALSE),"")</f>
        <v/>
      </c>
      <c r="V72" s="239" t="str">
        <f>IFERROR(VLOOKUP(V70,'P1'!$B:$AP,31,FALSE),"")</f>
        <v/>
      </c>
      <c r="W72" s="239" t="str">
        <f>IFERROR(VLOOKUP(W70,'P1'!$B:$AP,31,FALSE),"")</f>
        <v/>
      </c>
      <c r="X72" s="239" t="str">
        <f>IFERROR(VLOOKUP(X70,'P1'!$B:$AP,31,FALSE),"")</f>
        <v/>
      </c>
      <c r="Y72" s="239" t="str">
        <f>IFERROR(VLOOKUP(Y70,'P1'!$B:$AP,31,FALSE),"")</f>
        <v/>
      </c>
      <c r="Z72" s="239" t="str">
        <f>IFERROR(VLOOKUP(Z70,'P1'!$B:$AP,31,FALSE),"")</f>
        <v/>
      </c>
      <c r="AA72" s="239" t="str">
        <f>IFERROR(VLOOKUP(AA70,'P1'!$B:$AP,31,FALSE),"")</f>
        <v/>
      </c>
      <c r="AB72" s="239" t="str">
        <f>IFERROR(VLOOKUP(AB70,'P1'!$B:$AP,31,FALSE),"")</f>
        <v/>
      </c>
      <c r="AC72" s="239" t="str">
        <f>IFERROR(VLOOKUP(AC70,'P1'!$B:$AP,31,FALSE),"")</f>
        <v/>
      </c>
      <c r="AD72" s="239" t="str">
        <f>IFERROR(VLOOKUP(AD70,'P1'!$B:$AP,31,FALSE),"")</f>
        <v/>
      </c>
      <c r="AE72" s="239" t="str">
        <f>IFERROR(VLOOKUP(AE70,'P1'!$B:$AP,31,FALSE),"")</f>
        <v/>
      </c>
      <c r="AF72" s="239" t="str">
        <f>IFERROR(VLOOKUP(AF70,'P1'!$B:$AP,31,FALSE),"")</f>
        <v/>
      </c>
      <c r="AG72" s="239" t="str">
        <f>IFERROR(VLOOKUP(AG70,'P1'!$B:$AP,31,FALSE),"")</f>
        <v/>
      </c>
      <c r="AH72" s="239" t="str">
        <f>IFERROR(VLOOKUP(AH70,'P1'!$B:$AP,31,FALSE),"")</f>
        <v/>
      </c>
      <c r="AI72" s="239" t="str">
        <f>IFERROR(VLOOKUP(AI70,'P1'!$B:$AP,31,FALSE),"")</f>
        <v/>
      </c>
      <c r="AJ72" s="239" t="str">
        <f>IFERROR(VLOOKUP(AJ70,'P1'!$B:$AP,31,FALSE),"")</f>
        <v/>
      </c>
      <c r="AK72" s="239" t="str">
        <f>IFERROR(VLOOKUP(AK70,'P1'!$B:$AP,31,FALSE),"")</f>
        <v/>
      </c>
      <c r="AL72" s="239" t="str">
        <f>IFERROR(VLOOKUP(AL70,'P1'!$B:$AP,31,FALSE),"")</f>
        <v/>
      </c>
      <c r="AM72" s="239" t="str">
        <f>IFERROR(VLOOKUP(AM70,'P1'!$B:$AP,31,FALSE),"")</f>
        <v/>
      </c>
      <c r="AN72" s="579"/>
      <c r="AO72" s="582"/>
      <c r="AP72" s="587"/>
      <c r="AQ72" s="588"/>
      <c r="AR72" s="582"/>
      <c r="AU72" s="242"/>
      <c r="AV72" s="242"/>
    </row>
    <row r="73" spans="1:48" ht="12" customHeight="1" x14ac:dyDescent="0.15">
      <c r="A73" s="556">
        <v>18</v>
      </c>
      <c r="B73" s="559"/>
      <c r="C73" s="562"/>
      <c r="D73" s="565" t="s">
        <v>243</v>
      </c>
      <c r="E73" s="568"/>
      <c r="F73" s="571"/>
      <c r="G73" s="572"/>
      <c r="H73" s="236" t="s">
        <v>367</v>
      </c>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577">
        <f>+SUM(I74:AM75)</f>
        <v>0</v>
      </c>
      <c r="AO73" s="580">
        <f>IF($AN$4="４週",AN73/4,AN73/(DAY(EOMONTH($I$20,0))/7))</f>
        <v>0</v>
      </c>
      <c r="AP73" s="583"/>
      <c r="AQ73" s="584"/>
      <c r="AR73" s="580" t="str">
        <f>IF(AN62="４週",AU74,AV74)</f>
        <v/>
      </c>
      <c r="AU73" s="237" t="s">
        <v>593</v>
      </c>
      <c r="AV73" s="237" t="s">
        <v>368</v>
      </c>
    </row>
    <row r="74" spans="1:48" ht="12" customHeight="1" x14ac:dyDescent="0.15">
      <c r="A74" s="557"/>
      <c r="B74" s="560"/>
      <c r="C74" s="563"/>
      <c r="D74" s="566"/>
      <c r="E74" s="569"/>
      <c r="F74" s="573"/>
      <c r="G74" s="574"/>
      <c r="H74" s="238" t="s">
        <v>369</v>
      </c>
      <c r="I74" s="239" t="str">
        <f>IFERROR(VLOOKUP(I73,'P1'!$B:$AP,41,FALSE),"")</f>
        <v/>
      </c>
      <c r="J74" s="239" t="str">
        <f>IFERROR(VLOOKUP(J73,'P1'!$B:$AP,41,FALSE),"")</f>
        <v/>
      </c>
      <c r="K74" s="239" t="str">
        <f>IFERROR(VLOOKUP(K73,'P1'!$B:$AP,41,FALSE),"")</f>
        <v/>
      </c>
      <c r="L74" s="239" t="str">
        <f>IFERROR(VLOOKUP(L73,'P1'!$B:$AP,41,FALSE),"")</f>
        <v/>
      </c>
      <c r="M74" s="239" t="str">
        <f>IFERROR(VLOOKUP(M73,'P1'!$B:$AP,41,FALSE),"")</f>
        <v/>
      </c>
      <c r="N74" s="239" t="str">
        <f>IFERROR(VLOOKUP(N73,'P1'!$B:$AP,41,FALSE),"")</f>
        <v/>
      </c>
      <c r="O74" s="239" t="str">
        <f>IFERROR(VLOOKUP(O73,'P1'!$B:$AP,41,FALSE),"")</f>
        <v/>
      </c>
      <c r="P74" s="239" t="str">
        <f>IFERROR(VLOOKUP(P73,'P1'!$B:$AP,41,FALSE),"")</f>
        <v/>
      </c>
      <c r="Q74" s="239" t="str">
        <f>IFERROR(VLOOKUP(Q73,'P1'!$B:$AP,41,FALSE),"")</f>
        <v/>
      </c>
      <c r="R74" s="239" t="str">
        <f>IFERROR(VLOOKUP(R73,'P1'!$B:$AP,41,FALSE),"")</f>
        <v/>
      </c>
      <c r="S74" s="239" t="str">
        <f>IFERROR(VLOOKUP(S73,'P1'!$B:$AP,41,FALSE),"")</f>
        <v/>
      </c>
      <c r="T74" s="239" t="str">
        <f>IFERROR(VLOOKUP(T73,'P1'!$B:$AP,41,FALSE),"")</f>
        <v/>
      </c>
      <c r="U74" s="239" t="str">
        <f>IFERROR(VLOOKUP(U73,'P1'!$B:$AP,41,FALSE),"")</f>
        <v/>
      </c>
      <c r="V74" s="239" t="str">
        <f>IFERROR(VLOOKUP(V73,'P1'!$B:$AP,41,FALSE),"")</f>
        <v/>
      </c>
      <c r="W74" s="239" t="str">
        <f>IFERROR(VLOOKUP(W73,'P1'!$B:$AP,41,FALSE),"")</f>
        <v/>
      </c>
      <c r="X74" s="239" t="str">
        <f>IFERROR(VLOOKUP(X73,'P1'!$B:$AP,41,FALSE),"")</f>
        <v/>
      </c>
      <c r="Y74" s="239" t="str">
        <f>IFERROR(VLOOKUP(Y73,'P1'!$B:$AP,41,FALSE),"")</f>
        <v/>
      </c>
      <c r="Z74" s="239" t="str">
        <f>IFERROR(VLOOKUP(Z73,'P1'!$B:$AP,41,FALSE),"")</f>
        <v/>
      </c>
      <c r="AA74" s="239" t="str">
        <f>IFERROR(VLOOKUP(AA73,'P1'!$B:$AP,41,FALSE),"")</f>
        <v/>
      </c>
      <c r="AB74" s="239" t="str">
        <f>IFERROR(VLOOKUP(AB73,'P1'!$B:$AP,41,FALSE),"")</f>
        <v/>
      </c>
      <c r="AC74" s="239" t="str">
        <f>IFERROR(VLOOKUP(AC73,'P1'!$B:$AP,41,FALSE),"")</f>
        <v/>
      </c>
      <c r="AD74" s="239" t="str">
        <f>IFERROR(VLOOKUP(AD73,'P1'!$B:$AP,41,FALSE),"")</f>
        <v/>
      </c>
      <c r="AE74" s="239" t="str">
        <f>IFERROR(VLOOKUP(AE73,'P1'!$B:$AP,41,FALSE),"")</f>
        <v/>
      </c>
      <c r="AF74" s="239" t="str">
        <f>IFERROR(VLOOKUP(AF73,'P1'!$B:$AP,41,FALSE),"")</f>
        <v/>
      </c>
      <c r="AG74" s="239" t="str">
        <f>IFERROR(VLOOKUP(AG73,'P1'!$B:$AP,41,FALSE),"")</f>
        <v/>
      </c>
      <c r="AH74" s="239" t="str">
        <f>IFERROR(VLOOKUP(AH73,'P1'!$B:$AP,41,FALSE),"")</f>
        <v/>
      </c>
      <c r="AI74" s="239" t="str">
        <f>IFERROR(VLOOKUP(AI73,'P1'!$B:$AP,41,FALSE),"")</f>
        <v/>
      </c>
      <c r="AJ74" s="239" t="str">
        <f>IFERROR(VLOOKUP(AJ73,'P1'!$B:$AP,41,FALSE),"")</f>
        <v/>
      </c>
      <c r="AK74" s="239" t="str">
        <f>IFERROR(VLOOKUP(AK73,'P1'!$B:$AP,41,FALSE),"")</f>
        <v/>
      </c>
      <c r="AL74" s="239" t="str">
        <f>IFERROR(VLOOKUP(AL73,'P1'!$B:$AP,41,FALSE),"")</f>
        <v/>
      </c>
      <c r="AM74" s="239" t="str">
        <f>IFERROR(VLOOKUP(AM73,'P1'!$B:$AP,41,FALSE),"")</f>
        <v/>
      </c>
      <c r="AN74" s="578"/>
      <c r="AO74" s="581"/>
      <c r="AP74" s="585"/>
      <c r="AQ74" s="586"/>
      <c r="AR74" s="581"/>
      <c r="AU74" s="240" t="str">
        <f t="shared" ref="AU74" si="33">IFERROR(IF($D73="□",($AO73/$AK$7),($AO73/$AK$9)),"")</f>
        <v/>
      </c>
      <c r="AV74" s="240" t="str">
        <f t="shared" ref="AV74" si="34">IFERROR(IF($D73="□",($AN73/$AO$7),($AN73/$AO$9)),"")</f>
        <v/>
      </c>
    </row>
    <row r="75" spans="1:48" ht="12" customHeight="1" x14ac:dyDescent="0.15">
      <c r="A75" s="558"/>
      <c r="B75" s="561"/>
      <c r="C75" s="564"/>
      <c r="D75" s="567"/>
      <c r="E75" s="570"/>
      <c r="F75" s="575"/>
      <c r="G75" s="576"/>
      <c r="H75" s="241" t="s">
        <v>370</v>
      </c>
      <c r="I75" s="239" t="str">
        <f>IFERROR(VLOOKUP(I73,'P1'!$B:$AP,31,FALSE),"")</f>
        <v/>
      </c>
      <c r="J75" s="239" t="str">
        <f>IFERROR(VLOOKUP(J73,'P1'!$B:$AP,31,FALSE),"")</f>
        <v/>
      </c>
      <c r="K75" s="239" t="str">
        <f>IFERROR(VLOOKUP(K73,'P1'!$B:$AP,31,FALSE),"")</f>
        <v/>
      </c>
      <c r="L75" s="239" t="str">
        <f>IFERROR(VLOOKUP(L73,'P1'!$B:$AP,31,FALSE),"")</f>
        <v/>
      </c>
      <c r="M75" s="239" t="str">
        <f>IFERROR(VLOOKUP(M73,'P1'!$B:$AP,31,FALSE),"")</f>
        <v/>
      </c>
      <c r="N75" s="239" t="str">
        <f>IFERROR(VLOOKUP(N73,'P1'!$B:$AP,31,FALSE),"")</f>
        <v/>
      </c>
      <c r="O75" s="239" t="str">
        <f>IFERROR(VLOOKUP(O73,'P1'!$B:$AP,31,FALSE),"")</f>
        <v/>
      </c>
      <c r="P75" s="239" t="str">
        <f>IFERROR(VLOOKUP(P73,'P1'!$B:$AP,31,FALSE),"")</f>
        <v/>
      </c>
      <c r="Q75" s="239" t="str">
        <f>IFERROR(VLOOKUP(Q73,'P1'!$B:$AP,31,FALSE),"")</f>
        <v/>
      </c>
      <c r="R75" s="239" t="str">
        <f>IFERROR(VLOOKUP(R73,'P1'!$B:$AP,31,FALSE),"")</f>
        <v/>
      </c>
      <c r="S75" s="239" t="str">
        <f>IFERROR(VLOOKUP(S73,'P1'!$B:$AP,31,FALSE),"")</f>
        <v/>
      </c>
      <c r="T75" s="239" t="str">
        <f>IFERROR(VLOOKUP(T73,'P1'!$B:$AP,31,FALSE),"")</f>
        <v/>
      </c>
      <c r="U75" s="239" t="str">
        <f>IFERROR(VLOOKUP(U73,'P1'!$B:$AP,31,FALSE),"")</f>
        <v/>
      </c>
      <c r="V75" s="239" t="str">
        <f>IFERROR(VLOOKUP(V73,'P1'!$B:$AP,31,FALSE),"")</f>
        <v/>
      </c>
      <c r="W75" s="239" t="str">
        <f>IFERROR(VLOOKUP(W73,'P1'!$B:$AP,31,FALSE),"")</f>
        <v/>
      </c>
      <c r="X75" s="239" t="str">
        <f>IFERROR(VLOOKUP(X73,'P1'!$B:$AP,31,FALSE),"")</f>
        <v/>
      </c>
      <c r="Y75" s="239" t="str">
        <f>IFERROR(VLOOKUP(Y73,'P1'!$B:$AP,31,FALSE),"")</f>
        <v/>
      </c>
      <c r="Z75" s="239" t="str">
        <f>IFERROR(VLOOKUP(Z73,'P1'!$B:$AP,31,FALSE),"")</f>
        <v/>
      </c>
      <c r="AA75" s="239" t="str">
        <f>IFERROR(VLOOKUP(AA73,'P1'!$B:$AP,31,FALSE),"")</f>
        <v/>
      </c>
      <c r="AB75" s="239" t="str">
        <f>IFERROR(VLOOKUP(AB73,'P1'!$B:$AP,31,FALSE),"")</f>
        <v/>
      </c>
      <c r="AC75" s="239" t="str">
        <f>IFERROR(VLOOKUP(AC73,'P1'!$B:$AP,31,FALSE),"")</f>
        <v/>
      </c>
      <c r="AD75" s="239" t="str">
        <f>IFERROR(VLOOKUP(AD73,'P1'!$B:$AP,31,FALSE),"")</f>
        <v/>
      </c>
      <c r="AE75" s="239" t="str">
        <f>IFERROR(VLOOKUP(AE73,'P1'!$B:$AP,31,FALSE),"")</f>
        <v/>
      </c>
      <c r="AF75" s="239" t="str">
        <f>IFERROR(VLOOKUP(AF73,'P1'!$B:$AP,31,FALSE),"")</f>
        <v/>
      </c>
      <c r="AG75" s="239" t="str">
        <f>IFERROR(VLOOKUP(AG73,'P1'!$B:$AP,31,FALSE),"")</f>
        <v/>
      </c>
      <c r="AH75" s="239" t="str">
        <f>IFERROR(VLOOKUP(AH73,'P1'!$B:$AP,31,FALSE),"")</f>
        <v/>
      </c>
      <c r="AI75" s="239" t="str">
        <f>IFERROR(VLOOKUP(AI73,'P1'!$B:$AP,31,FALSE),"")</f>
        <v/>
      </c>
      <c r="AJ75" s="239" t="str">
        <f>IFERROR(VLOOKUP(AJ73,'P1'!$B:$AP,31,FALSE),"")</f>
        <v/>
      </c>
      <c r="AK75" s="239" t="str">
        <f>IFERROR(VLOOKUP(AK73,'P1'!$B:$AP,31,FALSE),"")</f>
        <v/>
      </c>
      <c r="AL75" s="239" t="str">
        <f>IFERROR(VLOOKUP(AL73,'P1'!$B:$AP,31,FALSE),"")</f>
        <v/>
      </c>
      <c r="AM75" s="239" t="str">
        <f>IFERROR(VLOOKUP(AM73,'P1'!$B:$AP,31,FALSE),"")</f>
        <v/>
      </c>
      <c r="AN75" s="579"/>
      <c r="AO75" s="582"/>
      <c r="AP75" s="587"/>
      <c r="AQ75" s="588"/>
      <c r="AR75" s="582"/>
      <c r="AU75" s="242"/>
      <c r="AV75" s="242"/>
    </row>
    <row r="76" spans="1:48" ht="12" customHeight="1" x14ac:dyDescent="0.15">
      <c r="A76" s="556">
        <v>19</v>
      </c>
      <c r="B76" s="559"/>
      <c r="C76" s="562"/>
      <c r="D76" s="565" t="s">
        <v>243</v>
      </c>
      <c r="E76" s="568"/>
      <c r="F76" s="571"/>
      <c r="G76" s="572"/>
      <c r="H76" s="236" t="s">
        <v>367</v>
      </c>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1"/>
      <c r="AH76" s="401"/>
      <c r="AI76" s="401"/>
      <c r="AJ76" s="401"/>
      <c r="AK76" s="401"/>
      <c r="AL76" s="401"/>
      <c r="AM76" s="401"/>
      <c r="AN76" s="577">
        <f>+SUM(I77:AM78)</f>
        <v>0</v>
      </c>
      <c r="AO76" s="580">
        <f>IF($AN$4="４週",AN76/4,AN76/(DAY(EOMONTH($I$20,0))/7))</f>
        <v>0</v>
      </c>
      <c r="AP76" s="583"/>
      <c r="AQ76" s="584"/>
      <c r="AR76" s="580" t="str">
        <f>IF(AN65="４週",AU77,AV77)</f>
        <v/>
      </c>
      <c r="AU76" s="237" t="s">
        <v>593</v>
      </c>
      <c r="AV76" s="237" t="s">
        <v>368</v>
      </c>
    </row>
    <row r="77" spans="1:48" ht="12" customHeight="1" x14ac:dyDescent="0.15">
      <c r="A77" s="557"/>
      <c r="B77" s="560"/>
      <c r="C77" s="563"/>
      <c r="D77" s="566"/>
      <c r="E77" s="569"/>
      <c r="F77" s="573"/>
      <c r="G77" s="574"/>
      <c r="H77" s="238" t="s">
        <v>369</v>
      </c>
      <c r="I77" s="239" t="str">
        <f>IFERROR(VLOOKUP(I76,'P1'!$B:$AP,41,FALSE),"")</f>
        <v/>
      </c>
      <c r="J77" s="239" t="str">
        <f>IFERROR(VLOOKUP(J76,'P1'!$B:$AP,41,FALSE),"")</f>
        <v/>
      </c>
      <c r="K77" s="239" t="str">
        <f>IFERROR(VLOOKUP(K76,'P1'!$B:$AP,41,FALSE),"")</f>
        <v/>
      </c>
      <c r="L77" s="239" t="str">
        <f>IFERROR(VLOOKUP(L76,'P1'!$B:$AP,41,FALSE),"")</f>
        <v/>
      </c>
      <c r="M77" s="239" t="str">
        <f>IFERROR(VLOOKUP(M76,'P1'!$B:$AP,41,FALSE),"")</f>
        <v/>
      </c>
      <c r="N77" s="239" t="str">
        <f>IFERROR(VLOOKUP(N76,'P1'!$B:$AP,41,FALSE),"")</f>
        <v/>
      </c>
      <c r="O77" s="239" t="str">
        <f>IFERROR(VLOOKUP(O76,'P1'!$B:$AP,41,FALSE),"")</f>
        <v/>
      </c>
      <c r="P77" s="239" t="str">
        <f>IFERROR(VLOOKUP(P76,'P1'!$B:$AP,41,FALSE),"")</f>
        <v/>
      </c>
      <c r="Q77" s="239" t="str">
        <f>IFERROR(VLOOKUP(Q76,'P1'!$B:$AP,41,FALSE),"")</f>
        <v/>
      </c>
      <c r="R77" s="239" t="str">
        <f>IFERROR(VLOOKUP(R76,'P1'!$B:$AP,41,FALSE),"")</f>
        <v/>
      </c>
      <c r="S77" s="239" t="str">
        <f>IFERROR(VLOOKUP(S76,'P1'!$B:$AP,41,FALSE),"")</f>
        <v/>
      </c>
      <c r="T77" s="239" t="str">
        <f>IFERROR(VLOOKUP(T76,'P1'!$B:$AP,41,FALSE),"")</f>
        <v/>
      </c>
      <c r="U77" s="239" t="str">
        <f>IFERROR(VLOOKUP(U76,'P1'!$B:$AP,41,FALSE),"")</f>
        <v/>
      </c>
      <c r="V77" s="239" t="str">
        <f>IFERROR(VLOOKUP(V76,'P1'!$B:$AP,41,FALSE),"")</f>
        <v/>
      </c>
      <c r="W77" s="239" t="str">
        <f>IFERROR(VLOOKUP(W76,'P1'!$B:$AP,41,FALSE),"")</f>
        <v/>
      </c>
      <c r="X77" s="239" t="str">
        <f>IFERROR(VLOOKUP(X76,'P1'!$B:$AP,41,FALSE),"")</f>
        <v/>
      </c>
      <c r="Y77" s="239" t="str">
        <f>IFERROR(VLOOKUP(Y76,'P1'!$B:$AP,41,FALSE),"")</f>
        <v/>
      </c>
      <c r="Z77" s="239" t="str">
        <f>IFERROR(VLOOKUP(Z76,'P1'!$B:$AP,41,FALSE),"")</f>
        <v/>
      </c>
      <c r="AA77" s="239" t="str">
        <f>IFERROR(VLOOKUP(AA76,'P1'!$B:$AP,41,FALSE),"")</f>
        <v/>
      </c>
      <c r="AB77" s="239" t="str">
        <f>IFERROR(VLOOKUP(AB76,'P1'!$B:$AP,41,FALSE),"")</f>
        <v/>
      </c>
      <c r="AC77" s="239" t="str">
        <f>IFERROR(VLOOKUP(AC76,'P1'!$B:$AP,41,FALSE),"")</f>
        <v/>
      </c>
      <c r="AD77" s="239" t="str">
        <f>IFERROR(VLOOKUP(AD76,'P1'!$B:$AP,41,FALSE),"")</f>
        <v/>
      </c>
      <c r="AE77" s="239" t="str">
        <f>IFERROR(VLOOKUP(AE76,'P1'!$B:$AP,41,FALSE),"")</f>
        <v/>
      </c>
      <c r="AF77" s="239" t="str">
        <f>IFERROR(VLOOKUP(AF76,'P1'!$B:$AP,41,FALSE),"")</f>
        <v/>
      </c>
      <c r="AG77" s="239" t="str">
        <f>IFERROR(VLOOKUP(AG76,'P1'!$B:$AP,41,FALSE),"")</f>
        <v/>
      </c>
      <c r="AH77" s="239" t="str">
        <f>IFERROR(VLOOKUP(AH76,'P1'!$B:$AP,41,FALSE),"")</f>
        <v/>
      </c>
      <c r="AI77" s="239" t="str">
        <f>IFERROR(VLOOKUP(AI76,'P1'!$B:$AP,41,FALSE),"")</f>
        <v/>
      </c>
      <c r="AJ77" s="239" t="str">
        <f>IFERROR(VLOOKUP(AJ76,'P1'!$B:$AP,41,FALSE),"")</f>
        <v/>
      </c>
      <c r="AK77" s="239" t="str">
        <f>IFERROR(VLOOKUP(AK76,'P1'!$B:$AP,41,FALSE),"")</f>
        <v/>
      </c>
      <c r="AL77" s="239" t="str">
        <f>IFERROR(VLOOKUP(AL76,'P1'!$B:$AP,41,FALSE),"")</f>
        <v/>
      </c>
      <c r="AM77" s="239" t="str">
        <f>IFERROR(VLOOKUP(AM76,'P1'!$B:$AP,41,FALSE),"")</f>
        <v/>
      </c>
      <c r="AN77" s="578"/>
      <c r="AO77" s="581"/>
      <c r="AP77" s="585"/>
      <c r="AQ77" s="586"/>
      <c r="AR77" s="581"/>
      <c r="AU77" s="240" t="str">
        <f t="shared" ref="AU77" si="35">IFERROR(IF($D76="□",($AO76/$AK$7),($AO76/$AK$9)),"")</f>
        <v/>
      </c>
      <c r="AV77" s="240" t="str">
        <f t="shared" ref="AV77" si="36">IFERROR(IF($D76="□",($AN76/$AO$7),($AN76/$AO$9)),"")</f>
        <v/>
      </c>
    </row>
    <row r="78" spans="1:48" ht="12" customHeight="1" x14ac:dyDescent="0.15">
      <c r="A78" s="558"/>
      <c r="B78" s="561"/>
      <c r="C78" s="564"/>
      <c r="D78" s="567"/>
      <c r="E78" s="570"/>
      <c r="F78" s="575"/>
      <c r="G78" s="576"/>
      <c r="H78" s="241" t="s">
        <v>370</v>
      </c>
      <c r="I78" s="239" t="str">
        <f>IFERROR(VLOOKUP(I76,'P1'!$B:$AP,31,FALSE),"")</f>
        <v/>
      </c>
      <c r="J78" s="239" t="str">
        <f>IFERROR(VLOOKUP(J76,'P1'!$B:$AP,31,FALSE),"")</f>
        <v/>
      </c>
      <c r="K78" s="239" t="str">
        <f>IFERROR(VLOOKUP(K76,'P1'!$B:$AP,31,FALSE),"")</f>
        <v/>
      </c>
      <c r="L78" s="239" t="str">
        <f>IFERROR(VLOOKUP(L76,'P1'!$B:$AP,31,FALSE),"")</f>
        <v/>
      </c>
      <c r="M78" s="239" t="str">
        <f>IFERROR(VLOOKUP(M76,'P1'!$B:$AP,31,FALSE),"")</f>
        <v/>
      </c>
      <c r="N78" s="239" t="str">
        <f>IFERROR(VLOOKUP(N76,'P1'!$B:$AP,31,FALSE),"")</f>
        <v/>
      </c>
      <c r="O78" s="239" t="str">
        <f>IFERROR(VLOOKUP(O76,'P1'!$B:$AP,31,FALSE),"")</f>
        <v/>
      </c>
      <c r="P78" s="239" t="str">
        <f>IFERROR(VLOOKUP(P76,'P1'!$B:$AP,31,FALSE),"")</f>
        <v/>
      </c>
      <c r="Q78" s="239" t="str">
        <f>IFERROR(VLOOKUP(Q76,'P1'!$B:$AP,31,FALSE),"")</f>
        <v/>
      </c>
      <c r="R78" s="239" t="str">
        <f>IFERROR(VLOOKUP(R76,'P1'!$B:$AP,31,FALSE),"")</f>
        <v/>
      </c>
      <c r="S78" s="239" t="str">
        <f>IFERROR(VLOOKUP(S76,'P1'!$B:$AP,31,FALSE),"")</f>
        <v/>
      </c>
      <c r="T78" s="239" t="str">
        <f>IFERROR(VLOOKUP(T76,'P1'!$B:$AP,31,FALSE),"")</f>
        <v/>
      </c>
      <c r="U78" s="239" t="str">
        <f>IFERROR(VLOOKUP(U76,'P1'!$B:$AP,31,FALSE),"")</f>
        <v/>
      </c>
      <c r="V78" s="239" t="str">
        <f>IFERROR(VLOOKUP(V76,'P1'!$B:$AP,31,FALSE),"")</f>
        <v/>
      </c>
      <c r="W78" s="239" t="str">
        <f>IFERROR(VLOOKUP(W76,'P1'!$B:$AP,31,FALSE),"")</f>
        <v/>
      </c>
      <c r="X78" s="239" t="str">
        <f>IFERROR(VLOOKUP(X76,'P1'!$B:$AP,31,FALSE),"")</f>
        <v/>
      </c>
      <c r="Y78" s="239" t="str">
        <f>IFERROR(VLOOKUP(Y76,'P1'!$B:$AP,31,FALSE),"")</f>
        <v/>
      </c>
      <c r="Z78" s="239" t="str">
        <f>IFERROR(VLOOKUP(Z76,'P1'!$B:$AP,31,FALSE),"")</f>
        <v/>
      </c>
      <c r="AA78" s="239" t="str">
        <f>IFERROR(VLOOKUP(AA76,'P1'!$B:$AP,31,FALSE),"")</f>
        <v/>
      </c>
      <c r="AB78" s="239" t="str">
        <f>IFERROR(VLOOKUP(AB76,'P1'!$B:$AP,31,FALSE),"")</f>
        <v/>
      </c>
      <c r="AC78" s="239" t="str">
        <f>IFERROR(VLOOKUP(AC76,'P1'!$B:$AP,31,FALSE),"")</f>
        <v/>
      </c>
      <c r="AD78" s="239" t="str">
        <f>IFERROR(VLOOKUP(AD76,'P1'!$B:$AP,31,FALSE),"")</f>
        <v/>
      </c>
      <c r="AE78" s="239" t="str">
        <f>IFERROR(VLOOKUP(AE76,'P1'!$B:$AP,31,FALSE),"")</f>
        <v/>
      </c>
      <c r="AF78" s="239" t="str">
        <f>IFERROR(VLOOKUP(AF76,'P1'!$B:$AP,31,FALSE),"")</f>
        <v/>
      </c>
      <c r="AG78" s="239" t="str">
        <f>IFERROR(VLOOKUP(AG76,'P1'!$B:$AP,31,FALSE),"")</f>
        <v/>
      </c>
      <c r="AH78" s="239" t="str">
        <f>IFERROR(VLOOKUP(AH76,'P1'!$B:$AP,31,FALSE),"")</f>
        <v/>
      </c>
      <c r="AI78" s="239" t="str">
        <f>IFERROR(VLOOKUP(AI76,'P1'!$B:$AP,31,FALSE),"")</f>
        <v/>
      </c>
      <c r="AJ78" s="239" t="str">
        <f>IFERROR(VLOOKUP(AJ76,'P1'!$B:$AP,31,FALSE),"")</f>
        <v/>
      </c>
      <c r="AK78" s="239" t="str">
        <f>IFERROR(VLOOKUP(AK76,'P1'!$B:$AP,31,FALSE),"")</f>
        <v/>
      </c>
      <c r="AL78" s="239" t="str">
        <f>IFERROR(VLOOKUP(AL76,'P1'!$B:$AP,31,FALSE),"")</f>
        <v/>
      </c>
      <c r="AM78" s="239" t="str">
        <f>IFERROR(VLOOKUP(AM76,'P1'!$B:$AP,31,FALSE),"")</f>
        <v/>
      </c>
      <c r="AN78" s="579"/>
      <c r="AO78" s="582"/>
      <c r="AP78" s="587"/>
      <c r="AQ78" s="588"/>
      <c r="AR78" s="582"/>
      <c r="AU78" s="242"/>
      <c r="AV78" s="242"/>
    </row>
    <row r="79" spans="1:48" ht="12" customHeight="1" x14ac:dyDescent="0.15">
      <c r="A79" s="556">
        <v>20</v>
      </c>
      <c r="B79" s="559"/>
      <c r="C79" s="562"/>
      <c r="D79" s="565" t="s">
        <v>243</v>
      </c>
      <c r="E79" s="568"/>
      <c r="F79" s="571"/>
      <c r="G79" s="572"/>
      <c r="H79" s="236" t="s">
        <v>367</v>
      </c>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577">
        <f>+SUM(I80:AM81)</f>
        <v>0</v>
      </c>
      <c r="AO79" s="580">
        <f>IF($AN$4="４週",AN79/4,AN79/(DAY(EOMONTH($I$20,0))/7))</f>
        <v>0</v>
      </c>
      <c r="AP79" s="583"/>
      <c r="AQ79" s="584"/>
      <c r="AR79" s="580" t="str">
        <f>IF(AN68="４週",AU80,AV80)</f>
        <v/>
      </c>
      <c r="AU79" s="237" t="s">
        <v>593</v>
      </c>
      <c r="AV79" s="237" t="s">
        <v>368</v>
      </c>
    </row>
    <row r="80" spans="1:48" ht="12" customHeight="1" x14ac:dyDescent="0.15">
      <c r="A80" s="557"/>
      <c r="B80" s="560"/>
      <c r="C80" s="563"/>
      <c r="D80" s="566"/>
      <c r="E80" s="569"/>
      <c r="F80" s="573"/>
      <c r="G80" s="574"/>
      <c r="H80" s="238" t="s">
        <v>369</v>
      </c>
      <c r="I80" s="239" t="str">
        <f>IFERROR(VLOOKUP(I79,'P1'!$B:$AP,41,FALSE),"")</f>
        <v/>
      </c>
      <c r="J80" s="239" t="str">
        <f>IFERROR(VLOOKUP(J79,'P1'!$B:$AP,41,FALSE),"")</f>
        <v/>
      </c>
      <c r="K80" s="239" t="str">
        <f>IFERROR(VLOOKUP(K79,'P1'!$B:$AP,41,FALSE),"")</f>
        <v/>
      </c>
      <c r="L80" s="239" t="str">
        <f>IFERROR(VLOOKUP(L79,'P1'!$B:$AP,41,FALSE),"")</f>
        <v/>
      </c>
      <c r="M80" s="239" t="str">
        <f>IFERROR(VLOOKUP(M79,'P1'!$B:$AP,41,FALSE),"")</f>
        <v/>
      </c>
      <c r="N80" s="239" t="str">
        <f>IFERROR(VLOOKUP(N79,'P1'!$B:$AP,41,FALSE),"")</f>
        <v/>
      </c>
      <c r="O80" s="239" t="str">
        <f>IFERROR(VLOOKUP(O79,'P1'!$B:$AP,41,FALSE),"")</f>
        <v/>
      </c>
      <c r="P80" s="239" t="str">
        <f>IFERROR(VLOOKUP(P79,'P1'!$B:$AP,41,FALSE),"")</f>
        <v/>
      </c>
      <c r="Q80" s="239" t="str">
        <f>IFERROR(VLOOKUP(Q79,'P1'!$B:$AP,41,FALSE),"")</f>
        <v/>
      </c>
      <c r="R80" s="239" t="str">
        <f>IFERROR(VLOOKUP(R79,'P1'!$B:$AP,41,FALSE),"")</f>
        <v/>
      </c>
      <c r="S80" s="239" t="str">
        <f>IFERROR(VLOOKUP(S79,'P1'!$B:$AP,41,FALSE),"")</f>
        <v/>
      </c>
      <c r="T80" s="239" t="str">
        <f>IFERROR(VLOOKUP(T79,'P1'!$B:$AP,41,FALSE),"")</f>
        <v/>
      </c>
      <c r="U80" s="239" t="str">
        <f>IFERROR(VLOOKUP(U79,'P1'!$B:$AP,41,FALSE),"")</f>
        <v/>
      </c>
      <c r="V80" s="239" t="str">
        <f>IFERROR(VLOOKUP(V79,'P1'!$B:$AP,41,FALSE),"")</f>
        <v/>
      </c>
      <c r="W80" s="239" t="str">
        <f>IFERROR(VLOOKUP(W79,'P1'!$B:$AP,41,FALSE),"")</f>
        <v/>
      </c>
      <c r="X80" s="239" t="str">
        <f>IFERROR(VLOOKUP(X79,'P1'!$B:$AP,41,FALSE),"")</f>
        <v/>
      </c>
      <c r="Y80" s="239" t="str">
        <f>IFERROR(VLOOKUP(Y79,'P1'!$B:$AP,41,FALSE),"")</f>
        <v/>
      </c>
      <c r="Z80" s="239" t="str">
        <f>IFERROR(VLOOKUP(Z79,'P1'!$B:$AP,41,FALSE),"")</f>
        <v/>
      </c>
      <c r="AA80" s="239" t="str">
        <f>IFERROR(VLOOKUP(AA79,'P1'!$B:$AP,41,FALSE),"")</f>
        <v/>
      </c>
      <c r="AB80" s="239" t="str">
        <f>IFERROR(VLOOKUP(AB79,'P1'!$B:$AP,41,FALSE),"")</f>
        <v/>
      </c>
      <c r="AC80" s="239" t="str">
        <f>IFERROR(VLOOKUP(AC79,'P1'!$B:$AP,41,FALSE),"")</f>
        <v/>
      </c>
      <c r="AD80" s="239" t="str">
        <f>IFERROR(VLOOKUP(AD79,'P1'!$B:$AP,41,FALSE),"")</f>
        <v/>
      </c>
      <c r="AE80" s="239" t="str">
        <f>IFERROR(VLOOKUP(AE79,'P1'!$B:$AP,41,FALSE),"")</f>
        <v/>
      </c>
      <c r="AF80" s="239" t="str">
        <f>IFERROR(VLOOKUP(AF79,'P1'!$B:$AP,41,FALSE),"")</f>
        <v/>
      </c>
      <c r="AG80" s="239" t="str">
        <f>IFERROR(VLOOKUP(AG79,'P1'!$B:$AP,41,FALSE),"")</f>
        <v/>
      </c>
      <c r="AH80" s="239" t="str">
        <f>IFERROR(VLOOKUP(AH79,'P1'!$B:$AP,41,FALSE),"")</f>
        <v/>
      </c>
      <c r="AI80" s="239" t="str">
        <f>IFERROR(VLOOKUP(AI79,'P1'!$B:$AP,41,FALSE),"")</f>
        <v/>
      </c>
      <c r="AJ80" s="239" t="str">
        <f>IFERROR(VLOOKUP(AJ79,'P1'!$B:$AP,41,FALSE),"")</f>
        <v/>
      </c>
      <c r="AK80" s="239" t="str">
        <f>IFERROR(VLOOKUP(AK79,'P1'!$B:$AP,41,FALSE),"")</f>
        <v/>
      </c>
      <c r="AL80" s="239" t="str">
        <f>IFERROR(VLOOKUP(AL79,'P1'!$B:$AP,41,FALSE),"")</f>
        <v/>
      </c>
      <c r="AM80" s="239" t="str">
        <f>IFERROR(VLOOKUP(AM79,'P1'!$B:$AP,41,FALSE),"")</f>
        <v/>
      </c>
      <c r="AN80" s="578"/>
      <c r="AO80" s="581"/>
      <c r="AP80" s="585"/>
      <c r="AQ80" s="586"/>
      <c r="AR80" s="581"/>
      <c r="AU80" s="240" t="str">
        <f t="shared" ref="AU80" si="37">IFERROR(IF($D79="□",($AO79/$AK$7),($AO79/$AK$9)),"")</f>
        <v/>
      </c>
      <c r="AV80" s="240" t="str">
        <f t="shared" ref="AV80" si="38">IFERROR(IF($D79="□",($AN79/$AO$7),($AN79/$AO$9)),"")</f>
        <v/>
      </c>
    </row>
    <row r="81" spans="1:48" ht="12" customHeight="1" x14ac:dyDescent="0.15">
      <c r="A81" s="558"/>
      <c r="B81" s="561"/>
      <c r="C81" s="564"/>
      <c r="D81" s="567"/>
      <c r="E81" s="570"/>
      <c r="F81" s="575"/>
      <c r="G81" s="576"/>
      <c r="H81" s="241" t="s">
        <v>370</v>
      </c>
      <c r="I81" s="239" t="str">
        <f>IFERROR(VLOOKUP(I79,'P1'!$B:$AP,31,FALSE),"")</f>
        <v/>
      </c>
      <c r="J81" s="239" t="str">
        <f>IFERROR(VLOOKUP(J79,'P1'!$B:$AP,31,FALSE),"")</f>
        <v/>
      </c>
      <c r="K81" s="239" t="str">
        <f>IFERROR(VLOOKUP(K79,'P1'!$B:$AP,31,FALSE),"")</f>
        <v/>
      </c>
      <c r="L81" s="239" t="str">
        <f>IFERROR(VLOOKUP(L79,'P1'!$B:$AP,31,FALSE),"")</f>
        <v/>
      </c>
      <c r="M81" s="239" t="str">
        <f>IFERROR(VLOOKUP(M79,'P1'!$B:$AP,31,FALSE),"")</f>
        <v/>
      </c>
      <c r="N81" s="239" t="str">
        <f>IFERROR(VLOOKUP(N79,'P1'!$B:$AP,31,FALSE),"")</f>
        <v/>
      </c>
      <c r="O81" s="239" t="str">
        <f>IFERROR(VLOOKUP(O79,'P1'!$B:$AP,31,FALSE),"")</f>
        <v/>
      </c>
      <c r="P81" s="239" t="str">
        <f>IFERROR(VLOOKUP(P79,'P1'!$B:$AP,31,FALSE),"")</f>
        <v/>
      </c>
      <c r="Q81" s="239" t="str">
        <f>IFERROR(VLOOKUP(Q79,'P1'!$B:$AP,31,FALSE),"")</f>
        <v/>
      </c>
      <c r="R81" s="239" t="str">
        <f>IFERROR(VLOOKUP(R79,'P1'!$B:$AP,31,FALSE),"")</f>
        <v/>
      </c>
      <c r="S81" s="239" t="str">
        <f>IFERROR(VLOOKUP(S79,'P1'!$B:$AP,31,FALSE),"")</f>
        <v/>
      </c>
      <c r="T81" s="239" t="str">
        <f>IFERROR(VLOOKUP(T79,'P1'!$B:$AP,31,FALSE),"")</f>
        <v/>
      </c>
      <c r="U81" s="239" t="str">
        <f>IFERROR(VLOOKUP(U79,'P1'!$B:$AP,31,FALSE),"")</f>
        <v/>
      </c>
      <c r="V81" s="239" t="str">
        <f>IFERROR(VLOOKUP(V79,'P1'!$B:$AP,31,FALSE),"")</f>
        <v/>
      </c>
      <c r="W81" s="239" t="str">
        <f>IFERROR(VLOOKUP(W79,'P1'!$B:$AP,31,FALSE),"")</f>
        <v/>
      </c>
      <c r="X81" s="239" t="str">
        <f>IFERROR(VLOOKUP(X79,'P1'!$B:$AP,31,FALSE),"")</f>
        <v/>
      </c>
      <c r="Y81" s="239" t="str">
        <f>IFERROR(VLOOKUP(Y79,'P1'!$B:$AP,31,FALSE),"")</f>
        <v/>
      </c>
      <c r="Z81" s="239" t="str">
        <f>IFERROR(VLOOKUP(Z79,'P1'!$B:$AP,31,FALSE),"")</f>
        <v/>
      </c>
      <c r="AA81" s="239" t="str">
        <f>IFERROR(VLOOKUP(AA79,'P1'!$B:$AP,31,FALSE),"")</f>
        <v/>
      </c>
      <c r="AB81" s="239" t="str">
        <f>IFERROR(VLOOKUP(AB79,'P1'!$B:$AP,31,FALSE),"")</f>
        <v/>
      </c>
      <c r="AC81" s="239" t="str">
        <f>IFERROR(VLOOKUP(AC79,'P1'!$B:$AP,31,FALSE),"")</f>
        <v/>
      </c>
      <c r="AD81" s="239" t="str">
        <f>IFERROR(VLOOKUP(AD79,'P1'!$B:$AP,31,FALSE),"")</f>
        <v/>
      </c>
      <c r="AE81" s="239" t="str">
        <f>IFERROR(VLOOKUP(AE79,'P1'!$B:$AP,31,FALSE),"")</f>
        <v/>
      </c>
      <c r="AF81" s="239" t="str">
        <f>IFERROR(VLOOKUP(AF79,'P1'!$B:$AP,31,FALSE),"")</f>
        <v/>
      </c>
      <c r="AG81" s="239" t="str">
        <f>IFERROR(VLOOKUP(AG79,'P1'!$B:$AP,31,FALSE),"")</f>
        <v/>
      </c>
      <c r="AH81" s="239" t="str">
        <f>IFERROR(VLOOKUP(AH79,'P1'!$B:$AP,31,FALSE),"")</f>
        <v/>
      </c>
      <c r="AI81" s="239" t="str">
        <f>IFERROR(VLOOKUP(AI79,'P1'!$B:$AP,31,FALSE),"")</f>
        <v/>
      </c>
      <c r="AJ81" s="239" t="str">
        <f>IFERROR(VLOOKUP(AJ79,'P1'!$B:$AP,31,FALSE),"")</f>
        <v/>
      </c>
      <c r="AK81" s="239" t="str">
        <f>IFERROR(VLOOKUP(AK79,'P1'!$B:$AP,31,FALSE),"")</f>
        <v/>
      </c>
      <c r="AL81" s="239" t="str">
        <f>IFERROR(VLOOKUP(AL79,'P1'!$B:$AP,31,FALSE),"")</f>
        <v/>
      </c>
      <c r="AM81" s="239" t="str">
        <f>IFERROR(VLOOKUP(AM79,'P1'!$B:$AP,31,FALSE),"")</f>
        <v/>
      </c>
      <c r="AN81" s="579"/>
      <c r="AO81" s="582"/>
      <c r="AP81" s="587"/>
      <c r="AQ81" s="588"/>
      <c r="AR81" s="582"/>
      <c r="AU81" s="242"/>
      <c r="AV81" s="242"/>
    </row>
    <row r="82" spans="1:48" s="222" customFormat="1" ht="15" customHeight="1" x14ac:dyDescent="0.15">
      <c r="A82" s="244"/>
      <c r="B82" s="244"/>
      <c r="C82" s="244"/>
      <c r="D82" s="244"/>
      <c r="E82" s="244"/>
      <c r="F82" s="244"/>
      <c r="G82" s="244"/>
      <c r="H82" s="244"/>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4"/>
      <c r="AO82" s="244"/>
      <c r="AP82" s="244"/>
      <c r="AQ82" s="246"/>
      <c r="AR82" s="217"/>
      <c r="AS82" s="211"/>
      <c r="AT82" s="206"/>
    </row>
    <row r="83" spans="1:48" ht="15" customHeight="1" x14ac:dyDescent="0.15">
      <c r="A83" s="247" t="s">
        <v>371</v>
      </c>
      <c r="B83" s="248"/>
      <c r="C83" s="249"/>
      <c r="D83" s="249"/>
      <c r="E83" s="249"/>
      <c r="F83" s="249"/>
      <c r="G83" s="249"/>
      <c r="H83" s="249"/>
      <c r="I83" s="250"/>
      <c r="J83" s="249"/>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2"/>
      <c r="AK83" s="252"/>
      <c r="AL83" s="252"/>
      <c r="AM83" s="252"/>
      <c r="AN83" s="253"/>
      <c r="AO83" s="253"/>
      <c r="AP83" s="253"/>
      <c r="AQ83" s="208"/>
    </row>
    <row r="84" spans="1:48" ht="15" customHeight="1" x14ac:dyDescent="0.15">
      <c r="A84" s="247" t="s">
        <v>372</v>
      </c>
      <c r="B84" s="254"/>
      <c r="C84" s="254"/>
      <c r="D84" s="254"/>
      <c r="E84" s="254"/>
      <c r="F84" s="254"/>
      <c r="G84" s="254"/>
      <c r="H84" s="254"/>
      <c r="I84" s="254"/>
      <c r="J84" s="254"/>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5"/>
    </row>
    <row r="85" spans="1:48" ht="15" customHeight="1" x14ac:dyDescent="0.15">
      <c r="A85" s="247" t="s">
        <v>373</v>
      </c>
      <c r="B85" s="254"/>
      <c r="C85" s="254"/>
      <c r="D85" s="254"/>
      <c r="E85" s="254"/>
      <c r="F85" s="254"/>
      <c r="G85" s="254"/>
      <c r="H85" s="254"/>
      <c r="I85" s="254"/>
      <c r="J85" s="254"/>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5"/>
    </row>
    <row r="86" spans="1:48" ht="15" customHeight="1" x14ac:dyDescent="0.15">
      <c r="A86" s="247" t="s">
        <v>374</v>
      </c>
      <c r="B86" s="254"/>
      <c r="C86" s="254"/>
      <c r="D86" s="254"/>
      <c r="E86" s="254"/>
      <c r="F86" s="254"/>
      <c r="G86" s="254"/>
      <c r="H86" s="254"/>
      <c r="I86" s="254"/>
      <c r="J86" s="254"/>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5"/>
    </row>
    <row r="87" spans="1:48" ht="15" customHeight="1" x14ac:dyDescent="0.15">
      <c r="A87" s="247" t="s">
        <v>375</v>
      </c>
      <c r="B87" s="254"/>
      <c r="C87" s="254"/>
      <c r="D87" s="254"/>
      <c r="E87" s="254"/>
      <c r="F87" s="254"/>
      <c r="G87" s="254"/>
      <c r="H87" s="254"/>
      <c r="I87" s="254"/>
      <c r="J87" s="254"/>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5"/>
    </row>
    <row r="88" spans="1:48" ht="15" customHeight="1" x14ac:dyDescent="0.15">
      <c r="A88" s="205" t="s">
        <v>376</v>
      </c>
      <c r="B88" s="255"/>
      <c r="C88" s="205"/>
      <c r="D88" s="205"/>
      <c r="E88" s="205"/>
      <c r="F88" s="205"/>
      <c r="G88" s="205"/>
      <c r="H88" s="205"/>
      <c r="I88" s="205"/>
      <c r="J88" s="205"/>
    </row>
    <row r="89" spans="1:48" ht="15" customHeight="1" x14ac:dyDescent="0.15">
      <c r="A89" s="205" t="s">
        <v>377</v>
      </c>
      <c r="B89" s="255"/>
      <c r="C89" s="205"/>
      <c r="D89" s="205"/>
      <c r="E89" s="205"/>
      <c r="F89" s="205"/>
      <c r="G89" s="205"/>
      <c r="H89" s="205"/>
      <c r="I89" s="205"/>
      <c r="J89" s="205"/>
    </row>
    <row r="90" spans="1:48" ht="15" customHeight="1" x14ac:dyDescent="0.15">
      <c r="A90" s="205"/>
      <c r="B90" s="373" t="s">
        <v>378</v>
      </c>
      <c r="C90" s="514" t="s">
        <v>379</v>
      </c>
      <c r="D90" s="552"/>
      <c r="E90" s="515"/>
      <c r="F90" s="232"/>
      <c r="G90" s="232"/>
      <c r="H90" s="205"/>
      <c r="I90" s="205"/>
    </row>
    <row r="91" spans="1:48" ht="15" customHeight="1" x14ac:dyDescent="0.15">
      <c r="A91" s="205"/>
      <c r="B91" s="256" t="s">
        <v>380</v>
      </c>
      <c r="C91" s="514" t="s">
        <v>381</v>
      </c>
      <c r="D91" s="552"/>
      <c r="E91" s="515"/>
      <c r="F91" s="257"/>
      <c r="G91" s="257"/>
      <c r="H91" s="205"/>
      <c r="I91" s="205"/>
    </row>
    <row r="92" spans="1:48" ht="15" customHeight="1" x14ac:dyDescent="0.15">
      <c r="A92" s="205"/>
      <c r="B92" s="256" t="s">
        <v>382</v>
      </c>
      <c r="C92" s="514" t="s">
        <v>383</v>
      </c>
      <c r="D92" s="552"/>
      <c r="E92" s="515"/>
      <c r="F92" s="257"/>
      <c r="G92" s="257"/>
      <c r="H92" s="205"/>
      <c r="I92" s="205"/>
    </row>
    <row r="93" spans="1:48" ht="15" customHeight="1" x14ac:dyDescent="0.15">
      <c r="A93" s="205"/>
      <c r="B93" s="256" t="s">
        <v>384</v>
      </c>
      <c r="C93" s="514" t="s">
        <v>385</v>
      </c>
      <c r="D93" s="552"/>
      <c r="E93" s="515"/>
      <c r="F93" s="257"/>
      <c r="G93" s="257"/>
      <c r="H93" s="205"/>
      <c r="I93" s="205"/>
    </row>
    <row r="94" spans="1:48" ht="15" customHeight="1" x14ac:dyDescent="0.15">
      <c r="A94" s="205"/>
      <c r="B94" s="256" t="s">
        <v>386</v>
      </c>
      <c r="C94" s="514" t="s">
        <v>387</v>
      </c>
      <c r="D94" s="552"/>
      <c r="E94" s="515"/>
      <c r="F94" s="257"/>
      <c r="G94" s="257"/>
      <c r="H94" s="205"/>
      <c r="I94" s="205"/>
    </row>
    <row r="95" spans="1:48" ht="15" customHeight="1" x14ac:dyDescent="0.15">
      <c r="A95" s="205"/>
      <c r="B95" s="247" t="s">
        <v>388</v>
      </c>
      <c r="C95" s="205"/>
      <c r="D95" s="205"/>
      <c r="E95" s="205"/>
      <c r="F95" s="205"/>
      <c r="G95" s="205"/>
      <c r="H95" s="205"/>
      <c r="I95" s="205"/>
      <c r="J95" s="205"/>
    </row>
    <row r="96" spans="1:48" ht="15" customHeight="1" x14ac:dyDescent="0.15">
      <c r="A96" s="205"/>
      <c r="B96" s="247" t="s">
        <v>389</v>
      </c>
      <c r="C96" s="205"/>
      <c r="D96" s="205"/>
      <c r="E96" s="205"/>
      <c r="F96" s="205"/>
      <c r="G96" s="205"/>
      <c r="H96" s="205"/>
      <c r="I96" s="205"/>
      <c r="J96" s="205"/>
    </row>
    <row r="97" spans="1:49" ht="15" customHeight="1" x14ac:dyDescent="0.15">
      <c r="A97" s="205"/>
      <c r="B97" s="247" t="s">
        <v>390</v>
      </c>
      <c r="C97" s="205"/>
      <c r="D97" s="205"/>
      <c r="E97" s="205"/>
      <c r="F97" s="205"/>
      <c r="G97" s="205"/>
      <c r="H97" s="205"/>
      <c r="I97" s="205"/>
      <c r="J97" s="205"/>
    </row>
    <row r="98" spans="1:49" s="211" customFormat="1" ht="15" customHeight="1" x14ac:dyDescent="0.15">
      <c r="A98" s="205" t="s">
        <v>391</v>
      </c>
      <c r="B98" s="255"/>
      <c r="C98" s="205"/>
      <c r="D98" s="205"/>
      <c r="E98" s="205"/>
      <c r="F98" s="205"/>
      <c r="G98" s="205"/>
      <c r="H98" s="205"/>
      <c r="I98" s="205"/>
      <c r="J98" s="205"/>
      <c r="AT98" s="206"/>
      <c r="AU98" s="205"/>
      <c r="AV98" s="205"/>
      <c r="AW98" s="205"/>
    </row>
    <row r="99" spans="1:49" s="211" customFormat="1" ht="15" customHeight="1" x14ac:dyDescent="0.15">
      <c r="A99" s="205" t="s">
        <v>392</v>
      </c>
      <c r="B99" s="255"/>
      <c r="C99" s="205"/>
      <c r="D99" s="205"/>
      <c r="E99" s="205"/>
      <c r="F99" s="205"/>
      <c r="G99" s="205"/>
      <c r="H99" s="205"/>
      <c r="I99" s="205"/>
      <c r="J99" s="205"/>
      <c r="AT99" s="206"/>
      <c r="AU99" s="205"/>
      <c r="AV99" s="205"/>
      <c r="AW99" s="205"/>
    </row>
    <row r="100" spans="1:49" s="211" customFormat="1" ht="15" customHeight="1" x14ac:dyDescent="0.15">
      <c r="A100" s="205" t="s">
        <v>393</v>
      </c>
      <c r="B100" s="255"/>
      <c r="C100" s="205"/>
      <c r="D100" s="205"/>
      <c r="E100" s="205"/>
      <c r="F100" s="205"/>
      <c r="G100" s="205"/>
      <c r="H100" s="205"/>
      <c r="I100" s="205"/>
      <c r="J100" s="205"/>
      <c r="AT100" s="206"/>
      <c r="AU100" s="205"/>
      <c r="AV100" s="205"/>
      <c r="AW100" s="205"/>
    </row>
    <row r="101" spans="1:49" s="211" customFormat="1" ht="15" customHeight="1" x14ac:dyDescent="0.15">
      <c r="A101" s="205" t="s">
        <v>394</v>
      </c>
      <c r="B101" s="255"/>
      <c r="C101" s="205"/>
      <c r="D101" s="205"/>
      <c r="E101" s="205"/>
      <c r="F101" s="205"/>
      <c r="G101" s="205"/>
      <c r="H101" s="205"/>
      <c r="I101" s="205"/>
      <c r="J101" s="205"/>
      <c r="AT101" s="206"/>
      <c r="AU101" s="205"/>
      <c r="AV101" s="205"/>
      <c r="AW101" s="205"/>
    </row>
    <row r="102" spans="1:49" s="211" customFormat="1" ht="15" customHeight="1" x14ac:dyDescent="0.15">
      <c r="A102" s="205" t="s">
        <v>395</v>
      </c>
      <c r="B102" s="255"/>
      <c r="C102" s="205"/>
      <c r="D102" s="205"/>
      <c r="E102" s="205"/>
      <c r="F102" s="205"/>
      <c r="G102" s="205"/>
      <c r="H102" s="205"/>
      <c r="I102" s="205"/>
      <c r="J102" s="205"/>
      <c r="AT102" s="206"/>
      <c r="AU102" s="205"/>
      <c r="AV102" s="205"/>
      <c r="AW102" s="205"/>
    </row>
    <row r="103" spans="1:49" s="211" customFormat="1" ht="15" customHeight="1" x14ac:dyDescent="0.15">
      <c r="A103" s="205" t="s">
        <v>396</v>
      </c>
      <c r="B103" s="255"/>
      <c r="C103" s="205"/>
      <c r="D103" s="205"/>
      <c r="E103" s="205"/>
      <c r="F103" s="205"/>
      <c r="G103" s="205"/>
      <c r="H103" s="205"/>
      <c r="I103" s="205"/>
      <c r="J103" s="205"/>
      <c r="AT103" s="206"/>
      <c r="AU103" s="205"/>
      <c r="AV103" s="205"/>
      <c r="AW103" s="205"/>
    </row>
    <row r="104" spans="1:49" s="211" customFormat="1" ht="15" customHeight="1" x14ac:dyDescent="0.15">
      <c r="A104" s="205" t="s">
        <v>397</v>
      </c>
      <c r="B104" s="255"/>
      <c r="C104" s="205"/>
      <c r="D104" s="205"/>
      <c r="E104" s="205"/>
      <c r="F104" s="205"/>
      <c r="G104" s="205"/>
      <c r="H104" s="205"/>
      <c r="I104" s="205"/>
      <c r="J104" s="205"/>
      <c r="AT104" s="206"/>
      <c r="AU104" s="205"/>
      <c r="AV104" s="205"/>
      <c r="AW104" s="205"/>
    </row>
    <row r="105" spans="1:49" s="211" customFormat="1" ht="15" customHeight="1" x14ac:dyDescent="0.15">
      <c r="A105" s="205" t="s">
        <v>398</v>
      </c>
      <c r="B105" s="255"/>
      <c r="C105" s="205"/>
      <c r="D105" s="205"/>
      <c r="E105" s="205"/>
      <c r="F105" s="205"/>
      <c r="G105" s="205"/>
      <c r="H105" s="205"/>
      <c r="I105" s="205"/>
      <c r="J105" s="205"/>
      <c r="AT105" s="206"/>
      <c r="AU105" s="205"/>
      <c r="AV105" s="205"/>
      <c r="AW105" s="205"/>
    </row>
    <row r="106" spans="1:49" s="211" customFormat="1" ht="15" customHeight="1" x14ac:dyDescent="0.15">
      <c r="A106" s="205" t="s">
        <v>399</v>
      </c>
      <c r="B106" s="255"/>
      <c r="C106" s="205"/>
      <c r="D106" s="205"/>
      <c r="E106" s="205"/>
      <c r="F106" s="205"/>
      <c r="G106" s="205"/>
      <c r="H106" s="205"/>
      <c r="I106" s="205"/>
      <c r="J106" s="205"/>
      <c r="AT106" s="206"/>
      <c r="AU106" s="205"/>
      <c r="AV106" s="205"/>
      <c r="AW106" s="205"/>
    </row>
    <row r="107" spans="1:49" s="211" customFormat="1" ht="15" customHeight="1" x14ac:dyDescent="0.15">
      <c r="A107" s="205" t="s">
        <v>400</v>
      </c>
      <c r="B107" s="255"/>
      <c r="C107" s="205"/>
      <c r="D107" s="205"/>
      <c r="E107" s="205"/>
      <c r="F107" s="205"/>
      <c r="G107" s="205"/>
      <c r="H107" s="205"/>
      <c r="I107" s="205"/>
      <c r="J107" s="205"/>
      <c r="AT107" s="206"/>
      <c r="AU107" s="205"/>
      <c r="AV107" s="205"/>
      <c r="AW107" s="205"/>
    </row>
    <row r="108" spans="1:49" s="211" customFormat="1" ht="15" customHeight="1" x14ac:dyDescent="0.15">
      <c r="A108" s="205" t="s">
        <v>401</v>
      </c>
      <c r="B108" s="255"/>
      <c r="C108" s="205"/>
      <c r="D108" s="205"/>
      <c r="E108" s="205"/>
      <c r="F108" s="205"/>
      <c r="G108" s="205"/>
      <c r="H108" s="205"/>
      <c r="I108" s="205"/>
      <c r="J108" s="205"/>
      <c r="AT108" s="206"/>
      <c r="AU108" s="205"/>
      <c r="AV108" s="205"/>
      <c r="AW108" s="205"/>
    </row>
    <row r="109" spans="1:49" s="211" customFormat="1" ht="15" customHeight="1" x14ac:dyDescent="0.15">
      <c r="A109" s="205" t="s">
        <v>402</v>
      </c>
      <c r="B109" s="255"/>
      <c r="C109" s="205"/>
      <c r="D109" s="205"/>
      <c r="E109" s="205"/>
      <c r="F109" s="205"/>
      <c r="G109" s="205"/>
      <c r="H109" s="205"/>
      <c r="I109" s="205"/>
      <c r="J109" s="205"/>
      <c r="AT109" s="206"/>
      <c r="AU109" s="205"/>
      <c r="AV109" s="205"/>
      <c r="AW109" s="205"/>
    </row>
    <row r="110" spans="1:49" s="211" customFormat="1" ht="15" customHeight="1" x14ac:dyDescent="0.15">
      <c r="A110" s="205" t="s">
        <v>403</v>
      </c>
      <c r="B110" s="255"/>
      <c r="C110" s="205"/>
      <c r="D110" s="205"/>
      <c r="E110" s="205"/>
      <c r="F110" s="205"/>
      <c r="G110" s="205"/>
      <c r="H110" s="205"/>
      <c r="I110" s="205"/>
      <c r="J110" s="205"/>
      <c r="AT110" s="206"/>
      <c r="AU110" s="205"/>
      <c r="AV110" s="205"/>
      <c r="AW110" s="205"/>
    </row>
  </sheetData>
  <sheetProtection password="C714" sheet="1" objects="1" scenarios="1" formatRows="0" insertRows="0" deleteRows="0" selectLockedCells="1"/>
  <mergeCells count="290">
    <mergeCell ref="C90:E90"/>
    <mergeCell ref="C91:E91"/>
    <mergeCell ref="C92:E92"/>
    <mergeCell ref="C93:E93"/>
    <mergeCell ref="C94:E94"/>
    <mergeCell ref="F79:G81"/>
    <mergeCell ref="AN79:AN81"/>
    <mergeCell ref="AO79:AO81"/>
    <mergeCell ref="AP79:AQ81"/>
    <mergeCell ref="AR79:AR81"/>
    <mergeCell ref="AO76:AO78"/>
    <mergeCell ref="AP76:AQ78"/>
    <mergeCell ref="AR76:AR78"/>
    <mergeCell ref="A79:A81"/>
    <mergeCell ref="B79:B81"/>
    <mergeCell ref="C79:C81"/>
    <mergeCell ref="D79:D81"/>
    <mergeCell ref="E79:E81"/>
    <mergeCell ref="AR73:AR75"/>
    <mergeCell ref="A76:A78"/>
    <mergeCell ref="B76:B78"/>
    <mergeCell ref="C76:C78"/>
    <mergeCell ref="D76:D78"/>
    <mergeCell ref="E76:E78"/>
    <mergeCell ref="F76:G78"/>
    <mergeCell ref="AN76:AN78"/>
    <mergeCell ref="A73:A75"/>
    <mergeCell ref="B73:B75"/>
    <mergeCell ref="C73:C75"/>
    <mergeCell ref="D73:D75"/>
    <mergeCell ref="E73:E75"/>
    <mergeCell ref="F73:G75"/>
    <mergeCell ref="AN73:AN75"/>
    <mergeCell ref="AO73:AO75"/>
    <mergeCell ref="AP73:AQ75"/>
    <mergeCell ref="F70:G72"/>
    <mergeCell ref="AN70:AN72"/>
    <mergeCell ref="AO70:AO72"/>
    <mergeCell ref="AP70:AQ72"/>
    <mergeCell ref="AR70:AR72"/>
    <mergeCell ref="AO67:AO69"/>
    <mergeCell ref="AP67:AQ69"/>
    <mergeCell ref="AR67:AR69"/>
    <mergeCell ref="A70:A72"/>
    <mergeCell ref="B70:B72"/>
    <mergeCell ref="C70:C72"/>
    <mergeCell ref="D70:D72"/>
    <mergeCell ref="E70:E72"/>
    <mergeCell ref="AR64:AR66"/>
    <mergeCell ref="A67:A69"/>
    <mergeCell ref="B67:B69"/>
    <mergeCell ref="C67:C69"/>
    <mergeCell ref="D67:D69"/>
    <mergeCell ref="E67:E69"/>
    <mergeCell ref="F67:G69"/>
    <mergeCell ref="AN67:AN69"/>
    <mergeCell ref="A64:A66"/>
    <mergeCell ref="B64:B66"/>
    <mergeCell ref="C64:C66"/>
    <mergeCell ref="D64:D66"/>
    <mergeCell ref="E64:E66"/>
    <mergeCell ref="F64:G66"/>
    <mergeCell ref="AN64:AN66"/>
    <mergeCell ref="AO64:AO66"/>
    <mergeCell ref="AP64:AQ66"/>
    <mergeCell ref="F61:G63"/>
    <mergeCell ref="AN61:AN63"/>
    <mergeCell ref="AO61:AO63"/>
    <mergeCell ref="AP61:AQ63"/>
    <mergeCell ref="AR61:AR63"/>
    <mergeCell ref="AO58:AO60"/>
    <mergeCell ref="AP58:AQ60"/>
    <mergeCell ref="AR58:AR60"/>
    <mergeCell ref="A61:A63"/>
    <mergeCell ref="B61:B63"/>
    <mergeCell ref="C61:C63"/>
    <mergeCell ref="D61:D63"/>
    <mergeCell ref="E61:E63"/>
    <mergeCell ref="AR55:AR57"/>
    <mergeCell ref="A58:A60"/>
    <mergeCell ref="B58:B60"/>
    <mergeCell ref="C58:C60"/>
    <mergeCell ref="D58:D60"/>
    <mergeCell ref="E58:E60"/>
    <mergeCell ref="F58:G60"/>
    <mergeCell ref="AN58:AN60"/>
    <mergeCell ref="A55:A57"/>
    <mergeCell ref="B55:B57"/>
    <mergeCell ref="C55:C57"/>
    <mergeCell ref="D55:D57"/>
    <mergeCell ref="E55:E57"/>
    <mergeCell ref="F55:G57"/>
    <mergeCell ref="AN55:AN57"/>
    <mergeCell ref="AO55:AO57"/>
    <mergeCell ref="AP55:AQ57"/>
    <mergeCell ref="F52:G54"/>
    <mergeCell ref="AN52:AN54"/>
    <mergeCell ref="AO52:AO54"/>
    <mergeCell ref="AP52:AQ54"/>
    <mergeCell ref="AR52:AR54"/>
    <mergeCell ref="AO49:AO51"/>
    <mergeCell ref="AP49:AQ51"/>
    <mergeCell ref="AR49:AR51"/>
    <mergeCell ref="A52:A54"/>
    <mergeCell ref="B52:B54"/>
    <mergeCell ref="C52:C54"/>
    <mergeCell ref="D52:D54"/>
    <mergeCell ref="E52:E54"/>
    <mergeCell ref="AR46:AR48"/>
    <mergeCell ref="A49:A51"/>
    <mergeCell ref="B49:B51"/>
    <mergeCell ref="C49:C51"/>
    <mergeCell ref="D49:D51"/>
    <mergeCell ref="E49:E51"/>
    <mergeCell ref="F49:G51"/>
    <mergeCell ref="AN49:AN51"/>
    <mergeCell ref="A46:A48"/>
    <mergeCell ref="B46:B48"/>
    <mergeCell ref="C46:C48"/>
    <mergeCell ref="D46:D48"/>
    <mergeCell ref="E46:E48"/>
    <mergeCell ref="F46:G48"/>
    <mergeCell ref="AN46:AN48"/>
    <mergeCell ref="AO46:AO48"/>
    <mergeCell ref="AP46:AQ48"/>
    <mergeCell ref="F43:G45"/>
    <mergeCell ref="AN43:AN45"/>
    <mergeCell ref="AO43:AO45"/>
    <mergeCell ref="AP43:AQ45"/>
    <mergeCell ref="AR43:AR45"/>
    <mergeCell ref="AO40:AO42"/>
    <mergeCell ref="AP40:AQ42"/>
    <mergeCell ref="AR40:AR42"/>
    <mergeCell ref="A43:A45"/>
    <mergeCell ref="B43:B45"/>
    <mergeCell ref="C43:C45"/>
    <mergeCell ref="D43:D45"/>
    <mergeCell ref="E43:E45"/>
    <mergeCell ref="AR37:AR39"/>
    <mergeCell ref="A40:A42"/>
    <mergeCell ref="B40:B42"/>
    <mergeCell ref="C40:C42"/>
    <mergeCell ref="D40:D42"/>
    <mergeCell ref="E40:E42"/>
    <mergeCell ref="F40:G42"/>
    <mergeCell ref="AN40:AN42"/>
    <mergeCell ref="A37:A39"/>
    <mergeCell ref="B37:B39"/>
    <mergeCell ref="C37:C39"/>
    <mergeCell ref="D37:D39"/>
    <mergeCell ref="E37:E39"/>
    <mergeCell ref="F37:G39"/>
    <mergeCell ref="AN37:AN39"/>
    <mergeCell ref="AO37:AO39"/>
    <mergeCell ref="AP37:AQ39"/>
    <mergeCell ref="F34:G36"/>
    <mergeCell ref="AN34:AN36"/>
    <mergeCell ref="AO34:AO36"/>
    <mergeCell ref="AP34:AQ36"/>
    <mergeCell ref="AR34:AR36"/>
    <mergeCell ref="AO31:AO33"/>
    <mergeCell ref="AP31:AQ33"/>
    <mergeCell ref="AR31:AR33"/>
    <mergeCell ref="A34:A36"/>
    <mergeCell ref="B34:B36"/>
    <mergeCell ref="C34:C36"/>
    <mergeCell ref="D34:D36"/>
    <mergeCell ref="E34:E36"/>
    <mergeCell ref="AR28:AR30"/>
    <mergeCell ref="A31:A33"/>
    <mergeCell ref="B31:B33"/>
    <mergeCell ref="C31:C33"/>
    <mergeCell ref="D31:D33"/>
    <mergeCell ref="E31:E33"/>
    <mergeCell ref="F31:G33"/>
    <mergeCell ref="AN31:AN33"/>
    <mergeCell ref="A28:A30"/>
    <mergeCell ref="B28:B30"/>
    <mergeCell ref="C28:C30"/>
    <mergeCell ref="D28:D30"/>
    <mergeCell ref="E28:E30"/>
    <mergeCell ref="F28:G30"/>
    <mergeCell ref="AN28:AN30"/>
    <mergeCell ref="AO28:AO30"/>
    <mergeCell ref="AP28:AQ30"/>
    <mergeCell ref="F25:G27"/>
    <mergeCell ref="AN25:AN27"/>
    <mergeCell ref="AO25:AO27"/>
    <mergeCell ref="AP25:AQ27"/>
    <mergeCell ref="AR25:AR27"/>
    <mergeCell ref="AO22:AO24"/>
    <mergeCell ref="AP22:AQ24"/>
    <mergeCell ref="AR22:AR24"/>
    <mergeCell ref="A25:A27"/>
    <mergeCell ref="B25:B27"/>
    <mergeCell ref="C25:C27"/>
    <mergeCell ref="D25:D27"/>
    <mergeCell ref="E25:E27"/>
    <mergeCell ref="AU21:AV21"/>
    <mergeCell ref="A22:A24"/>
    <mergeCell ref="B22:B24"/>
    <mergeCell ref="C22:C24"/>
    <mergeCell ref="D22:D24"/>
    <mergeCell ref="E22:E24"/>
    <mergeCell ref="F22:G24"/>
    <mergeCell ref="AN22:AN24"/>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s>
  <phoneticPr fontId="4"/>
  <dataValidations count="4">
    <dataValidation type="list" allowBlank="1" showInputMessage="1" showErrorMessage="1" sqref="D22:D23 D25:D26 D28:D29 D31:D32 D34:D35 D37:D38 D40:D41 D43:D44 D46:D47 D49:D50 D52:D53 D55:D56 D58:D59 D61:D62 D64:D65 D67:D68 D70:D71 D73:D74 D76:D77 D79:D80">
      <formula1>"□,☑"</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AN5:AN6 AO6:AQ6">
      <formula1>"予定,実績"</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(2)'!$A$1:$A$31</xm:f>
          </x14:formula1>
          <xm:sqref>AN2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1"/>
  <sheetViews>
    <sheetView showGridLines="0" view="pageBreakPreview" zoomScaleNormal="100" zoomScaleSheetLayoutView="100" workbookViewId="0">
      <selection activeCell="AN2" sqref="AN2:AQ2"/>
    </sheetView>
  </sheetViews>
  <sheetFormatPr defaultColWidth="8.25" defaultRowHeight="21" customHeight="1" x14ac:dyDescent="0.15"/>
  <cols>
    <col min="1" max="1" width="2.625" style="228" customWidth="1"/>
    <col min="2" max="2" width="17.25" style="258" customWidth="1"/>
    <col min="3" max="3" width="7.5" style="228" bestFit="1" customWidth="1"/>
    <col min="4" max="4" width="3.25" style="228" customWidth="1"/>
    <col min="5" max="7" width="7.625" style="228" customWidth="1"/>
    <col min="8" max="8" width="5.25" style="228" customWidth="1"/>
    <col min="9" max="39" width="2.625" style="228" customWidth="1"/>
    <col min="40" max="41" width="7.625" style="228" customWidth="1"/>
    <col min="42" max="43" width="7.875" style="228" customWidth="1"/>
    <col min="44" max="45" width="7.625" style="228" customWidth="1"/>
    <col min="46" max="46" width="8.25" style="259"/>
    <col min="47" max="48" width="10.5" style="207" hidden="1" customWidth="1"/>
    <col min="49" max="49" width="3.125" style="207" customWidth="1"/>
    <col min="50" max="16384" width="8.25" style="207"/>
  </cols>
  <sheetData>
    <row r="1" spans="1:48" s="300" customFormat="1" ht="19.5" customHeight="1" x14ac:dyDescent="0.15">
      <c r="A1" s="297" t="s">
        <v>548</v>
      </c>
      <c r="B1" s="298"/>
      <c r="C1" s="298"/>
      <c r="D1" s="298"/>
      <c r="E1" s="298"/>
      <c r="F1" s="298"/>
      <c r="G1" s="299"/>
      <c r="H1" s="299"/>
      <c r="I1" s="299"/>
      <c r="J1" s="299"/>
      <c r="K1" s="299"/>
      <c r="L1" s="299"/>
      <c r="M1" s="299"/>
      <c r="N1" s="299"/>
      <c r="O1" s="299"/>
      <c r="P1" s="299"/>
      <c r="Q1" s="299"/>
      <c r="R1" s="299"/>
      <c r="S1" s="299"/>
      <c r="T1" s="299"/>
      <c r="U1" s="299"/>
    </row>
    <row r="2" spans="1:48" ht="18" customHeight="1" x14ac:dyDescent="0.15">
      <c r="A2" s="200" t="s">
        <v>534</v>
      </c>
      <c r="B2" s="199"/>
      <c r="C2" s="200"/>
      <c r="D2" s="200"/>
      <c r="E2" s="200"/>
      <c r="F2" s="200"/>
      <c r="G2" s="200"/>
      <c r="H2" s="200"/>
      <c r="I2" s="200"/>
      <c r="J2" s="200"/>
      <c r="K2" s="200"/>
      <c r="L2" s="200"/>
      <c r="M2" s="200"/>
      <c r="N2" s="200"/>
      <c r="O2" s="200"/>
      <c r="P2" s="200"/>
      <c r="Q2" s="200"/>
      <c r="R2" s="200"/>
      <c r="S2" s="200"/>
      <c r="T2" s="200"/>
      <c r="U2" s="200"/>
      <c r="V2" s="200"/>
      <c r="W2" s="200"/>
      <c r="X2" s="200"/>
      <c r="Y2" s="200"/>
      <c r="Z2" s="200"/>
      <c r="AA2" s="201"/>
      <c r="AB2" s="201"/>
      <c r="AC2" s="202"/>
      <c r="AD2" s="202"/>
      <c r="AE2" s="202"/>
      <c r="AF2" s="202"/>
      <c r="AG2" s="203"/>
      <c r="AH2" s="203"/>
      <c r="AI2" s="203"/>
      <c r="AJ2" s="203"/>
      <c r="AK2" s="203"/>
      <c r="AL2" s="204" t="s">
        <v>334</v>
      </c>
      <c r="AM2" s="204"/>
      <c r="AN2" s="505" t="s">
        <v>439</v>
      </c>
      <c r="AO2" s="506"/>
      <c r="AP2" s="506"/>
      <c r="AQ2" s="507"/>
      <c r="AR2" s="205"/>
      <c r="AS2" s="205"/>
      <c r="AT2" s="206"/>
    </row>
    <row r="3" spans="1:48" ht="18" customHeight="1" x14ac:dyDescent="0.15">
      <c r="A3" s="208" t="s">
        <v>335</v>
      </c>
      <c r="B3" s="209"/>
      <c r="C3" s="209"/>
      <c r="D3" s="209"/>
      <c r="E3" s="209"/>
      <c r="F3" s="209"/>
      <c r="G3" s="209"/>
      <c r="H3" s="209"/>
      <c r="I3" s="209"/>
      <c r="J3" s="209"/>
      <c r="K3" s="209"/>
      <c r="L3" s="209"/>
      <c r="M3" s="209"/>
      <c r="N3" s="210"/>
      <c r="O3" s="210"/>
      <c r="P3" s="508">
        <v>2024</v>
      </c>
      <c r="Q3" s="508"/>
      <c r="R3" s="508"/>
      <c r="S3" s="508"/>
      <c r="T3" s="509" t="s">
        <v>9</v>
      </c>
      <c r="U3" s="509"/>
      <c r="V3" s="510">
        <v>9</v>
      </c>
      <c r="W3" s="510"/>
      <c r="X3" s="509" t="s">
        <v>336</v>
      </c>
      <c r="Y3" s="509"/>
      <c r="Z3" s="209"/>
      <c r="AA3" s="209"/>
      <c r="AB3" s="209"/>
      <c r="AC3" s="202"/>
      <c r="AD3" s="202"/>
      <c r="AE3" s="211"/>
      <c r="AF3" s="204"/>
      <c r="AG3" s="209"/>
      <c r="AH3" s="209"/>
      <c r="AI3" s="209"/>
      <c r="AJ3" s="209"/>
      <c r="AK3" s="209"/>
      <c r="AL3" s="204" t="s">
        <v>337</v>
      </c>
      <c r="AM3" s="204"/>
      <c r="AN3" s="511"/>
      <c r="AO3" s="512"/>
      <c r="AP3" s="512"/>
      <c r="AQ3" s="513"/>
      <c r="AR3" s="205"/>
      <c r="AS3" s="205"/>
      <c r="AT3" s="206"/>
    </row>
    <row r="4" spans="1:48" ht="18" customHeight="1" x14ac:dyDescent="0.15">
      <c r="A4" s="212"/>
      <c r="B4" s="209"/>
      <c r="C4" s="212"/>
      <c r="D4" s="212"/>
      <c r="E4" s="212"/>
      <c r="F4" s="212"/>
      <c r="G4" s="212"/>
      <c r="H4" s="212"/>
      <c r="I4" s="212"/>
      <c r="J4" s="212"/>
      <c r="K4" s="212"/>
      <c r="L4" s="212"/>
      <c r="M4" s="212"/>
      <c r="N4" s="212"/>
      <c r="O4" s="212"/>
      <c r="P4" s="212"/>
      <c r="Q4" s="212"/>
      <c r="R4" s="212"/>
      <c r="S4" s="212"/>
      <c r="T4" s="212"/>
      <c r="U4" s="212"/>
      <c r="V4" s="212"/>
      <c r="W4" s="212"/>
      <c r="X4" s="212"/>
      <c r="Y4" s="212"/>
      <c r="Z4" s="212"/>
      <c r="AA4" s="211"/>
      <c r="AB4" s="213"/>
      <c r="AC4" s="213"/>
      <c r="AD4" s="213"/>
      <c r="AE4" s="202"/>
      <c r="AF4" s="213"/>
      <c r="AG4" s="213"/>
      <c r="AH4" s="213"/>
      <c r="AI4" s="213"/>
      <c r="AJ4" s="213"/>
      <c r="AK4" s="213"/>
      <c r="AL4" s="214" t="s">
        <v>338</v>
      </c>
      <c r="AM4" s="204"/>
      <c r="AN4" s="520" t="str">
        <f>IF(AN5="","予定/実績の別を選択",IF(AN5="予定","４週","暦月"))</f>
        <v>暦月</v>
      </c>
      <c r="AO4" s="521"/>
      <c r="AP4" s="521"/>
      <c r="AQ4" s="522"/>
      <c r="AR4" s="205"/>
      <c r="AS4" s="205"/>
      <c r="AT4" s="206"/>
    </row>
    <row r="5" spans="1:48" ht="18" customHeight="1" x14ac:dyDescent="0.15">
      <c r="A5" s="212"/>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1"/>
      <c r="AB5" s="213"/>
      <c r="AC5" s="213"/>
      <c r="AD5" s="213"/>
      <c r="AE5" s="202"/>
      <c r="AF5" s="213"/>
      <c r="AG5" s="213"/>
      <c r="AH5" s="213"/>
      <c r="AI5" s="213"/>
      <c r="AJ5" s="213"/>
      <c r="AK5" s="213"/>
      <c r="AL5" s="214" t="s">
        <v>339</v>
      </c>
      <c r="AM5" s="204"/>
      <c r="AN5" s="523" t="s">
        <v>488</v>
      </c>
      <c r="AO5" s="524"/>
      <c r="AP5" s="524"/>
      <c r="AQ5" s="525"/>
      <c r="AR5" s="205"/>
      <c r="AS5" s="205"/>
      <c r="AT5" s="206"/>
      <c r="AU5" s="215"/>
      <c r="AV5" s="215"/>
    </row>
    <row r="6" spans="1:48" s="225" customFormat="1" ht="6.75" customHeight="1" x14ac:dyDescent="0.15">
      <c r="A6" s="216"/>
      <c r="B6" s="209"/>
      <c r="C6" s="216"/>
      <c r="D6" s="216"/>
      <c r="E6" s="216"/>
      <c r="F6" s="216"/>
      <c r="G6" s="216"/>
      <c r="H6" s="216"/>
      <c r="I6" s="216"/>
      <c r="J6" s="216"/>
      <c r="K6" s="216"/>
      <c r="L6" s="216"/>
      <c r="M6" s="216"/>
      <c r="N6" s="216"/>
      <c r="O6" s="216"/>
      <c r="P6" s="216"/>
      <c r="Q6" s="216"/>
      <c r="R6" s="216"/>
      <c r="S6" s="216"/>
      <c r="T6" s="216"/>
      <c r="U6" s="216"/>
      <c r="V6" s="216"/>
      <c r="W6" s="216"/>
      <c r="X6" s="216"/>
      <c r="Y6" s="216"/>
      <c r="Z6" s="216"/>
      <c r="AA6" s="217"/>
      <c r="AB6" s="218"/>
      <c r="AC6" s="218"/>
      <c r="AD6" s="218"/>
      <c r="AE6" s="219"/>
      <c r="AF6" s="218"/>
      <c r="AG6" s="218"/>
      <c r="AH6" s="218"/>
      <c r="AI6" s="218"/>
      <c r="AJ6" s="218"/>
      <c r="AK6" s="218"/>
      <c r="AL6" s="220"/>
      <c r="AM6" s="221"/>
      <c r="AN6" s="210"/>
      <c r="AO6" s="210"/>
      <c r="AP6" s="210"/>
      <c r="AQ6" s="210"/>
      <c r="AR6" s="222"/>
      <c r="AS6" s="222"/>
      <c r="AT6" s="223"/>
      <c r="AU6" s="224"/>
      <c r="AV6" s="224"/>
    </row>
    <row r="7" spans="1:48" ht="18" customHeight="1" x14ac:dyDescent="0.15">
      <c r="A7" s="212"/>
      <c r="B7" s="209"/>
      <c r="C7" s="212"/>
      <c r="D7" s="212"/>
      <c r="E7" s="212"/>
      <c r="F7" s="212"/>
      <c r="G7" s="212"/>
      <c r="H7" s="212"/>
      <c r="I7" s="212"/>
      <c r="J7" s="212"/>
      <c r="K7" s="212"/>
      <c r="L7" s="212"/>
      <c r="M7" s="212"/>
      <c r="N7" s="212"/>
      <c r="O7" s="212"/>
      <c r="P7" s="212"/>
      <c r="Q7" s="212"/>
      <c r="R7" s="212"/>
      <c r="S7" s="212"/>
      <c r="T7" s="212"/>
      <c r="U7" s="212"/>
      <c r="V7" s="212"/>
      <c r="W7" s="211"/>
      <c r="X7" s="212"/>
      <c r="Y7" s="212"/>
      <c r="Z7" s="212"/>
      <c r="AA7" s="211"/>
      <c r="AB7" s="213"/>
      <c r="AC7" s="213"/>
      <c r="AD7" s="213"/>
      <c r="AE7" s="202"/>
      <c r="AF7" s="213"/>
      <c r="AG7" s="213"/>
      <c r="AH7" s="213"/>
      <c r="AI7" s="213"/>
      <c r="AJ7" s="214" t="s">
        <v>340</v>
      </c>
      <c r="AK7" s="526"/>
      <c r="AL7" s="526"/>
      <c r="AM7" s="526"/>
      <c r="AN7" s="213" t="s">
        <v>341</v>
      </c>
      <c r="AO7" s="397"/>
      <c r="AP7" s="213" t="s">
        <v>342</v>
      </c>
      <c r="AQ7" s="202"/>
      <c r="AR7" s="205"/>
      <c r="AS7" s="205"/>
      <c r="AT7" s="206"/>
      <c r="AU7" s="215"/>
      <c r="AV7" s="215"/>
    </row>
    <row r="8" spans="1:48" s="225" customFormat="1" ht="7.5" customHeight="1" x14ac:dyDescent="0.15">
      <c r="A8" s="216"/>
      <c r="B8" s="209"/>
      <c r="C8" s="216"/>
      <c r="D8" s="216"/>
      <c r="E8" s="216"/>
      <c r="F8" s="216"/>
      <c r="G8" s="216"/>
      <c r="H8" s="216"/>
      <c r="I8" s="216"/>
      <c r="J8" s="216"/>
      <c r="K8" s="216"/>
      <c r="L8" s="216"/>
      <c r="M8" s="216"/>
      <c r="N8" s="216"/>
      <c r="O8" s="216"/>
      <c r="P8" s="216"/>
      <c r="Q8" s="216"/>
      <c r="R8" s="216"/>
      <c r="S8" s="216"/>
      <c r="T8" s="216"/>
      <c r="U8" s="216"/>
      <c r="V8" s="216"/>
      <c r="W8" s="217"/>
      <c r="X8" s="216"/>
      <c r="Y8" s="216"/>
      <c r="Z8" s="216"/>
      <c r="AA8" s="217"/>
      <c r="AB8" s="218"/>
      <c r="AC8" s="218"/>
      <c r="AD8" s="218"/>
      <c r="AE8" s="219"/>
      <c r="AF8" s="218"/>
      <c r="AG8" s="218"/>
      <c r="AH8" s="218"/>
      <c r="AI8" s="218"/>
      <c r="AJ8" s="220"/>
      <c r="AK8" s="218"/>
      <c r="AL8" s="218"/>
      <c r="AM8" s="218"/>
      <c r="AN8" s="218"/>
      <c r="AO8" s="218"/>
      <c r="AP8" s="218"/>
      <c r="AQ8" s="219"/>
      <c r="AR8" s="222"/>
      <c r="AS8" s="222"/>
      <c r="AT8" s="223"/>
      <c r="AU8" s="224"/>
      <c r="AV8" s="224"/>
    </row>
    <row r="9" spans="1:48" ht="18" customHeight="1" x14ac:dyDescent="0.15">
      <c r="A9" s="212"/>
      <c r="B9" s="212"/>
      <c r="C9" s="212"/>
      <c r="D9" s="212"/>
      <c r="E9" s="212"/>
      <c r="F9" s="212"/>
      <c r="G9" s="212"/>
      <c r="H9" s="212"/>
      <c r="I9" s="212"/>
      <c r="J9" s="212"/>
      <c r="K9" s="212"/>
      <c r="L9" s="212"/>
      <c r="M9" s="212"/>
      <c r="N9" s="212"/>
      <c r="O9" s="212"/>
      <c r="P9" s="212"/>
      <c r="Q9" s="212"/>
      <c r="R9" s="212"/>
      <c r="S9" s="212"/>
      <c r="T9" s="212"/>
      <c r="U9" s="212"/>
      <c r="V9" s="212"/>
      <c r="W9" s="211"/>
      <c r="X9" s="212"/>
      <c r="Y9" s="212"/>
      <c r="Z9" s="212"/>
      <c r="AA9" s="211"/>
      <c r="AB9" s="213"/>
      <c r="AC9" s="213"/>
      <c r="AD9" s="213"/>
      <c r="AE9" s="202"/>
      <c r="AF9" s="213"/>
      <c r="AG9" s="213"/>
      <c r="AH9" s="213"/>
      <c r="AI9" s="213"/>
      <c r="AJ9" s="214" t="s">
        <v>343</v>
      </c>
      <c r="AK9" s="526"/>
      <c r="AL9" s="526"/>
      <c r="AM9" s="526"/>
      <c r="AN9" s="213" t="s">
        <v>341</v>
      </c>
      <c r="AO9" s="397"/>
      <c r="AP9" s="213" t="s">
        <v>342</v>
      </c>
      <c r="AQ9" s="202"/>
      <c r="AR9" s="205"/>
      <c r="AS9" s="205"/>
      <c r="AT9" s="206"/>
      <c r="AU9" s="215"/>
      <c r="AV9" s="215"/>
    </row>
    <row r="10" spans="1:48" s="225" customFormat="1" ht="5.25" customHeight="1" x14ac:dyDescent="0.15">
      <c r="A10" s="216"/>
      <c r="B10" s="216"/>
      <c r="C10" s="216"/>
      <c r="D10" s="216"/>
      <c r="E10" s="216"/>
      <c r="F10" s="216"/>
      <c r="G10" s="216"/>
      <c r="H10" s="216"/>
      <c r="I10" s="216"/>
      <c r="J10" s="216"/>
      <c r="K10" s="216"/>
      <c r="L10" s="216"/>
      <c r="M10" s="216"/>
      <c r="N10" s="216"/>
      <c r="O10" s="216"/>
      <c r="P10" s="216"/>
      <c r="Q10" s="216"/>
      <c r="R10" s="216"/>
      <c r="S10" s="216"/>
      <c r="T10" s="216"/>
      <c r="U10" s="216"/>
      <c r="V10" s="216"/>
      <c r="W10" s="217"/>
      <c r="X10" s="216"/>
      <c r="Y10" s="216"/>
      <c r="Z10" s="216"/>
      <c r="AA10" s="217"/>
      <c r="AB10" s="218"/>
      <c r="AC10" s="218"/>
      <c r="AD10" s="218"/>
      <c r="AE10" s="219"/>
      <c r="AF10" s="218"/>
      <c r="AG10" s="218"/>
      <c r="AH10" s="218"/>
      <c r="AI10" s="218"/>
      <c r="AJ10" s="220"/>
      <c r="AK10" s="218"/>
      <c r="AL10" s="218"/>
      <c r="AM10" s="218"/>
      <c r="AN10" s="218"/>
      <c r="AO10" s="218"/>
      <c r="AP10" s="218"/>
      <c r="AQ10" s="219"/>
      <c r="AR10" s="222"/>
      <c r="AS10" s="222"/>
      <c r="AT10" s="223"/>
      <c r="AU10" s="224"/>
      <c r="AV10" s="224"/>
    </row>
    <row r="11" spans="1:48" s="228" customFormat="1" ht="21" customHeight="1" x14ac:dyDescent="0.15">
      <c r="A11" s="226"/>
      <c r="B11" s="495"/>
      <c r="C11" s="497" t="s">
        <v>344</v>
      </c>
      <c r="D11" s="498"/>
      <c r="E11" s="501" t="str">
        <f>IFERROR(IF(VLOOKUP($AN$2,'選択肢 (2)'!$A:$L,3,FALSE)="","---",(VLOOKUP($AN$2,'選択肢 (2)'!$A:$L,3,FALSE))),"サービス種別未選択")</f>
        <v>サービス管理責任者</v>
      </c>
      <c r="F11" s="501"/>
      <c r="G11" s="501" t="str">
        <f>IFERROR(IF(VLOOKUP($AN$2,'選択肢 (2)'!$A:$L,4,FALSE)="","---",(VLOOKUP($AN$2,'選択肢 (2)'!$A:$L,4,FALSE))),"サービス種別"&amp;CHAR(10)&amp;"未選択")</f>
        <v>医師</v>
      </c>
      <c r="H11" s="501"/>
      <c r="I11" s="501"/>
      <c r="J11" s="502" t="str">
        <f>IFERROR(IF(VLOOKUP($AN$2,'選択肢 (2)'!$A:$L,5,FALSE)="","---",(VLOOKUP($AN$2,'選択肢 (2)'!$A:$L,5,FALSE))),"サービス種別未選択")</f>
        <v>看護職員</v>
      </c>
      <c r="K11" s="503"/>
      <c r="L11" s="503"/>
      <c r="M11" s="503"/>
      <c r="N11" s="503"/>
      <c r="O11" s="504"/>
      <c r="P11" s="502" t="str">
        <f>IFERROR(IF(VLOOKUP($AN$2,'選択肢 (2)'!$A:$L,6,FALSE)="","---",(VLOOKUP($AN$2,'選択肢 (2)'!$A:$L,6,FALSE))),"サービス種別未選択")</f>
        <v>理学療法士</v>
      </c>
      <c r="Q11" s="503"/>
      <c r="R11" s="503"/>
      <c r="S11" s="503"/>
      <c r="T11" s="503"/>
      <c r="U11" s="504"/>
      <c r="V11" s="502" t="str">
        <f>IFERROR(IF(VLOOKUP($AN$2,'選択肢 (2)'!$A:$L,7,FALSE)="","---",(VLOOKUP($AN$2,'選択肢 (2)'!$A:$L,7,FALSE))),"サービス種別未選択")</f>
        <v>作業療法士</v>
      </c>
      <c r="W11" s="503"/>
      <c r="X11" s="503"/>
      <c r="Y11" s="503"/>
      <c r="Z11" s="503"/>
      <c r="AA11" s="504"/>
      <c r="AB11" s="502" t="str">
        <f>IFERROR(IF(VLOOKUP($AN$2,'選択肢 (2)'!$A:$L,8,FALSE)="","---",(VLOOKUP($AN$2,'選択肢 (2)'!$A:$L,8,FALSE))),"サービス種別未選択")</f>
        <v>言語聴覚士</v>
      </c>
      <c r="AC11" s="503"/>
      <c r="AD11" s="503"/>
      <c r="AE11" s="503"/>
      <c r="AF11" s="503"/>
      <c r="AG11" s="504"/>
      <c r="AH11" s="502" t="str">
        <f>IFERROR(IF(VLOOKUP($AN$2,'選択肢 (2)'!$A:$L,9,FALSE)="","---",(VLOOKUP($AN$2,'選択肢 (2)'!$A:$L,9,FALSE))),"サービス種別未選択")</f>
        <v>就労支援員</v>
      </c>
      <c r="AI11" s="503"/>
      <c r="AJ11" s="503"/>
      <c r="AK11" s="503"/>
      <c r="AL11" s="503"/>
      <c r="AM11" s="504"/>
      <c r="AN11" s="514" t="str">
        <f>IFERROR(IF(VLOOKUP($AN$2,'選択肢 (2)'!$A:$L,10,FALSE)="","---",(VLOOKUP($AN$2,'選択肢 (2)'!$A:$L,10,FALSE))),"サービス種別未選択")</f>
        <v>職業指導員</v>
      </c>
      <c r="AO11" s="515"/>
      <c r="AP11" s="501" t="str">
        <f>IFERROR(IF(VLOOKUP($AN$2,'選択肢 (2)'!$A:$L,11,FALSE)="","---",(VLOOKUP($AN$2,'選択肢 (2)'!$A:$L,11,FALSE))),"サービス種別未選択")</f>
        <v>生活支援員</v>
      </c>
      <c r="AQ11" s="501"/>
      <c r="AR11" s="501" t="str">
        <f>IFERROR(IF(VLOOKUP($AN$2,'選択肢 (2)'!$A:$L,12,FALSE)="","---",(VLOOKUP($AN$2,'選択肢 (2)'!$A:$L,12,FALSE))),"サービス種別未選択")</f>
        <v>その他職員</v>
      </c>
      <c r="AS11" s="501"/>
      <c r="AT11" s="227"/>
    </row>
    <row r="12" spans="1:48" s="228" customFormat="1" ht="24.95" customHeight="1" x14ac:dyDescent="0.15">
      <c r="A12" s="229"/>
      <c r="B12" s="496"/>
      <c r="C12" s="499"/>
      <c r="D12" s="500"/>
      <c r="E12" s="230" t="s">
        <v>345</v>
      </c>
      <c r="F12" s="230" t="s">
        <v>346</v>
      </c>
      <c r="G12" s="398" t="s">
        <v>347</v>
      </c>
      <c r="H12" s="519" t="s">
        <v>348</v>
      </c>
      <c r="I12" s="519"/>
      <c r="J12" s="516" t="s">
        <v>349</v>
      </c>
      <c r="K12" s="517"/>
      <c r="L12" s="518"/>
      <c r="M12" s="516" t="s">
        <v>350</v>
      </c>
      <c r="N12" s="517"/>
      <c r="O12" s="518"/>
      <c r="P12" s="516" t="s">
        <v>349</v>
      </c>
      <c r="Q12" s="517"/>
      <c r="R12" s="518"/>
      <c r="S12" s="516" t="s">
        <v>350</v>
      </c>
      <c r="T12" s="517"/>
      <c r="U12" s="518"/>
      <c r="V12" s="516" t="s">
        <v>349</v>
      </c>
      <c r="W12" s="517"/>
      <c r="X12" s="518"/>
      <c r="Y12" s="516" t="s">
        <v>350</v>
      </c>
      <c r="Z12" s="517"/>
      <c r="AA12" s="518"/>
      <c r="AB12" s="516" t="s">
        <v>349</v>
      </c>
      <c r="AC12" s="517"/>
      <c r="AD12" s="518"/>
      <c r="AE12" s="516" t="s">
        <v>350</v>
      </c>
      <c r="AF12" s="517"/>
      <c r="AG12" s="518"/>
      <c r="AH12" s="516" t="s">
        <v>349</v>
      </c>
      <c r="AI12" s="517"/>
      <c r="AJ12" s="518"/>
      <c r="AK12" s="516" t="s">
        <v>350</v>
      </c>
      <c r="AL12" s="517"/>
      <c r="AM12" s="518"/>
      <c r="AN12" s="230" t="s">
        <v>345</v>
      </c>
      <c r="AO12" s="230" t="s">
        <v>346</v>
      </c>
      <c r="AP12" s="230" t="s">
        <v>345</v>
      </c>
      <c r="AQ12" s="230" t="s">
        <v>346</v>
      </c>
      <c r="AR12" s="230" t="s">
        <v>345</v>
      </c>
      <c r="AS12" s="230" t="s">
        <v>346</v>
      </c>
      <c r="AT12" s="227"/>
    </row>
    <row r="13" spans="1:48" s="228" customFormat="1" ht="18" customHeight="1" x14ac:dyDescent="0.15">
      <c r="A13" s="229"/>
      <c r="B13" s="399" t="s">
        <v>351</v>
      </c>
      <c r="C13" s="514">
        <f>SUM(E13:AS13)</f>
        <v>0</v>
      </c>
      <c r="D13" s="515"/>
      <c r="E13" s="230">
        <f>COUNTIFS($B:$B,$E$11,$C:$C,"(A)常/専")</f>
        <v>0</v>
      </c>
      <c r="F13" s="230">
        <f>COUNTIFS($B:$B,$E$11,$C:$C,"(B)常/兼")</f>
        <v>0</v>
      </c>
      <c r="G13" s="230">
        <f>COUNTIFS($B:$B,$G$11,$C:$C,"(A)常/専")</f>
        <v>0</v>
      </c>
      <c r="H13" s="519">
        <f>COUNTIFS($B:$B,$G$11,$C:$C,"(B)常/兼")</f>
        <v>0</v>
      </c>
      <c r="I13" s="519"/>
      <c r="J13" s="516">
        <f>COUNTIFS($B:$B,$J$11,$C:$C,"(A)常/専")</f>
        <v>0</v>
      </c>
      <c r="K13" s="517"/>
      <c r="L13" s="518"/>
      <c r="M13" s="516">
        <f>COUNTIFS($B:$B,$J$11,$C:$C,"(B)常/兼")</f>
        <v>0</v>
      </c>
      <c r="N13" s="517"/>
      <c r="O13" s="518"/>
      <c r="P13" s="516">
        <f>COUNTIFS($B:$B,$P$11,$C:$C,"(A)常/専")</f>
        <v>0</v>
      </c>
      <c r="Q13" s="517"/>
      <c r="R13" s="518"/>
      <c r="S13" s="516">
        <f>COUNTIFS($B:$B,$P$11,$C:$C,"(B)常/兼")</f>
        <v>0</v>
      </c>
      <c r="T13" s="517"/>
      <c r="U13" s="518"/>
      <c r="V13" s="516">
        <f>COUNTIFS($B:$B,$V$11,$C:$C,"(A)常/専")</f>
        <v>0</v>
      </c>
      <c r="W13" s="517"/>
      <c r="X13" s="518"/>
      <c r="Y13" s="516">
        <f>COUNTIFS($B:$B,$V$11,$C:$C,"(B)常/兼")</f>
        <v>0</v>
      </c>
      <c r="Z13" s="517"/>
      <c r="AA13" s="518"/>
      <c r="AB13" s="516">
        <f>COUNTIFS($B:$B,$AB$11,$C:$C,"(A)常/専")</f>
        <v>0</v>
      </c>
      <c r="AC13" s="517"/>
      <c r="AD13" s="518"/>
      <c r="AE13" s="516">
        <f>COUNTIFS($B:$B,$AB$11,$C:$C,"(B)常/兼")</f>
        <v>0</v>
      </c>
      <c r="AF13" s="517"/>
      <c r="AG13" s="518"/>
      <c r="AH13" s="516">
        <f>COUNTIFS($B:$B,$AH$11,$C:$C,"(A)常/専")</f>
        <v>0</v>
      </c>
      <c r="AI13" s="517"/>
      <c r="AJ13" s="518"/>
      <c r="AK13" s="516">
        <f>COUNTIFS($B:$B,$AH$11,$C:$C,"(B)常/兼")</f>
        <v>0</v>
      </c>
      <c r="AL13" s="517"/>
      <c r="AM13" s="518"/>
      <c r="AN13" s="230">
        <f>COUNTIFS($B:$B,$AN$11,$C:$C,"(A)常/専")</f>
        <v>0</v>
      </c>
      <c r="AO13" s="230">
        <f>COUNTIFS($B:$B,$AN$11,$C:$C,"(B)常/兼")</f>
        <v>0</v>
      </c>
      <c r="AP13" s="230">
        <f>COUNTIFS($B:$B,$AP$11,$C:$C,"(A)常/専")</f>
        <v>0</v>
      </c>
      <c r="AQ13" s="230">
        <f>COUNTIFS($B:$B,$AP$11,$C:$C,"(B)常/兼")</f>
        <v>0</v>
      </c>
      <c r="AR13" s="230">
        <f>COUNTIFS($B:$B,$AR$11,$C:$C,"(A)常/専")</f>
        <v>0</v>
      </c>
      <c r="AS13" s="230">
        <f>COUNTIFS($B:$B,$AR$11,$C:$C,"(B)常/兼")</f>
        <v>0</v>
      </c>
      <c r="AT13" s="227"/>
    </row>
    <row r="14" spans="1:48" s="228" customFormat="1" ht="18" customHeight="1" x14ac:dyDescent="0.15">
      <c r="A14" s="229"/>
      <c r="B14" s="399" t="s">
        <v>352</v>
      </c>
      <c r="C14" s="514">
        <f>SUM(E14:AS14)</f>
        <v>0</v>
      </c>
      <c r="D14" s="515"/>
      <c r="E14" s="230">
        <f>COUNTIFS($B:$B,$E$11,$C:$C,"(C)非/専")</f>
        <v>0</v>
      </c>
      <c r="F14" s="230">
        <f>COUNTIFS($B:$B,$E$11,$C:$C,"(D)非/兼")</f>
        <v>0</v>
      </c>
      <c r="G14" s="230">
        <f>COUNTIFS($B:$B,$G$11,$C:$C,"(C)非/専")</f>
        <v>0</v>
      </c>
      <c r="H14" s="519">
        <f>COUNTIFS($B:$B,$G$11,$C:$C,"(D)非/兼")</f>
        <v>0</v>
      </c>
      <c r="I14" s="519"/>
      <c r="J14" s="516">
        <f>COUNTIFS($B:$B,$J$11,$C:$C,"(C)非/専")</f>
        <v>0</v>
      </c>
      <c r="K14" s="517"/>
      <c r="L14" s="518"/>
      <c r="M14" s="516">
        <f>COUNTIFS($B:$B,$J$11,$C:$C,"(D)非/兼")</f>
        <v>0</v>
      </c>
      <c r="N14" s="517"/>
      <c r="O14" s="518"/>
      <c r="P14" s="516">
        <f>COUNTIFS($B:$B,$P$11,$C:$C,"(C)非/専")</f>
        <v>0</v>
      </c>
      <c r="Q14" s="517"/>
      <c r="R14" s="518"/>
      <c r="S14" s="516">
        <f>COUNTIFS($B:$B,$P$11,$C:$C,"(D)非/兼")</f>
        <v>0</v>
      </c>
      <c r="T14" s="517"/>
      <c r="U14" s="518"/>
      <c r="V14" s="516">
        <f>COUNTIFS($B:$B,$V$11,$C:$C,"(C)非/専")</f>
        <v>0</v>
      </c>
      <c r="W14" s="517"/>
      <c r="X14" s="518"/>
      <c r="Y14" s="516">
        <f>COUNTIFS($B:$B,$V$11,$C:$C,"(D)非/兼")</f>
        <v>0</v>
      </c>
      <c r="Z14" s="517"/>
      <c r="AA14" s="518"/>
      <c r="AB14" s="516">
        <f>COUNTIFS($B:$B,$AB$11,$C:$C,"(C)非/専")</f>
        <v>0</v>
      </c>
      <c r="AC14" s="517"/>
      <c r="AD14" s="518"/>
      <c r="AE14" s="516">
        <f>COUNTIFS($B:$B,$AB$11,$C:$C,"(D)非/兼")</f>
        <v>0</v>
      </c>
      <c r="AF14" s="517"/>
      <c r="AG14" s="518"/>
      <c r="AH14" s="516">
        <f>COUNTIFS($B:$B,$AH$11,$C:$C,"(C)非/専")</f>
        <v>0</v>
      </c>
      <c r="AI14" s="517"/>
      <c r="AJ14" s="518"/>
      <c r="AK14" s="516">
        <f>COUNTIFS($B:$B,$AH$11,$C:$C,"(D)非/兼")</f>
        <v>0</v>
      </c>
      <c r="AL14" s="517"/>
      <c r="AM14" s="518"/>
      <c r="AN14" s="230">
        <f>COUNTIFS($B:$B,$AN$11,$C:$C,"(C)非/専")</f>
        <v>0</v>
      </c>
      <c r="AO14" s="230">
        <f>COUNTIFS($B:$B,$AN$11,$C:$C,"(D)非/兼")</f>
        <v>0</v>
      </c>
      <c r="AP14" s="230">
        <f>COUNTIFS($B:$B,$AP$11,$C:$C,"(C)非/専")</f>
        <v>0</v>
      </c>
      <c r="AQ14" s="230">
        <f>COUNTIFS($B:$B,$AP$11,$C:$C,"(D)非/兼")</f>
        <v>0</v>
      </c>
      <c r="AR14" s="230">
        <f>COUNTIFS($B:$B,$AR$11,$C:$C,"(C)非/専")</f>
        <v>0</v>
      </c>
      <c r="AS14" s="230">
        <f>COUNTIFS($B:$B,$AR$11,$C:$C,"(D)非/兼")</f>
        <v>0</v>
      </c>
      <c r="AT14" s="227"/>
    </row>
    <row r="15" spans="1:48" s="228" customFormat="1" ht="18" customHeight="1" x14ac:dyDescent="0.15">
      <c r="A15" s="229"/>
      <c r="B15" s="399" t="s">
        <v>353</v>
      </c>
      <c r="C15" s="514">
        <f>SUM(E15:AS15)-(SUMIFS($AR:$AR,$B:$B,"サービス管理責任者")+SUMIFS($AR:$AR,$B:$B,"医師")+SUMIFS($AR:$AR,$B:$B,"その他職員"))</f>
        <v>0</v>
      </c>
      <c r="D15" s="515"/>
      <c r="E15" s="502">
        <f>SUMIF($B:$B,E11,$AR:$AR)</f>
        <v>0</v>
      </c>
      <c r="F15" s="504"/>
      <c r="G15" s="553">
        <f>SUMIF($B:$B,G11,$AR:$AR)</f>
        <v>0</v>
      </c>
      <c r="H15" s="553"/>
      <c r="I15" s="553"/>
      <c r="J15" s="502">
        <f>SUMIF($B:$B,J11,$AR:$AR)</f>
        <v>0</v>
      </c>
      <c r="K15" s="503"/>
      <c r="L15" s="503"/>
      <c r="M15" s="503"/>
      <c r="N15" s="503"/>
      <c r="O15" s="504"/>
      <c r="P15" s="502">
        <f>SUMIF($B:$B,P11,$AR:$AR)</f>
        <v>0</v>
      </c>
      <c r="Q15" s="503"/>
      <c r="R15" s="503"/>
      <c r="S15" s="503"/>
      <c r="T15" s="503"/>
      <c r="U15" s="504"/>
      <c r="V15" s="502">
        <f>SUMIF($B:$B,V11,$AR:$AR)</f>
        <v>0</v>
      </c>
      <c r="W15" s="503"/>
      <c r="X15" s="503"/>
      <c r="Y15" s="503"/>
      <c r="Z15" s="503"/>
      <c r="AA15" s="504"/>
      <c r="AB15" s="502">
        <f>SUMIF($B:$B,AB11,$AR:$AR)</f>
        <v>0</v>
      </c>
      <c r="AC15" s="503"/>
      <c r="AD15" s="503"/>
      <c r="AE15" s="503"/>
      <c r="AF15" s="503"/>
      <c r="AG15" s="504"/>
      <c r="AH15" s="502">
        <f>SUMIF($B:$B,AH11,$AR:$AR)</f>
        <v>0</v>
      </c>
      <c r="AI15" s="503"/>
      <c r="AJ15" s="503"/>
      <c r="AK15" s="503"/>
      <c r="AL15" s="503"/>
      <c r="AM15" s="504"/>
      <c r="AN15" s="502">
        <f>SUMIF($B:$B,AN11,$AR:$AR)</f>
        <v>0</v>
      </c>
      <c r="AO15" s="504"/>
      <c r="AP15" s="502">
        <f>SUMIF($B:$B,AP11,$AR:$AR)</f>
        <v>0</v>
      </c>
      <c r="AQ15" s="504"/>
      <c r="AR15" s="502">
        <f>SUMIF($B:$B,AR11,$AR:$AR)</f>
        <v>0</v>
      </c>
      <c r="AS15" s="504"/>
      <c r="AT15" s="227"/>
    </row>
    <row r="16" spans="1:48" s="228" customFormat="1" ht="7.5" customHeight="1" x14ac:dyDescent="0.15">
      <c r="A16" s="229"/>
      <c r="B16" s="527" t="s">
        <v>354</v>
      </c>
      <c r="C16" s="527"/>
      <c r="D16" s="527"/>
      <c r="E16" s="527"/>
      <c r="F16" s="527"/>
      <c r="G16" s="527"/>
      <c r="H16" s="527"/>
      <c r="I16" s="400"/>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27"/>
    </row>
    <row r="17" spans="1:48" ht="17.25" customHeight="1" x14ac:dyDescent="0.15">
      <c r="A17" s="208"/>
      <c r="B17" s="528"/>
      <c r="C17" s="528"/>
      <c r="D17" s="528"/>
      <c r="E17" s="528"/>
      <c r="F17" s="528"/>
      <c r="G17" s="528"/>
      <c r="H17" s="528"/>
      <c r="I17" s="232" t="str">
        <f t="shared" ref="I17:AM17" si="0">IFERROR(IF(SUMIF($H:$H,"夜間　　",I:I)&gt;0,"🌙"&amp;COUNTIFS($H:$H,"夜間　　",I:I,"&gt;0"),""),"")</f>
        <v/>
      </c>
      <c r="J17" s="232" t="str">
        <f t="shared" si="0"/>
        <v/>
      </c>
      <c r="K17" s="232" t="str">
        <f t="shared" si="0"/>
        <v/>
      </c>
      <c r="L17" s="232" t="str">
        <f t="shared" si="0"/>
        <v/>
      </c>
      <c r="M17" s="232" t="str">
        <f t="shared" si="0"/>
        <v/>
      </c>
      <c r="N17" s="232" t="str">
        <f t="shared" si="0"/>
        <v/>
      </c>
      <c r="O17" s="232" t="str">
        <f t="shared" si="0"/>
        <v/>
      </c>
      <c r="P17" s="232" t="str">
        <f t="shared" si="0"/>
        <v/>
      </c>
      <c r="Q17" s="232" t="str">
        <f t="shared" si="0"/>
        <v/>
      </c>
      <c r="R17" s="232" t="str">
        <f t="shared" si="0"/>
        <v/>
      </c>
      <c r="S17" s="232" t="str">
        <f t="shared" si="0"/>
        <v/>
      </c>
      <c r="T17" s="232" t="str">
        <f t="shared" si="0"/>
        <v/>
      </c>
      <c r="U17" s="232" t="str">
        <f t="shared" si="0"/>
        <v/>
      </c>
      <c r="V17" s="232" t="str">
        <f t="shared" si="0"/>
        <v/>
      </c>
      <c r="W17" s="232" t="str">
        <f t="shared" si="0"/>
        <v/>
      </c>
      <c r="X17" s="232" t="str">
        <f t="shared" si="0"/>
        <v/>
      </c>
      <c r="Y17" s="232" t="str">
        <f t="shared" si="0"/>
        <v/>
      </c>
      <c r="Z17" s="232" t="str">
        <f t="shared" si="0"/>
        <v/>
      </c>
      <c r="AA17" s="232" t="str">
        <f t="shared" si="0"/>
        <v/>
      </c>
      <c r="AB17" s="232" t="str">
        <f t="shared" si="0"/>
        <v/>
      </c>
      <c r="AC17" s="232" t="str">
        <f t="shared" si="0"/>
        <v/>
      </c>
      <c r="AD17" s="232" t="str">
        <f t="shared" si="0"/>
        <v/>
      </c>
      <c r="AE17" s="232" t="str">
        <f t="shared" si="0"/>
        <v/>
      </c>
      <c r="AF17" s="232" t="str">
        <f t="shared" si="0"/>
        <v/>
      </c>
      <c r="AG17" s="232" t="str">
        <f t="shared" si="0"/>
        <v/>
      </c>
      <c r="AH17" s="232" t="str">
        <f t="shared" si="0"/>
        <v/>
      </c>
      <c r="AI17" s="232" t="str">
        <f t="shared" si="0"/>
        <v/>
      </c>
      <c r="AJ17" s="232" t="str">
        <f t="shared" si="0"/>
        <v/>
      </c>
      <c r="AK17" s="232" t="str">
        <f t="shared" si="0"/>
        <v/>
      </c>
      <c r="AL17" s="232" t="str">
        <f t="shared" si="0"/>
        <v/>
      </c>
      <c r="AM17" s="232" t="str">
        <f t="shared" si="0"/>
        <v/>
      </c>
      <c r="AN17" s="226" t="s">
        <v>355</v>
      </c>
      <c r="AO17" s="233"/>
      <c r="AP17" s="208"/>
      <c r="AQ17" s="202"/>
      <c r="AR17" s="233"/>
      <c r="AS17" s="233"/>
      <c r="AT17" s="206"/>
    </row>
    <row r="18" spans="1:48" ht="15" customHeight="1" x14ac:dyDescent="0.15">
      <c r="A18" s="529" t="s">
        <v>542</v>
      </c>
      <c r="B18" s="501" t="s">
        <v>356</v>
      </c>
      <c r="C18" s="530" t="s">
        <v>357</v>
      </c>
      <c r="D18" s="531"/>
      <c r="E18" s="501" t="s">
        <v>358</v>
      </c>
      <c r="F18" s="497" t="s">
        <v>359</v>
      </c>
      <c r="G18" s="536"/>
      <c r="H18" s="498"/>
      <c r="I18" s="541" t="s">
        <v>543</v>
      </c>
      <c r="J18" s="542"/>
      <c r="K18" s="542"/>
      <c r="L18" s="542"/>
      <c r="M18" s="542"/>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3"/>
      <c r="AN18" s="544" t="s">
        <v>360</v>
      </c>
      <c r="AO18" s="545" t="s">
        <v>361</v>
      </c>
      <c r="AP18" s="546" t="s">
        <v>544</v>
      </c>
      <c r="AQ18" s="547"/>
      <c r="AR18" s="545" t="s">
        <v>362</v>
      </c>
      <c r="AS18" s="217"/>
      <c r="AT18" s="223"/>
    </row>
    <row r="19" spans="1:48" ht="15" customHeight="1" x14ac:dyDescent="0.15">
      <c r="A19" s="529"/>
      <c r="B19" s="501"/>
      <c r="C19" s="532"/>
      <c r="D19" s="533"/>
      <c r="E19" s="501"/>
      <c r="F19" s="537"/>
      <c r="G19" s="538"/>
      <c r="H19" s="539"/>
      <c r="I19" s="514" t="s">
        <v>363</v>
      </c>
      <c r="J19" s="552"/>
      <c r="K19" s="552"/>
      <c r="L19" s="552"/>
      <c r="M19" s="552"/>
      <c r="N19" s="552"/>
      <c r="O19" s="515"/>
      <c r="P19" s="501" t="s">
        <v>364</v>
      </c>
      <c r="Q19" s="501"/>
      <c r="R19" s="501"/>
      <c r="S19" s="501"/>
      <c r="T19" s="501"/>
      <c r="U19" s="501"/>
      <c r="V19" s="501"/>
      <c r="W19" s="501" t="s">
        <v>365</v>
      </c>
      <c r="X19" s="501"/>
      <c r="Y19" s="501"/>
      <c r="Z19" s="501"/>
      <c r="AA19" s="501"/>
      <c r="AB19" s="501"/>
      <c r="AC19" s="501"/>
      <c r="AD19" s="501" t="s">
        <v>366</v>
      </c>
      <c r="AE19" s="501"/>
      <c r="AF19" s="501"/>
      <c r="AG19" s="501"/>
      <c r="AH19" s="501"/>
      <c r="AI19" s="501"/>
      <c r="AJ19" s="501"/>
      <c r="AK19" s="501" t="str">
        <f>IF(AN4="暦月","第５週","")</f>
        <v>第５週</v>
      </c>
      <c r="AL19" s="501"/>
      <c r="AM19" s="501"/>
      <c r="AN19" s="544"/>
      <c r="AO19" s="545"/>
      <c r="AP19" s="548"/>
      <c r="AQ19" s="549"/>
      <c r="AR19" s="545"/>
      <c r="AS19" s="211"/>
      <c r="AT19" s="206"/>
    </row>
    <row r="20" spans="1:48" ht="15" customHeight="1" x14ac:dyDescent="0.15">
      <c r="A20" s="529"/>
      <c r="B20" s="501"/>
      <c r="C20" s="532"/>
      <c r="D20" s="533"/>
      <c r="E20" s="501"/>
      <c r="F20" s="537"/>
      <c r="G20" s="538"/>
      <c r="H20" s="539"/>
      <c r="I20" s="234">
        <f>DATE($P$3,$V$3,1)</f>
        <v>45536</v>
      </c>
      <c r="J20" s="234">
        <f>DATE($P$3,$V$3,2)</f>
        <v>45537</v>
      </c>
      <c r="K20" s="234">
        <f>DATE($P$3,$V$3,3)</f>
        <v>45538</v>
      </c>
      <c r="L20" s="234">
        <f>DATE($P$3,$V$3,4)</f>
        <v>45539</v>
      </c>
      <c r="M20" s="234">
        <f>DATE($P$3,$V$3,5)</f>
        <v>45540</v>
      </c>
      <c r="N20" s="234">
        <f>DATE($P$3,$V$3,6)</f>
        <v>45541</v>
      </c>
      <c r="O20" s="234">
        <f>DATE($P$3,$V$3,7)</f>
        <v>45542</v>
      </c>
      <c r="P20" s="234">
        <f>DATE($P$3,$V$3,8)</f>
        <v>45543</v>
      </c>
      <c r="Q20" s="234">
        <f>DATE($P$3,$V$3,9)</f>
        <v>45544</v>
      </c>
      <c r="R20" s="234">
        <f>DATE($P$3,$V$3,10)</f>
        <v>45545</v>
      </c>
      <c r="S20" s="234">
        <f>DATE($P$3,$V$3,11)</f>
        <v>45546</v>
      </c>
      <c r="T20" s="234">
        <f>DATE($P$3,$V$3,12)</f>
        <v>45547</v>
      </c>
      <c r="U20" s="234">
        <f>DATE($P$3,$V$3,13)</f>
        <v>45548</v>
      </c>
      <c r="V20" s="234">
        <f>DATE($P$3,$V$3,14)</f>
        <v>45549</v>
      </c>
      <c r="W20" s="234">
        <f>DATE($P$3,$V$3,15)</f>
        <v>45550</v>
      </c>
      <c r="X20" s="234">
        <f>DATE($P$3,$V$3,16)</f>
        <v>45551</v>
      </c>
      <c r="Y20" s="234">
        <f>DATE($P$3,$V$3,17)</f>
        <v>45552</v>
      </c>
      <c r="Z20" s="234">
        <f>DATE($P$3,$V$3,18)</f>
        <v>45553</v>
      </c>
      <c r="AA20" s="234">
        <f>DATE($P$3,$V$3,19)</f>
        <v>45554</v>
      </c>
      <c r="AB20" s="234">
        <f>DATE($P$3,$V$3,20)</f>
        <v>45555</v>
      </c>
      <c r="AC20" s="234">
        <f>DATE($P$3,$V$3,21)</f>
        <v>45556</v>
      </c>
      <c r="AD20" s="234">
        <f>DATE($P$3,$V$3,22)</f>
        <v>45557</v>
      </c>
      <c r="AE20" s="234">
        <f>DATE($P$3,$V$3,23)</f>
        <v>45558</v>
      </c>
      <c r="AF20" s="234">
        <f>DATE($P$3,$V$3,24)</f>
        <v>45559</v>
      </c>
      <c r="AG20" s="234">
        <f>DATE($P$3,$V$3,25)</f>
        <v>45560</v>
      </c>
      <c r="AH20" s="234">
        <f>DATE($P$3,$V$3,26)</f>
        <v>45561</v>
      </c>
      <c r="AI20" s="234">
        <f>DATE($P$3,$V$3,27)</f>
        <v>45562</v>
      </c>
      <c r="AJ20" s="234">
        <f>DATE($P$3,$V$3,28)</f>
        <v>45563</v>
      </c>
      <c r="AK20" s="234">
        <f>IF(AN4="暦月",IF(DAY(EOMONTH(I20,0))&lt;29,"",DATE($P$3,$V$3,29)),"")</f>
        <v>45564</v>
      </c>
      <c r="AL20" s="234">
        <f>IF(AN4="暦月",IF(DAY(EOMONTH(I20,0))&lt;30,"",DATE($P$3,$V$3,30)),"")</f>
        <v>45565</v>
      </c>
      <c r="AM20" s="234" t="str">
        <f>IF(AN4="暦月",IF(DAY(EOMONTH(I20,0))&lt;31,"",DATE($P$3,$V$3,31)),"")</f>
        <v/>
      </c>
      <c r="AN20" s="544"/>
      <c r="AO20" s="545"/>
      <c r="AP20" s="548"/>
      <c r="AQ20" s="549"/>
      <c r="AR20" s="545"/>
      <c r="AS20" s="205"/>
      <c r="AT20" s="206"/>
    </row>
    <row r="21" spans="1:48" ht="15" customHeight="1" x14ac:dyDescent="0.15">
      <c r="A21" s="529"/>
      <c r="B21" s="501"/>
      <c r="C21" s="534"/>
      <c r="D21" s="535"/>
      <c r="E21" s="501"/>
      <c r="F21" s="499"/>
      <c r="G21" s="540"/>
      <c r="H21" s="500"/>
      <c r="I21" s="235">
        <f>DATE($P$3,$V$3,1)</f>
        <v>45536</v>
      </c>
      <c r="J21" s="235">
        <f>DATE($P$3,$V$3,2)</f>
        <v>45537</v>
      </c>
      <c r="K21" s="235">
        <f>DATE($P$3,$V$3,3)</f>
        <v>45538</v>
      </c>
      <c r="L21" s="235">
        <f>DATE($P$3,$V$3,4)</f>
        <v>45539</v>
      </c>
      <c r="M21" s="235">
        <f>DATE($P$3,$V$3,5)</f>
        <v>45540</v>
      </c>
      <c r="N21" s="235">
        <f>DATE($P$3,$V$3,6)</f>
        <v>45541</v>
      </c>
      <c r="O21" s="235">
        <f>DATE($P$3,$V$3,7)</f>
        <v>45542</v>
      </c>
      <c r="P21" s="235">
        <f>DATE($P$3,$V$3,8)</f>
        <v>45543</v>
      </c>
      <c r="Q21" s="235">
        <f>DATE($P$3,$V$3,9)</f>
        <v>45544</v>
      </c>
      <c r="R21" s="235">
        <f>DATE($P$3,$V$3,10)</f>
        <v>45545</v>
      </c>
      <c r="S21" s="235">
        <f>DATE($P$3,$V$3,11)</f>
        <v>45546</v>
      </c>
      <c r="T21" s="235">
        <f>DATE($P$3,$V$3,12)</f>
        <v>45547</v>
      </c>
      <c r="U21" s="235">
        <f>DATE($P$3,$V$3,13)</f>
        <v>45548</v>
      </c>
      <c r="V21" s="235">
        <f>DATE($P$3,$V$3,14)</f>
        <v>45549</v>
      </c>
      <c r="W21" s="235">
        <f>DATE($P$3,$V$3,15)</f>
        <v>45550</v>
      </c>
      <c r="X21" s="235">
        <f>DATE($P$3,$V$3,16)</f>
        <v>45551</v>
      </c>
      <c r="Y21" s="235">
        <f>DATE($P$3,$V$3,17)</f>
        <v>45552</v>
      </c>
      <c r="Z21" s="235">
        <f>DATE($P$3,$V$3,18)</f>
        <v>45553</v>
      </c>
      <c r="AA21" s="235">
        <f>DATE($P$3,$V$3,19)</f>
        <v>45554</v>
      </c>
      <c r="AB21" s="235">
        <f>DATE($P$3,$V$3,20)</f>
        <v>45555</v>
      </c>
      <c r="AC21" s="235">
        <f>DATE($P$3,$V$3,21)</f>
        <v>45556</v>
      </c>
      <c r="AD21" s="235">
        <f>DATE($P$3,$V$3,22)</f>
        <v>45557</v>
      </c>
      <c r="AE21" s="235">
        <f>DATE($P$3,$V$3,23)</f>
        <v>45558</v>
      </c>
      <c r="AF21" s="235">
        <f>DATE($P$3,$V$3,24)</f>
        <v>45559</v>
      </c>
      <c r="AG21" s="235">
        <f>DATE($P$3,$V$3,25)</f>
        <v>45560</v>
      </c>
      <c r="AH21" s="235">
        <f>DATE($P$3,$V$3,26)</f>
        <v>45561</v>
      </c>
      <c r="AI21" s="235">
        <f>DATE($P$3,$V$3,27)</f>
        <v>45562</v>
      </c>
      <c r="AJ21" s="235">
        <f>DATE($P$3,$V$3,28)</f>
        <v>45563</v>
      </c>
      <c r="AK21" s="235">
        <f>IF(AN4="暦月",IF(DAY(EOMONTH(I21,0))&lt;29,"",DATE($P$3,$V$3,29)),"")</f>
        <v>45564</v>
      </c>
      <c r="AL21" s="235">
        <f>IF(AN4="暦月",IF(DAY(EOMONTH(I21,0))&lt;30,"",DATE($P$3,$V$3,30)),"")</f>
        <v>45565</v>
      </c>
      <c r="AM21" s="235" t="str">
        <f>IF(AN4="暦月",IF(DAY(EOMONTH(I21,0))&lt;31,"",DATE($P$3,$V$3,31)),"")</f>
        <v/>
      </c>
      <c r="AN21" s="544"/>
      <c r="AO21" s="545"/>
      <c r="AP21" s="550"/>
      <c r="AQ21" s="551"/>
      <c r="AR21" s="545"/>
      <c r="AS21" s="205"/>
      <c r="AT21" s="206"/>
      <c r="AU21" s="554" t="s">
        <v>353</v>
      </c>
      <c r="AV21" s="555"/>
    </row>
    <row r="22" spans="1:48" ht="12" customHeight="1" x14ac:dyDescent="0.15">
      <c r="A22" s="556">
        <v>1</v>
      </c>
      <c r="B22" s="559"/>
      <c r="C22" s="562"/>
      <c r="D22" s="565" t="s">
        <v>243</v>
      </c>
      <c r="E22" s="568"/>
      <c r="F22" s="571"/>
      <c r="G22" s="572"/>
      <c r="H22" s="236" t="s">
        <v>367</v>
      </c>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577">
        <f>+SUM(I23:AM24)</f>
        <v>0</v>
      </c>
      <c r="AO22" s="580">
        <f>IF($AN$4="４週",AN22/4,AN22/(DAY(EOMONTH($I$20,0))/7))</f>
        <v>0</v>
      </c>
      <c r="AP22" s="583"/>
      <c r="AQ22" s="584"/>
      <c r="AR22" s="580" t="str">
        <f>IF(AN4="４週",AU23,AV23)</f>
        <v/>
      </c>
      <c r="AS22" s="205"/>
      <c r="AT22" s="206"/>
      <c r="AU22" s="237" t="s">
        <v>593</v>
      </c>
      <c r="AV22" s="237" t="s">
        <v>368</v>
      </c>
    </row>
    <row r="23" spans="1:48" ht="12" customHeight="1" x14ac:dyDescent="0.15">
      <c r="A23" s="557"/>
      <c r="B23" s="560"/>
      <c r="C23" s="563"/>
      <c r="D23" s="566"/>
      <c r="E23" s="569"/>
      <c r="F23" s="573"/>
      <c r="G23" s="574"/>
      <c r="H23" s="238" t="s">
        <v>369</v>
      </c>
      <c r="I23" s="239" t="str">
        <f>IFERROR(VLOOKUP(I22,'P1'!$B:$AP,41,FALSE),"")</f>
        <v/>
      </c>
      <c r="J23" s="239" t="str">
        <f>IFERROR(VLOOKUP(J22,'P1'!$B:$AP,41,FALSE),"")</f>
        <v/>
      </c>
      <c r="K23" s="239" t="str">
        <f>IFERROR(VLOOKUP(K22,'P1'!$B:$AP,41,FALSE),"")</f>
        <v/>
      </c>
      <c r="L23" s="239" t="str">
        <f>IFERROR(VLOOKUP(L22,'P1'!$B:$AP,41,FALSE),"")</f>
        <v/>
      </c>
      <c r="M23" s="239" t="str">
        <f>IFERROR(VLOOKUP(M22,'P1'!$B:$AP,41,FALSE),"")</f>
        <v/>
      </c>
      <c r="N23" s="239" t="str">
        <f>IFERROR(VLOOKUP(N22,'P1'!$B:$AP,41,FALSE),"")</f>
        <v/>
      </c>
      <c r="O23" s="239" t="str">
        <f>IFERROR(VLOOKUP(O22,'P1'!$B:$AP,41,FALSE),"")</f>
        <v/>
      </c>
      <c r="P23" s="239" t="str">
        <f>IFERROR(VLOOKUP(P22,'P1'!$B:$AP,41,FALSE),"")</f>
        <v/>
      </c>
      <c r="Q23" s="239" t="str">
        <f>IFERROR(VLOOKUP(Q22,'P1'!$B:$AP,41,FALSE),"")</f>
        <v/>
      </c>
      <c r="R23" s="239" t="str">
        <f>IFERROR(VLOOKUP(R22,'P1'!$B:$AP,41,FALSE),"")</f>
        <v/>
      </c>
      <c r="S23" s="239" t="str">
        <f>IFERROR(VLOOKUP(S22,'P1'!$B:$AP,41,FALSE),"")</f>
        <v/>
      </c>
      <c r="T23" s="239" t="str">
        <f>IFERROR(VLOOKUP(T22,'P1'!$B:$AP,41,FALSE),"")</f>
        <v/>
      </c>
      <c r="U23" s="239" t="str">
        <f>IFERROR(VLOOKUP(U22,'P1'!$B:$AP,41,FALSE),"")</f>
        <v/>
      </c>
      <c r="V23" s="239" t="str">
        <f>IFERROR(VLOOKUP(V22,'P1'!$B:$AP,41,FALSE),"")</f>
        <v/>
      </c>
      <c r="W23" s="239" t="str">
        <f>IFERROR(VLOOKUP(W22,'P1'!$B:$AP,41,FALSE),"")</f>
        <v/>
      </c>
      <c r="X23" s="239" t="str">
        <f>IFERROR(VLOOKUP(X22,'P1'!$B:$AP,41,FALSE),"")</f>
        <v/>
      </c>
      <c r="Y23" s="239" t="str">
        <f>IFERROR(VLOOKUP(Y22,'P1'!$B:$AP,41,FALSE),"")</f>
        <v/>
      </c>
      <c r="Z23" s="239" t="str">
        <f>IFERROR(VLOOKUP(Z22,'P1'!$B:$AP,41,FALSE),"")</f>
        <v/>
      </c>
      <c r="AA23" s="239" t="str">
        <f>IFERROR(VLOOKUP(AA22,'P1'!$B:$AP,41,FALSE),"")</f>
        <v/>
      </c>
      <c r="AB23" s="239" t="str">
        <f>IFERROR(VLOOKUP(AB22,'P1'!$B:$AP,41,FALSE),"")</f>
        <v/>
      </c>
      <c r="AC23" s="239" t="str">
        <f>IFERROR(VLOOKUP(AC22,'P1'!$B:$AP,41,FALSE),"")</f>
        <v/>
      </c>
      <c r="AD23" s="239" t="str">
        <f>IFERROR(VLOOKUP(AD22,'P1'!$B:$AP,41,FALSE),"")</f>
        <v/>
      </c>
      <c r="AE23" s="239" t="str">
        <f>IFERROR(VLOOKUP(AE22,'P1'!$B:$AP,41,FALSE),"")</f>
        <v/>
      </c>
      <c r="AF23" s="239" t="str">
        <f>IFERROR(VLOOKUP(AF22,'P1'!$B:$AP,41,FALSE),"")</f>
        <v/>
      </c>
      <c r="AG23" s="239" t="str">
        <f>IFERROR(VLOOKUP(AG22,'P1'!$B:$AP,41,FALSE),"")</f>
        <v/>
      </c>
      <c r="AH23" s="239" t="str">
        <f>IFERROR(VLOOKUP(AH22,'P1'!$B:$AP,41,FALSE),"")</f>
        <v/>
      </c>
      <c r="AI23" s="239" t="str">
        <f>IFERROR(VLOOKUP(AI22,'P1'!$B:$AP,41,FALSE),"")</f>
        <v/>
      </c>
      <c r="AJ23" s="239" t="str">
        <f>IFERROR(VLOOKUP(AJ22,'P1'!$B:$AP,41,FALSE),"")</f>
        <v/>
      </c>
      <c r="AK23" s="239" t="str">
        <f>IFERROR(VLOOKUP(AK22,'P1'!$B:$AP,41,FALSE),"")</f>
        <v/>
      </c>
      <c r="AL23" s="239" t="str">
        <f>IFERROR(VLOOKUP(AL22,'P1'!$B:$AP,41,FALSE),"")</f>
        <v/>
      </c>
      <c r="AM23" s="239" t="str">
        <f>IFERROR(VLOOKUP(AM22,'P1'!$B:$AP,41,FALSE),"")</f>
        <v/>
      </c>
      <c r="AN23" s="578"/>
      <c r="AO23" s="581"/>
      <c r="AP23" s="585"/>
      <c r="AQ23" s="586"/>
      <c r="AR23" s="581"/>
      <c r="AS23" s="205"/>
      <c r="AT23" s="206"/>
      <c r="AU23" s="240" t="str">
        <f>IFERROR(IF($D22="□",($AO22/$AK$7),($AO22/$AK$9)),"")</f>
        <v/>
      </c>
      <c r="AV23" s="240" t="str">
        <f>IFERROR(IF($D22="□",($AN22/$AO$7),($AN22/$AO$9)),"")</f>
        <v/>
      </c>
    </row>
    <row r="24" spans="1:48" ht="12" customHeight="1" x14ac:dyDescent="0.15">
      <c r="A24" s="558"/>
      <c r="B24" s="561"/>
      <c r="C24" s="564"/>
      <c r="D24" s="567"/>
      <c r="E24" s="570"/>
      <c r="F24" s="575"/>
      <c r="G24" s="576"/>
      <c r="H24" s="241" t="s">
        <v>370</v>
      </c>
      <c r="I24" s="239" t="str">
        <f>IFERROR(VLOOKUP(I22,'P1'!$B:$AP,31,FALSE),"")</f>
        <v/>
      </c>
      <c r="J24" s="239" t="str">
        <f>IFERROR(VLOOKUP(J22,'P1'!$B:$AP,31,FALSE),"")</f>
        <v/>
      </c>
      <c r="K24" s="239" t="str">
        <f>IFERROR(VLOOKUP(K22,'P1'!$B:$AP,31,FALSE),"")</f>
        <v/>
      </c>
      <c r="L24" s="239" t="str">
        <f>IFERROR(VLOOKUP(L22,'P1'!$B:$AP,31,FALSE),"")</f>
        <v/>
      </c>
      <c r="M24" s="239" t="str">
        <f>IFERROR(VLOOKUP(M22,'P1'!$B:$AP,31,FALSE),"")</f>
        <v/>
      </c>
      <c r="N24" s="239" t="str">
        <f>IFERROR(VLOOKUP(N22,'P1'!$B:$AP,31,FALSE),"")</f>
        <v/>
      </c>
      <c r="O24" s="239" t="str">
        <f>IFERROR(VLOOKUP(O22,'P1'!$B:$AP,31,FALSE),"")</f>
        <v/>
      </c>
      <c r="P24" s="239" t="str">
        <f>IFERROR(VLOOKUP(P22,'P1'!$B:$AP,31,FALSE),"")</f>
        <v/>
      </c>
      <c r="Q24" s="239" t="str">
        <f>IFERROR(VLOOKUP(Q22,'P1'!$B:$AP,31,FALSE),"")</f>
        <v/>
      </c>
      <c r="R24" s="239" t="str">
        <f>IFERROR(VLOOKUP(R22,'P1'!$B:$AP,31,FALSE),"")</f>
        <v/>
      </c>
      <c r="S24" s="239" t="str">
        <f>IFERROR(VLOOKUP(S22,'P1'!$B:$AP,31,FALSE),"")</f>
        <v/>
      </c>
      <c r="T24" s="239" t="str">
        <f>IFERROR(VLOOKUP(T22,'P1'!$B:$AP,31,FALSE),"")</f>
        <v/>
      </c>
      <c r="U24" s="239" t="str">
        <f>IFERROR(VLOOKUP(U22,'P1'!$B:$AP,31,FALSE),"")</f>
        <v/>
      </c>
      <c r="V24" s="239" t="str">
        <f>IFERROR(VLOOKUP(V22,'P1'!$B:$AP,31,FALSE),"")</f>
        <v/>
      </c>
      <c r="W24" s="239" t="str">
        <f>IFERROR(VLOOKUP(W22,'P1'!$B:$AP,31,FALSE),"")</f>
        <v/>
      </c>
      <c r="X24" s="239" t="str">
        <f>IFERROR(VLOOKUP(X22,'P1'!$B:$AP,31,FALSE),"")</f>
        <v/>
      </c>
      <c r="Y24" s="239" t="str">
        <f>IFERROR(VLOOKUP(Y22,'P1'!$B:$AP,31,FALSE),"")</f>
        <v/>
      </c>
      <c r="Z24" s="239" t="str">
        <f>IFERROR(VLOOKUP(Z22,'P1'!$B:$AP,31,FALSE),"")</f>
        <v/>
      </c>
      <c r="AA24" s="239" t="str">
        <f>IFERROR(VLOOKUP(AA22,'P1'!$B:$AP,31,FALSE),"")</f>
        <v/>
      </c>
      <c r="AB24" s="239" t="str">
        <f>IFERROR(VLOOKUP(AB22,'P1'!$B:$AP,31,FALSE),"")</f>
        <v/>
      </c>
      <c r="AC24" s="239" t="str">
        <f>IFERROR(VLOOKUP(AC22,'P1'!$B:$AP,31,FALSE),"")</f>
        <v/>
      </c>
      <c r="AD24" s="239" t="str">
        <f>IFERROR(VLOOKUP(AD22,'P1'!$B:$AP,31,FALSE),"")</f>
        <v/>
      </c>
      <c r="AE24" s="239" t="str">
        <f>IFERROR(VLOOKUP(AE22,'P1'!$B:$AP,31,FALSE),"")</f>
        <v/>
      </c>
      <c r="AF24" s="239" t="str">
        <f>IFERROR(VLOOKUP(AF22,'P1'!$B:$AP,31,FALSE),"")</f>
        <v/>
      </c>
      <c r="AG24" s="239" t="str">
        <f>IFERROR(VLOOKUP(AG22,'P1'!$B:$AP,31,FALSE),"")</f>
        <v/>
      </c>
      <c r="AH24" s="239" t="str">
        <f>IFERROR(VLOOKUP(AH22,'P1'!$B:$AP,31,FALSE),"")</f>
        <v/>
      </c>
      <c r="AI24" s="239" t="str">
        <f>IFERROR(VLOOKUP(AI22,'P1'!$B:$AP,31,FALSE),"")</f>
        <v/>
      </c>
      <c r="AJ24" s="239" t="str">
        <f>IFERROR(VLOOKUP(AJ22,'P1'!$B:$AP,31,FALSE),"")</f>
        <v/>
      </c>
      <c r="AK24" s="239" t="str">
        <f>IFERROR(VLOOKUP(AK22,'P1'!$B:$AP,31,FALSE),"")</f>
        <v/>
      </c>
      <c r="AL24" s="239" t="str">
        <f>IFERROR(VLOOKUP(AL22,'P1'!$B:$AP,31,FALSE),"")</f>
        <v/>
      </c>
      <c r="AM24" s="239" t="str">
        <f>IFERROR(VLOOKUP(AM22,'P1'!$B:$AP,31,FALSE),"")</f>
        <v/>
      </c>
      <c r="AN24" s="579"/>
      <c r="AO24" s="582"/>
      <c r="AP24" s="587"/>
      <c r="AQ24" s="588"/>
      <c r="AR24" s="582"/>
      <c r="AS24" s="211"/>
      <c r="AT24" s="206"/>
      <c r="AU24" s="242"/>
      <c r="AV24" s="242"/>
    </row>
    <row r="25" spans="1:48" ht="12" customHeight="1" x14ac:dyDescent="0.15">
      <c r="A25" s="556">
        <v>2</v>
      </c>
      <c r="B25" s="559"/>
      <c r="C25" s="562"/>
      <c r="D25" s="565" t="s">
        <v>243</v>
      </c>
      <c r="E25" s="568"/>
      <c r="F25" s="571"/>
      <c r="G25" s="572"/>
      <c r="H25" s="236" t="s">
        <v>367</v>
      </c>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577">
        <f>+SUM(I26:AM27)</f>
        <v>0</v>
      </c>
      <c r="AO25" s="580">
        <f>IF($AN$4="４週",AN25/4,AN25/(DAY(EOMONTH($I$20,0))/7))</f>
        <v>0</v>
      </c>
      <c r="AP25" s="583"/>
      <c r="AQ25" s="584"/>
      <c r="AR25" s="580" t="str">
        <f>IF(AN7="４週",AU26,AV26)</f>
        <v/>
      </c>
      <c r="AS25" s="211"/>
      <c r="AT25" s="206"/>
      <c r="AU25" s="237" t="s">
        <v>593</v>
      </c>
      <c r="AV25" s="237" t="s">
        <v>368</v>
      </c>
    </row>
    <row r="26" spans="1:48" ht="12" customHeight="1" x14ac:dyDescent="0.15">
      <c r="A26" s="557"/>
      <c r="B26" s="560"/>
      <c r="C26" s="563"/>
      <c r="D26" s="566"/>
      <c r="E26" s="569"/>
      <c r="F26" s="573"/>
      <c r="G26" s="574"/>
      <c r="H26" s="238" t="s">
        <v>369</v>
      </c>
      <c r="I26" s="239" t="str">
        <f>IFERROR(VLOOKUP(I25,'P1'!$B:$AP,41,FALSE),"")</f>
        <v/>
      </c>
      <c r="J26" s="239" t="str">
        <f>IFERROR(VLOOKUP(J25,'P1'!$B:$AP,41,FALSE),"")</f>
        <v/>
      </c>
      <c r="K26" s="239" t="str">
        <f>IFERROR(VLOOKUP(K25,'P1'!$B:$AP,41,FALSE),"")</f>
        <v/>
      </c>
      <c r="L26" s="239" t="str">
        <f>IFERROR(VLOOKUP(L25,'P1'!$B:$AP,41,FALSE),"")</f>
        <v/>
      </c>
      <c r="M26" s="239" t="str">
        <f>IFERROR(VLOOKUP(M25,'P1'!$B:$AP,41,FALSE),"")</f>
        <v/>
      </c>
      <c r="N26" s="239" t="str">
        <f>IFERROR(VLOOKUP(N25,'P1'!$B:$AP,41,FALSE),"")</f>
        <v/>
      </c>
      <c r="O26" s="239" t="str">
        <f>IFERROR(VLOOKUP(O25,'P1'!$B:$AP,41,FALSE),"")</f>
        <v/>
      </c>
      <c r="P26" s="239" t="str">
        <f>IFERROR(VLOOKUP(P25,'P1'!$B:$AP,41,FALSE),"")</f>
        <v/>
      </c>
      <c r="Q26" s="239" t="str">
        <f>IFERROR(VLOOKUP(Q25,'P1'!$B:$AP,41,FALSE),"")</f>
        <v/>
      </c>
      <c r="R26" s="239" t="str">
        <f>IFERROR(VLOOKUP(R25,'P1'!$B:$AP,41,FALSE),"")</f>
        <v/>
      </c>
      <c r="S26" s="239" t="str">
        <f>IFERROR(VLOOKUP(S25,'P1'!$B:$AP,41,FALSE),"")</f>
        <v/>
      </c>
      <c r="T26" s="239" t="str">
        <f>IFERROR(VLOOKUP(T25,'P1'!$B:$AP,41,FALSE),"")</f>
        <v/>
      </c>
      <c r="U26" s="239" t="str">
        <f>IFERROR(VLOOKUP(U25,'P1'!$B:$AP,41,FALSE),"")</f>
        <v/>
      </c>
      <c r="V26" s="239" t="str">
        <f>IFERROR(VLOOKUP(V25,'P1'!$B:$AP,41,FALSE),"")</f>
        <v/>
      </c>
      <c r="W26" s="239" t="str">
        <f>IFERROR(VLOOKUP(W25,'P1'!$B:$AP,41,FALSE),"")</f>
        <v/>
      </c>
      <c r="X26" s="239" t="str">
        <f>IFERROR(VLOOKUP(X25,'P1'!$B:$AP,41,FALSE),"")</f>
        <v/>
      </c>
      <c r="Y26" s="239" t="str">
        <f>IFERROR(VLOOKUP(Y25,'P1'!$B:$AP,41,FALSE),"")</f>
        <v/>
      </c>
      <c r="Z26" s="239" t="str">
        <f>IFERROR(VLOOKUP(Z25,'P1'!$B:$AP,41,FALSE),"")</f>
        <v/>
      </c>
      <c r="AA26" s="239" t="str">
        <f>IFERROR(VLOOKUP(AA25,'P1'!$B:$AP,41,FALSE),"")</f>
        <v/>
      </c>
      <c r="AB26" s="239" t="str">
        <f>IFERROR(VLOOKUP(AB25,'P1'!$B:$AP,41,FALSE),"")</f>
        <v/>
      </c>
      <c r="AC26" s="239" t="str">
        <f>IFERROR(VLOOKUP(AC25,'P1'!$B:$AP,41,FALSE),"")</f>
        <v/>
      </c>
      <c r="AD26" s="239" t="str">
        <f>IFERROR(VLOOKUP(AD25,'P1'!$B:$AP,41,FALSE),"")</f>
        <v/>
      </c>
      <c r="AE26" s="239" t="str">
        <f>IFERROR(VLOOKUP(AE25,'P1'!$B:$AP,41,FALSE),"")</f>
        <v/>
      </c>
      <c r="AF26" s="239" t="str">
        <f>IFERROR(VLOOKUP(AF25,'P1'!$B:$AP,41,FALSE),"")</f>
        <v/>
      </c>
      <c r="AG26" s="239" t="str">
        <f>IFERROR(VLOOKUP(AG25,'P1'!$B:$AP,41,FALSE),"")</f>
        <v/>
      </c>
      <c r="AH26" s="239" t="str">
        <f>IFERROR(VLOOKUP(AH25,'P1'!$B:$AP,41,FALSE),"")</f>
        <v/>
      </c>
      <c r="AI26" s="239" t="str">
        <f>IFERROR(VLOOKUP(AI25,'P1'!$B:$AP,41,FALSE),"")</f>
        <v/>
      </c>
      <c r="AJ26" s="239" t="str">
        <f>IFERROR(VLOOKUP(AJ25,'P1'!$B:$AP,41,FALSE),"")</f>
        <v/>
      </c>
      <c r="AK26" s="239" t="str">
        <f>IFERROR(VLOOKUP(AK25,'P1'!$B:$AP,41,FALSE),"")</f>
        <v/>
      </c>
      <c r="AL26" s="239" t="str">
        <f>IFERROR(VLOOKUP(AL25,'P1'!$B:$AP,41,FALSE),"")</f>
        <v/>
      </c>
      <c r="AM26" s="239" t="str">
        <f>IFERROR(VLOOKUP(AM25,'P1'!$B:$AP,41,FALSE),"")</f>
        <v/>
      </c>
      <c r="AN26" s="578"/>
      <c r="AO26" s="581"/>
      <c r="AP26" s="585"/>
      <c r="AQ26" s="586"/>
      <c r="AR26" s="581"/>
      <c r="AS26" s="205"/>
      <c r="AT26" s="206"/>
      <c r="AU26" s="240" t="str">
        <f t="shared" ref="AU26" si="1">IFERROR(IF($D25="□",($AO25/$AK$7),($AO25/$AK$9)),"")</f>
        <v/>
      </c>
      <c r="AV26" s="240" t="str">
        <f t="shared" ref="AV26" si="2">IFERROR(IF($D25="□",($AN25/$AO$7),($AN25/$AO$9)),"")</f>
        <v/>
      </c>
    </row>
    <row r="27" spans="1:48" ht="12" customHeight="1" x14ac:dyDescent="0.15">
      <c r="A27" s="558"/>
      <c r="B27" s="561"/>
      <c r="C27" s="564"/>
      <c r="D27" s="567"/>
      <c r="E27" s="570"/>
      <c r="F27" s="575"/>
      <c r="G27" s="576"/>
      <c r="H27" s="241" t="s">
        <v>370</v>
      </c>
      <c r="I27" s="239" t="str">
        <f>IFERROR(VLOOKUP(I25,'P1'!$B:$AP,31,FALSE),"")</f>
        <v/>
      </c>
      <c r="J27" s="239" t="str">
        <f>IFERROR(VLOOKUP(J25,'P1'!$B:$AP,31,FALSE),"")</f>
        <v/>
      </c>
      <c r="K27" s="239" t="str">
        <f>IFERROR(VLOOKUP(K25,'P1'!$B:$AP,31,FALSE),"")</f>
        <v/>
      </c>
      <c r="L27" s="239" t="str">
        <f>IFERROR(VLOOKUP(L25,'P1'!$B:$AP,31,FALSE),"")</f>
        <v/>
      </c>
      <c r="M27" s="239" t="str">
        <f>IFERROR(VLOOKUP(M25,'P1'!$B:$AP,31,FALSE),"")</f>
        <v/>
      </c>
      <c r="N27" s="239" t="str">
        <f>IFERROR(VLOOKUP(N25,'P1'!$B:$AP,31,FALSE),"")</f>
        <v/>
      </c>
      <c r="O27" s="239" t="str">
        <f>IFERROR(VLOOKUP(O25,'P1'!$B:$AP,31,FALSE),"")</f>
        <v/>
      </c>
      <c r="P27" s="239" t="str">
        <f>IFERROR(VLOOKUP(P25,'P1'!$B:$AP,31,FALSE),"")</f>
        <v/>
      </c>
      <c r="Q27" s="239" t="str">
        <f>IFERROR(VLOOKUP(Q25,'P1'!$B:$AP,31,FALSE),"")</f>
        <v/>
      </c>
      <c r="R27" s="239" t="str">
        <f>IFERROR(VLOOKUP(R25,'P1'!$B:$AP,31,FALSE),"")</f>
        <v/>
      </c>
      <c r="S27" s="239" t="str">
        <f>IFERROR(VLOOKUP(S25,'P1'!$B:$AP,31,FALSE),"")</f>
        <v/>
      </c>
      <c r="T27" s="239" t="str">
        <f>IFERROR(VLOOKUP(T25,'P1'!$B:$AP,31,FALSE),"")</f>
        <v/>
      </c>
      <c r="U27" s="239" t="str">
        <f>IFERROR(VLOOKUP(U25,'P1'!$B:$AP,31,FALSE),"")</f>
        <v/>
      </c>
      <c r="V27" s="239" t="str">
        <f>IFERROR(VLOOKUP(V25,'P1'!$B:$AP,31,FALSE),"")</f>
        <v/>
      </c>
      <c r="W27" s="239" t="str">
        <f>IFERROR(VLOOKUP(W25,'P1'!$B:$AP,31,FALSE),"")</f>
        <v/>
      </c>
      <c r="X27" s="239" t="str">
        <f>IFERROR(VLOOKUP(X25,'P1'!$B:$AP,31,FALSE),"")</f>
        <v/>
      </c>
      <c r="Y27" s="239" t="str">
        <f>IFERROR(VLOOKUP(Y25,'P1'!$B:$AP,31,FALSE),"")</f>
        <v/>
      </c>
      <c r="Z27" s="239" t="str">
        <f>IFERROR(VLOOKUP(Z25,'P1'!$B:$AP,31,FALSE),"")</f>
        <v/>
      </c>
      <c r="AA27" s="239" t="str">
        <f>IFERROR(VLOOKUP(AA25,'P1'!$B:$AP,31,FALSE),"")</f>
        <v/>
      </c>
      <c r="AB27" s="239" t="str">
        <f>IFERROR(VLOOKUP(AB25,'P1'!$B:$AP,31,FALSE),"")</f>
        <v/>
      </c>
      <c r="AC27" s="239" t="str">
        <f>IFERROR(VLOOKUP(AC25,'P1'!$B:$AP,31,FALSE),"")</f>
        <v/>
      </c>
      <c r="AD27" s="239" t="str">
        <f>IFERROR(VLOOKUP(AD25,'P1'!$B:$AP,31,FALSE),"")</f>
        <v/>
      </c>
      <c r="AE27" s="239" t="str">
        <f>IFERROR(VLOOKUP(AE25,'P1'!$B:$AP,31,FALSE),"")</f>
        <v/>
      </c>
      <c r="AF27" s="239" t="str">
        <f>IFERROR(VLOOKUP(AF25,'P1'!$B:$AP,31,FALSE),"")</f>
        <v/>
      </c>
      <c r="AG27" s="239" t="str">
        <f>IFERROR(VLOOKUP(AG25,'P1'!$B:$AP,31,FALSE),"")</f>
        <v/>
      </c>
      <c r="AH27" s="239" t="str">
        <f>IFERROR(VLOOKUP(AH25,'P1'!$B:$AP,31,FALSE),"")</f>
        <v/>
      </c>
      <c r="AI27" s="239" t="str">
        <f>IFERROR(VLOOKUP(AI25,'P1'!$B:$AP,31,FALSE),"")</f>
        <v/>
      </c>
      <c r="AJ27" s="239" t="str">
        <f>IFERROR(VLOOKUP(AJ25,'P1'!$B:$AP,31,FALSE),"")</f>
        <v/>
      </c>
      <c r="AK27" s="239" t="str">
        <f>IFERROR(VLOOKUP(AK25,'P1'!$B:$AP,31,FALSE),"")</f>
        <v/>
      </c>
      <c r="AL27" s="239" t="str">
        <f>IFERROR(VLOOKUP(AL25,'P1'!$B:$AP,31,FALSE),"")</f>
        <v/>
      </c>
      <c r="AM27" s="239" t="str">
        <f>IFERROR(VLOOKUP(AM25,'P1'!$B:$AP,31,FALSE),"")</f>
        <v/>
      </c>
      <c r="AN27" s="579"/>
      <c r="AO27" s="582"/>
      <c r="AP27" s="587"/>
      <c r="AQ27" s="588"/>
      <c r="AR27" s="582"/>
      <c r="AS27" s="205"/>
      <c r="AT27" s="206"/>
      <c r="AU27" s="242"/>
      <c r="AV27" s="242"/>
    </row>
    <row r="28" spans="1:48" ht="12" customHeight="1" x14ac:dyDescent="0.15">
      <c r="A28" s="556">
        <v>3</v>
      </c>
      <c r="B28" s="559"/>
      <c r="C28" s="562"/>
      <c r="D28" s="565" t="s">
        <v>243</v>
      </c>
      <c r="E28" s="568"/>
      <c r="F28" s="571"/>
      <c r="G28" s="572"/>
      <c r="H28" s="236" t="s">
        <v>367</v>
      </c>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577">
        <f>+SUM(I29:AM30)</f>
        <v>0</v>
      </c>
      <c r="AO28" s="580">
        <f>IF($AN$4="４週",AN28/4,AN28/(DAY(EOMONTH($I$20,0))/7))</f>
        <v>0</v>
      </c>
      <c r="AP28" s="583"/>
      <c r="AQ28" s="584"/>
      <c r="AR28" s="580" t="str">
        <f>IF(AN17="４週",AU29,AV29)</f>
        <v/>
      </c>
      <c r="AS28" s="205"/>
      <c r="AT28" s="206"/>
      <c r="AU28" s="237" t="s">
        <v>593</v>
      </c>
      <c r="AV28" s="237" t="s">
        <v>368</v>
      </c>
    </row>
    <row r="29" spans="1:48" ht="12" customHeight="1" x14ac:dyDescent="0.15">
      <c r="A29" s="557"/>
      <c r="B29" s="560"/>
      <c r="C29" s="563"/>
      <c r="D29" s="566"/>
      <c r="E29" s="569"/>
      <c r="F29" s="573"/>
      <c r="G29" s="574"/>
      <c r="H29" s="238" t="s">
        <v>369</v>
      </c>
      <c r="I29" s="239" t="str">
        <f>IFERROR(VLOOKUP(I28,'P1'!$B:$AP,41,FALSE),"")</f>
        <v/>
      </c>
      <c r="J29" s="239" t="str">
        <f>IFERROR(VLOOKUP(J28,'P1'!$B:$AP,41,FALSE),"")</f>
        <v/>
      </c>
      <c r="K29" s="239" t="str">
        <f>IFERROR(VLOOKUP(K28,'P1'!$B:$AP,41,FALSE),"")</f>
        <v/>
      </c>
      <c r="L29" s="239" t="str">
        <f>IFERROR(VLOOKUP(L28,'P1'!$B:$AP,41,FALSE),"")</f>
        <v/>
      </c>
      <c r="M29" s="239" t="str">
        <f>IFERROR(VLOOKUP(M28,'P1'!$B:$AP,41,FALSE),"")</f>
        <v/>
      </c>
      <c r="N29" s="239" t="str">
        <f>IFERROR(VLOOKUP(N28,'P1'!$B:$AP,41,FALSE),"")</f>
        <v/>
      </c>
      <c r="O29" s="239" t="str">
        <f>IFERROR(VLOOKUP(O28,'P1'!$B:$AP,41,FALSE),"")</f>
        <v/>
      </c>
      <c r="P29" s="239" t="str">
        <f>IFERROR(VLOOKUP(P28,'P1'!$B:$AP,41,FALSE),"")</f>
        <v/>
      </c>
      <c r="Q29" s="239" t="str">
        <f>IFERROR(VLOOKUP(Q28,'P1'!$B:$AP,41,FALSE),"")</f>
        <v/>
      </c>
      <c r="R29" s="239" t="str">
        <f>IFERROR(VLOOKUP(R28,'P1'!$B:$AP,41,FALSE),"")</f>
        <v/>
      </c>
      <c r="S29" s="239" t="str">
        <f>IFERROR(VLOOKUP(S28,'P1'!$B:$AP,41,FALSE),"")</f>
        <v/>
      </c>
      <c r="T29" s="239" t="str">
        <f>IFERROR(VLOOKUP(T28,'P1'!$B:$AP,41,FALSE),"")</f>
        <v/>
      </c>
      <c r="U29" s="239" t="str">
        <f>IFERROR(VLOOKUP(U28,'P1'!$B:$AP,41,FALSE),"")</f>
        <v/>
      </c>
      <c r="V29" s="239" t="str">
        <f>IFERROR(VLOOKUP(V28,'P1'!$B:$AP,41,FALSE),"")</f>
        <v/>
      </c>
      <c r="W29" s="239" t="str">
        <f>IFERROR(VLOOKUP(W28,'P1'!$B:$AP,41,FALSE),"")</f>
        <v/>
      </c>
      <c r="X29" s="239" t="str">
        <f>IFERROR(VLOOKUP(X28,'P1'!$B:$AP,41,FALSE),"")</f>
        <v/>
      </c>
      <c r="Y29" s="239" t="str">
        <f>IFERROR(VLOOKUP(Y28,'P1'!$B:$AP,41,FALSE),"")</f>
        <v/>
      </c>
      <c r="Z29" s="239" t="str">
        <f>IFERROR(VLOOKUP(Z28,'P1'!$B:$AP,41,FALSE),"")</f>
        <v/>
      </c>
      <c r="AA29" s="239" t="str">
        <f>IFERROR(VLOOKUP(AA28,'P1'!$B:$AP,41,FALSE),"")</f>
        <v/>
      </c>
      <c r="AB29" s="239" t="str">
        <f>IFERROR(VLOOKUP(AB28,'P1'!$B:$AP,41,FALSE),"")</f>
        <v/>
      </c>
      <c r="AC29" s="239" t="str">
        <f>IFERROR(VLOOKUP(AC28,'P1'!$B:$AP,41,FALSE),"")</f>
        <v/>
      </c>
      <c r="AD29" s="239" t="str">
        <f>IFERROR(VLOOKUP(AD28,'P1'!$B:$AP,41,FALSE),"")</f>
        <v/>
      </c>
      <c r="AE29" s="239" t="str">
        <f>IFERROR(VLOOKUP(AE28,'P1'!$B:$AP,41,FALSE),"")</f>
        <v/>
      </c>
      <c r="AF29" s="239" t="str">
        <f>IFERROR(VLOOKUP(AF28,'P1'!$B:$AP,41,FALSE),"")</f>
        <v/>
      </c>
      <c r="AG29" s="239" t="str">
        <f>IFERROR(VLOOKUP(AG28,'P1'!$B:$AP,41,FALSE),"")</f>
        <v/>
      </c>
      <c r="AH29" s="239" t="str">
        <f>IFERROR(VLOOKUP(AH28,'P1'!$B:$AP,41,FALSE),"")</f>
        <v/>
      </c>
      <c r="AI29" s="239" t="str">
        <f>IFERROR(VLOOKUP(AI28,'P1'!$B:$AP,41,FALSE),"")</f>
        <v/>
      </c>
      <c r="AJ29" s="239" t="str">
        <f>IFERROR(VLOOKUP(AJ28,'P1'!$B:$AP,41,FALSE),"")</f>
        <v/>
      </c>
      <c r="AK29" s="239" t="str">
        <f>IFERROR(VLOOKUP(AK28,'P1'!$B:$AP,41,FALSE),"")</f>
        <v/>
      </c>
      <c r="AL29" s="239" t="str">
        <f>IFERROR(VLOOKUP(AL28,'P1'!$B:$AP,41,FALSE),"")</f>
        <v/>
      </c>
      <c r="AM29" s="239" t="str">
        <f>IFERROR(VLOOKUP(AM28,'P1'!$B:$AP,41,FALSE),"")</f>
        <v/>
      </c>
      <c r="AN29" s="578"/>
      <c r="AO29" s="581"/>
      <c r="AP29" s="585"/>
      <c r="AQ29" s="586"/>
      <c r="AR29" s="581"/>
      <c r="AS29" s="205"/>
      <c r="AT29" s="206"/>
      <c r="AU29" s="240" t="str">
        <f t="shared" ref="AU29" si="3">IFERROR(IF($D28="□",($AO28/$AK$7),($AO28/$AK$9)),"")</f>
        <v/>
      </c>
      <c r="AV29" s="240" t="str">
        <f t="shared" ref="AV29" si="4">IFERROR(IF($D28="□",($AN28/$AO$7),($AN28/$AO$9)),"")</f>
        <v/>
      </c>
    </row>
    <row r="30" spans="1:48" ht="12" customHeight="1" x14ac:dyDescent="0.15">
      <c r="A30" s="558"/>
      <c r="B30" s="561"/>
      <c r="C30" s="564"/>
      <c r="D30" s="567"/>
      <c r="E30" s="570"/>
      <c r="F30" s="575"/>
      <c r="G30" s="576"/>
      <c r="H30" s="241" t="s">
        <v>370</v>
      </c>
      <c r="I30" s="239" t="str">
        <f>IFERROR(VLOOKUP(I28,'P1'!$B:$AP,31,FALSE),"")</f>
        <v/>
      </c>
      <c r="J30" s="239" t="str">
        <f>IFERROR(VLOOKUP(J28,'P1'!$B:$AP,31,FALSE),"")</f>
        <v/>
      </c>
      <c r="K30" s="239" t="str">
        <f>IFERROR(VLOOKUP(K28,'P1'!$B:$AP,31,FALSE),"")</f>
        <v/>
      </c>
      <c r="L30" s="239" t="str">
        <f>IFERROR(VLOOKUP(L28,'P1'!$B:$AP,31,FALSE),"")</f>
        <v/>
      </c>
      <c r="M30" s="239" t="str">
        <f>IFERROR(VLOOKUP(M28,'P1'!$B:$AP,31,FALSE),"")</f>
        <v/>
      </c>
      <c r="N30" s="239" t="str">
        <f>IFERROR(VLOOKUP(N28,'P1'!$B:$AP,31,FALSE),"")</f>
        <v/>
      </c>
      <c r="O30" s="239" t="str">
        <f>IFERROR(VLOOKUP(O28,'P1'!$B:$AP,31,FALSE),"")</f>
        <v/>
      </c>
      <c r="P30" s="239" t="str">
        <f>IFERROR(VLOOKUP(P28,'P1'!$B:$AP,31,FALSE),"")</f>
        <v/>
      </c>
      <c r="Q30" s="239" t="str">
        <f>IFERROR(VLOOKUP(Q28,'P1'!$B:$AP,31,FALSE),"")</f>
        <v/>
      </c>
      <c r="R30" s="239" t="str">
        <f>IFERROR(VLOOKUP(R28,'P1'!$B:$AP,31,FALSE),"")</f>
        <v/>
      </c>
      <c r="S30" s="239" t="str">
        <f>IFERROR(VLOOKUP(S28,'P1'!$B:$AP,31,FALSE),"")</f>
        <v/>
      </c>
      <c r="T30" s="239" t="str">
        <f>IFERROR(VLOOKUP(T28,'P1'!$B:$AP,31,FALSE),"")</f>
        <v/>
      </c>
      <c r="U30" s="239" t="str">
        <f>IFERROR(VLOOKUP(U28,'P1'!$B:$AP,31,FALSE),"")</f>
        <v/>
      </c>
      <c r="V30" s="239" t="str">
        <f>IFERROR(VLOOKUP(V28,'P1'!$B:$AP,31,FALSE),"")</f>
        <v/>
      </c>
      <c r="W30" s="239" t="str">
        <f>IFERROR(VLOOKUP(W28,'P1'!$B:$AP,31,FALSE),"")</f>
        <v/>
      </c>
      <c r="X30" s="239" t="str">
        <f>IFERROR(VLOOKUP(X28,'P1'!$B:$AP,31,FALSE),"")</f>
        <v/>
      </c>
      <c r="Y30" s="239" t="str">
        <f>IFERROR(VLOOKUP(Y28,'P1'!$B:$AP,31,FALSE),"")</f>
        <v/>
      </c>
      <c r="Z30" s="239" t="str">
        <f>IFERROR(VLOOKUP(Z28,'P1'!$B:$AP,31,FALSE),"")</f>
        <v/>
      </c>
      <c r="AA30" s="239" t="str">
        <f>IFERROR(VLOOKUP(AA28,'P1'!$B:$AP,31,FALSE),"")</f>
        <v/>
      </c>
      <c r="AB30" s="239" t="str">
        <f>IFERROR(VLOOKUP(AB28,'P1'!$B:$AP,31,FALSE),"")</f>
        <v/>
      </c>
      <c r="AC30" s="239" t="str">
        <f>IFERROR(VLOOKUP(AC28,'P1'!$B:$AP,31,FALSE),"")</f>
        <v/>
      </c>
      <c r="AD30" s="239" t="str">
        <f>IFERROR(VLOOKUP(AD28,'P1'!$B:$AP,31,FALSE),"")</f>
        <v/>
      </c>
      <c r="AE30" s="239" t="str">
        <f>IFERROR(VLOOKUP(AE28,'P1'!$B:$AP,31,FALSE),"")</f>
        <v/>
      </c>
      <c r="AF30" s="239" t="str">
        <f>IFERROR(VLOOKUP(AF28,'P1'!$B:$AP,31,FALSE),"")</f>
        <v/>
      </c>
      <c r="AG30" s="239" t="str">
        <f>IFERROR(VLOOKUP(AG28,'P1'!$B:$AP,31,FALSE),"")</f>
        <v/>
      </c>
      <c r="AH30" s="239" t="str">
        <f>IFERROR(VLOOKUP(AH28,'P1'!$B:$AP,31,FALSE),"")</f>
        <v/>
      </c>
      <c r="AI30" s="239" t="str">
        <f>IFERROR(VLOOKUP(AI28,'P1'!$B:$AP,31,FALSE),"")</f>
        <v/>
      </c>
      <c r="AJ30" s="239" t="str">
        <f>IFERROR(VLOOKUP(AJ28,'P1'!$B:$AP,31,FALSE),"")</f>
        <v/>
      </c>
      <c r="AK30" s="239" t="str">
        <f>IFERROR(VLOOKUP(AK28,'P1'!$B:$AP,31,FALSE),"")</f>
        <v/>
      </c>
      <c r="AL30" s="239" t="str">
        <f>IFERROR(VLOOKUP(AL28,'P1'!$B:$AP,31,FALSE),"")</f>
        <v/>
      </c>
      <c r="AM30" s="239" t="str">
        <f>IFERROR(VLOOKUP(AM28,'P1'!$B:$AP,31,FALSE),"")</f>
        <v/>
      </c>
      <c r="AN30" s="579"/>
      <c r="AO30" s="582"/>
      <c r="AP30" s="587"/>
      <c r="AQ30" s="588"/>
      <c r="AR30" s="582"/>
      <c r="AS30" s="205"/>
      <c r="AT30" s="206"/>
      <c r="AU30" s="242"/>
      <c r="AV30" s="242"/>
    </row>
    <row r="31" spans="1:48" ht="12" customHeight="1" x14ac:dyDescent="0.15">
      <c r="A31" s="556">
        <v>4</v>
      </c>
      <c r="B31" s="559"/>
      <c r="C31" s="562"/>
      <c r="D31" s="565" t="s">
        <v>243</v>
      </c>
      <c r="E31" s="568"/>
      <c r="F31" s="571"/>
      <c r="G31" s="572"/>
      <c r="H31" s="236" t="s">
        <v>367</v>
      </c>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577">
        <f>+SUM(I32:AM33)</f>
        <v>0</v>
      </c>
      <c r="AO31" s="580">
        <f>IF($AN$4="４週",AN31/4,AN31/(DAY(EOMONTH($I$20,0))/7))</f>
        <v>0</v>
      </c>
      <c r="AP31" s="583"/>
      <c r="AQ31" s="584"/>
      <c r="AR31" s="580" t="str">
        <f>IF(AN20="４週",AU32,AV32)</f>
        <v/>
      </c>
      <c r="AS31" s="211"/>
      <c r="AT31" s="206"/>
      <c r="AU31" s="237" t="s">
        <v>593</v>
      </c>
      <c r="AV31" s="237" t="s">
        <v>368</v>
      </c>
    </row>
    <row r="32" spans="1:48" ht="12" customHeight="1" x14ac:dyDescent="0.15">
      <c r="A32" s="557"/>
      <c r="B32" s="560"/>
      <c r="C32" s="563"/>
      <c r="D32" s="566"/>
      <c r="E32" s="569"/>
      <c r="F32" s="573"/>
      <c r="G32" s="574"/>
      <c r="H32" s="238" t="s">
        <v>369</v>
      </c>
      <c r="I32" s="239" t="str">
        <f>IFERROR(VLOOKUP(I31,'P1'!$B:$AP,41,FALSE),"")</f>
        <v/>
      </c>
      <c r="J32" s="243" t="str">
        <f>IFERROR(VLOOKUP(J31,'P1'!$B:$AP,41,FALSE),"")</f>
        <v/>
      </c>
      <c r="K32" s="239" t="str">
        <f>IFERROR(VLOOKUP(K31,'P1'!$B:$AP,41,FALSE),"")</f>
        <v/>
      </c>
      <c r="L32" s="239" t="str">
        <f>IFERROR(VLOOKUP(L31,'P1'!$B:$AP,41,FALSE),"")</f>
        <v/>
      </c>
      <c r="M32" s="239" t="str">
        <f>IFERROR(VLOOKUP(M31,'P1'!$B:$AP,41,FALSE),"")</f>
        <v/>
      </c>
      <c r="N32" s="239" t="str">
        <f>IFERROR(VLOOKUP(N31,'P1'!$B:$AP,41,FALSE),"")</f>
        <v/>
      </c>
      <c r="O32" s="239" t="str">
        <f>IFERROR(VLOOKUP(O31,'P1'!$B:$AP,41,FALSE),"")</f>
        <v/>
      </c>
      <c r="P32" s="239" t="str">
        <f>IFERROR(VLOOKUP(P31,'P1'!$B:$AP,41,FALSE),"")</f>
        <v/>
      </c>
      <c r="Q32" s="239" t="str">
        <f>IFERROR(VLOOKUP(Q31,'P1'!$B:$AP,41,FALSE),"")</f>
        <v/>
      </c>
      <c r="R32" s="239" t="str">
        <f>IFERROR(VLOOKUP(R31,'P1'!$B:$AP,41,FALSE),"")</f>
        <v/>
      </c>
      <c r="S32" s="239" t="str">
        <f>IFERROR(VLOOKUP(S31,'P1'!$B:$AP,41,FALSE),"")</f>
        <v/>
      </c>
      <c r="T32" s="239" t="str">
        <f>IFERROR(VLOOKUP(T31,'P1'!$B:$AP,41,FALSE),"")</f>
        <v/>
      </c>
      <c r="U32" s="239" t="str">
        <f>IFERROR(VLOOKUP(U31,'P1'!$B:$AP,41,FALSE),"")</f>
        <v/>
      </c>
      <c r="V32" s="239" t="str">
        <f>IFERROR(VLOOKUP(V31,'P1'!$B:$AP,41,FALSE),"")</f>
        <v/>
      </c>
      <c r="W32" s="239" t="str">
        <f>IFERROR(VLOOKUP(W31,'P1'!$B:$AP,41,FALSE),"")</f>
        <v/>
      </c>
      <c r="X32" s="239" t="str">
        <f>IFERROR(VLOOKUP(X31,'P1'!$B:$AP,41,FALSE),"")</f>
        <v/>
      </c>
      <c r="Y32" s="239" t="str">
        <f>IFERROR(VLOOKUP(Y31,'P1'!$B:$AP,41,FALSE),"")</f>
        <v/>
      </c>
      <c r="Z32" s="239" t="str">
        <f>IFERROR(VLOOKUP(Z31,'P1'!$B:$AP,41,FALSE),"")</f>
        <v/>
      </c>
      <c r="AA32" s="239" t="str">
        <f>IFERROR(VLOOKUP(AA31,'P1'!$B:$AP,41,FALSE),"")</f>
        <v/>
      </c>
      <c r="AB32" s="239" t="str">
        <f>IFERROR(VLOOKUP(AB31,'P1'!$B:$AP,41,FALSE),"")</f>
        <v/>
      </c>
      <c r="AC32" s="239" t="str">
        <f>IFERROR(VLOOKUP(AC31,'P1'!$B:$AP,41,FALSE),"")</f>
        <v/>
      </c>
      <c r="AD32" s="239" t="str">
        <f>IFERROR(VLOOKUP(AD31,'P1'!$B:$AP,41,FALSE),"")</f>
        <v/>
      </c>
      <c r="AE32" s="239" t="str">
        <f>IFERROR(VLOOKUP(AE31,'P1'!$B:$AP,41,FALSE),"")</f>
        <v/>
      </c>
      <c r="AF32" s="239" t="str">
        <f>IFERROR(VLOOKUP(AF31,'P1'!$B:$AP,41,FALSE),"")</f>
        <v/>
      </c>
      <c r="AG32" s="239" t="str">
        <f>IFERROR(VLOOKUP(AG31,'P1'!$B:$AP,41,FALSE),"")</f>
        <v/>
      </c>
      <c r="AH32" s="239" t="str">
        <f>IFERROR(VLOOKUP(AH31,'P1'!$B:$AP,41,FALSE),"")</f>
        <v/>
      </c>
      <c r="AI32" s="239" t="str">
        <f>IFERROR(VLOOKUP(AI31,'P1'!$B:$AP,41,FALSE),"")</f>
        <v/>
      </c>
      <c r="AJ32" s="239" t="str">
        <f>IFERROR(VLOOKUP(AJ31,'P1'!$B:$AP,41,FALSE),"")</f>
        <v/>
      </c>
      <c r="AK32" s="239" t="str">
        <f>IFERROR(VLOOKUP(AK31,'P1'!$B:$AP,41,FALSE),"")</f>
        <v/>
      </c>
      <c r="AL32" s="239" t="str">
        <f>IFERROR(VLOOKUP(AL31,'P1'!$B:$AP,41,FALSE),"")</f>
        <v/>
      </c>
      <c r="AM32" s="239" t="str">
        <f>IFERROR(VLOOKUP(AM31,'P1'!$B:$AP,41,FALSE),"")</f>
        <v/>
      </c>
      <c r="AN32" s="578"/>
      <c r="AO32" s="581"/>
      <c r="AP32" s="585"/>
      <c r="AQ32" s="586"/>
      <c r="AR32" s="581"/>
      <c r="AS32" s="211"/>
      <c r="AT32" s="206"/>
      <c r="AU32" s="240" t="str">
        <f t="shared" ref="AU32" si="5">IFERROR(IF($D31="□",($AO31/$AK$7),($AO31/$AK$9)),"")</f>
        <v/>
      </c>
      <c r="AV32" s="240" t="str">
        <f t="shared" ref="AV32" si="6">IFERROR(IF($D31="□",($AN31/$AO$7),($AN31/$AO$9)),"")</f>
        <v/>
      </c>
    </row>
    <row r="33" spans="1:48" ht="12" customHeight="1" x14ac:dyDescent="0.15">
      <c r="A33" s="558"/>
      <c r="B33" s="561"/>
      <c r="C33" s="564"/>
      <c r="D33" s="567"/>
      <c r="E33" s="570"/>
      <c r="F33" s="575"/>
      <c r="G33" s="576"/>
      <c r="H33" s="241" t="s">
        <v>370</v>
      </c>
      <c r="I33" s="239" t="str">
        <f>IFERROR(VLOOKUP(I31,'P1'!$B:$AP,31,FALSE),"")</f>
        <v/>
      </c>
      <c r="J33" s="239" t="str">
        <f>IFERROR(VLOOKUP(J31,'P1'!$B:$AP,31,FALSE),"")</f>
        <v/>
      </c>
      <c r="K33" s="239" t="str">
        <f>IFERROR(VLOOKUP(K31,'P1'!$B:$AP,31,FALSE),"")</f>
        <v/>
      </c>
      <c r="L33" s="239" t="str">
        <f>IFERROR(VLOOKUP(L31,'P1'!$B:$AP,31,FALSE),"")</f>
        <v/>
      </c>
      <c r="M33" s="239" t="str">
        <f>IFERROR(VLOOKUP(M31,'P1'!$B:$AP,31,FALSE),"")</f>
        <v/>
      </c>
      <c r="N33" s="239" t="str">
        <f>IFERROR(VLOOKUP(N31,'P1'!$B:$AP,31,FALSE),"")</f>
        <v/>
      </c>
      <c r="O33" s="239" t="str">
        <f>IFERROR(VLOOKUP(O31,'P1'!$B:$AP,31,FALSE),"")</f>
        <v/>
      </c>
      <c r="P33" s="239" t="str">
        <f>IFERROR(VLOOKUP(P31,'P1'!$B:$AP,31,FALSE),"")</f>
        <v/>
      </c>
      <c r="Q33" s="239" t="str">
        <f>IFERROR(VLOOKUP(Q31,'P1'!$B:$AP,31,FALSE),"")</f>
        <v/>
      </c>
      <c r="R33" s="239" t="str">
        <f>IFERROR(VLOOKUP(R31,'P1'!$B:$AP,31,FALSE),"")</f>
        <v/>
      </c>
      <c r="S33" s="239" t="str">
        <f>IFERROR(VLOOKUP(S31,'P1'!$B:$AP,31,FALSE),"")</f>
        <v/>
      </c>
      <c r="T33" s="239" t="str">
        <f>IFERROR(VLOOKUP(T31,'P1'!$B:$AP,31,FALSE),"")</f>
        <v/>
      </c>
      <c r="U33" s="239" t="str">
        <f>IFERROR(VLOOKUP(U31,'P1'!$B:$AP,31,FALSE),"")</f>
        <v/>
      </c>
      <c r="V33" s="239" t="str">
        <f>IFERROR(VLOOKUP(V31,'P1'!$B:$AP,31,FALSE),"")</f>
        <v/>
      </c>
      <c r="W33" s="239" t="str">
        <f>IFERROR(VLOOKUP(W31,'P1'!$B:$AP,31,FALSE),"")</f>
        <v/>
      </c>
      <c r="X33" s="239" t="str">
        <f>IFERROR(VLOOKUP(X31,'P1'!$B:$AP,31,FALSE),"")</f>
        <v/>
      </c>
      <c r="Y33" s="239" t="str">
        <f>IFERROR(VLOOKUP(Y31,'P1'!$B:$AP,31,FALSE),"")</f>
        <v/>
      </c>
      <c r="Z33" s="239" t="str">
        <f>IFERROR(VLOOKUP(Z31,'P1'!$B:$AP,31,FALSE),"")</f>
        <v/>
      </c>
      <c r="AA33" s="239" t="str">
        <f>IFERROR(VLOOKUP(AA31,'P1'!$B:$AP,31,FALSE),"")</f>
        <v/>
      </c>
      <c r="AB33" s="239" t="str">
        <f>IFERROR(VLOOKUP(AB31,'P1'!$B:$AP,31,FALSE),"")</f>
        <v/>
      </c>
      <c r="AC33" s="239" t="str">
        <f>IFERROR(VLOOKUP(AC31,'P1'!$B:$AP,31,FALSE),"")</f>
        <v/>
      </c>
      <c r="AD33" s="239" t="str">
        <f>IFERROR(VLOOKUP(AD31,'P1'!$B:$AP,31,FALSE),"")</f>
        <v/>
      </c>
      <c r="AE33" s="239" t="str">
        <f>IFERROR(VLOOKUP(AE31,'P1'!$B:$AP,31,FALSE),"")</f>
        <v/>
      </c>
      <c r="AF33" s="239" t="str">
        <f>IFERROR(VLOOKUP(AF31,'P1'!$B:$AP,31,FALSE),"")</f>
        <v/>
      </c>
      <c r="AG33" s="239" t="str">
        <f>IFERROR(VLOOKUP(AG31,'P1'!$B:$AP,31,FALSE),"")</f>
        <v/>
      </c>
      <c r="AH33" s="239" t="str">
        <f>IFERROR(VLOOKUP(AH31,'P1'!$B:$AP,31,FALSE),"")</f>
        <v/>
      </c>
      <c r="AI33" s="239" t="str">
        <f>IFERROR(VLOOKUP(AI31,'P1'!$B:$AP,31,FALSE),"")</f>
        <v/>
      </c>
      <c r="AJ33" s="239" t="str">
        <f>IFERROR(VLOOKUP(AJ31,'P1'!$B:$AP,31,FALSE),"")</f>
        <v/>
      </c>
      <c r="AK33" s="239" t="str">
        <f>IFERROR(VLOOKUP(AK31,'P1'!$B:$AP,31,FALSE),"")</f>
        <v/>
      </c>
      <c r="AL33" s="239" t="str">
        <f>IFERROR(VLOOKUP(AL31,'P1'!$B:$AP,31,FALSE),"")</f>
        <v/>
      </c>
      <c r="AM33" s="239" t="str">
        <f>IFERROR(VLOOKUP(AM31,'P1'!$B:$AP,31,FALSE),"")</f>
        <v/>
      </c>
      <c r="AN33" s="579"/>
      <c r="AO33" s="582"/>
      <c r="AP33" s="587"/>
      <c r="AQ33" s="588"/>
      <c r="AR33" s="582"/>
      <c r="AS33" s="211"/>
      <c r="AT33" s="206"/>
      <c r="AU33" s="242"/>
      <c r="AV33" s="242"/>
    </row>
    <row r="34" spans="1:48" ht="12" customHeight="1" x14ac:dyDescent="0.15">
      <c r="A34" s="556">
        <v>5</v>
      </c>
      <c r="B34" s="559"/>
      <c r="C34" s="562"/>
      <c r="D34" s="565" t="s">
        <v>243</v>
      </c>
      <c r="E34" s="568"/>
      <c r="F34" s="571"/>
      <c r="G34" s="572"/>
      <c r="H34" s="236" t="s">
        <v>367</v>
      </c>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577">
        <f>+SUM(I35:AM36)</f>
        <v>0</v>
      </c>
      <c r="AO34" s="580">
        <f>IF($AN$4="４週",AN34/4,AN34/(DAY(EOMONTH($I$20,0))/7))</f>
        <v>0</v>
      </c>
      <c r="AP34" s="583"/>
      <c r="AQ34" s="584"/>
      <c r="AR34" s="580" t="str">
        <f>IF(AN23="４週",AU35,AV35)</f>
        <v/>
      </c>
      <c r="AS34" s="211"/>
      <c r="AT34" s="206"/>
      <c r="AU34" s="237" t="s">
        <v>593</v>
      </c>
      <c r="AV34" s="237" t="s">
        <v>368</v>
      </c>
    </row>
    <row r="35" spans="1:48" ht="12" customHeight="1" x14ac:dyDescent="0.15">
      <c r="A35" s="557"/>
      <c r="B35" s="560"/>
      <c r="C35" s="563"/>
      <c r="D35" s="566"/>
      <c r="E35" s="569"/>
      <c r="F35" s="573"/>
      <c r="G35" s="574"/>
      <c r="H35" s="238" t="s">
        <v>369</v>
      </c>
      <c r="I35" s="239" t="str">
        <f>IFERROR(VLOOKUP(I34,'P1'!$B:$AP,41,FALSE),"")</f>
        <v/>
      </c>
      <c r="J35" s="239" t="str">
        <f>IFERROR(VLOOKUP(J34,'P1'!$B:$AP,41,FALSE),"")</f>
        <v/>
      </c>
      <c r="K35" s="239" t="str">
        <f>IFERROR(VLOOKUP(K34,'P1'!$B:$AP,41,FALSE),"")</f>
        <v/>
      </c>
      <c r="L35" s="239" t="str">
        <f>IFERROR(VLOOKUP(L34,'P1'!$B:$AP,41,FALSE),"")</f>
        <v/>
      </c>
      <c r="M35" s="239" t="str">
        <f>IFERROR(VLOOKUP(M34,'P1'!$B:$AP,41,FALSE),"")</f>
        <v/>
      </c>
      <c r="N35" s="239" t="str">
        <f>IFERROR(VLOOKUP(N34,'P1'!$B:$AP,41,FALSE),"")</f>
        <v/>
      </c>
      <c r="O35" s="239" t="str">
        <f>IFERROR(VLOOKUP(O34,'P1'!$B:$AP,41,FALSE),"")</f>
        <v/>
      </c>
      <c r="P35" s="239" t="str">
        <f>IFERROR(VLOOKUP(P34,'P1'!$B:$AP,41,FALSE),"")</f>
        <v/>
      </c>
      <c r="Q35" s="239" t="str">
        <f>IFERROR(VLOOKUP(Q34,'P1'!$B:$AP,41,FALSE),"")</f>
        <v/>
      </c>
      <c r="R35" s="239" t="str">
        <f>IFERROR(VLOOKUP(R34,'P1'!$B:$AP,41,FALSE),"")</f>
        <v/>
      </c>
      <c r="S35" s="239" t="str">
        <f>IFERROR(VLOOKUP(S34,'P1'!$B:$AP,41,FALSE),"")</f>
        <v/>
      </c>
      <c r="T35" s="239" t="str">
        <f>IFERROR(VLOOKUP(T34,'P1'!$B:$AP,41,FALSE),"")</f>
        <v/>
      </c>
      <c r="U35" s="239" t="str">
        <f>IFERROR(VLOOKUP(U34,'P1'!$B:$AP,41,FALSE),"")</f>
        <v/>
      </c>
      <c r="V35" s="239" t="str">
        <f>IFERROR(VLOOKUP(V34,'P1'!$B:$AP,41,FALSE),"")</f>
        <v/>
      </c>
      <c r="W35" s="239" t="str">
        <f>IFERROR(VLOOKUP(W34,'P1'!$B:$AP,41,FALSE),"")</f>
        <v/>
      </c>
      <c r="X35" s="239" t="str">
        <f>IFERROR(VLOOKUP(X34,'P1'!$B:$AP,41,FALSE),"")</f>
        <v/>
      </c>
      <c r="Y35" s="239" t="str">
        <f>IFERROR(VLOOKUP(Y34,'P1'!$B:$AP,41,FALSE),"")</f>
        <v/>
      </c>
      <c r="Z35" s="239" t="str">
        <f>IFERROR(VLOOKUP(Z34,'P1'!$B:$AP,41,FALSE),"")</f>
        <v/>
      </c>
      <c r="AA35" s="239" t="str">
        <f>IFERROR(VLOOKUP(AA34,'P1'!$B:$AP,41,FALSE),"")</f>
        <v/>
      </c>
      <c r="AB35" s="239" t="str">
        <f>IFERROR(VLOOKUP(AB34,'P1'!$B:$AP,41,FALSE),"")</f>
        <v/>
      </c>
      <c r="AC35" s="239" t="str">
        <f>IFERROR(VLOOKUP(AC34,'P1'!$B:$AP,41,FALSE),"")</f>
        <v/>
      </c>
      <c r="AD35" s="239" t="str">
        <f>IFERROR(VLOOKUP(AD34,'P1'!$B:$AP,41,FALSE),"")</f>
        <v/>
      </c>
      <c r="AE35" s="239" t="str">
        <f>IFERROR(VLOOKUP(AE34,'P1'!$B:$AP,41,FALSE),"")</f>
        <v/>
      </c>
      <c r="AF35" s="239" t="str">
        <f>IFERROR(VLOOKUP(AF34,'P1'!$B:$AP,41,FALSE),"")</f>
        <v/>
      </c>
      <c r="AG35" s="239" t="str">
        <f>IFERROR(VLOOKUP(AG34,'P1'!$B:$AP,41,FALSE),"")</f>
        <v/>
      </c>
      <c r="AH35" s="239" t="str">
        <f>IFERROR(VLOOKUP(AH34,'P1'!$B:$AP,41,FALSE),"")</f>
        <v/>
      </c>
      <c r="AI35" s="239" t="str">
        <f>IFERROR(VLOOKUP(AI34,'P1'!$B:$AP,41,FALSE),"")</f>
        <v/>
      </c>
      <c r="AJ35" s="239" t="str">
        <f>IFERROR(VLOOKUP(AJ34,'P1'!$B:$AP,41,FALSE),"")</f>
        <v/>
      </c>
      <c r="AK35" s="239" t="str">
        <f>IFERROR(VLOOKUP(AK34,'P1'!$B:$AP,41,FALSE),"")</f>
        <v/>
      </c>
      <c r="AL35" s="239" t="str">
        <f>IFERROR(VLOOKUP(AL34,'P1'!$B:$AP,41,FALSE),"")</f>
        <v/>
      </c>
      <c r="AM35" s="239" t="str">
        <f>IFERROR(VLOOKUP(AM34,'P1'!$B:$AP,41,FALSE),"")</f>
        <v/>
      </c>
      <c r="AN35" s="578"/>
      <c r="AO35" s="581"/>
      <c r="AP35" s="585"/>
      <c r="AQ35" s="586"/>
      <c r="AR35" s="581"/>
      <c r="AS35" s="211"/>
      <c r="AT35" s="206"/>
      <c r="AU35" s="240" t="str">
        <f t="shared" ref="AU35" si="7">IFERROR(IF($D34="□",($AO34/$AK$7),($AO34/$AK$9)),"")</f>
        <v/>
      </c>
      <c r="AV35" s="240" t="str">
        <f t="shared" ref="AV35" si="8">IFERROR(IF($D34="□",($AN34/$AO$7),($AN34/$AO$9)),"")</f>
        <v/>
      </c>
    </row>
    <row r="36" spans="1:48" ht="12" customHeight="1" x14ac:dyDescent="0.15">
      <c r="A36" s="558"/>
      <c r="B36" s="561"/>
      <c r="C36" s="564"/>
      <c r="D36" s="567"/>
      <c r="E36" s="570"/>
      <c r="F36" s="575"/>
      <c r="G36" s="576"/>
      <c r="H36" s="241" t="s">
        <v>370</v>
      </c>
      <c r="I36" s="239" t="str">
        <f>IFERROR(VLOOKUP(I34,'P1'!$B:$AP,31,FALSE),"")</f>
        <v/>
      </c>
      <c r="J36" s="239" t="str">
        <f>IFERROR(VLOOKUP(J34,'P1'!$B:$AP,31,FALSE),"")</f>
        <v/>
      </c>
      <c r="K36" s="239" t="str">
        <f>IFERROR(VLOOKUP(K34,'P1'!$B:$AP,31,FALSE),"")</f>
        <v/>
      </c>
      <c r="L36" s="239" t="str">
        <f>IFERROR(VLOOKUP(L34,'P1'!$B:$AP,31,FALSE),"")</f>
        <v/>
      </c>
      <c r="M36" s="239" t="str">
        <f>IFERROR(VLOOKUP(M34,'P1'!$B:$AP,31,FALSE),"")</f>
        <v/>
      </c>
      <c r="N36" s="239" t="str">
        <f>IFERROR(VLOOKUP(N34,'P1'!$B:$AP,31,FALSE),"")</f>
        <v/>
      </c>
      <c r="O36" s="239" t="str">
        <f>IFERROR(VLOOKUP(O34,'P1'!$B:$AP,31,FALSE),"")</f>
        <v/>
      </c>
      <c r="P36" s="239" t="str">
        <f>IFERROR(VLOOKUP(P34,'P1'!$B:$AP,31,FALSE),"")</f>
        <v/>
      </c>
      <c r="Q36" s="239" t="str">
        <f>IFERROR(VLOOKUP(Q34,'P1'!$B:$AP,31,FALSE),"")</f>
        <v/>
      </c>
      <c r="R36" s="239" t="str">
        <f>IFERROR(VLOOKUP(R34,'P1'!$B:$AP,31,FALSE),"")</f>
        <v/>
      </c>
      <c r="S36" s="239" t="str">
        <f>IFERROR(VLOOKUP(S34,'P1'!$B:$AP,31,FALSE),"")</f>
        <v/>
      </c>
      <c r="T36" s="239" t="str">
        <f>IFERROR(VLOOKUP(T34,'P1'!$B:$AP,31,FALSE),"")</f>
        <v/>
      </c>
      <c r="U36" s="239" t="str">
        <f>IFERROR(VLOOKUP(U34,'P1'!$B:$AP,31,FALSE),"")</f>
        <v/>
      </c>
      <c r="V36" s="239" t="str">
        <f>IFERROR(VLOOKUP(V34,'P1'!$B:$AP,31,FALSE),"")</f>
        <v/>
      </c>
      <c r="W36" s="239" t="str">
        <f>IFERROR(VLOOKUP(W34,'P1'!$B:$AP,31,FALSE),"")</f>
        <v/>
      </c>
      <c r="X36" s="239" t="str">
        <f>IFERROR(VLOOKUP(X34,'P1'!$B:$AP,31,FALSE),"")</f>
        <v/>
      </c>
      <c r="Y36" s="239" t="str">
        <f>IFERROR(VLOOKUP(Y34,'P1'!$B:$AP,31,FALSE),"")</f>
        <v/>
      </c>
      <c r="Z36" s="239" t="str">
        <f>IFERROR(VLOOKUP(Z34,'P1'!$B:$AP,31,FALSE),"")</f>
        <v/>
      </c>
      <c r="AA36" s="239" t="str">
        <f>IFERROR(VLOOKUP(AA34,'P1'!$B:$AP,31,FALSE),"")</f>
        <v/>
      </c>
      <c r="AB36" s="239" t="str">
        <f>IFERROR(VLOOKUP(AB34,'P1'!$B:$AP,31,FALSE),"")</f>
        <v/>
      </c>
      <c r="AC36" s="239" t="str">
        <f>IFERROR(VLOOKUP(AC34,'P1'!$B:$AP,31,FALSE),"")</f>
        <v/>
      </c>
      <c r="AD36" s="239" t="str">
        <f>IFERROR(VLOOKUP(AD34,'P1'!$B:$AP,31,FALSE),"")</f>
        <v/>
      </c>
      <c r="AE36" s="239" t="str">
        <f>IFERROR(VLOOKUP(AE34,'P1'!$B:$AP,31,FALSE),"")</f>
        <v/>
      </c>
      <c r="AF36" s="239" t="str">
        <f>IFERROR(VLOOKUP(AF34,'P1'!$B:$AP,31,FALSE),"")</f>
        <v/>
      </c>
      <c r="AG36" s="239" t="str">
        <f>IFERROR(VLOOKUP(AG34,'P1'!$B:$AP,31,FALSE),"")</f>
        <v/>
      </c>
      <c r="AH36" s="239" t="str">
        <f>IFERROR(VLOOKUP(AH34,'P1'!$B:$AP,31,FALSE),"")</f>
        <v/>
      </c>
      <c r="AI36" s="239" t="str">
        <f>IFERROR(VLOOKUP(AI34,'P1'!$B:$AP,31,FALSE),"")</f>
        <v/>
      </c>
      <c r="AJ36" s="239" t="str">
        <f>IFERROR(VLOOKUP(AJ34,'P1'!$B:$AP,31,FALSE),"")</f>
        <v/>
      </c>
      <c r="AK36" s="239" t="str">
        <f>IFERROR(VLOOKUP(AK34,'P1'!$B:$AP,31,FALSE),"")</f>
        <v/>
      </c>
      <c r="AL36" s="239" t="str">
        <f>IFERROR(VLOOKUP(AL34,'P1'!$B:$AP,31,FALSE),"")</f>
        <v/>
      </c>
      <c r="AM36" s="239" t="str">
        <f>IFERROR(VLOOKUP(AM34,'P1'!$B:$AP,31,FALSE),"")</f>
        <v/>
      </c>
      <c r="AN36" s="579"/>
      <c r="AO36" s="582"/>
      <c r="AP36" s="587"/>
      <c r="AQ36" s="588"/>
      <c r="AR36" s="582"/>
      <c r="AS36" s="211"/>
      <c r="AT36" s="206"/>
      <c r="AU36" s="242"/>
      <c r="AV36" s="242"/>
    </row>
    <row r="37" spans="1:48" ht="12" customHeight="1" x14ac:dyDescent="0.15">
      <c r="A37" s="556">
        <v>6</v>
      </c>
      <c r="B37" s="559"/>
      <c r="C37" s="562"/>
      <c r="D37" s="565" t="s">
        <v>243</v>
      </c>
      <c r="E37" s="568"/>
      <c r="F37" s="571"/>
      <c r="G37" s="572"/>
      <c r="H37" s="236" t="s">
        <v>367</v>
      </c>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577">
        <f>+SUM(I38:AM39)</f>
        <v>0</v>
      </c>
      <c r="AO37" s="580">
        <f>IF($AN$4="４週",AN37/4,AN37/(DAY(EOMONTH($I$20,0))/7))</f>
        <v>0</v>
      </c>
      <c r="AP37" s="583"/>
      <c r="AQ37" s="584"/>
      <c r="AR37" s="580" t="str">
        <f>IF(AN26="４週",AU38,AV38)</f>
        <v/>
      </c>
      <c r="AS37" s="211"/>
      <c r="AT37" s="206"/>
      <c r="AU37" s="237" t="s">
        <v>593</v>
      </c>
      <c r="AV37" s="237" t="s">
        <v>368</v>
      </c>
    </row>
    <row r="38" spans="1:48" ht="12" customHeight="1" x14ac:dyDescent="0.15">
      <c r="A38" s="557"/>
      <c r="B38" s="560"/>
      <c r="C38" s="563"/>
      <c r="D38" s="566"/>
      <c r="E38" s="569"/>
      <c r="F38" s="573"/>
      <c r="G38" s="574"/>
      <c r="H38" s="238" t="s">
        <v>369</v>
      </c>
      <c r="I38" s="239" t="str">
        <f>IFERROR(VLOOKUP(I37,'P1'!$B:$AP,41,FALSE),"")</f>
        <v/>
      </c>
      <c r="J38" s="239" t="str">
        <f>IFERROR(VLOOKUP(J37,'P1'!$B:$AP,41,FALSE),"")</f>
        <v/>
      </c>
      <c r="K38" s="239" t="str">
        <f>IFERROR(VLOOKUP(K37,'P1'!$B:$AP,41,FALSE),"")</f>
        <v/>
      </c>
      <c r="L38" s="239" t="str">
        <f>IFERROR(VLOOKUP(L37,'P1'!$B:$AP,41,FALSE),"")</f>
        <v/>
      </c>
      <c r="M38" s="239" t="str">
        <f>IFERROR(VLOOKUP(M37,'P1'!$B:$AP,41,FALSE),"")</f>
        <v/>
      </c>
      <c r="N38" s="239" t="str">
        <f>IFERROR(VLOOKUP(N37,'P1'!$B:$AP,41,FALSE),"")</f>
        <v/>
      </c>
      <c r="O38" s="239" t="str">
        <f>IFERROR(VLOOKUP(O37,'P1'!$B:$AP,41,FALSE),"")</f>
        <v/>
      </c>
      <c r="P38" s="239" t="str">
        <f>IFERROR(VLOOKUP(P37,'P1'!$B:$AP,41,FALSE),"")</f>
        <v/>
      </c>
      <c r="Q38" s="239" t="str">
        <f>IFERROR(VLOOKUP(Q37,'P1'!$B:$AP,41,FALSE),"")</f>
        <v/>
      </c>
      <c r="R38" s="239" t="str">
        <f>IFERROR(VLOOKUP(R37,'P1'!$B:$AP,41,FALSE),"")</f>
        <v/>
      </c>
      <c r="S38" s="239" t="str">
        <f>IFERROR(VLOOKUP(S37,'P1'!$B:$AP,41,FALSE),"")</f>
        <v/>
      </c>
      <c r="T38" s="239" t="str">
        <f>IFERROR(VLOOKUP(T37,'P1'!$B:$AP,41,FALSE),"")</f>
        <v/>
      </c>
      <c r="U38" s="239" t="str">
        <f>IFERROR(VLOOKUP(U37,'P1'!$B:$AP,41,FALSE),"")</f>
        <v/>
      </c>
      <c r="V38" s="239" t="str">
        <f>IFERROR(VLOOKUP(V37,'P1'!$B:$AP,41,FALSE),"")</f>
        <v/>
      </c>
      <c r="W38" s="239" t="str">
        <f>IFERROR(VLOOKUP(W37,'P1'!$B:$AP,41,FALSE),"")</f>
        <v/>
      </c>
      <c r="X38" s="239" t="str">
        <f>IFERROR(VLOOKUP(X37,'P1'!$B:$AP,41,FALSE),"")</f>
        <v/>
      </c>
      <c r="Y38" s="239" t="str">
        <f>IFERROR(VLOOKUP(Y37,'P1'!$B:$AP,41,FALSE),"")</f>
        <v/>
      </c>
      <c r="Z38" s="239" t="str">
        <f>IFERROR(VLOOKUP(Z37,'P1'!$B:$AP,41,FALSE),"")</f>
        <v/>
      </c>
      <c r="AA38" s="239" t="str">
        <f>IFERROR(VLOOKUP(AA37,'P1'!$B:$AP,41,FALSE),"")</f>
        <v/>
      </c>
      <c r="AB38" s="239" t="str">
        <f>IFERROR(VLOOKUP(AB37,'P1'!$B:$AP,41,FALSE),"")</f>
        <v/>
      </c>
      <c r="AC38" s="239" t="str">
        <f>IFERROR(VLOOKUP(AC37,'P1'!$B:$AP,41,FALSE),"")</f>
        <v/>
      </c>
      <c r="AD38" s="239" t="str">
        <f>IFERROR(VLOOKUP(AD37,'P1'!$B:$AP,41,FALSE),"")</f>
        <v/>
      </c>
      <c r="AE38" s="239" t="str">
        <f>IFERROR(VLOOKUP(AE37,'P1'!$B:$AP,41,FALSE),"")</f>
        <v/>
      </c>
      <c r="AF38" s="239" t="str">
        <f>IFERROR(VLOOKUP(AF37,'P1'!$B:$AP,41,FALSE),"")</f>
        <v/>
      </c>
      <c r="AG38" s="239" t="str">
        <f>IFERROR(VLOOKUP(AG37,'P1'!$B:$AP,41,FALSE),"")</f>
        <v/>
      </c>
      <c r="AH38" s="239" t="str">
        <f>IFERROR(VLOOKUP(AH37,'P1'!$B:$AP,41,FALSE),"")</f>
        <v/>
      </c>
      <c r="AI38" s="239" t="str">
        <f>IFERROR(VLOOKUP(AI37,'P1'!$B:$AP,41,FALSE),"")</f>
        <v/>
      </c>
      <c r="AJ38" s="239" t="str">
        <f>IFERROR(VLOOKUP(AJ37,'P1'!$B:$AP,41,FALSE),"")</f>
        <v/>
      </c>
      <c r="AK38" s="239" t="str">
        <f>IFERROR(VLOOKUP(AK37,'P1'!$B:$AP,41,FALSE),"")</f>
        <v/>
      </c>
      <c r="AL38" s="239" t="str">
        <f>IFERROR(VLOOKUP(AL37,'P1'!$B:$AP,41,FALSE),"")</f>
        <v/>
      </c>
      <c r="AM38" s="239" t="str">
        <f>IFERROR(VLOOKUP(AM37,'P1'!$B:$AP,41,FALSE),"")</f>
        <v/>
      </c>
      <c r="AN38" s="578"/>
      <c r="AO38" s="581"/>
      <c r="AP38" s="585"/>
      <c r="AQ38" s="586"/>
      <c r="AR38" s="581"/>
      <c r="AS38" s="211"/>
      <c r="AT38" s="206"/>
      <c r="AU38" s="240" t="str">
        <f t="shared" ref="AU38" si="9">IFERROR(IF($D37="□",($AO37/$AK$7),($AO37/$AK$9)),"")</f>
        <v/>
      </c>
      <c r="AV38" s="240" t="str">
        <f t="shared" ref="AV38" si="10">IFERROR(IF($D37="□",($AN37/$AO$7),($AN37/$AO$9)),"")</f>
        <v/>
      </c>
    </row>
    <row r="39" spans="1:48" ht="12" customHeight="1" x14ac:dyDescent="0.15">
      <c r="A39" s="558"/>
      <c r="B39" s="561"/>
      <c r="C39" s="564"/>
      <c r="D39" s="567"/>
      <c r="E39" s="570"/>
      <c r="F39" s="575"/>
      <c r="G39" s="576"/>
      <c r="H39" s="241" t="s">
        <v>370</v>
      </c>
      <c r="I39" s="239" t="str">
        <f>IFERROR(VLOOKUP(I37,'P1'!$B:$AP,31,FALSE),"")</f>
        <v/>
      </c>
      <c r="J39" s="239" t="str">
        <f>IFERROR(VLOOKUP(J37,'P1'!$B:$AP,31,FALSE),"")</f>
        <v/>
      </c>
      <c r="K39" s="239" t="str">
        <f>IFERROR(VLOOKUP(K37,'P1'!$B:$AP,31,FALSE),"")</f>
        <v/>
      </c>
      <c r="L39" s="239" t="str">
        <f>IFERROR(VLOOKUP(L37,'P1'!$B:$AP,31,FALSE),"")</f>
        <v/>
      </c>
      <c r="M39" s="239" t="str">
        <f>IFERROR(VLOOKUP(M37,'P1'!$B:$AP,31,FALSE),"")</f>
        <v/>
      </c>
      <c r="N39" s="239" t="str">
        <f>IFERROR(VLOOKUP(N37,'P1'!$B:$AP,31,FALSE),"")</f>
        <v/>
      </c>
      <c r="O39" s="239" t="str">
        <f>IFERROR(VLOOKUP(O37,'P1'!$B:$AP,31,FALSE),"")</f>
        <v/>
      </c>
      <c r="P39" s="239" t="str">
        <f>IFERROR(VLOOKUP(P37,'P1'!$B:$AP,31,FALSE),"")</f>
        <v/>
      </c>
      <c r="Q39" s="239" t="str">
        <f>IFERROR(VLOOKUP(Q37,'P1'!$B:$AP,31,FALSE),"")</f>
        <v/>
      </c>
      <c r="R39" s="239" t="str">
        <f>IFERROR(VLOOKUP(R37,'P1'!$B:$AP,31,FALSE),"")</f>
        <v/>
      </c>
      <c r="S39" s="239" t="str">
        <f>IFERROR(VLOOKUP(S37,'P1'!$B:$AP,31,FALSE),"")</f>
        <v/>
      </c>
      <c r="T39" s="239" t="str">
        <f>IFERROR(VLOOKUP(T37,'P1'!$B:$AP,31,FALSE),"")</f>
        <v/>
      </c>
      <c r="U39" s="239" t="str">
        <f>IFERROR(VLOOKUP(U37,'P1'!$B:$AP,31,FALSE),"")</f>
        <v/>
      </c>
      <c r="V39" s="239" t="str">
        <f>IFERROR(VLOOKUP(V37,'P1'!$B:$AP,31,FALSE),"")</f>
        <v/>
      </c>
      <c r="W39" s="239" t="str">
        <f>IFERROR(VLOOKUP(W37,'P1'!$B:$AP,31,FALSE),"")</f>
        <v/>
      </c>
      <c r="X39" s="239" t="str">
        <f>IFERROR(VLOOKUP(X37,'P1'!$B:$AP,31,FALSE),"")</f>
        <v/>
      </c>
      <c r="Y39" s="239" t="str">
        <f>IFERROR(VLOOKUP(Y37,'P1'!$B:$AP,31,FALSE),"")</f>
        <v/>
      </c>
      <c r="Z39" s="239" t="str">
        <f>IFERROR(VLOOKUP(Z37,'P1'!$B:$AP,31,FALSE),"")</f>
        <v/>
      </c>
      <c r="AA39" s="239" t="str">
        <f>IFERROR(VLOOKUP(AA37,'P1'!$B:$AP,31,FALSE),"")</f>
        <v/>
      </c>
      <c r="AB39" s="239" t="str">
        <f>IFERROR(VLOOKUP(AB37,'P1'!$B:$AP,31,FALSE),"")</f>
        <v/>
      </c>
      <c r="AC39" s="239" t="str">
        <f>IFERROR(VLOOKUP(AC37,'P1'!$B:$AP,31,FALSE),"")</f>
        <v/>
      </c>
      <c r="AD39" s="239" t="str">
        <f>IFERROR(VLOOKUP(AD37,'P1'!$B:$AP,31,FALSE),"")</f>
        <v/>
      </c>
      <c r="AE39" s="239" t="str">
        <f>IFERROR(VLOOKUP(AE37,'P1'!$B:$AP,31,FALSE),"")</f>
        <v/>
      </c>
      <c r="AF39" s="239" t="str">
        <f>IFERROR(VLOOKUP(AF37,'P1'!$B:$AP,31,FALSE),"")</f>
        <v/>
      </c>
      <c r="AG39" s="239" t="str">
        <f>IFERROR(VLOOKUP(AG37,'P1'!$B:$AP,31,FALSE),"")</f>
        <v/>
      </c>
      <c r="AH39" s="239" t="str">
        <f>IFERROR(VLOOKUP(AH37,'P1'!$B:$AP,31,FALSE),"")</f>
        <v/>
      </c>
      <c r="AI39" s="239" t="str">
        <f>IFERROR(VLOOKUP(AI37,'P1'!$B:$AP,31,FALSE),"")</f>
        <v/>
      </c>
      <c r="AJ39" s="239" t="str">
        <f>IFERROR(VLOOKUP(AJ37,'P1'!$B:$AP,31,FALSE),"")</f>
        <v/>
      </c>
      <c r="AK39" s="239" t="str">
        <f>IFERROR(VLOOKUP(AK37,'P1'!$B:$AP,31,FALSE),"")</f>
        <v/>
      </c>
      <c r="AL39" s="239" t="str">
        <f>IFERROR(VLOOKUP(AL37,'P1'!$B:$AP,31,FALSE),"")</f>
        <v/>
      </c>
      <c r="AM39" s="239" t="str">
        <f>IFERROR(VLOOKUP(AM37,'P1'!$B:$AP,31,FALSE),"")</f>
        <v/>
      </c>
      <c r="AN39" s="579"/>
      <c r="AO39" s="582"/>
      <c r="AP39" s="587"/>
      <c r="AQ39" s="588"/>
      <c r="AR39" s="582"/>
      <c r="AS39" s="211"/>
      <c r="AT39" s="206"/>
      <c r="AU39" s="242"/>
      <c r="AV39" s="242"/>
    </row>
    <row r="40" spans="1:48" ht="12" customHeight="1" x14ac:dyDescent="0.15">
      <c r="A40" s="556">
        <v>7</v>
      </c>
      <c r="B40" s="559"/>
      <c r="C40" s="562"/>
      <c r="D40" s="565" t="s">
        <v>243</v>
      </c>
      <c r="E40" s="568"/>
      <c r="F40" s="571"/>
      <c r="G40" s="572"/>
      <c r="H40" s="236" t="s">
        <v>367</v>
      </c>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577">
        <f>+SUM(I41:AM42)</f>
        <v>0</v>
      </c>
      <c r="AO40" s="580">
        <f>IF($AN$4="４週",AN40/4,AN40/(DAY(EOMONTH($I$20,0))/7))</f>
        <v>0</v>
      </c>
      <c r="AP40" s="583"/>
      <c r="AQ40" s="584"/>
      <c r="AR40" s="580" t="str">
        <f>IF(AN29="４週",AU41,AV41)</f>
        <v/>
      </c>
      <c r="AS40" s="211"/>
      <c r="AT40" s="206"/>
      <c r="AU40" s="237" t="s">
        <v>593</v>
      </c>
      <c r="AV40" s="237" t="s">
        <v>368</v>
      </c>
    </row>
    <row r="41" spans="1:48" ht="12" customHeight="1" x14ac:dyDescent="0.15">
      <c r="A41" s="557"/>
      <c r="B41" s="560"/>
      <c r="C41" s="563"/>
      <c r="D41" s="566"/>
      <c r="E41" s="569"/>
      <c r="F41" s="573"/>
      <c r="G41" s="574"/>
      <c r="H41" s="238" t="s">
        <v>369</v>
      </c>
      <c r="I41" s="239" t="str">
        <f>IFERROR(VLOOKUP(I40,'P1'!$B:$AP,41,FALSE),"")</f>
        <v/>
      </c>
      <c r="J41" s="239" t="str">
        <f>IFERROR(VLOOKUP(J40,'P1'!$B:$AP,41,FALSE),"")</f>
        <v/>
      </c>
      <c r="K41" s="239" t="str">
        <f>IFERROR(VLOOKUP(K40,'P1'!$B:$AP,41,FALSE),"")</f>
        <v/>
      </c>
      <c r="L41" s="239" t="str">
        <f>IFERROR(VLOOKUP(L40,'P1'!$B:$AP,41,FALSE),"")</f>
        <v/>
      </c>
      <c r="M41" s="239" t="str">
        <f>IFERROR(VLOOKUP(M40,'P1'!$B:$AP,41,FALSE),"")</f>
        <v/>
      </c>
      <c r="N41" s="239" t="str">
        <f>IFERROR(VLOOKUP(N40,'P1'!$B:$AP,41,FALSE),"")</f>
        <v/>
      </c>
      <c r="O41" s="239" t="str">
        <f>IFERROR(VLOOKUP(O40,'P1'!$B:$AP,41,FALSE),"")</f>
        <v/>
      </c>
      <c r="P41" s="239" t="str">
        <f>IFERROR(VLOOKUP(P40,'P1'!$B:$AP,41,FALSE),"")</f>
        <v/>
      </c>
      <c r="Q41" s="239" t="str">
        <f>IFERROR(VLOOKUP(Q40,'P1'!$B:$AP,41,FALSE),"")</f>
        <v/>
      </c>
      <c r="R41" s="239" t="str">
        <f>IFERROR(VLOOKUP(R40,'P1'!$B:$AP,41,FALSE),"")</f>
        <v/>
      </c>
      <c r="S41" s="239" t="str">
        <f>IFERROR(VLOOKUP(S40,'P1'!$B:$AP,41,FALSE),"")</f>
        <v/>
      </c>
      <c r="T41" s="239" t="str">
        <f>IFERROR(VLOOKUP(T40,'P1'!$B:$AP,41,FALSE),"")</f>
        <v/>
      </c>
      <c r="U41" s="239" t="str">
        <f>IFERROR(VLOOKUP(U40,'P1'!$B:$AP,41,FALSE),"")</f>
        <v/>
      </c>
      <c r="V41" s="239" t="str">
        <f>IFERROR(VLOOKUP(V40,'P1'!$B:$AP,41,FALSE),"")</f>
        <v/>
      </c>
      <c r="W41" s="239" t="str">
        <f>IFERROR(VLOOKUP(W40,'P1'!$B:$AP,41,FALSE),"")</f>
        <v/>
      </c>
      <c r="X41" s="239" t="str">
        <f>IFERROR(VLOOKUP(X40,'P1'!$B:$AP,41,FALSE),"")</f>
        <v/>
      </c>
      <c r="Y41" s="239" t="str">
        <f>IFERROR(VLOOKUP(Y40,'P1'!$B:$AP,41,FALSE),"")</f>
        <v/>
      </c>
      <c r="Z41" s="239" t="str">
        <f>IFERROR(VLOOKUP(Z40,'P1'!$B:$AP,41,FALSE),"")</f>
        <v/>
      </c>
      <c r="AA41" s="239" t="str">
        <f>IFERROR(VLOOKUP(AA40,'P1'!$B:$AP,41,FALSE),"")</f>
        <v/>
      </c>
      <c r="AB41" s="239" t="str">
        <f>IFERROR(VLOOKUP(AB40,'P1'!$B:$AP,41,FALSE),"")</f>
        <v/>
      </c>
      <c r="AC41" s="239" t="str">
        <f>IFERROR(VLOOKUP(AC40,'P1'!$B:$AP,41,FALSE),"")</f>
        <v/>
      </c>
      <c r="AD41" s="239" t="str">
        <f>IFERROR(VLOOKUP(AD40,'P1'!$B:$AP,41,FALSE),"")</f>
        <v/>
      </c>
      <c r="AE41" s="239" t="str">
        <f>IFERROR(VLOOKUP(AE40,'P1'!$B:$AP,41,FALSE),"")</f>
        <v/>
      </c>
      <c r="AF41" s="239" t="str">
        <f>IFERROR(VLOOKUP(AF40,'P1'!$B:$AP,41,FALSE),"")</f>
        <v/>
      </c>
      <c r="AG41" s="239" t="str">
        <f>IFERROR(VLOOKUP(AG40,'P1'!$B:$AP,41,FALSE),"")</f>
        <v/>
      </c>
      <c r="AH41" s="239" t="str">
        <f>IFERROR(VLOOKUP(AH40,'P1'!$B:$AP,41,FALSE),"")</f>
        <v/>
      </c>
      <c r="AI41" s="239" t="str">
        <f>IFERROR(VLOOKUP(AI40,'P1'!$B:$AP,41,FALSE),"")</f>
        <v/>
      </c>
      <c r="AJ41" s="239" t="str">
        <f>IFERROR(VLOOKUP(AJ40,'P1'!$B:$AP,41,FALSE),"")</f>
        <v/>
      </c>
      <c r="AK41" s="239" t="str">
        <f>IFERROR(VLOOKUP(AK40,'P1'!$B:$AP,41,FALSE),"")</f>
        <v/>
      </c>
      <c r="AL41" s="239" t="str">
        <f>IFERROR(VLOOKUP(AL40,'P1'!$B:$AP,41,FALSE),"")</f>
        <v/>
      </c>
      <c r="AM41" s="239" t="str">
        <f>IFERROR(VLOOKUP(AM40,'P1'!$B:$AP,41,FALSE),"")</f>
        <v/>
      </c>
      <c r="AN41" s="578"/>
      <c r="AO41" s="581"/>
      <c r="AP41" s="585"/>
      <c r="AQ41" s="586"/>
      <c r="AR41" s="581"/>
      <c r="AS41" s="211"/>
      <c r="AT41" s="206"/>
      <c r="AU41" s="240" t="str">
        <f t="shared" ref="AU41" si="11">IFERROR(IF($D40="□",($AO40/$AK$7),($AO40/$AK$9)),"")</f>
        <v/>
      </c>
      <c r="AV41" s="240" t="str">
        <f t="shared" ref="AV41" si="12">IFERROR(IF($D40="□",($AN40/$AO$7),($AN40/$AO$9)),"")</f>
        <v/>
      </c>
    </row>
    <row r="42" spans="1:48" ht="12" customHeight="1" x14ac:dyDescent="0.15">
      <c r="A42" s="558"/>
      <c r="B42" s="561"/>
      <c r="C42" s="564"/>
      <c r="D42" s="567"/>
      <c r="E42" s="570"/>
      <c r="F42" s="575"/>
      <c r="G42" s="576"/>
      <c r="H42" s="241" t="s">
        <v>370</v>
      </c>
      <c r="I42" s="239" t="str">
        <f>IFERROR(VLOOKUP(I40,'P1'!$B:$AP,31,FALSE),"")</f>
        <v/>
      </c>
      <c r="J42" s="239" t="str">
        <f>IFERROR(VLOOKUP(J40,'P1'!$B:$AP,31,FALSE),"")</f>
        <v/>
      </c>
      <c r="K42" s="239" t="str">
        <f>IFERROR(VLOOKUP(K40,'P1'!$B:$AP,31,FALSE),"")</f>
        <v/>
      </c>
      <c r="L42" s="239" t="str">
        <f>IFERROR(VLOOKUP(L40,'P1'!$B:$AP,31,FALSE),"")</f>
        <v/>
      </c>
      <c r="M42" s="239" t="str">
        <f>IFERROR(VLOOKUP(M40,'P1'!$B:$AP,31,FALSE),"")</f>
        <v/>
      </c>
      <c r="N42" s="239" t="str">
        <f>IFERROR(VLOOKUP(N40,'P1'!$B:$AP,31,FALSE),"")</f>
        <v/>
      </c>
      <c r="O42" s="239" t="str">
        <f>IFERROR(VLOOKUP(O40,'P1'!$B:$AP,31,FALSE),"")</f>
        <v/>
      </c>
      <c r="P42" s="239" t="str">
        <f>IFERROR(VLOOKUP(P40,'P1'!$B:$AP,31,FALSE),"")</f>
        <v/>
      </c>
      <c r="Q42" s="239" t="str">
        <f>IFERROR(VLOOKUP(Q40,'P1'!$B:$AP,31,FALSE),"")</f>
        <v/>
      </c>
      <c r="R42" s="239" t="str">
        <f>IFERROR(VLOOKUP(R40,'P1'!$B:$AP,31,FALSE),"")</f>
        <v/>
      </c>
      <c r="S42" s="239" t="str">
        <f>IFERROR(VLOOKUP(S40,'P1'!$B:$AP,31,FALSE),"")</f>
        <v/>
      </c>
      <c r="T42" s="239" t="str">
        <f>IFERROR(VLOOKUP(T40,'P1'!$B:$AP,31,FALSE),"")</f>
        <v/>
      </c>
      <c r="U42" s="239" t="str">
        <f>IFERROR(VLOOKUP(U40,'P1'!$B:$AP,31,FALSE),"")</f>
        <v/>
      </c>
      <c r="V42" s="239" t="str">
        <f>IFERROR(VLOOKUP(V40,'P1'!$B:$AP,31,FALSE),"")</f>
        <v/>
      </c>
      <c r="W42" s="239" t="str">
        <f>IFERROR(VLOOKUP(W40,'P1'!$B:$AP,31,FALSE),"")</f>
        <v/>
      </c>
      <c r="X42" s="239" t="str">
        <f>IFERROR(VLOOKUP(X40,'P1'!$B:$AP,31,FALSE),"")</f>
        <v/>
      </c>
      <c r="Y42" s="239" t="str">
        <f>IFERROR(VLOOKUP(Y40,'P1'!$B:$AP,31,FALSE),"")</f>
        <v/>
      </c>
      <c r="Z42" s="239" t="str">
        <f>IFERROR(VLOOKUP(Z40,'P1'!$B:$AP,31,FALSE),"")</f>
        <v/>
      </c>
      <c r="AA42" s="239" t="str">
        <f>IFERROR(VLOOKUP(AA40,'P1'!$B:$AP,31,FALSE),"")</f>
        <v/>
      </c>
      <c r="AB42" s="239" t="str">
        <f>IFERROR(VLOOKUP(AB40,'P1'!$B:$AP,31,FALSE),"")</f>
        <v/>
      </c>
      <c r="AC42" s="239" t="str">
        <f>IFERROR(VLOOKUP(AC40,'P1'!$B:$AP,31,FALSE),"")</f>
        <v/>
      </c>
      <c r="AD42" s="239" t="str">
        <f>IFERROR(VLOOKUP(AD40,'P1'!$B:$AP,31,FALSE),"")</f>
        <v/>
      </c>
      <c r="AE42" s="239" t="str">
        <f>IFERROR(VLOOKUP(AE40,'P1'!$B:$AP,31,FALSE),"")</f>
        <v/>
      </c>
      <c r="AF42" s="239" t="str">
        <f>IFERROR(VLOOKUP(AF40,'P1'!$B:$AP,31,FALSE),"")</f>
        <v/>
      </c>
      <c r="AG42" s="239" t="str">
        <f>IFERROR(VLOOKUP(AG40,'P1'!$B:$AP,31,FALSE),"")</f>
        <v/>
      </c>
      <c r="AH42" s="239" t="str">
        <f>IFERROR(VLOOKUP(AH40,'P1'!$B:$AP,31,FALSE),"")</f>
        <v/>
      </c>
      <c r="AI42" s="239" t="str">
        <f>IFERROR(VLOOKUP(AI40,'P1'!$B:$AP,31,FALSE),"")</f>
        <v/>
      </c>
      <c r="AJ42" s="239" t="str">
        <f>IFERROR(VLOOKUP(AJ40,'P1'!$B:$AP,31,FALSE),"")</f>
        <v/>
      </c>
      <c r="AK42" s="239" t="str">
        <f>IFERROR(VLOOKUP(AK40,'P1'!$B:$AP,31,FALSE),"")</f>
        <v/>
      </c>
      <c r="AL42" s="239" t="str">
        <f>IFERROR(VLOOKUP(AL40,'P1'!$B:$AP,31,FALSE),"")</f>
        <v/>
      </c>
      <c r="AM42" s="239" t="str">
        <f>IFERROR(VLOOKUP(AM40,'P1'!$B:$AP,31,FALSE),"")</f>
        <v/>
      </c>
      <c r="AN42" s="579"/>
      <c r="AO42" s="582"/>
      <c r="AP42" s="587"/>
      <c r="AQ42" s="588"/>
      <c r="AR42" s="582"/>
      <c r="AS42" s="211"/>
      <c r="AT42" s="206"/>
      <c r="AU42" s="242"/>
      <c r="AV42" s="242"/>
    </row>
    <row r="43" spans="1:48" ht="12" customHeight="1" x14ac:dyDescent="0.15">
      <c r="A43" s="556">
        <v>8</v>
      </c>
      <c r="B43" s="559"/>
      <c r="C43" s="562"/>
      <c r="D43" s="565" t="s">
        <v>243</v>
      </c>
      <c r="E43" s="568"/>
      <c r="F43" s="571"/>
      <c r="G43" s="572"/>
      <c r="H43" s="236" t="s">
        <v>367</v>
      </c>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577">
        <f>+SUM(I44:AM45)</f>
        <v>0</v>
      </c>
      <c r="AO43" s="580">
        <f>IF($AN$4="４週",AN43/4,AN43/(DAY(EOMONTH($I$20,0))/7))</f>
        <v>0</v>
      </c>
      <c r="AP43" s="583"/>
      <c r="AQ43" s="584"/>
      <c r="AR43" s="580" t="str">
        <f>IF(AN32="４週",AU44,AV44)</f>
        <v/>
      </c>
      <c r="AS43" s="211"/>
      <c r="AT43" s="206"/>
      <c r="AU43" s="237" t="s">
        <v>593</v>
      </c>
      <c r="AV43" s="237" t="s">
        <v>368</v>
      </c>
    </row>
    <row r="44" spans="1:48" ht="12" customHeight="1" x14ac:dyDescent="0.15">
      <c r="A44" s="557"/>
      <c r="B44" s="560"/>
      <c r="C44" s="563"/>
      <c r="D44" s="566"/>
      <c r="E44" s="569"/>
      <c r="F44" s="573"/>
      <c r="G44" s="574"/>
      <c r="H44" s="238" t="s">
        <v>369</v>
      </c>
      <c r="I44" s="239" t="str">
        <f>IFERROR(VLOOKUP(I43,'P1'!$B:$AP,41,FALSE),"")</f>
        <v/>
      </c>
      <c r="J44" s="239" t="str">
        <f>IFERROR(VLOOKUP(J43,'P1'!$B:$AP,41,FALSE),"")</f>
        <v/>
      </c>
      <c r="K44" s="239" t="str">
        <f>IFERROR(VLOOKUP(K43,'P1'!$B:$AP,41,FALSE),"")</f>
        <v/>
      </c>
      <c r="L44" s="239" t="str">
        <f>IFERROR(VLOOKUP(L43,'P1'!$B:$AP,41,FALSE),"")</f>
        <v/>
      </c>
      <c r="M44" s="239" t="str">
        <f>IFERROR(VLOOKUP(M43,'P1'!$B:$AP,41,FALSE),"")</f>
        <v/>
      </c>
      <c r="N44" s="239" t="str">
        <f>IFERROR(VLOOKUP(N43,'P1'!$B:$AP,41,FALSE),"")</f>
        <v/>
      </c>
      <c r="O44" s="239" t="str">
        <f>IFERROR(VLOOKUP(O43,'P1'!$B:$AP,41,FALSE),"")</f>
        <v/>
      </c>
      <c r="P44" s="239" t="str">
        <f>IFERROR(VLOOKUP(P43,'P1'!$B:$AP,41,FALSE),"")</f>
        <v/>
      </c>
      <c r="Q44" s="239" t="str">
        <f>IFERROR(VLOOKUP(Q43,'P1'!$B:$AP,41,FALSE),"")</f>
        <v/>
      </c>
      <c r="R44" s="239" t="str">
        <f>IFERROR(VLOOKUP(R43,'P1'!$B:$AP,41,FALSE),"")</f>
        <v/>
      </c>
      <c r="S44" s="239" t="str">
        <f>IFERROR(VLOOKUP(S43,'P1'!$B:$AP,41,FALSE),"")</f>
        <v/>
      </c>
      <c r="T44" s="239" t="str">
        <f>IFERROR(VLOOKUP(T43,'P1'!$B:$AP,41,FALSE),"")</f>
        <v/>
      </c>
      <c r="U44" s="239" t="str">
        <f>IFERROR(VLOOKUP(U43,'P1'!$B:$AP,41,FALSE),"")</f>
        <v/>
      </c>
      <c r="V44" s="239" t="str">
        <f>IFERROR(VLOOKUP(V43,'P1'!$B:$AP,41,FALSE),"")</f>
        <v/>
      </c>
      <c r="W44" s="239" t="str">
        <f>IFERROR(VLOOKUP(W43,'P1'!$B:$AP,41,FALSE),"")</f>
        <v/>
      </c>
      <c r="X44" s="239" t="str">
        <f>IFERROR(VLOOKUP(X43,'P1'!$B:$AP,41,FALSE),"")</f>
        <v/>
      </c>
      <c r="Y44" s="239" t="str">
        <f>IFERROR(VLOOKUP(Y43,'P1'!$B:$AP,41,FALSE),"")</f>
        <v/>
      </c>
      <c r="Z44" s="239" t="str">
        <f>IFERROR(VLOOKUP(Z43,'P1'!$B:$AP,41,FALSE),"")</f>
        <v/>
      </c>
      <c r="AA44" s="239" t="str">
        <f>IFERROR(VLOOKUP(AA43,'P1'!$B:$AP,41,FALSE),"")</f>
        <v/>
      </c>
      <c r="AB44" s="239" t="str">
        <f>IFERROR(VLOOKUP(AB43,'P1'!$B:$AP,41,FALSE),"")</f>
        <v/>
      </c>
      <c r="AC44" s="239" t="str">
        <f>IFERROR(VLOOKUP(AC43,'P1'!$B:$AP,41,FALSE),"")</f>
        <v/>
      </c>
      <c r="AD44" s="239" t="str">
        <f>IFERROR(VLOOKUP(AD43,'P1'!$B:$AP,41,FALSE),"")</f>
        <v/>
      </c>
      <c r="AE44" s="239" t="str">
        <f>IFERROR(VLOOKUP(AE43,'P1'!$B:$AP,41,FALSE),"")</f>
        <v/>
      </c>
      <c r="AF44" s="239" t="str">
        <f>IFERROR(VLOOKUP(AF43,'P1'!$B:$AP,41,FALSE),"")</f>
        <v/>
      </c>
      <c r="AG44" s="239" t="str">
        <f>IFERROR(VLOOKUP(AG43,'P1'!$B:$AP,41,FALSE),"")</f>
        <v/>
      </c>
      <c r="AH44" s="239" t="str">
        <f>IFERROR(VLOOKUP(AH43,'P1'!$B:$AP,41,FALSE),"")</f>
        <v/>
      </c>
      <c r="AI44" s="239" t="str">
        <f>IFERROR(VLOOKUP(AI43,'P1'!$B:$AP,41,FALSE),"")</f>
        <v/>
      </c>
      <c r="AJ44" s="239" t="str">
        <f>IFERROR(VLOOKUP(AJ43,'P1'!$B:$AP,41,FALSE),"")</f>
        <v/>
      </c>
      <c r="AK44" s="239" t="str">
        <f>IFERROR(VLOOKUP(AK43,'P1'!$B:$AP,41,FALSE),"")</f>
        <v/>
      </c>
      <c r="AL44" s="239" t="str">
        <f>IFERROR(VLOOKUP(AL43,'P1'!$B:$AP,41,FALSE),"")</f>
        <v/>
      </c>
      <c r="AM44" s="239" t="str">
        <f>IFERROR(VLOOKUP(AM43,'P1'!$B:$AP,41,FALSE),"")</f>
        <v/>
      </c>
      <c r="AN44" s="578"/>
      <c r="AO44" s="581"/>
      <c r="AP44" s="585"/>
      <c r="AQ44" s="586"/>
      <c r="AR44" s="581"/>
      <c r="AS44" s="211"/>
      <c r="AT44" s="206"/>
      <c r="AU44" s="240" t="str">
        <f t="shared" ref="AU44" si="13">IFERROR(IF($D43="□",($AO43/$AK$7),($AO43/$AK$9)),"")</f>
        <v/>
      </c>
      <c r="AV44" s="240" t="str">
        <f t="shared" ref="AV44" si="14">IFERROR(IF($D43="□",($AN43/$AO$7),($AN43/$AO$9)),"")</f>
        <v/>
      </c>
    </row>
    <row r="45" spans="1:48" ht="12" customHeight="1" x14ac:dyDescent="0.15">
      <c r="A45" s="558"/>
      <c r="B45" s="561"/>
      <c r="C45" s="564"/>
      <c r="D45" s="567"/>
      <c r="E45" s="570"/>
      <c r="F45" s="575"/>
      <c r="G45" s="576"/>
      <c r="H45" s="241" t="s">
        <v>370</v>
      </c>
      <c r="I45" s="239" t="str">
        <f>IFERROR(VLOOKUP(I43,'P1'!$B:$AP,31,FALSE),"")</f>
        <v/>
      </c>
      <c r="J45" s="239" t="str">
        <f>IFERROR(VLOOKUP(J43,'P1'!$B:$AP,31,FALSE),"")</f>
        <v/>
      </c>
      <c r="K45" s="239" t="str">
        <f>IFERROR(VLOOKUP(K43,'P1'!$B:$AP,31,FALSE),"")</f>
        <v/>
      </c>
      <c r="L45" s="239" t="str">
        <f>IFERROR(VLOOKUP(L43,'P1'!$B:$AP,31,FALSE),"")</f>
        <v/>
      </c>
      <c r="M45" s="239" t="str">
        <f>IFERROR(VLOOKUP(M43,'P1'!$B:$AP,31,FALSE),"")</f>
        <v/>
      </c>
      <c r="N45" s="239" t="str">
        <f>IFERROR(VLOOKUP(N43,'P1'!$B:$AP,31,FALSE),"")</f>
        <v/>
      </c>
      <c r="O45" s="239" t="str">
        <f>IFERROR(VLOOKUP(O43,'P1'!$B:$AP,31,FALSE),"")</f>
        <v/>
      </c>
      <c r="P45" s="239" t="str">
        <f>IFERROR(VLOOKUP(P43,'P1'!$B:$AP,31,FALSE),"")</f>
        <v/>
      </c>
      <c r="Q45" s="239" t="str">
        <f>IFERROR(VLOOKUP(Q43,'P1'!$B:$AP,31,FALSE),"")</f>
        <v/>
      </c>
      <c r="R45" s="239" t="str">
        <f>IFERROR(VLOOKUP(R43,'P1'!$B:$AP,31,FALSE),"")</f>
        <v/>
      </c>
      <c r="S45" s="239" t="str">
        <f>IFERROR(VLOOKUP(S43,'P1'!$B:$AP,31,FALSE),"")</f>
        <v/>
      </c>
      <c r="T45" s="239" t="str">
        <f>IFERROR(VLOOKUP(T43,'P1'!$B:$AP,31,FALSE),"")</f>
        <v/>
      </c>
      <c r="U45" s="239" t="str">
        <f>IFERROR(VLOOKUP(U43,'P1'!$B:$AP,31,FALSE),"")</f>
        <v/>
      </c>
      <c r="V45" s="239" t="str">
        <f>IFERROR(VLOOKUP(V43,'P1'!$B:$AP,31,FALSE),"")</f>
        <v/>
      </c>
      <c r="W45" s="239" t="str">
        <f>IFERROR(VLOOKUP(W43,'P1'!$B:$AP,31,FALSE),"")</f>
        <v/>
      </c>
      <c r="X45" s="239" t="str">
        <f>IFERROR(VLOOKUP(X43,'P1'!$B:$AP,31,FALSE),"")</f>
        <v/>
      </c>
      <c r="Y45" s="239" t="str">
        <f>IFERROR(VLOOKUP(Y43,'P1'!$B:$AP,31,FALSE),"")</f>
        <v/>
      </c>
      <c r="Z45" s="239" t="str">
        <f>IFERROR(VLOOKUP(Z43,'P1'!$B:$AP,31,FALSE),"")</f>
        <v/>
      </c>
      <c r="AA45" s="239" t="str">
        <f>IFERROR(VLOOKUP(AA43,'P1'!$B:$AP,31,FALSE),"")</f>
        <v/>
      </c>
      <c r="AB45" s="239" t="str">
        <f>IFERROR(VLOOKUP(AB43,'P1'!$B:$AP,31,FALSE),"")</f>
        <v/>
      </c>
      <c r="AC45" s="239" t="str">
        <f>IFERROR(VLOOKUP(AC43,'P1'!$B:$AP,31,FALSE),"")</f>
        <v/>
      </c>
      <c r="AD45" s="239" t="str">
        <f>IFERROR(VLOOKUP(AD43,'P1'!$B:$AP,31,FALSE),"")</f>
        <v/>
      </c>
      <c r="AE45" s="239" t="str">
        <f>IFERROR(VLOOKUP(AE43,'P1'!$B:$AP,31,FALSE),"")</f>
        <v/>
      </c>
      <c r="AF45" s="239" t="str">
        <f>IFERROR(VLOOKUP(AF43,'P1'!$B:$AP,31,FALSE),"")</f>
        <v/>
      </c>
      <c r="AG45" s="239" t="str">
        <f>IFERROR(VLOOKUP(AG43,'P1'!$B:$AP,31,FALSE),"")</f>
        <v/>
      </c>
      <c r="AH45" s="239" t="str">
        <f>IFERROR(VLOOKUP(AH43,'P1'!$B:$AP,31,FALSE),"")</f>
        <v/>
      </c>
      <c r="AI45" s="239" t="str">
        <f>IFERROR(VLOOKUP(AI43,'P1'!$B:$AP,31,FALSE),"")</f>
        <v/>
      </c>
      <c r="AJ45" s="239" t="str">
        <f>IFERROR(VLOOKUP(AJ43,'P1'!$B:$AP,31,FALSE),"")</f>
        <v/>
      </c>
      <c r="AK45" s="239" t="str">
        <f>IFERROR(VLOOKUP(AK43,'P1'!$B:$AP,31,FALSE),"")</f>
        <v/>
      </c>
      <c r="AL45" s="239" t="str">
        <f>IFERROR(VLOOKUP(AL43,'P1'!$B:$AP,31,FALSE),"")</f>
        <v/>
      </c>
      <c r="AM45" s="239" t="str">
        <f>IFERROR(VLOOKUP(AM43,'P1'!$B:$AP,31,FALSE),"")</f>
        <v/>
      </c>
      <c r="AN45" s="579"/>
      <c r="AO45" s="582"/>
      <c r="AP45" s="587"/>
      <c r="AQ45" s="588"/>
      <c r="AR45" s="582"/>
      <c r="AS45" s="211"/>
      <c r="AT45" s="206"/>
      <c r="AU45" s="242"/>
      <c r="AV45" s="242"/>
    </row>
    <row r="46" spans="1:48" ht="12" customHeight="1" x14ac:dyDescent="0.15">
      <c r="A46" s="556">
        <v>9</v>
      </c>
      <c r="B46" s="559"/>
      <c r="C46" s="562"/>
      <c r="D46" s="565" t="s">
        <v>243</v>
      </c>
      <c r="E46" s="568"/>
      <c r="F46" s="571"/>
      <c r="G46" s="572"/>
      <c r="H46" s="236" t="s">
        <v>367</v>
      </c>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577">
        <f>+SUM(I47:AM48)</f>
        <v>0</v>
      </c>
      <c r="AO46" s="580">
        <f>IF($AN$4="４週",AN46/4,AN46/(DAY(EOMONTH($I$20,0))/7))</f>
        <v>0</v>
      </c>
      <c r="AP46" s="583"/>
      <c r="AQ46" s="584"/>
      <c r="AR46" s="580" t="str">
        <f>IF(AN35="４週",AU47,AV47)</f>
        <v/>
      </c>
      <c r="AS46" s="211"/>
      <c r="AT46" s="206"/>
      <c r="AU46" s="237" t="s">
        <v>593</v>
      </c>
      <c r="AV46" s="237" t="s">
        <v>368</v>
      </c>
    </row>
    <row r="47" spans="1:48" ht="12" customHeight="1" x14ac:dyDescent="0.15">
      <c r="A47" s="557"/>
      <c r="B47" s="560"/>
      <c r="C47" s="563"/>
      <c r="D47" s="566"/>
      <c r="E47" s="569"/>
      <c r="F47" s="573"/>
      <c r="G47" s="574"/>
      <c r="H47" s="238" t="s">
        <v>369</v>
      </c>
      <c r="I47" s="239" t="str">
        <f>IFERROR(VLOOKUP(I46,'P1'!$B:$AP,41,FALSE),"")</f>
        <v/>
      </c>
      <c r="J47" s="239" t="str">
        <f>IFERROR(VLOOKUP(J46,'P1'!$B:$AP,41,FALSE),"")</f>
        <v/>
      </c>
      <c r="K47" s="239" t="str">
        <f>IFERROR(VLOOKUP(K46,'P1'!$B:$AP,41,FALSE),"")</f>
        <v/>
      </c>
      <c r="L47" s="239" t="str">
        <f>IFERROR(VLOOKUP(L46,'P1'!$B:$AP,41,FALSE),"")</f>
        <v/>
      </c>
      <c r="M47" s="239" t="str">
        <f>IFERROR(VLOOKUP(M46,'P1'!$B:$AP,41,FALSE),"")</f>
        <v/>
      </c>
      <c r="N47" s="239" t="str">
        <f>IFERROR(VLOOKUP(N46,'P1'!$B:$AP,41,FALSE),"")</f>
        <v/>
      </c>
      <c r="O47" s="239" t="str">
        <f>IFERROR(VLOOKUP(O46,'P1'!$B:$AP,41,FALSE),"")</f>
        <v/>
      </c>
      <c r="P47" s="239" t="str">
        <f>IFERROR(VLOOKUP(P46,'P1'!$B:$AP,41,FALSE),"")</f>
        <v/>
      </c>
      <c r="Q47" s="239" t="str">
        <f>IFERROR(VLOOKUP(Q46,'P1'!$B:$AP,41,FALSE),"")</f>
        <v/>
      </c>
      <c r="R47" s="239" t="str">
        <f>IFERROR(VLOOKUP(R46,'P1'!$B:$AP,41,FALSE),"")</f>
        <v/>
      </c>
      <c r="S47" s="239" t="str">
        <f>IFERROR(VLOOKUP(S46,'P1'!$B:$AP,41,FALSE),"")</f>
        <v/>
      </c>
      <c r="T47" s="239" t="str">
        <f>IFERROR(VLOOKUP(T46,'P1'!$B:$AP,41,FALSE),"")</f>
        <v/>
      </c>
      <c r="U47" s="239" t="str">
        <f>IFERROR(VLOOKUP(U46,'P1'!$B:$AP,41,FALSE),"")</f>
        <v/>
      </c>
      <c r="V47" s="239" t="str">
        <f>IFERROR(VLOOKUP(V46,'P1'!$B:$AP,41,FALSE),"")</f>
        <v/>
      </c>
      <c r="W47" s="239" t="str">
        <f>IFERROR(VLOOKUP(W46,'P1'!$B:$AP,41,FALSE),"")</f>
        <v/>
      </c>
      <c r="X47" s="239" t="str">
        <f>IFERROR(VLOOKUP(X46,'P1'!$B:$AP,41,FALSE),"")</f>
        <v/>
      </c>
      <c r="Y47" s="239" t="str">
        <f>IFERROR(VLOOKUP(Y46,'P1'!$B:$AP,41,FALSE),"")</f>
        <v/>
      </c>
      <c r="Z47" s="239" t="str">
        <f>IFERROR(VLOOKUP(Z46,'P1'!$B:$AP,41,FALSE),"")</f>
        <v/>
      </c>
      <c r="AA47" s="239" t="str">
        <f>IFERROR(VLOOKUP(AA46,'P1'!$B:$AP,41,FALSE),"")</f>
        <v/>
      </c>
      <c r="AB47" s="239" t="str">
        <f>IFERROR(VLOOKUP(AB46,'P1'!$B:$AP,41,FALSE),"")</f>
        <v/>
      </c>
      <c r="AC47" s="239" t="str">
        <f>IFERROR(VLOOKUP(AC46,'P1'!$B:$AP,41,FALSE),"")</f>
        <v/>
      </c>
      <c r="AD47" s="239" t="str">
        <f>IFERROR(VLOOKUP(AD46,'P1'!$B:$AP,41,FALSE),"")</f>
        <v/>
      </c>
      <c r="AE47" s="239" t="str">
        <f>IFERROR(VLOOKUP(AE46,'P1'!$B:$AP,41,FALSE),"")</f>
        <v/>
      </c>
      <c r="AF47" s="239" t="str">
        <f>IFERROR(VLOOKUP(AF46,'P1'!$B:$AP,41,FALSE),"")</f>
        <v/>
      </c>
      <c r="AG47" s="239" t="str">
        <f>IFERROR(VLOOKUP(AG46,'P1'!$B:$AP,41,FALSE),"")</f>
        <v/>
      </c>
      <c r="AH47" s="239" t="str">
        <f>IFERROR(VLOOKUP(AH46,'P1'!$B:$AP,41,FALSE),"")</f>
        <v/>
      </c>
      <c r="AI47" s="239" t="str">
        <f>IFERROR(VLOOKUP(AI46,'P1'!$B:$AP,41,FALSE),"")</f>
        <v/>
      </c>
      <c r="AJ47" s="239" t="str">
        <f>IFERROR(VLOOKUP(AJ46,'P1'!$B:$AP,41,FALSE),"")</f>
        <v/>
      </c>
      <c r="AK47" s="239" t="str">
        <f>IFERROR(VLOOKUP(AK46,'P1'!$B:$AP,41,FALSE),"")</f>
        <v/>
      </c>
      <c r="AL47" s="239" t="str">
        <f>IFERROR(VLOOKUP(AL46,'P1'!$B:$AP,41,FALSE),"")</f>
        <v/>
      </c>
      <c r="AM47" s="239" t="str">
        <f>IFERROR(VLOOKUP(AM46,'P1'!$B:$AP,41,FALSE),"")</f>
        <v/>
      </c>
      <c r="AN47" s="578"/>
      <c r="AO47" s="581"/>
      <c r="AP47" s="585"/>
      <c r="AQ47" s="586"/>
      <c r="AR47" s="581"/>
      <c r="AS47" s="211"/>
      <c r="AT47" s="206"/>
      <c r="AU47" s="240" t="str">
        <f t="shared" ref="AU47" si="15">IFERROR(IF($D46="□",($AO46/$AK$7),($AO46/$AK$9)),"")</f>
        <v/>
      </c>
      <c r="AV47" s="240" t="str">
        <f t="shared" ref="AV47" si="16">IFERROR(IF($D46="□",($AN46/$AO$7),($AN46/$AO$9)),"")</f>
        <v/>
      </c>
    </row>
    <row r="48" spans="1:48" ht="12" customHeight="1" x14ac:dyDescent="0.15">
      <c r="A48" s="558"/>
      <c r="B48" s="561"/>
      <c r="C48" s="564"/>
      <c r="D48" s="567"/>
      <c r="E48" s="570"/>
      <c r="F48" s="575"/>
      <c r="G48" s="576"/>
      <c r="H48" s="241" t="s">
        <v>370</v>
      </c>
      <c r="I48" s="239" t="str">
        <f>IFERROR(VLOOKUP(I46,'P1'!$B:$AP,31,FALSE),"")</f>
        <v/>
      </c>
      <c r="J48" s="239" t="str">
        <f>IFERROR(VLOOKUP(J46,'P1'!$B:$AP,31,FALSE),"")</f>
        <v/>
      </c>
      <c r="K48" s="239" t="str">
        <f>IFERROR(VLOOKUP(K46,'P1'!$B:$AP,31,FALSE),"")</f>
        <v/>
      </c>
      <c r="L48" s="239" t="str">
        <f>IFERROR(VLOOKUP(L46,'P1'!$B:$AP,31,FALSE),"")</f>
        <v/>
      </c>
      <c r="M48" s="239" t="str">
        <f>IFERROR(VLOOKUP(M46,'P1'!$B:$AP,31,FALSE),"")</f>
        <v/>
      </c>
      <c r="N48" s="239" t="str">
        <f>IFERROR(VLOOKUP(N46,'P1'!$B:$AP,31,FALSE),"")</f>
        <v/>
      </c>
      <c r="O48" s="239" t="str">
        <f>IFERROR(VLOOKUP(O46,'P1'!$B:$AP,31,FALSE),"")</f>
        <v/>
      </c>
      <c r="P48" s="239" t="str">
        <f>IFERROR(VLOOKUP(P46,'P1'!$B:$AP,31,FALSE),"")</f>
        <v/>
      </c>
      <c r="Q48" s="239" t="str">
        <f>IFERROR(VLOOKUP(Q46,'P1'!$B:$AP,31,FALSE),"")</f>
        <v/>
      </c>
      <c r="R48" s="239" t="str">
        <f>IFERROR(VLOOKUP(R46,'P1'!$B:$AP,31,FALSE),"")</f>
        <v/>
      </c>
      <c r="S48" s="239" t="str">
        <f>IFERROR(VLOOKUP(S46,'P1'!$B:$AP,31,FALSE),"")</f>
        <v/>
      </c>
      <c r="T48" s="239" t="str">
        <f>IFERROR(VLOOKUP(T46,'P1'!$B:$AP,31,FALSE),"")</f>
        <v/>
      </c>
      <c r="U48" s="239" t="str">
        <f>IFERROR(VLOOKUP(U46,'P1'!$B:$AP,31,FALSE),"")</f>
        <v/>
      </c>
      <c r="V48" s="239" t="str">
        <f>IFERROR(VLOOKUP(V46,'P1'!$B:$AP,31,FALSE),"")</f>
        <v/>
      </c>
      <c r="W48" s="239" t="str">
        <f>IFERROR(VLOOKUP(W46,'P1'!$B:$AP,31,FALSE),"")</f>
        <v/>
      </c>
      <c r="X48" s="239" t="str">
        <f>IFERROR(VLOOKUP(X46,'P1'!$B:$AP,31,FALSE),"")</f>
        <v/>
      </c>
      <c r="Y48" s="239" t="str">
        <f>IFERROR(VLOOKUP(Y46,'P1'!$B:$AP,31,FALSE),"")</f>
        <v/>
      </c>
      <c r="Z48" s="239" t="str">
        <f>IFERROR(VLOOKUP(Z46,'P1'!$B:$AP,31,FALSE),"")</f>
        <v/>
      </c>
      <c r="AA48" s="239" t="str">
        <f>IFERROR(VLOOKUP(AA46,'P1'!$B:$AP,31,FALSE),"")</f>
        <v/>
      </c>
      <c r="AB48" s="239" t="str">
        <f>IFERROR(VLOOKUP(AB46,'P1'!$B:$AP,31,FALSE),"")</f>
        <v/>
      </c>
      <c r="AC48" s="239" t="str">
        <f>IFERROR(VLOOKUP(AC46,'P1'!$B:$AP,31,FALSE),"")</f>
        <v/>
      </c>
      <c r="AD48" s="239" t="str">
        <f>IFERROR(VLOOKUP(AD46,'P1'!$B:$AP,31,FALSE),"")</f>
        <v/>
      </c>
      <c r="AE48" s="239" t="str">
        <f>IFERROR(VLOOKUP(AE46,'P1'!$B:$AP,31,FALSE),"")</f>
        <v/>
      </c>
      <c r="AF48" s="239" t="str">
        <f>IFERROR(VLOOKUP(AF46,'P1'!$B:$AP,31,FALSE),"")</f>
        <v/>
      </c>
      <c r="AG48" s="239" t="str">
        <f>IFERROR(VLOOKUP(AG46,'P1'!$B:$AP,31,FALSE),"")</f>
        <v/>
      </c>
      <c r="AH48" s="239" t="str">
        <f>IFERROR(VLOOKUP(AH46,'P1'!$B:$AP,31,FALSE),"")</f>
        <v/>
      </c>
      <c r="AI48" s="239" t="str">
        <f>IFERROR(VLOOKUP(AI46,'P1'!$B:$AP,31,FALSE),"")</f>
        <v/>
      </c>
      <c r="AJ48" s="239" t="str">
        <f>IFERROR(VLOOKUP(AJ46,'P1'!$B:$AP,31,FALSE),"")</f>
        <v/>
      </c>
      <c r="AK48" s="239" t="str">
        <f>IFERROR(VLOOKUP(AK46,'P1'!$B:$AP,31,FALSE),"")</f>
        <v/>
      </c>
      <c r="AL48" s="239" t="str">
        <f>IFERROR(VLOOKUP(AL46,'P1'!$B:$AP,31,FALSE),"")</f>
        <v/>
      </c>
      <c r="AM48" s="239" t="str">
        <f>IFERROR(VLOOKUP(AM46,'P1'!$B:$AP,31,FALSE),"")</f>
        <v/>
      </c>
      <c r="AN48" s="579"/>
      <c r="AO48" s="582"/>
      <c r="AP48" s="587"/>
      <c r="AQ48" s="588"/>
      <c r="AR48" s="582"/>
      <c r="AU48" s="242"/>
      <c r="AV48" s="242"/>
    </row>
    <row r="49" spans="1:48" ht="12" customHeight="1" x14ac:dyDescent="0.15">
      <c r="A49" s="556">
        <v>10</v>
      </c>
      <c r="B49" s="559"/>
      <c r="C49" s="562"/>
      <c r="D49" s="565" t="s">
        <v>243</v>
      </c>
      <c r="E49" s="568"/>
      <c r="F49" s="571"/>
      <c r="G49" s="572"/>
      <c r="H49" s="236" t="s">
        <v>367</v>
      </c>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577">
        <f>+SUM(I50:AM51)</f>
        <v>0</v>
      </c>
      <c r="AO49" s="580">
        <f>IF($AN$4="４週",AN49/4,AN49/(DAY(EOMONTH($I$20,0))/7))</f>
        <v>0</v>
      </c>
      <c r="AP49" s="583"/>
      <c r="AQ49" s="584"/>
      <c r="AR49" s="580" t="str">
        <f>IF(AN38="４週",AU50,AV50)</f>
        <v/>
      </c>
      <c r="AU49" s="237" t="s">
        <v>593</v>
      </c>
      <c r="AV49" s="237" t="s">
        <v>368</v>
      </c>
    </row>
    <row r="50" spans="1:48" ht="12" customHeight="1" x14ac:dyDescent="0.15">
      <c r="A50" s="557"/>
      <c r="B50" s="560"/>
      <c r="C50" s="563"/>
      <c r="D50" s="566"/>
      <c r="E50" s="569"/>
      <c r="F50" s="573"/>
      <c r="G50" s="574"/>
      <c r="H50" s="238" t="s">
        <v>369</v>
      </c>
      <c r="I50" s="239" t="str">
        <f>IFERROR(VLOOKUP(I49,'P1'!$B:$AP,41,FALSE),"")</f>
        <v/>
      </c>
      <c r="J50" s="239" t="str">
        <f>IFERROR(VLOOKUP(J49,'P1'!$B:$AP,41,FALSE),"")</f>
        <v/>
      </c>
      <c r="K50" s="239" t="str">
        <f>IFERROR(VLOOKUP(K49,'P1'!$B:$AP,41,FALSE),"")</f>
        <v/>
      </c>
      <c r="L50" s="239" t="str">
        <f>IFERROR(VLOOKUP(L49,'P1'!$B:$AP,41,FALSE),"")</f>
        <v/>
      </c>
      <c r="M50" s="239" t="str">
        <f>IFERROR(VLOOKUP(M49,'P1'!$B:$AP,41,FALSE),"")</f>
        <v/>
      </c>
      <c r="N50" s="239" t="str">
        <f>IFERROR(VLOOKUP(N49,'P1'!$B:$AP,41,FALSE),"")</f>
        <v/>
      </c>
      <c r="O50" s="239" t="str">
        <f>IFERROR(VLOOKUP(O49,'P1'!$B:$AP,41,FALSE),"")</f>
        <v/>
      </c>
      <c r="P50" s="239" t="str">
        <f>IFERROR(VLOOKUP(P49,'P1'!$B:$AP,41,FALSE),"")</f>
        <v/>
      </c>
      <c r="Q50" s="239" t="str">
        <f>IFERROR(VLOOKUP(Q49,'P1'!$B:$AP,41,FALSE),"")</f>
        <v/>
      </c>
      <c r="R50" s="239" t="str">
        <f>IFERROR(VLOOKUP(R49,'P1'!$B:$AP,41,FALSE),"")</f>
        <v/>
      </c>
      <c r="S50" s="239" t="str">
        <f>IFERROR(VLOOKUP(S49,'P1'!$B:$AP,41,FALSE),"")</f>
        <v/>
      </c>
      <c r="T50" s="239" t="str">
        <f>IFERROR(VLOOKUP(T49,'P1'!$B:$AP,41,FALSE),"")</f>
        <v/>
      </c>
      <c r="U50" s="239" t="str">
        <f>IFERROR(VLOOKUP(U49,'P1'!$B:$AP,41,FALSE),"")</f>
        <v/>
      </c>
      <c r="V50" s="239" t="str">
        <f>IFERROR(VLOOKUP(V49,'P1'!$B:$AP,41,FALSE),"")</f>
        <v/>
      </c>
      <c r="W50" s="239" t="str">
        <f>IFERROR(VLOOKUP(W49,'P1'!$B:$AP,41,FALSE),"")</f>
        <v/>
      </c>
      <c r="X50" s="239" t="str">
        <f>IFERROR(VLOOKUP(X49,'P1'!$B:$AP,41,FALSE),"")</f>
        <v/>
      </c>
      <c r="Y50" s="239" t="str">
        <f>IFERROR(VLOOKUP(Y49,'P1'!$B:$AP,41,FALSE),"")</f>
        <v/>
      </c>
      <c r="Z50" s="239" t="str">
        <f>IFERROR(VLOOKUP(Z49,'P1'!$B:$AP,41,FALSE),"")</f>
        <v/>
      </c>
      <c r="AA50" s="239" t="str">
        <f>IFERROR(VLOOKUP(AA49,'P1'!$B:$AP,41,FALSE),"")</f>
        <v/>
      </c>
      <c r="AB50" s="239" t="str">
        <f>IFERROR(VLOOKUP(AB49,'P1'!$B:$AP,41,FALSE),"")</f>
        <v/>
      </c>
      <c r="AC50" s="239" t="str">
        <f>IFERROR(VLOOKUP(AC49,'P1'!$B:$AP,41,FALSE),"")</f>
        <v/>
      </c>
      <c r="AD50" s="239" t="str">
        <f>IFERROR(VLOOKUP(AD49,'P1'!$B:$AP,41,FALSE),"")</f>
        <v/>
      </c>
      <c r="AE50" s="239" t="str">
        <f>IFERROR(VLOOKUP(AE49,'P1'!$B:$AP,41,FALSE),"")</f>
        <v/>
      </c>
      <c r="AF50" s="239" t="str">
        <f>IFERROR(VLOOKUP(AF49,'P1'!$B:$AP,41,FALSE),"")</f>
        <v/>
      </c>
      <c r="AG50" s="239" t="str">
        <f>IFERROR(VLOOKUP(AG49,'P1'!$B:$AP,41,FALSE),"")</f>
        <v/>
      </c>
      <c r="AH50" s="239" t="str">
        <f>IFERROR(VLOOKUP(AH49,'P1'!$B:$AP,41,FALSE),"")</f>
        <v/>
      </c>
      <c r="AI50" s="239" t="str">
        <f>IFERROR(VLOOKUP(AI49,'P1'!$B:$AP,41,FALSE),"")</f>
        <v/>
      </c>
      <c r="AJ50" s="239" t="str">
        <f>IFERROR(VLOOKUP(AJ49,'P1'!$B:$AP,41,FALSE),"")</f>
        <v/>
      </c>
      <c r="AK50" s="239" t="str">
        <f>IFERROR(VLOOKUP(AK49,'P1'!$B:$AP,41,FALSE),"")</f>
        <v/>
      </c>
      <c r="AL50" s="239" t="str">
        <f>IFERROR(VLOOKUP(AL49,'P1'!$B:$AP,41,FALSE),"")</f>
        <v/>
      </c>
      <c r="AM50" s="239" t="str">
        <f>IFERROR(VLOOKUP(AM49,'P1'!$B:$AP,41,FALSE),"")</f>
        <v/>
      </c>
      <c r="AN50" s="578"/>
      <c r="AO50" s="581"/>
      <c r="AP50" s="585"/>
      <c r="AQ50" s="586"/>
      <c r="AR50" s="581"/>
      <c r="AU50" s="240" t="str">
        <f t="shared" ref="AU50" si="17">IFERROR(IF($D49="□",($AO49/$AK$7),($AO49/$AK$9)),"")</f>
        <v/>
      </c>
      <c r="AV50" s="240" t="str">
        <f t="shared" ref="AV50" si="18">IFERROR(IF($D49="□",($AN49/$AO$7),($AN49/$AO$9)),"")</f>
        <v/>
      </c>
    </row>
    <row r="51" spans="1:48" ht="12" customHeight="1" x14ac:dyDescent="0.15">
      <c r="A51" s="558"/>
      <c r="B51" s="561"/>
      <c r="C51" s="564"/>
      <c r="D51" s="567"/>
      <c r="E51" s="570"/>
      <c r="F51" s="575"/>
      <c r="G51" s="576"/>
      <c r="H51" s="241" t="s">
        <v>370</v>
      </c>
      <c r="I51" s="239" t="str">
        <f>IFERROR(VLOOKUP(I49,'P1'!$B:$AP,31,FALSE),"")</f>
        <v/>
      </c>
      <c r="J51" s="239" t="str">
        <f>IFERROR(VLOOKUP(J49,'P1'!$B:$AP,31,FALSE),"")</f>
        <v/>
      </c>
      <c r="K51" s="239" t="str">
        <f>IFERROR(VLOOKUP(K49,'P1'!$B:$AP,31,FALSE),"")</f>
        <v/>
      </c>
      <c r="L51" s="239" t="str">
        <f>IFERROR(VLOOKUP(L49,'P1'!$B:$AP,31,FALSE),"")</f>
        <v/>
      </c>
      <c r="M51" s="239" t="str">
        <f>IFERROR(VLOOKUP(M49,'P1'!$B:$AP,31,FALSE),"")</f>
        <v/>
      </c>
      <c r="N51" s="239" t="str">
        <f>IFERROR(VLOOKUP(N49,'P1'!$B:$AP,31,FALSE),"")</f>
        <v/>
      </c>
      <c r="O51" s="239" t="str">
        <f>IFERROR(VLOOKUP(O49,'P1'!$B:$AP,31,FALSE),"")</f>
        <v/>
      </c>
      <c r="P51" s="239" t="str">
        <f>IFERROR(VLOOKUP(P49,'P1'!$B:$AP,31,FALSE),"")</f>
        <v/>
      </c>
      <c r="Q51" s="239" t="str">
        <f>IFERROR(VLOOKUP(Q49,'P1'!$B:$AP,31,FALSE),"")</f>
        <v/>
      </c>
      <c r="R51" s="239" t="str">
        <f>IFERROR(VLOOKUP(R49,'P1'!$B:$AP,31,FALSE),"")</f>
        <v/>
      </c>
      <c r="S51" s="239" t="str">
        <f>IFERROR(VLOOKUP(S49,'P1'!$B:$AP,31,FALSE),"")</f>
        <v/>
      </c>
      <c r="T51" s="239" t="str">
        <f>IFERROR(VLOOKUP(T49,'P1'!$B:$AP,31,FALSE),"")</f>
        <v/>
      </c>
      <c r="U51" s="239" t="str">
        <f>IFERROR(VLOOKUP(U49,'P1'!$B:$AP,31,FALSE),"")</f>
        <v/>
      </c>
      <c r="V51" s="239" t="str">
        <f>IFERROR(VLOOKUP(V49,'P1'!$B:$AP,31,FALSE),"")</f>
        <v/>
      </c>
      <c r="W51" s="239" t="str">
        <f>IFERROR(VLOOKUP(W49,'P1'!$B:$AP,31,FALSE),"")</f>
        <v/>
      </c>
      <c r="X51" s="239" t="str">
        <f>IFERROR(VLOOKUP(X49,'P1'!$B:$AP,31,FALSE),"")</f>
        <v/>
      </c>
      <c r="Y51" s="239" t="str">
        <f>IFERROR(VLOOKUP(Y49,'P1'!$B:$AP,31,FALSE),"")</f>
        <v/>
      </c>
      <c r="Z51" s="239" t="str">
        <f>IFERROR(VLOOKUP(Z49,'P1'!$B:$AP,31,FALSE),"")</f>
        <v/>
      </c>
      <c r="AA51" s="239" t="str">
        <f>IFERROR(VLOOKUP(AA49,'P1'!$B:$AP,31,FALSE),"")</f>
        <v/>
      </c>
      <c r="AB51" s="239" t="str">
        <f>IFERROR(VLOOKUP(AB49,'P1'!$B:$AP,31,FALSE),"")</f>
        <v/>
      </c>
      <c r="AC51" s="239" t="str">
        <f>IFERROR(VLOOKUP(AC49,'P1'!$B:$AP,31,FALSE),"")</f>
        <v/>
      </c>
      <c r="AD51" s="239" t="str">
        <f>IFERROR(VLOOKUP(AD49,'P1'!$B:$AP,31,FALSE),"")</f>
        <v/>
      </c>
      <c r="AE51" s="239" t="str">
        <f>IFERROR(VLOOKUP(AE49,'P1'!$B:$AP,31,FALSE),"")</f>
        <v/>
      </c>
      <c r="AF51" s="239" t="str">
        <f>IFERROR(VLOOKUP(AF49,'P1'!$B:$AP,31,FALSE),"")</f>
        <v/>
      </c>
      <c r="AG51" s="239" t="str">
        <f>IFERROR(VLOOKUP(AG49,'P1'!$B:$AP,31,FALSE),"")</f>
        <v/>
      </c>
      <c r="AH51" s="239" t="str">
        <f>IFERROR(VLOOKUP(AH49,'P1'!$B:$AP,31,FALSE),"")</f>
        <v/>
      </c>
      <c r="AI51" s="239" t="str">
        <f>IFERROR(VLOOKUP(AI49,'P1'!$B:$AP,31,FALSE),"")</f>
        <v/>
      </c>
      <c r="AJ51" s="239" t="str">
        <f>IFERROR(VLOOKUP(AJ49,'P1'!$B:$AP,31,FALSE),"")</f>
        <v/>
      </c>
      <c r="AK51" s="239" t="str">
        <f>IFERROR(VLOOKUP(AK49,'P1'!$B:$AP,31,FALSE),"")</f>
        <v/>
      </c>
      <c r="AL51" s="239" t="str">
        <f>IFERROR(VLOOKUP(AL49,'P1'!$B:$AP,31,FALSE),"")</f>
        <v/>
      </c>
      <c r="AM51" s="239" t="str">
        <f>IFERROR(VLOOKUP(AM49,'P1'!$B:$AP,31,FALSE),"")</f>
        <v/>
      </c>
      <c r="AN51" s="579"/>
      <c r="AO51" s="582"/>
      <c r="AP51" s="587"/>
      <c r="AQ51" s="588"/>
      <c r="AR51" s="582"/>
      <c r="AU51" s="242"/>
      <c r="AV51" s="242"/>
    </row>
    <row r="52" spans="1:48" ht="12" customHeight="1" x14ac:dyDescent="0.15">
      <c r="A52" s="556">
        <v>11</v>
      </c>
      <c r="B52" s="559"/>
      <c r="C52" s="562"/>
      <c r="D52" s="565" t="s">
        <v>243</v>
      </c>
      <c r="E52" s="568"/>
      <c r="F52" s="571"/>
      <c r="G52" s="572"/>
      <c r="H52" s="236" t="s">
        <v>367</v>
      </c>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577">
        <f>+SUM(I53:AM54)</f>
        <v>0</v>
      </c>
      <c r="AO52" s="580">
        <f>IF($AN$4="４週",AN52/4,AN52/(DAY(EOMONTH($I$20,0))/7))</f>
        <v>0</v>
      </c>
      <c r="AP52" s="583"/>
      <c r="AQ52" s="584"/>
      <c r="AR52" s="580" t="str">
        <f>IF(AN41="４週",AU53,AV53)</f>
        <v/>
      </c>
      <c r="AU52" s="237" t="s">
        <v>593</v>
      </c>
      <c r="AV52" s="237" t="s">
        <v>368</v>
      </c>
    </row>
    <row r="53" spans="1:48" ht="12" customHeight="1" x14ac:dyDescent="0.15">
      <c r="A53" s="557"/>
      <c r="B53" s="560"/>
      <c r="C53" s="563"/>
      <c r="D53" s="566"/>
      <c r="E53" s="569"/>
      <c r="F53" s="573"/>
      <c r="G53" s="574"/>
      <c r="H53" s="238" t="s">
        <v>369</v>
      </c>
      <c r="I53" s="239" t="str">
        <f>IFERROR(VLOOKUP(I52,'P1'!$B:$AP,41,FALSE),"")</f>
        <v/>
      </c>
      <c r="J53" s="239" t="str">
        <f>IFERROR(VLOOKUP(J52,'P1'!$B:$AP,41,FALSE),"")</f>
        <v/>
      </c>
      <c r="K53" s="239" t="str">
        <f>IFERROR(VLOOKUP(K52,'P1'!$B:$AP,41,FALSE),"")</f>
        <v/>
      </c>
      <c r="L53" s="239" t="str">
        <f>IFERROR(VLOOKUP(L52,'P1'!$B:$AP,41,FALSE),"")</f>
        <v/>
      </c>
      <c r="M53" s="239" t="str">
        <f>IFERROR(VLOOKUP(M52,'P1'!$B:$AP,41,FALSE),"")</f>
        <v/>
      </c>
      <c r="N53" s="239" t="str">
        <f>IFERROR(VLOOKUP(N52,'P1'!$B:$AP,41,FALSE),"")</f>
        <v/>
      </c>
      <c r="O53" s="239" t="str">
        <f>IFERROR(VLOOKUP(O52,'P1'!$B:$AP,41,FALSE),"")</f>
        <v/>
      </c>
      <c r="P53" s="239" t="str">
        <f>IFERROR(VLOOKUP(P52,'P1'!$B:$AP,41,FALSE),"")</f>
        <v/>
      </c>
      <c r="Q53" s="239" t="str">
        <f>IFERROR(VLOOKUP(Q52,'P1'!$B:$AP,41,FALSE),"")</f>
        <v/>
      </c>
      <c r="R53" s="239" t="str">
        <f>IFERROR(VLOOKUP(R52,'P1'!$B:$AP,41,FALSE),"")</f>
        <v/>
      </c>
      <c r="S53" s="239" t="str">
        <f>IFERROR(VLOOKUP(S52,'P1'!$B:$AP,41,FALSE),"")</f>
        <v/>
      </c>
      <c r="T53" s="239" t="str">
        <f>IFERROR(VLOOKUP(T52,'P1'!$B:$AP,41,FALSE),"")</f>
        <v/>
      </c>
      <c r="U53" s="239" t="str">
        <f>IFERROR(VLOOKUP(U52,'P1'!$B:$AP,41,FALSE),"")</f>
        <v/>
      </c>
      <c r="V53" s="239" t="str">
        <f>IFERROR(VLOOKUP(V52,'P1'!$B:$AP,41,FALSE),"")</f>
        <v/>
      </c>
      <c r="W53" s="239" t="str">
        <f>IFERROR(VLOOKUP(W52,'P1'!$B:$AP,41,FALSE),"")</f>
        <v/>
      </c>
      <c r="X53" s="239" t="str">
        <f>IFERROR(VLOOKUP(X52,'P1'!$B:$AP,41,FALSE),"")</f>
        <v/>
      </c>
      <c r="Y53" s="239" t="str">
        <f>IFERROR(VLOOKUP(Y52,'P1'!$B:$AP,41,FALSE),"")</f>
        <v/>
      </c>
      <c r="Z53" s="239" t="str">
        <f>IFERROR(VLOOKUP(Z52,'P1'!$B:$AP,41,FALSE),"")</f>
        <v/>
      </c>
      <c r="AA53" s="239" t="str">
        <f>IFERROR(VLOOKUP(AA52,'P1'!$B:$AP,41,FALSE),"")</f>
        <v/>
      </c>
      <c r="AB53" s="239" t="str">
        <f>IFERROR(VLOOKUP(AB52,'P1'!$B:$AP,41,FALSE),"")</f>
        <v/>
      </c>
      <c r="AC53" s="239" t="str">
        <f>IFERROR(VLOOKUP(AC52,'P1'!$B:$AP,41,FALSE),"")</f>
        <v/>
      </c>
      <c r="AD53" s="239" t="str">
        <f>IFERROR(VLOOKUP(AD52,'P1'!$B:$AP,41,FALSE),"")</f>
        <v/>
      </c>
      <c r="AE53" s="239" t="str">
        <f>IFERROR(VLOOKUP(AE52,'P1'!$B:$AP,41,FALSE),"")</f>
        <v/>
      </c>
      <c r="AF53" s="239" t="str">
        <f>IFERROR(VLOOKUP(AF52,'P1'!$B:$AP,41,FALSE),"")</f>
        <v/>
      </c>
      <c r="AG53" s="239" t="str">
        <f>IFERROR(VLOOKUP(AG52,'P1'!$B:$AP,41,FALSE),"")</f>
        <v/>
      </c>
      <c r="AH53" s="239" t="str">
        <f>IFERROR(VLOOKUP(AH52,'P1'!$B:$AP,41,FALSE),"")</f>
        <v/>
      </c>
      <c r="AI53" s="239" t="str">
        <f>IFERROR(VLOOKUP(AI52,'P1'!$B:$AP,41,FALSE),"")</f>
        <v/>
      </c>
      <c r="AJ53" s="239" t="str">
        <f>IFERROR(VLOOKUP(AJ52,'P1'!$B:$AP,41,FALSE),"")</f>
        <v/>
      </c>
      <c r="AK53" s="239" t="str">
        <f>IFERROR(VLOOKUP(AK52,'P1'!$B:$AP,41,FALSE),"")</f>
        <v/>
      </c>
      <c r="AL53" s="239" t="str">
        <f>IFERROR(VLOOKUP(AL52,'P1'!$B:$AP,41,FALSE),"")</f>
        <v/>
      </c>
      <c r="AM53" s="239" t="str">
        <f>IFERROR(VLOOKUP(AM52,'P1'!$B:$AP,41,FALSE),"")</f>
        <v/>
      </c>
      <c r="AN53" s="578"/>
      <c r="AO53" s="581"/>
      <c r="AP53" s="585"/>
      <c r="AQ53" s="586"/>
      <c r="AR53" s="581"/>
      <c r="AU53" s="240" t="str">
        <f t="shared" ref="AU53" si="19">IFERROR(IF($D52="□",($AO52/$AK$7),($AO52/$AK$9)),"")</f>
        <v/>
      </c>
      <c r="AV53" s="240" t="str">
        <f t="shared" ref="AV53" si="20">IFERROR(IF($D52="□",($AN52/$AO$7),($AN52/$AO$9)),"")</f>
        <v/>
      </c>
    </row>
    <row r="54" spans="1:48" ht="12" customHeight="1" x14ac:dyDescent="0.15">
      <c r="A54" s="558"/>
      <c r="B54" s="561"/>
      <c r="C54" s="564"/>
      <c r="D54" s="567"/>
      <c r="E54" s="570"/>
      <c r="F54" s="575"/>
      <c r="G54" s="576"/>
      <c r="H54" s="241" t="s">
        <v>370</v>
      </c>
      <c r="I54" s="239" t="str">
        <f>IFERROR(VLOOKUP(I52,'P1'!$B:$AP,31,FALSE),"")</f>
        <v/>
      </c>
      <c r="J54" s="239" t="str">
        <f>IFERROR(VLOOKUP(J52,'P1'!$B:$AP,31,FALSE),"")</f>
        <v/>
      </c>
      <c r="K54" s="239" t="str">
        <f>IFERROR(VLOOKUP(K52,'P1'!$B:$AP,31,FALSE),"")</f>
        <v/>
      </c>
      <c r="L54" s="239" t="str">
        <f>IFERROR(VLOOKUP(L52,'P1'!$B:$AP,31,FALSE),"")</f>
        <v/>
      </c>
      <c r="M54" s="239" t="str">
        <f>IFERROR(VLOOKUP(M52,'P1'!$B:$AP,31,FALSE),"")</f>
        <v/>
      </c>
      <c r="N54" s="239" t="str">
        <f>IFERROR(VLOOKUP(N52,'P1'!$B:$AP,31,FALSE),"")</f>
        <v/>
      </c>
      <c r="O54" s="239" t="str">
        <f>IFERROR(VLOOKUP(O52,'P1'!$B:$AP,31,FALSE),"")</f>
        <v/>
      </c>
      <c r="P54" s="239" t="str">
        <f>IFERROR(VLOOKUP(P52,'P1'!$B:$AP,31,FALSE),"")</f>
        <v/>
      </c>
      <c r="Q54" s="239" t="str">
        <f>IFERROR(VLOOKUP(Q52,'P1'!$B:$AP,31,FALSE),"")</f>
        <v/>
      </c>
      <c r="R54" s="239" t="str">
        <f>IFERROR(VLOOKUP(R52,'P1'!$B:$AP,31,FALSE),"")</f>
        <v/>
      </c>
      <c r="S54" s="239" t="str">
        <f>IFERROR(VLOOKUP(S52,'P1'!$B:$AP,31,FALSE),"")</f>
        <v/>
      </c>
      <c r="T54" s="239" t="str">
        <f>IFERROR(VLOOKUP(T52,'P1'!$B:$AP,31,FALSE),"")</f>
        <v/>
      </c>
      <c r="U54" s="239" t="str">
        <f>IFERROR(VLOOKUP(U52,'P1'!$B:$AP,31,FALSE),"")</f>
        <v/>
      </c>
      <c r="V54" s="239" t="str">
        <f>IFERROR(VLOOKUP(V52,'P1'!$B:$AP,31,FALSE),"")</f>
        <v/>
      </c>
      <c r="W54" s="239" t="str">
        <f>IFERROR(VLOOKUP(W52,'P1'!$B:$AP,31,FALSE),"")</f>
        <v/>
      </c>
      <c r="X54" s="239" t="str">
        <f>IFERROR(VLOOKUP(X52,'P1'!$B:$AP,31,FALSE),"")</f>
        <v/>
      </c>
      <c r="Y54" s="239" t="str">
        <f>IFERROR(VLOOKUP(Y52,'P1'!$B:$AP,31,FALSE),"")</f>
        <v/>
      </c>
      <c r="Z54" s="239" t="str">
        <f>IFERROR(VLOOKUP(Z52,'P1'!$B:$AP,31,FALSE),"")</f>
        <v/>
      </c>
      <c r="AA54" s="239" t="str">
        <f>IFERROR(VLOOKUP(AA52,'P1'!$B:$AP,31,FALSE),"")</f>
        <v/>
      </c>
      <c r="AB54" s="239" t="str">
        <f>IFERROR(VLOOKUP(AB52,'P1'!$B:$AP,31,FALSE),"")</f>
        <v/>
      </c>
      <c r="AC54" s="239" t="str">
        <f>IFERROR(VLOOKUP(AC52,'P1'!$B:$AP,31,FALSE),"")</f>
        <v/>
      </c>
      <c r="AD54" s="239" t="str">
        <f>IFERROR(VLOOKUP(AD52,'P1'!$B:$AP,31,FALSE),"")</f>
        <v/>
      </c>
      <c r="AE54" s="239" t="str">
        <f>IFERROR(VLOOKUP(AE52,'P1'!$B:$AP,31,FALSE),"")</f>
        <v/>
      </c>
      <c r="AF54" s="239" t="str">
        <f>IFERROR(VLOOKUP(AF52,'P1'!$B:$AP,31,FALSE),"")</f>
        <v/>
      </c>
      <c r="AG54" s="239" t="str">
        <f>IFERROR(VLOOKUP(AG52,'P1'!$B:$AP,31,FALSE),"")</f>
        <v/>
      </c>
      <c r="AH54" s="239" t="str">
        <f>IFERROR(VLOOKUP(AH52,'P1'!$B:$AP,31,FALSE),"")</f>
        <v/>
      </c>
      <c r="AI54" s="239" t="str">
        <f>IFERROR(VLOOKUP(AI52,'P1'!$B:$AP,31,FALSE),"")</f>
        <v/>
      </c>
      <c r="AJ54" s="239" t="str">
        <f>IFERROR(VLOOKUP(AJ52,'P1'!$B:$AP,31,FALSE),"")</f>
        <v/>
      </c>
      <c r="AK54" s="239" t="str">
        <f>IFERROR(VLOOKUP(AK52,'P1'!$B:$AP,31,FALSE),"")</f>
        <v/>
      </c>
      <c r="AL54" s="239" t="str">
        <f>IFERROR(VLOOKUP(AL52,'P1'!$B:$AP,31,FALSE),"")</f>
        <v/>
      </c>
      <c r="AM54" s="239" t="str">
        <f>IFERROR(VLOOKUP(AM52,'P1'!$B:$AP,31,FALSE),"")</f>
        <v/>
      </c>
      <c r="AN54" s="579"/>
      <c r="AO54" s="582"/>
      <c r="AP54" s="587"/>
      <c r="AQ54" s="588"/>
      <c r="AR54" s="582"/>
      <c r="AU54" s="242"/>
      <c r="AV54" s="242"/>
    </row>
    <row r="55" spans="1:48" ht="12" customHeight="1" x14ac:dyDescent="0.15">
      <c r="A55" s="556">
        <v>12</v>
      </c>
      <c r="B55" s="559"/>
      <c r="C55" s="562"/>
      <c r="D55" s="565" t="s">
        <v>243</v>
      </c>
      <c r="E55" s="568"/>
      <c r="F55" s="571"/>
      <c r="G55" s="572"/>
      <c r="H55" s="236" t="s">
        <v>367</v>
      </c>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577">
        <f>+SUM(I56:AM57)</f>
        <v>0</v>
      </c>
      <c r="AO55" s="580">
        <f>IF($AN$4="４週",AN55/4,AN55/(DAY(EOMONTH($I$20,0))/7))</f>
        <v>0</v>
      </c>
      <c r="AP55" s="583"/>
      <c r="AQ55" s="584"/>
      <c r="AR55" s="580" t="str">
        <f>IF(AN44="４週",AU56,AV56)</f>
        <v/>
      </c>
      <c r="AU55" s="237" t="s">
        <v>593</v>
      </c>
      <c r="AV55" s="237" t="s">
        <v>368</v>
      </c>
    </row>
    <row r="56" spans="1:48" ht="12" customHeight="1" x14ac:dyDescent="0.15">
      <c r="A56" s="557"/>
      <c r="B56" s="560"/>
      <c r="C56" s="563"/>
      <c r="D56" s="566"/>
      <c r="E56" s="569"/>
      <c r="F56" s="573"/>
      <c r="G56" s="574"/>
      <c r="H56" s="238" t="s">
        <v>369</v>
      </c>
      <c r="I56" s="239" t="str">
        <f>IFERROR(VLOOKUP(I55,'P1'!$B:$AP,41,FALSE),"")</f>
        <v/>
      </c>
      <c r="J56" s="239" t="str">
        <f>IFERROR(VLOOKUP(J55,'P1'!$B:$AP,41,FALSE),"")</f>
        <v/>
      </c>
      <c r="K56" s="239" t="str">
        <f>IFERROR(VLOOKUP(K55,'P1'!$B:$AP,41,FALSE),"")</f>
        <v/>
      </c>
      <c r="L56" s="239" t="str">
        <f>IFERROR(VLOOKUP(L55,'P1'!$B:$AP,41,FALSE),"")</f>
        <v/>
      </c>
      <c r="M56" s="239" t="str">
        <f>IFERROR(VLOOKUP(M55,'P1'!$B:$AP,41,FALSE),"")</f>
        <v/>
      </c>
      <c r="N56" s="239" t="str">
        <f>IFERROR(VLOOKUP(N55,'P1'!$B:$AP,41,FALSE),"")</f>
        <v/>
      </c>
      <c r="O56" s="239" t="str">
        <f>IFERROR(VLOOKUP(O55,'P1'!$B:$AP,41,FALSE),"")</f>
        <v/>
      </c>
      <c r="P56" s="239" t="str">
        <f>IFERROR(VLOOKUP(P55,'P1'!$B:$AP,41,FALSE),"")</f>
        <v/>
      </c>
      <c r="Q56" s="239" t="str">
        <f>IFERROR(VLOOKUP(Q55,'P1'!$B:$AP,41,FALSE),"")</f>
        <v/>
      </c>
      <c r="R56" s="239" t="str">
        <f>IFERROR(VLOOKUP(R55,'P1'!$B:$AP,41,FALSE),"")</f>
        <v/>
      </c>
      <c r="S56" s="239" t="str">
        <f>IFERROR(VLOOKUP(S55,'P1'!$B:$AP,41,FALSE),"")</f>
        <v/>
      </c>
      <c r="T56" s="239" t="str">
        <f>IFERROR(VLOOKUP(T55,'P1'!$B:$AP,41,FALSE),"")</f>
        <v/>
      </c>
      <c r="U56" s="239" t="str">
        <f>IFERROR(VLOOKUP(U55,'P1'!$B:$AP,41,FALSE),"")</f>
        <v/>
      </c>
      <c r="V56" s="239" t="str">
        <f>IFERROR(VLOOKUP(V55,'P1'!$B:$AP,41,FALSE),"")</f>
        <v/>
      </c>
      <c r="W56" s="239" t="str">
        <f>IFERROR(VLOOKUP(W55,'P1'!$B:$AP,41,FALSE),"")</f>
        <v/>
      </c>
      <c r="X56" s="239" t="str">
        <f>IFERROR(VLOOKUP(X55,'P1'!$B:$AP,41,FALSE),"")</f>
        <v/>
      </c>
      <c r="Y56" s="239" t="str">
        <f>IFERROR(VLOOKUP(Y55,'P1'!$B:$AP,41,FALSE),"")</f>
        <v/>
      </c>
      <c r="Z56" s="239" t="str">
        <f>IFERROR(VLOOKUP(Z55,'P1'!$B:$AP,41,FALSE),"")</f>
        <v/>
      </c>
      <c r="AA56" s="239" t="str">
        <f>IFERROR(VLOOKUP(AA55,'P1'!$B:$AP,41,FALSE),"")</f>
        <v/>
      </c>
      <c r="AB56" s="239" t="str">
        <f>IFERROR(VLOOKUP(AB55,'P1'!$B:$AP,41,FALSE),"")</f>
        <v/>
      </c>
      <c r="AC56" s="239" t="str">
        <f>IFERROR(VLOOKUP(AC55,'P1'!$B:$AP,41,FALSE),"")</f>
        <v/>
      </c>
      <c r="AD56" s="239" t="str">
        <f>IFERROR(VLOOKUP(AD55,'P1'!$B:$AP,41,FALSE),"")</f>
        <v/>
      </c>
      <c r="AE56" s="239" t="str">
        <f>IFERROR(VLOOKUP(AE55,'P1'!$B:$AP,41,FALSE),"")</f>
        <v/>
      </c>
      <c r="AF56" s="239" t="str">
        <f>IFERROR(VLOOKUP(AF55,'P1'!$B:$AP,41,FALSE),"")</f>
        <v/>
      </c>
      <c r="AG56" s="239" t="str">
        <f>IFERROR(VLOOKUP(AG55,'P1'!$B:$AP,41,FALSE),"")</f>
        <v/>
      </c>
      <c r="AH56" s="239" t="str">
        <f>IFERROR(VLOOKUP(AH55,'P1'!$B:$AP,41,FALSE),"")</f>
        <v/>
      </c>
      <c r="AI56" s="239" t="str">
        <f>IFERROR(VLOOKUP(AI55,'P1'!$B:$AP,41,FALSE),"")</f>
        <v/>
      </c>
      <c r="AJ56" s="239" t="str">
        <f>IFERROR(VLOOKUP(AJ55,'P1'!$B:$AP,41,FALSE),"")</f>
        <v/>
      </c>
      <c r="AK56" s="239" t="str">
        <f>IFERROR(VLOOKUP(AK55,'P1'!$B:$AP,41,FALSE),"")</f>
        <v/>
      </c>
      <c r="AL56" s="239" t="str">
        <f>IFERROR(VLOOKUP(AL55,'P1'!$B:$AP,41,FALSE),"")</f>
        <v/>
      </c>
      <c r="AM56" s="239" t="str">
        <f>IFERROR(VLOOKUP(AM55,'P1'!$B:$AP,41,FALSE),"")</f>
        <v/>
      </c>
      <c r="AN56" s="578"/>
      <c r="AO56" s="581"/>
      <c r="AP56" s="585"/>
      <c r="AQ56" s="586"/>
      <c r="AR56" s="581"/>
      <c r="AU56" s="240" t="str">
        <f t="shared" ref="AU56" si="21">IFERROR(IF($D55="□",($AO55/$AK$7),($AO55/$AK$9)),"")</f>
        <v/>
      </c>
      <c r="AV56" s="240" t="str">
        <f t="shared" ref="AV56" si="22">IFERROR(IF($D55="□",($AN55/$AO$7),($AN55/$AO$9)),"")</f>
        <v/>
      </c>
    </row>
    <row r="57" spans="1:48" ht="12" customHeight="1" x14ac:dyDescent="0.15">
      <c r="A57" s="558"/>
      <c r="B57" s="561"/>
      <c r="C57" s="564"/>
      <c r="D57" s="567"/>
      <c r="E57" s="570"/>
      <c r="F57" s="575"/>
      <c r="G57" s="576"/>
      <c r="H57" s="241" t="s">
        <v>370</v>
      </c>
      <c r="I57" s="239" t="str">
        <f>IFERROR(VLOOKUP(I55,'P1'!$B:$AP,31,FALSE),"")</f>
        <v/>
      </c>
      <c r="J57" s="239" t="str">
        <f>IFERROR(VLOOKUP(J55,'P1'!$B:$AP,31,FALSE),"")</f>
        <v/>
      </c>
      <c r="K57" s="239" t="str">
        <f>IFERROR(VLOOKUP(K55,'P1'!$B:$AP,31,FALSE),"")</f>
        <v/>
      </c>
      <c r="L57" s="239" t="str">
        <f>IFERROR(VLOOKUP(L55,'P1'!$B:$AP,31,FALSE),"")</f>
        <v/>
      </c>
      <c r="M57" s="239" t="str">
        <f>IFERROR(VLOOKUP(M55,'P1'!$B:$AP,31,FALSE),"")</f>
        <v/>
      </c>
      <c r="N57" s="239" t="str">
        <f>IFERROR(VLOOKUP(N55,'P1'!$B:$AP,31,FALSE),"")</f>
        <v/>
      </c>
      <c r="O57" s="239" t="str">
        <f>IFERROR(VLOOKUP(O55,'P1'!$B:$AP,31,FALSE),"")</f>
        <v/>
      </c>
      <c r="P57" s="239" t="str">
        <f>IFERROR(VLOOKUP(P55,'P1'!$B:$AP,31,FALSE),"")</f>
        <v/>
      </c>
      <c r="Q57" s="239" t="str">
        <f>IFERROR(VLOOKUP(Q55,'P1'!$B:$AP,31,FALSE),"")</f>
        <v/>
      </c>
      <c r="R57" s="239" t="str">
        <f>IFERROR(VLOOKUP(R55,'P1'!$B:$AP,31,FALSE),"")</f>
        <v/>
      </c>
      <c r="S57" s="239" t="str">
        <f>IFERROR(VLOOKUP(S55,'P1'!$B:$AP,31,FALSE),"")</f>
        <v/>
      </c>
      <c r="T57" s="239" t="str">
        <f>IFERROR(VLOOKUP(T55,'P1'!$B:$AP,31,FALSE),"")</f>
        <v/>
      </c>
      <c r="U57" s="239" t="str">
        <f>IFERROR(VLOOKUP(U55,'P1'!$B:$AP,31,FALSE),"")</f>
        <v/>
      </c>
      <c r="V57" s="239" t="str">
        <f>IFERROR(VLOOKUP(V55,'P1'!$B:$AP,31,FALSE),"")</f>
        <v/>
      </c>
      <c r="W57" s="239" t="str">
        <f>IFERROR(VLOOKUP(W55,'P1'!$B:$AP,31,FALSE),"")</f>
        <v/>
      </c>
      <c r="X57" s="239" t="str">
        <f>IFERROR(VLOOKUP(X55,'P1'!$B:$AP,31,FALSE),"")</f>
        <v/>
      </c>
      <c r="Y57" s="239" t="str">
        <f>IFERROR(VLOOKUP(Y55,'P1'!$B:$AP,31,FALSE),"")</f>
        <v/>
      </c>
      <c r="Z57" s="239" t="str">
        <f>IFERROR(VLOOKUP(Z55,'P1'!$B:$AP,31,FALSE),"")</f>
        <v/>
      </c>
      <c r="AA57" s="239" t="str">
        <f>IFERROR(VLOOKUP(AA55,'P1'!$B:$AP,31,FALSE),"")</f>
        <v/>
      </c>
      <c r="AB57" s="239" t="str">
        <f>IFERROR(VLOOKUP(AB55,'P1'!$B:$AP,31,FALSE),"")</f>
        <v/>
      </c>
      <c r="AC57" s="239" t="str">
        <f>IFERROR(VLOOKUP(AC55,'P1'!$B:$AP,31,FALSE),"")</f>
        <v/>
      </c>
      <c r="AD57" s="239" t="str">
        <f>IFERROR(VLOOKUP(AD55,'P1'!$B:$AP,31,FALSE),"")</f>
        <v/>
      </c>
      <c r="AE57" s="239" t="str">
        <f>IFERROR(VLOOKUP(AE55,'P1'!$B:$AP,31,FALSE),"")</f>
        <v/>
      </c>
      <c r="AF57" s="239" t="str">
        <f>IFERROR(VLOOKUP(AF55,'P1'!$B:$AP,31,FALSE),"")</f>
        <v/>
      </c>
      <c r="AG57" s="239" t="str">
        <f>IFERROR(VLOOKUP(AG55,'P1'!$B:$AP,31,FALSE),"")</f>
        <v/>
      </c>
      <c r="AH57" s="239" t="str">
        <f>IFERROR(VLOOKUP(AH55,'P1'!$B:$AP,31,FALSE),"")</f>
        <v/>
      </c>
      <c r="AI57" s="239" t="str">
        <f>IFERROR(VLOOKUP(AI55,'P1'!$B:$AP,31,FALSE),"")</f>
        <v/>
      </c>
      <c r="AJ57" s="239" t="str">
        <f>IFERROR(VLOOKUP(AJ55,'P1'!$B:$AP,31,FALSE),"")</f>
        <v/>
      </c>
      <c r="AK57" s="239" t="str">
        <f>IFERROR(VLOOKUP(AK55,'P1'!$B:$AP,31,FALSE),"")</f>
        <v/>
      </c>
      <c r="AL57" s="239" t="str">
        <f>IFERROR(VLOOKUP(AL55,'P1'!$B:$AP,31,FALSE),"")</f>
        <v/>
      </c>
      <c r="AM57" s="239" t="str">
        <f>IFERROR(VLOOKUP(AM55,'P1'!$B:$AP,31,FALSE),"")</f>
        <v/>
      </c>
      <c r="AN57" s="579"/>
      <c r="AO57" s="582"/>
      <c r="AP57" s="587"/>
      <c r="AQ57" s="588"/>
      <c r="AR57" s="582"/>
      <c r="AU57" s="242"/>
      <c r="AV57" s="242"/>
    </row>
    <row r="58" spans="1:48" ht="12" customHeight="1" x14ac:dyDescent="0.15">
      <c r="A58" s="556">
        <v>13</v>
      </c>
      <c r="B58" s="559"/>
      <c r="C58" s="562"/>
      <c r="D58" s="565" t="s">
        <v>243</v>
      </c>
      <c r="E58" s="568"/>
      <c r="F58" s="571"/>
      <c r="G58" s="572"/>
      <c r="H58" s="236" t="s">
        <v>367</v>
      </c>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577">
        <f>+SUM(I59:AM60)</f>
        <v>0</v>
      </c>
      <c r="AO58" s="580">
        <f>IF($AN$4="４週",AN58/4,AN58/(DAY(EOMONTH($I$20,0))/7))</f>
        <v>0</v>
      </c>
      <c r="AP58" s="583"/>
      <c r="AQ58" s="584"/>
      <c r="AR58" s="580" t="str">
        <f>IF(AN47="４週",AU59,AV59)</f>
        <v/>
      </c>
      <c r="AU58" s="237" t="s">
        <v>593</v>
      </c>
      <c r="AV58" s="237" t="s">
        <v>368</v>
      </c>
    </row>
    <row r="59" spans="1:48" ht="12" customHeight="1" x14ac:dyDescent="0.15">
      <c r="A59" s="557"/>
      <c r="B59" s="560"/>
      <c r="C59" s="563"/>
      <c r="D59" s="566"/>
      <c r="E59" s="569"/>
      <c r="F59" s="573"/>
      <c r="G59" s="574"/>
      <c r="H59" s="238" t="s">
        <v>369</v>
      </c>
      <c r="I59" s="239" t="str">
        <f>IFERROR(VLOOKUP(I58,'P1'!$B:$AP,41,FALSE),"")</f>
        <v/>
      </c>
      <c r="J59" s="239" t="str">
        <f>IFERROR(VLOOKUP(J58,'P1'!$B:$AP,41,FALSE),"")</f>
        <v/>
      </c>
      <c r="K59" s="239" t="str">
        <f>IFERROR(VLOOKUP(K58,'P1'!$B:$AP,41,FALSE),"")</f>
        <v/>
      </c>
      <c r="L59" s="239" t="str">
        <f>IFERROR(VLOOKUP(L58,'P1'!$B:$AP,41,FALSE),"")</f>
        <v/>
      </c>
      <c r="M59" s="239" t="str">
        <f>IFERROR(VLOOKUP(M58,'P1'!$B:$AP,41,FALSE),"")</f>
        <v/>
      </c>
      <c r="N59" s="239" t="str">
        <f>IFERROR(VLOOKUP(N58,'P1'!$B:$AP,41,FALSE),"")</f>
        <v/>
      </c>
      <c r="O59" s="239" t="str">
        <f>IFERROR(VLOOKUP(O58,'P1'!$B:$AP,41,FALSE),"")</f>
        <v/>
      </c>
      <c r="P59" s="239" t="str">
        <f>IFERROR(VLOOKUP(P58,'P1'!$B:$AP,41,FALSE),"")</f>
        <v/>
      </c>
      <c r="Q59" s="239" t="str">
        <f>IFERROR(VLOOKUP(Q58,'P1'!$B:$AP,41,FALSE),"")</f>
        <v/>
      </c>
      <c r="R59" s="239" t="str">
        <f>IFERROR(VLOOKUP(R58,'P1'!$B:$AP,41,FALSE),"")</f>
        <v/>
      </c>
      <c r="S59" s="239" t="str">
        <f>IFERROR(VLOOKUP(S58,'P1'!$B:$AP,41,FALSE),"")</f>
        <v/>
      </c>
      <c r="T59" s="239" t="str">
        <f>IFERROR(VLOOKUP(T58,'P1'!$B:$AP,41,FALSE),"")</f>
        <v/>
      </c>
      <c r="U59" s="239" t="str">
        <f>IFERROR(VLOOKUP(U58,'P1'!$B:$AP,41,FALSE),"")</f>
        <v/>
      </c>
      <c r="V59" s="239" t="str">
        <f>IFERROR(VLOOKUP(V58,'P1'!$B:$AP,41,FALSE),"")</f>
        <v/>
      </c>
      <c r="W59" s="239" t="str">
        <f>IFERROR(VLOOKUP(W58,'P1'!$B:$AP,41,FALSE),"")</f>
        <v/>
      </c>
      <c r="X59" s="239" t="str">
        <f>IFERROR(VLOOKUP(X58,'P1'!$B:$AP,41,FALSE),"")</f>
        <v/>
      </c>
      <c r="Y59" s="239" t="str">
        <f>IFERROR(VLOOKUP(Y58,'P1'!$B:$AP,41,FALSE),"")</f>
        <v/>
      </c>
      <c r="Z59" s="239" t="str">
        <f>IFERROR(VLOOKUP(Z58,'P1'!$B:$AP,41,FALSE),"")</f>
        <v/>
      </c>
      <c r="AA59" s="239" t="str">
        <f>IFERROR(VLOOKUP(AA58,'P1'!$B:$AP,41,FALSE),"")</f>
        <v/>
      </c>
      <c r="AB59" s="239" t="str">
        <f>IFERROR(VLOOKUP(AB58,'P1'!$B:$AP,41,FALSE),"")</f>
        <v/>
      </c>
      <c r="AC59" s="239" t="str">
        <f>IFERROR(VLOOKUP(AC58,'P1'!$B:$AP,41,FALSE),"")</f>
        <v/>
      </c>
      <c r="AD59" s="239" t="str">
        <f>IFERROR(VLOOKUP(AD58,'P1'!$B:$AP,41,FALSE),"")</f>
        <v/>
      </c>
      <c r="AE59" s="239" t="str">
        <f>IFERROR(VLOOKUP(AE58,'P1'!$B:$AP,41,FALSE),"")</f>
        <v/>
      </c>
      <c r="AF59" s="239" t="str">
        <f>IFERROR(VLOOKUP(AF58,'P1'!$B:$AP,41,FALSE),"")</f>
        <v/>
      </c>
      <c r="AG59" s="239" t="str">
        <f>IFERROR(VLOOKUP(AG58,'P1'!$B:$AP,41,FALSE),"")</f>
        <v/>
      </c>
      <c r="AH59" s="239" t="str">
        <f>IFERROR(VLOOKUP(AH58,'P1'!$B:$AP,41,FALSE),"")</f>
        <v/>
      </c>
      <c r="AI59" s="239" t="str">
        <f>IFERROR(VLOOKUP(AI58,'P1'!$B:$AP,41,FALSE),"")</f>
        <v/>
      </c>
      <c r="AJ59" s="239" t="str">
        <f>IFERROR(VLOOKUP(AJ58,'P1'!$B:$AP,41,FALSE),"")</f>
        <v/>
      </c>
      <c r="AK59" s="239" t="str">
        <f>IFERROR(VLOOKUP(AK58,'P1'!$B:$AP,41,FALSE),"")</f>
        <v/>
      </c>
      <c r="AL59" s="239" t="str">
        <f>IFERROR(VLOOKUP(AL58,'P1'!$B:$AP,41,FALSE),"")</f>
        <v/>
      </c>
      <c r="AM59" s="239" t="str">
        <f>IFERROR(VLOOKUP(AM58,'P1'!$B:$AP,41,FALSE),"")</f>
        <v/>
      </c>
      <c r="AN59" s="578"/>
      <c r="AO59" s="581"/>
      <c r="AP59" s="585"/>
      <c r="AQ59" s="586"/>
      <c r="AR59" s="581"/>
      <c r="AU59" s="240" t="str">
        <f t="shared" ref="AU59" si="23">IFERROR(IF($D58="□",($AO58/$AK$7),($AO58/$AK$9)),"")</f>
        <v/>
      </c>
      <c r="AV59" s="240" t="str">
        <f t="shared" ref="AV59" si="24">IFERROR(IF($D58="□",($AN58/$AO$7),($AN58/$AO$9)),"")</f>
        <v/>
      </c>
    </row>
    <row r="60" spans="1:48" ht="12" customHeight="1" x14ac:dyDescent="0.15">
      <c r="A60" s="558"/>
      <c r="B60" s="561"/>
      <c r="C60" s="564"/>
      <c r="D60" s="567"/>
      <c r="E60" s="570"/>
      <c r="F60" s="575"/>
      <c r="G60" s="576"/>
      <c r="H60" s="241" t="s">
        <v>370</v>
      </c>
      <c r="I60" s="239" t="str">
        <f>IFERROR(VLOOKUP(I58,'P1'!$B:$AP,31,FALSE),"")</f>
        <v/>
      </c>
      <c r="J60" s="239" t="str">
        <f>IFERROR(VLOOKUP(J58,'P1'!$B:$AP,31,FALSE),"")</f>
        <v/>
      </c>
      <c r="K60" s="239" t="str">
        <f>IFERROR(VLOOKUP(K58,'P1'!$B:$AP,31,FALSE),"")</f>
        <v/>
      </c>
      <c r="L60" s="239" t="str">
        <f>IFERROR(VLOOKUP(L58,'P1'!$B:$AP,31,FALSE),"")</f>
        <v/>
      </c>
      <c r="M60" s="239" t="str">
        <f>IFERROR(VLOOKUP(M58,'P1'!$B:$AP,31,FALSE),"")</f>
        <v/>
      </c>
      <c r="N60" s="239" t="str">
        <f>IFERROR(VLOOKUP(N58,'P1'!$B:$AP,31,FALSE),"")</f>
        <v/>
      </c>
      <c r="O60" s="239" t="str">
        <f>IFERROR(VLOOKUP(O58,'P1'!$B:$AP,31,FALSE),"")</f>
        <v/>
      </c>
      <c r="P60" s="239" t="str">
        <f>IFERROR(VLOOKUP(P58,'P1'!$B:$AP,31,FALSE),"")</f>
        <v/>
      </c>
      <c r="Q60" s="239" t="str">
        <f>IFERROR(VLOOKUP(Q58,'P1'!$B:$AP,31,FALSE),"")</f>
        <v/>
      </c>
      <c r="R60" s="239" t="str">
        <f>IFERROR(VLOOKUP(R58,'P1'!$B:$AP,31,FALSE),"")</f>
        <v/>
      </c>
      <c r="S60" s="239" t="str">
        <f>IFERROR(VLOOKUP(S58,'P1'!$B:$AP,31,FALSE),"")</f>
        <v/>
      </c>
      <c r="T60" s="239" t="str">
        <f>IFERROR(VLOOKUP(T58,'P1'!$B:$AP,31,FALSE),"")</f>
        <v/>
      </c>
      <c r="U60" s="239" t="str">
        <f>IFERROR(VLOOKUP(U58,'P1'!$B:$AP,31,FALSE),"")</f>
        <v/>
      </c>
      <c r="V60" s="239" t="str">
        <f>IFERROR(VLOOKUP(V58,'P1'!$B:$AP,31,FALSE),"")</f>
        <v/>
      </c>
      <c r="W60" s="239" t="str">
        <f>IFERROR(VLOOKUP(W58,'P1'!$B:$AP,31,FALSE),"")</f>
        <v/>
      </c>
      <c r="X60" s="239" t="str">
        <f>IFERROR(VLOOKUP(X58,'P1'!$B:$AP,31,FALSE),"")</f>
        <v/>
      </c>
      <c r="Y60" s="239" t="str">
        <f>IFERROR(VLOOKUP(Y58,'P1'!$B:$AP,31,FALSE),"")</f>
        <v/>
      </c>
      <c r="Z60" s="239" t="str">
        <f>IFERROR(VLOOKUP(Z58,'P1'!$B:$AP,31,FALSE),"")</f>
        <v/>
      </c>
      <c r="AA60" s="239" t="str">
        <f>IFERROR(VLOOKUP(AA58,'P1'!$B:$AP,31,FALSE),"")</f>
        <v/>
      </c>
      <c r="AB60" s="239" t="str">
        <f>IFERROR(VLOOKUP(AB58,'P1'!$B:$AP,31,FALSE),"")</f>
        <v/>
      </c>
      <c r="AC60" s="239" t="str">
        <f>IFERROR(VLOOKUP(AC58,'P1'!$B:$AP,31,FALSE),"")</f>
        <v/>
      </c>
      <c r="AD60" s="239" t="str">
        <f>IFERROR(VLOOKUP(AD58,'P1'!$B:$AP,31,FALSE),"")</f>
        <v/>
      </c>
      <c r="AE60" s="239" t="str">
        <f>IFERROR(VLOOKUP(AE58,'P1'!$B:$AP,31,FALSE),"")</f>
        <v/>
      </c>
      <c r="AF60" s="239" t="str">
        <f>IFERROR(VLOOKUP(AF58,'P1'!$B:$AP,31,FALSE),"")</f>
        <v/>
      </c>
      <c r="AG60" s="239" t="str">
        <f>IFERROR(VLOOKUP(AG58,'P1'!$B:$AP,31,FALSE),"")</f>
        <v/>
      </c>
      <c r="AH60" s="239" t="str">
        <f>IFERROR(VLOOKUP(AH58,'P1'!$B:$AP,31,FALSE),"")</f>
        <v/>
      </c>
      <c r="AI60" s="239" t="str">
        <f>IFERROR(VLOOKUP(AI58,'P1'!$B:$AP,31,FALSE),"")</f>
        <v/>
      </c>
      <c r="AJ60" s="239" t="str">
        <f>IFERROR(VLOOKUP(AJ58,'P1'!$B:$AP,31,FALSE),"")</f>
        <v/>
      </c>
      <c r="AK60" s="239" t="str">
        <f>IFERROR(VLOOKUP(AK58,'P1'!$B:$AP,31,FALSE),"")</f>
        <v/>
      </c>
      <c r="AL60" s="239" t="str">
        <f>IFERROR(VLOOKUP(AL58,'P1'!$B:$AP,31,FALSE),"")</f>
        <v/>
      </c>
      <c r="AM60" s="239" t="str">
        <f>IFERROR(VLOOKUP(AM58,'P1'!$B:$AP,31,FALSE),"")</f>
        <v/>
      </c>
      <c r="AN60" s="579"/>
      <c r="AO60" s="582"/>
      <c r="AP60" s="587"/>
      <c r="AQ60" s="588"/>
      <c r="AR60" s="582"/>
      <c r="AU60" s="242"/>
      <c r="AV60" s="242"/>
    </row>
    <row r="61" spans="1:48" ht="12" customHeight="1" x14ac:dyDescent="0.15">
      <c r="A61" s="556">
        <v>14</v>
      </c>
      <c r="B61" s="559"/>
      <c r="C61" s="562"/>
      <c r="D61" s="565" t="s">
        <v>243</v>
      </c>
      <c r="E61" s="568"/>
      <c r="F61" s="571"/>
      <c r="G61" s="572"/>
      <c r="H61" s="236" t="s">
        <v>367</v>
      </c>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577">
        <f>+SUM(I62:AM63)</f>
        <v>0</v>
      </c>
      <c r="AO61" s="580">
        <f>IF($AN$4="４週",AN61/4,AN61/(DAY(EOMONTH($I$20,0))/7))</f>
        <v>0</v>
      </c>
      <c r="AP61" s="583"/>
      <c r="AQ61" s="584"/>
      <c r="AR61" s="580" t="str">
        <f>IF(AN50="４週",AU62,AV62)</f>
        <v/>
      </c>
      <c r="AU61" s="237" t="s">
        <v>593</v>
      </c>
      <c r="AV61" s="237" t="s">
        <v>368</v>
      </c>
    </row>
    <row r="62" spans="1:48" ht="12" customHeight="1" x14ac:dyDescent="0.15">
      <c r="A62" s="557"/>
      <c r="B62" s="560"/>
      <c r="C62" s="563"/>
      <c r="D62" s="566"/>
      <c r="E62" s="569"/>
      <c r="F62" s="573"/>
      <c r="G62" s="574"/>
      <c r="H62" s="238" t="s">
        <v>369</v>
      </c>
      <c r="I62" s="239" t="str">
        <f>IFERROR(VLOOKUP(I61,'P1'!$B:$AP,41,FALSE),"")</f>
        <v/>
      </c>
      <c r="J62" s="239" t="str">
        <f>IFERROR(VLOOKUP(J61,'P1'!$B:$AP,41,FALSE),"")</f>
        <v/>
      </c>
      <c r="K62" s="239" t="str">
        <f>IFERROR(VLOOKUP(K61,'P1'!$B:$AP,41,FALSE),"")</f>
        <v/>
      </c>
      <c r="L62" s="239" t="str">
        <f>IFERROR(VLOOKUP(L61,'P1'!$B:$AP,41,FALSE),"")</f>
        <v/>
      </c>
      <c r="M62" s="239" t="str">
        <f>IFERROR(VLOOKUP(M61,'P1'!$B:$AP,41,FALSE),"")</f>
        <v/>
      </c>
      <c r="N62" s="239" t="str">
        <f>IFERROR(VLOOKUP(N61,'P1'!$B:$AP,41,FALSE),"")</f>
        <v/>
      </c>
      <c r="O62" s="239" t="str">
        <f>IFERROR(VLOOKUP(O61,'P1'!$B:$AP,41,FALSE),"")</f>
        <v/>
      </c>
      <c r="P62" s="239" t="str">
        <f>IFERROR(VLOOKUP(P61,'P1'!$B:$AP,41,FALSE),"")</f>
        <v/>
      </c>
      <c r="Q62" s="239" t="str">
        <f>IFERROR(VLOOKUP(Q61,'P1'!$B:$AP,41,FALSE),"")</f>
        <v/>
      </c>
      <c r="R62" s="239" t="str">
        <f>IFERROR(VLOOKUP(R61,'P1'!$B:$AP,41,FALSE),"")</f>
        <v/>
      </c>
      <c r="S62" s="239" t="str">
        <f>IFERROR(VLOOKUP(S61,'P1'!$B:$AP,41,FALSE),"")</f>
        <v/>
      </c>
      <c r="T62" s="239" t="str">
        <f>IFERROR(VLOOKUP(T61,'P1'!$B:$AP,41,FALSE),"")</f>
        <v/>
      </c>
      <c r="U62" s="239" t="str">
        <f>IFERROR(VLOOKUP(U61,'P1'!$B:$AP,41,FALSE),"")</f>
        <v/>
      </c>
      <c r="V62" s="239" t="str">
        <f>IFERROR(VLOOKUP(V61,'P1'!$B:$AP,41,FALSE),"")</f>
        <v/>
      </c>
      <c r="W62" s="239" t="str">
        <f>IFERROR(VLOOKUP(W61,'P1'!$B:$AP,41,FALSE),"")</f>
        <v/>
      </c>
      <c r="X62" s="239" t="str">
        <f>IFERROR(VLOOKUP(X61,'P1'!$B:$AP,41,FALSE),"")</f>
        <v/>
      </c>
      <c r="Y62" s="239" t="str">
        <f>IFERROR(VLOOKUP(Y61,'P1'!$B:$AP,41,FALSE),"")</f>
        <v/>
      </c>
      <c r="Z62" s="239" t="str">
        <f>IFERROR(VLOOKUP(Z61,'P1'!$B:$AP,41,FALSE),"")</f>
        <v/>
      </c>
      <c r="AA62" s="239" t="str">
        <f>IFERROR(VLOOKUP(AA61,'P1'!$B:$AP,41,FALSE),"")</f>
        <v/>
      </c>
      <c r="AB62" s="239" t="str">
        <f>IFERROR(VLOOKUP(AB61,'P1'!$B:$AP,41,FALSE),"")</f>
        <v/>
      </c>
      <c r="AC62" s="239" t="str">
        <f>IFERROR(VLOOKUP(AC61,'P1'!$B:$AP,41,FALSE),"")</f>
        <v/>
      </c>
      <c r="AD62" s="239" t="str">
        <f>IFERROR(VLOOKUP(AD61,'P1'!$B:$AP,41,FALSE),"")</f>
        <v/>
      </c>
      <c r="AE62" s="239" t="str">
        <f>IFERROR(VLOOKUP(AE61,'P1'!$B:$AP,41,FALSE),"")</f>
        <v/>
      </c>
      <c r="AF62" s="239" t="str">
        <f>IFERROR(VLOOKUP(AF61,'P1'!$B:$AP,41,FALSE),"")</f>
        <v/>
      </c>
      <c r="AG62" s="239" t="str">
        <f>IFERROR(VLOOKUP(AG61,'P1'!$B:$AP,41,FALSE),"")</f>
        <v/>
      </c>
      <c r="AH62" s="239" t="str">
        <f>IFERROR(VLOOKUP(AH61,'P1'!$B:$AP,41,FALSE),"")</f>
        <v/>
      </c>
      <c r="AI62" s="239" t="str">
        <f>IFERROR(VLOOKUP(AI61,'P1'!$B:$AP,41,FALSE),"")</f>
        <v/>
      </c>
      <c r="AJ62" s="239" t="str">
        <f>IFERROR(VLOOKUP(AJ61,'P1'!$B:$AP,41,FALSE),"")</f>
        <v/>
      </c>
      <c r="AK62" s="239" t="str">
        <f>IFERROR(VLOOKUP(AK61,'P1'!$B:$AP,41,FALSE),"")</f>
        <v/>
      </c>
      <c r="AL62" s="239" t="str">
        <f>IFERROR(VLOOKUP(AL61,'P1'!$B:$AP,41,FALSE),"")</f>
        <v/>
      </c>
      <c r="AM62" s="239" t="str">
        <f>IFERROR(VLOOKUP(AM61,'P1'!$B:$AP,41,FALSE),"")</f>
        <v/>
      </c>
      <c r="AN62" s="578"/>
      <c r="AO62" s="581"/>
      <c r="AP62" s="585"/>
      <c r="AQ62" s="586"/>
      <c r="AR62" s="581"/>
      <c r="AU62" s="240" t="str">
        <f t="shared" ref="AU62" si="25">IFERROR(IF($D61="□",($AO61/$AK$7),($AO61/$AK$9)),"")</f>
        <v/>
      </c>
      <c r="AV62" s="240" t="str">
        <f t="shared" ref="AV62" si="26">IFERROR(IF($D61="□",($AN61/$AO$7),($AN61/$AO$9)),"")</f>
        <v/>
      </c>
    </row>
    <row r="63" spans="1:48" ht="12" customHeight="1" x14ac:dyDescent="0.15">
      <c r="A63" s="558"/>
      <c r="B63" s="561"/>
      <c r="C63" s="564"/>
      <c r="D63" s="567"/>
      <c r="E63" s="570"/>
      <c r="F63" s="575"/>
      <c r="G63" s="576"/>
      <c r="H63" s="241" t="s">
        <v>370</v>
      </c>
      <c r="I63" s="243" t="str">
        <f>IFERROR(VLOOKUP(I61,'P1'!$B:$AP,31,FALSE),"")</f>
        <v/>
      </c>
      <c r="J63" s="239" t="str">
        <f>IFERROR(VLOOKUP(J61,'P1'!$B:$AP,31,FALSE),"")</f>
        <v/>
      </c>
      <c r="K63" s="239" t="str">
        <f>IFERROR(VLOOKUP(K61,'P1'!$B:$AP,31,FALSE),"")</f>
        <v/>
      </c>
      <c r="L63" s="239" t="str">
        <f>IFERROR(VLOOKUP(L61,'P1'!$B:$AP,31,FALSE),"")</f>
        <v/>
      </c>
      <c r="M63" s="239" t="str">
        <f>IFERROR(VLOOKUP(M61,'P1'!$B:$AP,31,FALSE),"")</f>
        <v/>
      </c>
      <c r="N63" s="239" t="str">
        <f>IFERROR(VLOOKUP(N61,'P1'!$B:$AP,31,FALSE),"")</f>
        <v/>
      </c>
      <c r="O63" s="239" t="str">
        <f>IFERROR(VLOOKUP(O61,'P1'!$B:$AP,31,FALSE),"")</f>
        <v/>
      </c>
      <c r="P63" s="239" t="str">
        <f>IFERROR(VLOOKUP(P61,'P1'!$B:$AP,31,FALSE),"")</f>
        <v/>
      </c>
      <c r="Q63" s="239" t="str">
        <f>IFERROR(VLOOKUP(Q61,'P1'!$B:$AP,31,FALSE),"")</f>
        <v/>
      </c>
      <c r="R63" s="239" t="str">
        <f>IFERROR(VLOOKUP(R61,'P1'!$B:$AP,31,FALSE),"")</f>
        <v/>
      </c>
      <c r="S63" s="239" t="str">
        <f>IFERROR(VLOOKUP(S61,'P1'!$B:$AP,31,FALSE),"")</f>
        <v/>
      </c>
      <c r="T63" s="239" t="str">
        <f>IFERROR(VLOOKUP(T61,'P1'!$B:$AP,31,FALSE),"")</f>
        <v/>
      </c>
      <c r="U63" s="239" t="str">
        <f>IFERROR(VLOOKUP(U61,'P1'!$B:$AP,31,FALSE),"")</f>
        <v/>
      </c>
      <c r="V63" s="239" t="str">
        <f>IFERROR(VLOOKUP(V61,'P1'!$B:$AP,31,FALSE),"")</f>
        <v/>
      </c>
      <c r="W63" s="239" t="str">
        <f>IFERROR(VLOOKUP(W61,'P1'!$B:$AP,31,FALSE),"")</f>
        <v/>
      </c>
      <c r="X63" s="239" t="str">
        <f>IFERROR(VLOOKUP(X61,'P1'!$B:$AP,31,FALSE),"")</f>
        <v/>
      </c>
      <c r="Y63" s="239" t="str">
        <f>IFERROR(VLOOKUP(Y61,'P1'!$B:$AP,31,FALSE),"")</f>
        <v/>
      </c>
      <c r="Z63" s="239" t="str">
        <f>IFERROR(VLOOKUP(Z61,'P1'!$B:$AP,31,FALSE),"")</f>
        <v/>
      </c>
      <c r="AA63" s="239" t="str">
        <f>IFERROR(VLOOKUP(AA61,'P1'!$B:$AP,31,FALSE),"")</f>
        <v/>
      </c>
      <c r="AB63" s="239" t="str">
        <f>IFERROR(VLOOKUP(AB61,'P1'!$B:$AP,31,FALSE),"")</f>
        <v/>
      </c>
      <c r="AC63" s="239" t="str">
        <f>IFERROR(VLOOKUP(AC61,'P1'!$B:$AP,31,FALSE),"")</f>
        <v/>
      </c>
      <c r="AD63" s="239" t="str">
        <f>IFERROR(VLOOKUP(AD61,'P1'!$B:$AP,31,FALSE),"")</f>
        <v/>
      </c>
      <c r="AE63" s="239" t="str">
        <f>IFERROR(VLOOKUP(AE61,'P1'!$B:$AP,31,FALSE),"")</f>
        <v/>
      </c>
      <c r="AF63" s="239" t="str">
        <f>IFERROR(VLOOKUP(AF61,'P1'!$B:$AP,31,FALSE),"")</f>
        <v/>
      </c>
      <c r="AG63" s="239" t="str">
        <f>IFERROR(VLOOKUP(AG61,'P1'!$B:$AP,31,FALSE),"")</f>
        <v/>
      </c>
      <c r="AH63" s="239" t="str">
        <f>IFERROR(VLOOKUP(AH61,'P1'!$B:$AP,31,FALSE),"")</f>
        <v/>
      </c>
      <c r="AI63" s="239" t="str">
        <f>IFERROR(VLOOKUP(AI61,'P1'!$B:$AP,31,FALSE),"")</f>
        <v/>
      </c>
      <c r="AJ63" s="239" t="str">
        <f>IFERROR(VLOOKUP(AJ61,'P1'!$B:$AP,31,FALSE),"")</f>
        <v/>
      </c>
      <c r="AK63" s="239" t="str">
        <f>IFERROR(VLOOKUP(AK61,'P1'!$B:$AP,31,FALSE),"")</f>
        <v/>
      </c>
      <c r="AL63" s="239" t="str">
        <f>IFERROR(VLOOKUP(AL61,'P1'!$B:$AP,31,FALSE),"")</f>
        <v/>
      </c>
      <c r="AM63" s="239" t="str">
        <f>IFERROR(VLOOKUP(AM61,'P1'!$B:$AP,31,FALSE),"")</f>
        <v/>
      </c>
      <c r="AN63" s="579"/>
      <c r="AO63" s="582"/>
      <c r="AP63" s="587"/>
      <c r="AQ63" s="588"/>
      <c r="AR63" s="582"/>
      <c r="AU63" s="242"/>
      <c r="AV63" s="242"/>
    </row>
    <row r="64" spans="1:48" ht="12" customHeight="1" x14ac:dyDescent="0.15">
      <c r="A64" s="556">
        <v>15</v>
      </c>
      <c r="B64" s="559"/>
      <c r="C64" s="562"/>
      <c r="D64" s="565" t="s">
        <v>243</v>
      </c>
      <c r="E64" s="568"/>
      <c r="F64" s="571"/>
      <c r="G64" s="572"/>
      <c r="H64" s="236" t="s">
        <v>367</v>
      </c>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577">
        <f>+SUM(I65:AM66)</f>
        <v>0</v>
      </c>
      <c r="AO64" s="580">
        <f>IF($AN$4="４週",AN64/4,AN64/(DAY(EOMONTH($I$20,0))/7))</f>
        <v>0</v>
      </c>
      <c r="AP64" s="583"/>
      <c r="AQ64" s="584"/>
      <c r="AR64" s="580" t="str">
        <f>IF(AN53="４週",AU65,AV65)</f>
        <v/>
      </c>
      <c r="AU64" s="237" t="s">
        <v>593</v>
      </c>
      <c r="AV64" s="237" t="s">
        <v>368</v>
      </c>
    </row>
    <row r="65" spans="1:48" ht="12" customHeight="1" x14ac:dyDescent="0.15">
      <c r="A65" s="557"/>
      <c r="B65" s="560"/>
      <c r="C65" s="563"/>
      <c r="D65" s="566"/>
      <c r="E65" s="569"/>
      <c r="F65" s="573"/>
      <c r="G65" s="574"/>
      <c r="H65" s="238" t="s">
        <v>369</v>
      </c>
      <c r="I65" s="239" t="str">
        <f>IFERROR(VLOOKUP(I64,'P1'!$B:$AP,41,FALSE),"")</f>
        <v/>
      </c>
      <c r="J65" s="239" t="str">
        <f>IFERROR(VLOOKUP(J64,'P1'!$B:$AP,41,FALSE),"")</f>
        <v/>
      </c>
      <c r="K65" s="239" t="str">
        <f>IFERROR(VLOOKUP(K64,'P1'!$B:$AP,41,FALSE),"")</f>
        <v/>
      </c>
      <c r="L65" s="239" t="str">
        <f>IFERROR(VLOOKUP(L64,'P1'!$B:$AP,41,FALSE),"")</f>
        <v/>
      </c>
      <c r="M65" s="239" t="str">
        <f>IFERROR(VLOOKUP(M64,'P1'!$B:$AP,41,FALSE),"")</f>
        <v/>
      </c>
      <c r="N65" s="239" t="str">
        <f>IFERROR(VLOOKUP(N64,'P1'!$B:$AP,41,FALSE),"")</f>
        <v/>
      </c>
      <c r="O65" s="239" t="str">
        <f>IFERROR(VLOOKUP(O64,'P1'!$B:$AP,41,FALSE),"")</f>
        <v/>
      </c>
      <c r="P65" s="239" t="str">
        <f>IFERROR(VLOOKUP(P64,'P1'!$B:$AP,41,FALSE),"")</f>
        <v/>
      </c>
      <c r="Q65" s="239" t="str">
        <f>IFERROR(VLOOKUP(Q64,'P1'!$B:$AP,41,FALSE),"")</f>
        <v/>
      </c>
      <c r="R65" s="239" t="str">
        <f>IFERROR(VLOOKUP(R64,'P1'!$B:$AP,41,FALSE),"")</f>
        <v/>
      </c>
      <c r="S65" s="239" t="str">
        <f>IFERROR(VLOOKUP(S64,'P1'!$B:$AP,41,FALSE),"")</f>
        <v/>
      </c>
      <c r="T65" s="239" t="str">
        <f>IFERROR(VLOOKUP(T64,'P1'!$B:$AP,41,FALSE),"")</f>
        <v/>
      </c>
      <c r="U65" s="239" t="str">
        <f>IFERROR(VLOOKUP(U64,'P1'!$B:$AP,41,FALSE),"")</f>
        <v/>
      </c>
      <c r="V65" s="239" t="str">
        <f>IFERROR(VLOOKUP(V64,'P1'!$B:$AP,41,FALSE),"")</f>
        <v/>
      </c>
      <c r="W65" s="239" t="str">
        <f>IFERROR(VLOOKUP(W64,'P1'!$B:$AP,41,FALSE),"")</f>
        <v/>
      </c>
      <c r="X65" s="239" t="str">
        <f>IFERROR(VLOOKUP(X64,'P1'!$B:$AP,41,FALSE),"")</f>
        <v/>
      </c>
      <c r="Y65" s="239" t="str">
        <f>IFERROR(VLOOKUP(Y64,'P1'!$B:$AP,41,FALSE),"")</f>
        <v/>
      </c>
      <c r="Z65" s="239" t="str">
        <f>IFERROR(VLOOKUP(Z64,'P1'!$B:$AP,41,FALSE),"")</f>
        <v/>
      </c>
      <c r="AA65" s="239" t="str">
        <f>IFERROR(VLOOKUP(AA64,'P1'!$B:$AP,41,FALSE),"")</f>
        <v/>
      </c>
      <c r="AB65" s="239" t="str">
        <f>IFERROR(VLOOKUP(AB64,'P1'!$B:$AP,41,FALSE),"")</f>
        <v/>
      </c>
      <c r="AC65" s="239" t="str">
        <f>IFERROR(VLOOKUP(AC64,'P1'!$B:$AP,41,FALSE),"")</f>
        <v/>
      </c>
      <c r="AD65" s="239" t="str">
        <f>IFERROR(VLOOKUP(AD64,'P1'!$B:$AP,41,FALSE),"")</f>
        <v/>
      </c>
      <c r="AE65" s="239" t="str">
        <f>IFERROR(VLOOKUP(AE64,'P1'!$B:$AP,41,FALSE),"")</f>
        <v/>
      </c>
      <c r="AF65" s="239" t="str">
        <f>IFERROR(VLOOKUP(AF64,'P1'!$B:$AP,41,FALSE),"")</f>
        <v/>
      </c>
      <c r="AG65" s="239" t="str">
        <f>IFERROR(VLOOKUP(AG64,'P1'!$B:$AP,41,FALSE),"")</f>
        <v/>
      </c>
      <c r="AH65" s="239" t="str">
        <f>IFERROR(VLOOKUP(AH64,'P1'!$B:$AP,41,FALSE),"")</f>
        <v/>
      </c>
      <c r="AI65" s="239" t="str">
        <f>IFERROR(VLOOKUP(AI64,'P1'!$B:$AP,41,FALSE),"")</f>
        <v/>
      </c>
      <c r="AJ65" s="239" t="str">
        <f>IFERROR(VLOOKUP(AJ64,'P1'!$B:$AP,41,FALSE),"")</f>
        <v/>
      </c>
      <c r="AK65" s="239" t="str">
        <f>IFERROR(VLOOKUP(AK64,'P1'!$B:$AP,41,FALSE),"")</f>
        <v/>
      </c>
      <c r="AL65" s="239" t="str">
        <f>IFERROR(VLOOKUP(AL64,'P1'!$B:$AP,41,FALSE),"")</f>
        <v/>
      </c>
      <c r="AM65" s="239" t="str">
        <f>IFERROR(VLOOKUP(AM64,'P1'!$B:$AP,41,FALSE),"")</f>
        <v/>
      </c>
      <c r="AN65" s="578"/>
      <c r="AO65" s="581"/>
      <c r="AP65" s="585"/>
      <c r="AQ65" s="586"/>
      <c r="AR65" s="581"/>
      <c r="AU65" s="240" t="str">
        <f t="shared" ref="AU65" si="27">IFERROR(IF($D64="□",($AO64/$AK$7),($AO64/$AK$9)),"")</f>
        <v/>
      </c>
      <c r="AV65" s="240" t="str">
        <f t="shared" ref="AV65" si="28">IFERROR(IF($D64="□",($AN64/$AO$7),($AN64/$AO$9)),"")</f>
        <v/>
      </c>
    </row>
    <row r="66" spans="1:48" ht="12" customHeight="1" x14ac:dyDescent="0.15">
      <c r="A66" s="558"/>
      <c r="B66" s="561"/>
      <c r="C66" s="564"/>
      <c r="D66" s="567"/>
      <c r="E66" s="570"/>
      <c r="F66" s="575"/>
      <c r="G66" s="576"/>
      <c r="H66" s="241" t="s">
        <v>370</v>
      </c>
      <c r="I66" s="239" t="str">
        <f>IFERROR(VLOOKUP(I64,'P1'!$B:$AP,31,FALSE),"")</f>
        <v/>
      </c>
      <c r="J66" s="239" t="str">
        <f>IFERROR(VLOOKUP(J64,'P1'!$B:$AP,31,FALSE),"")</f>
        <v/>
      </c>
      <c r="K66" s="239" t="str">
        <f>IFERROR(VLOOKUP(K64,'P1'!$B:$AP,31,FALSE),"")</f>
        <v/>
      </c>
      <c r="L66" s="239" t="str">
        <f>IFERROR(VLOOKUP(L64,'P1'!$B:$AP,31,FALSE),"")</f>
        <v/>
      </c>
      <c r="M66" s="239" t="str">
        <f>IFERROR(VLOOKUP(M64,'P1'!$B:$AP,31,FALSE),"")</f>
        <v/>
      </c>
      <c r="N66" s="239" t="str">
        <f>IFERROR(VLOOKUP(N64,'P1'!$B:$AP,31,FALSE),"")</f>
        <v/>
      </c>
      <c r="O66" s="239" t="str">
        <f>IFERROR(VLOOKUP(O64,'P1'!$B:$AP,31,FALSE),"")</f>
        <v/>
      </c>
      <c r="P66" s="239" t="str">
        <f>IFERROR(VLOOKUP(P64,'P1'!$B:$AP,31,FALSE),"")</f>
        <v/>
      </c>
      <c r="Q66" s="239" t="str">
        <f>IFERROR(VLOOKUP(Q64,'P1'!$B:$AP,31,FALSE),"")</f>
        <v/>
      </c>
      <c r="R66" s="239" t="str">
        <f>IFERROR(VLOOKUP(R64,'P1'!$B:$AP,31,FALSE),"")</f>
        <v/>
      </c>
      <c r="S66" s="239" t="str">
        <f>IFERROR(VLOOKUP(S64,'P1'!$B:$AP,31,FALSE),"")</f>
        <v/>
      </c>
      <c r="T66" s="239" t="str">
        <f>IFERROR(VLOOKUP(T64,'P1'!$B:$AP,31,FALSE),"")</f>
        <v/>
      </c>
      <c r="U66" s="239" t="str">
        <f>IFERROR(VLOOKUP(U64,'P1'!$B:$AP,31,FALSE),"")</f>
        <v/>
      </c>
      <c r="V66" s="239" t="str">
        <f>IFERROR(VLOOKUP(V64,'P1'!$B:$AP,31,FALSE),"")</f>
        <v/>
      </c>
      <c r="W66" s="239" t="str">
        <f>IFERROR(VLOOKUP(W64,'P1'!$B:$AP,31,FALSE),"")</f>
        <v/>
      </c>
      <c r="X66" s="239" t="str">
        <f>IFERROR(VLOOKUP(X64,'P1'!$B:$AP,31,FALSE),"")</f>
        <v/>
      </c>
      <c r="Y66" s="239" t="str">
        <f>IFERROR(VLOOKUP(Y64,'P1'!$B:$AP,31,FALSE),"")</f>
        <v/>
      </c>
      <c r="Z66" s="239" t="str">
        <f>IFERROR(VLOOKUP(Z64,'P1'!$B:$AP,31,FALSE),"")</f>
        <v/>
      </c>
      <c r="AA66" s="239" t="str">
        <f>IFERROR(VLOOKUP(AA64,'P1'!$B:$AP,31,FALSE),"")</f>
        <v/>
      </c>
      <c r="AB66" s="239" t="str">
        <f>IFERROR(VLOOKUP(AB64,'P1'!$B:$AP,31,FALSE),"")</f>
        <v/>
      </c>
      <c r="AC66" s="239" t="str">
        <f>IFERROR(VLOOKUP(AC64,'P1'!$B:$AP,31,FALSE),"")</f>
        <v/>
      </c>
      <c r="AD66" s="239" t="str">
        <f>IFERROR(VLOOKUP(AD64,'P1'!$B:$AP,31,FALSE),"")</f>
        <v/>
      </c>
      <c r="AE66" s="239" t="str">
        <f>IFERROR(VLOOKUP(AE64,'P1'!$B:$AP,31,FALSE),"")</f>
        <v/>
      </c>
      <c r="AF66" s="239" t="str">
        <f>IFERROR(VLOOKUP(AF64,'P1'!$B:$AP,31,FALSE),"")</f>
        <v/>
      </c>
      <c r="AG66" s="239" t="str">
        <f>IFERROR(VLOOKUP(AG64,'P1'!$B:$AP,31,FALSE),"")</f>
        <v/>
      </c>
      <c r="AH66" s="239" t="str">
        <f>IFERROR(VLOOKUP(AH64,'P1'!$B:$AP,31,FALSE),"")</f>
        <v/>
      </c>
      <c r="AI66" s="239" t="str">
        <f>IFERROR(VLOOKUP(AI64,'P1'!$B:$AP,31,FALSE),"")</f>
        <v/>
      </c>
      <c r="AJ66" s="239" t="str">
        <f>IFERROR(VLOOKUP(AJ64,'P1'!$B:$AP,31,FALSE),"")</f>
        <v/>
      </c>
      <c r="AK66" s="239" t="str">
        <f>IFERROR(VLOOKUP(AK64,'P1'!$B:$AP,31,FALSE),"")</f>
        <v/>
      </c>
      <c r="AL66" s="239" t="str">
        <f>IFERROR(VLOOKUP(AL64,'P1'!$B:$AP,31,FALSE),"")</f>
        <v/>
      </c>
      <c r="AM66" s="239" t="str">
        <f>IFERROR(VLOOKUP(AM64,'P1'!$B:$AP,31,FALSE),"")</f>
        <v/>
      </c>
      <c r="AN66" s="579"/>
      <c r="AO66" s="582"/>
      <c r="AP66" s="587"/>
      <c r="AQ66" s="588"/>
      <c r="AR66" s="582"/>
      <c r="AU66" s="242"/>
      <c r="AV66" s="242"/>
    </row>
    <row r="67" spans="1:48" ht="12" customHeight="1" x14ac:dyDescent="0.15">
      <c r="A67" s="556">
        <v>16</v>
      </c>
      <c r="B67" s="559"/>
      <c r="C67" s="562"/>
      <c r="D67" s="565" t="s">
        <v>243</v>
      </c>
      <c r="E67" s="568"/>
      <c r="F67" s="571"/>
      <c r="G67" s="572"/>
      <c r="H67" s="236" t="s">
        <v>367</v>
      </c>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577">
        <f>+SUM(I68:AM69)</f>
        <v>0</v>
      </c>
      <c r="AO67" s="580">
        <f>IF($AN$4="４週",AN67/4,AN67/(DAY(EOMONTH($I$20,0))/7))</f>
        <v>0</v>
      </c>
      <c r="AP67" s="583"/>
      <c r="AQ67" s="584"/>
      <c r="AR67" s="580" t="str">
        <f>IF(AN56="４週",AU68,AV68)</f>
        <v/>
      </c>
      <c r="AU67" s="237" t="s">
        <v>593</v>
      </c>
      <c r="AV67" s="237" t="s">
        <v>368</v>
      </c>
    </row>
    <row r="68" spans="1:48" ht="12" customHeight="1" x14ac:dyDescent="0.15">
      <c r="A68" s="557"/>
      <c r="B68" s="560"/>
      <c r="C68" s="563"/>
      <c r="D68" s="566"/>
      <c r="E68" s="569"/>
      <c r="F68" s="573"/>
      <c r="G68" s="574"/>
      <c r="H68" s="238" t="s">
        <v>369</v>
      </c>
      <c r="I68" s="239" t="str">
        <f>IFERROR(VLOOKUP(I67,'P1'!$B:$AP,41,FALSE),"")</f>
        <v/>
      </c>
      <c r="J68" s="239" t="str">
        <f>IFERROR(VLOOKUP(J67,'P1'!$B:$AP,41,FALSE),"")</f>
        <v/>
      </c>
      <c r="K68" s="239" t="str">
        <f>IFERROR(VLOOKUP(K67,'P1'!$B:$AP,41,FALSE),"")</f>
        <v/>
      </c>
      <c r="L68" s="239" t="str">
        <f>IFERROR(VLOOKUP(L67,'P1'!$B:$AP,41,FALSE),"")</f>
        <v/>
      </c>
      <c r="M68" s="239" t="str">
        <f>IFERROR(VLOOKUP(M67,'P1'!$B:$AP,41,FALSE),"")</f>
        <v/>
      </c>
      <c r="N68" s="239" t="str">
        <f>IFERROR(VLOOKUP(N67,'P1'!$B:$AP,41,FALSE),"")</f>
        <v/>
      </c>
      <c r="O68" s="239" t="str">
        <f>IFERROR(VLOOKUP(O67,'P1'!$B:$AP,41,FALSE),"")</f>
        <v/>
      </c>
      <c r="P68" s="239" t="str">
        <f>IFERROR(VLOOKUP(P67,'P1'!$B:$AP,41,FALSE),"")</f>
        <v/>
      </c>
      <c r="Q68" s="239" t="str">
        <f>IFERROR(VLOOKUP(Q67,'P1'!$B:$AP,41,FALSE),"")</f>
        <v/>
      </c>
      <c r="R68" s="239" t="str">
        <f>IFERROR(VLOOKUP(R67,'P1'!$B:$AP,41,FALSE),"")</f>
        <v/>
      </c>
      <c r="S68" s="239" t="str">
        <f>IFERROR(VLOOKUP(S67,'P1'!$B:$AP,41,FALSE),"")</f>
        <v/>
      </c>
      <c r="T68" s="239" t="str">
        <f>IFERROR(VLOOKUP(T67,'P1'!$B:$AP,41,FALSE),"")</f>
        <v/>
      </c>
      <c r="U68" s="239" t="str">
        <f>IFERROR(VLOOKUP(U67,'P1'!$B:$AP,41,FALSE),"")</f>
        <v/>
      </c>
      <c r="V68" s="239" t="str">
        <f>IFERROR(VLOOKUP(V67,'P1'!$B:$AP,41,FALSE),"")</f>
        <v/>
      </c>
      <c r="W68" s="239" t="str">
        <f>IFERROR(VLOOKUP(W67,'P1'!$B:$AP,41,FALSE),"")</f>
        <v/>
      </c>
      <c r="X68" s="239" t="str">
        <f>IFERROR(VLOOKUP(X67,'P1'!$B:$AP,41,FALSE),"")</f>
        <v/>
      </c>
      <c r="Y68" s="239" t="str">
        <f>IFERROR(VLOOKUP(Y67,'P1'!$B:$AP,41,FALSE),"")</f>
        <v/>
      </c>
      <c r="Z68" s="239" t="str">
        <f>IFERROR(VLOOKUP(Z67,'P1'!$B:$AP,41,FALSE),"")</f>
        <v/>
      </c>
      <c r="AA68" s="239" t="str">
        <f>IFERROR(VLOOKUP(AA67,'P1'!$B:$AP,41,FALSE),"")</f>
        <v/>
      </c>
      <c r="AB68" s="239" t="str">
        <f>IFERROR(VLOOKUP(AB67,'P1'!$B:$AP,41,FALSE),"")</f>
        <v/>
      </c>
      <c r="AC68" s="239" t="str">
        <f>IFERROR(VLOOKUP(AC67,'P1'!$B:$AP,41,FALSE),"")</f>
        <v/>
      </c>
      <c r="AD68" s="239" t="str">
        <f>IFERROR(VLOOKUP(AD67,'P1'!$B:$AP,41,FALSE),"")</f>
        <v/>
      </c>
      <c r="AE68" s="239" t="str">
        <f>IFERROR(VLOOKUP(AE67,'P1'!$B:$AP,41,FALSE),"")</f>
        <v/>
      </c>
      <c r="AF68" s="239" t="str">
        <f>IFERROR(VLOOKUP(AF67,'P1'!$B:$AP,41,FALSE),"")</f>
        <v/>
      </c>
      <c r="AG68" s="239" t="str">
        <f>IFERROR(VLOOKUP(AG67,'P1'!$B:$AP,41,FALSE),"")</f>
        <v/>
      </c>
      <c r="AH68" s="239" t="str">
        <f>IFERROR(VLOOKUP(AH67,'P1'!$B:$AP,41,FALSE),"")</f>
        <v/>
      </c>
      <c r="AI68" s="239" t="str">
        <f>IFERROR(VLOOKUP(AI67,'P1'!$B:$AP,41,FALSE),"")</f>
        <v/>
      </c>
      <c r="AJ68" s="239" t="str">
        <f>IFERROR(VLOOKUP(AJ67,'P1'!$B:$AP,41,FALSE),"")</f>
        <v/>
      </c>
      <c r="AK68" s="239" t="str">
        <f>IFERROR(VLOOKUP(AK67,'P1'!$B:$AP,41,FALSE),"")</f>
        <v/>
      </c>
      <c r="AL68" s="239" t="str">
        <f>IFERROR(VLOOKUP(AL67,'P1'!$B:$AP,41,FALSE),"")</f>
        <v/>
      </c>
      <c r="AM68" s="239" t="str">
        <f>IFERROR(VLOOKUP(AM67,'P1'!$B:$AP,41,FALSE),"")</f>
        <v/>
      </c>
      <c r="AN68" s="578"/>
      <c r="AO68" s="581"/>
      <c r="AP68" s="585"/>
      <c r="AQ68" s="586"/>
      <c r="AR68" s="581"/>
      <c r="AU68" s="240" t="str">
        <f t="shared" ref="AU68" si="29">IFERROR(IF($D67="□",($AO67/$AK$7),($AO67/$AK$9)),"")</f>
        <v/>
      </c>
      <c r="AV68" s="240" t="str">
        <f t="shared" ref="AV68" si="30">IFERROR(IF($D67="□",($AN67/$AO$7),($AN67/$AO$9)),"")</f>
        <v/>
      </c>
    </row>
    <row r="69" spans="1:48" ht="12" customHeight="1" x14ac:dyDescent="0.15">
      <c r="A69" s="558"/>
      <c r="B69" s="561"/>
      <c r="C69" s="564"/>
      <c r="D69" s="567"/>
      <c r="E69" s="570"/>
      <c r="F69" s="575"/>
      <c r="G69" s="576"/>
      <c r="H69" s="241" t="s">
        <v>370</v>
      </c>
      <c r="I69" s="239" t="str">
        <f>IFERROR(VLOOKUP(I67,'P1'!$B:$AP,31,FALSE),"")</f>
        <v/>
      </c>
      <c r="J69" s="239" t="str">
        <f>IFERROR(VLOOKUP(J67,'P1'!$B:$AP,31,FALSE),"")</f>
        <v/>
      </c>
      <c r="K69" s="239" t="str">
        <f>IFERROR(VLOOKUP(K67,'P1'!$B:$AP,31,FALSE),"")</f>
        <v/>
      </c>
      <c r="L69" s="239" t="str">
        <f>IFERROR(VLOOKUP(L67,'P1'!$B:$AP,31,FALSE),"")</f>
        <v/>
      </c>
      <c r="M69" s="239" t="str">
        <f>IFERROR(VLOOKUP(M67,'P1'!$B:$AP,31,FALSE),"")</f>
        <v/>
      </c>
      <c r="N69" s="239" t="str">
        <f>IFERROR(VLOOKUP(N67,'P1'!$B:$AP,31,FALSE),"")</f>
        <v/>
      </c>
      <c r="O69" s="239" t="str">
        <f>IFERROR(VLOOKUP(O67,'P1'!$B:$AP,31,FALSE),"")</f>
        <v/>
      </c>
      <c r="P69" s="239" t="str">
        <f>IFERROR(VLOOKUP(P67,'P1'!$B:$AP,31,FALSE),"")</f>
        <v/>
      </c>
      <c r="Q69" s="239" t="str">
        <f>IFERROR(VLOOKUP(Q67,'P1'!$B:$AP,31,FALSE),"")</f>
        <v/>
      </c>
      <c r="R69" s="239" t="str">
        <f>IFERROR(VLOOKUP(R67,'P1'!$B:$AP,31,FALSE),"")</f>
        <v/>
      </c>
      <c r="S69" s="239" t="str">
        <f>IFERROR(VLOOKUP(S67,'P1'!$B:$AP,31,FALSE),"")</f>
        <v/>
      </c>
      <c r="T69" s="239" t="str">
        <f>IFERROR(VLOOKUP(T67,'P1'!$B:$AP,31,FALSE),"")</f>
        <v/>
      </c>
      <c r="U69" s="239" t="str">
        <f>IFERROR(VLOOKUP(U67,'P1'!$B:$AP,31,FALSE),"")</f>
        <v/>
      </c>
      <c r="V69" s="239" t="str">
        <f>IFERROR(VLOOKUP(V67,'P1'!$B:$AP,31,FALSE),"")</f>
        <v/>
      </c>
      <c r="W69" s="239" t="str">
        <f>IFERROR(VLOOKUP(W67,'P1'!$B:$AP,31,FALSE),"")</f>
        <v/>
      </c>
      <c r="X69" s="239" t="str">
        <f>IFERROR(VLOOKUP(X67,'P1'!$B:$AP,31,FALSE),"")</f>
        <v/>
      </c>
      <c r="Y69" s="239" t="str">
        <f>IFERROR(VLOOKUP(Y67,'P1'!$B:$AP,31,FALSE),"")</f>
        <v/>
      </c>
      <c r="Z69" s="239" t="str">
        <f>IFERROR(VLOOKUP(Z67,'P1'!$B:$AP,31,FALSE),"")</f>
        <v/>
      </c>
      <c r="AA69" s="239" t="str">
        <f>IFERROR(VLOOKUP(AA67,'P1'!$B:$AP,31,FALSE),"")</f>
        <v/>
      </c>
      <c r="AB69" s="239" t="str">
        <f>IFERROR(VLOOKUP(AB67,'P1'!$B:$AP,31,FALSE),"")</f>
        <v/>
      </c>
      <c r="AC69" s="239" t="str">
        <f>IFERROR(VLOOKUP(AC67,'P1'!$B:$AP,31,FALSE),"")</f>
        <v/>
      </c>
      <c r="AD69" s="239" t="str">
        <f>IFERROR(VLOOKUP(AD67,'P1'!$B:$AP,31,FALSE),"")</f>
        <v/>
      </c>
      <c r="AE69" s="239" t="str">
        <f>IFERROR(VLOOKUP(AE67,'P1'!$B:$AP,31,FALSE),"")</f>
        <v/>
      </c>
      <c r="AF69" s="239" t="str">
        <f>IFERROR(VLOOKUP(AF67,'P1'!$B:$AP,31,FALSE),"")</f>
        <v/>
      </c>
      <c r="AG69" s="239" t="str">
        <f>IFERROR(VLOOKUP(AG67,'P1'!$B:$AP,31,FALSE),"")</f>
        <v/>
      </c>
      <c r="AH69" s="239" t="str">
        <f>IFERROR(VLOOKUP(AH67,'P1'!$B:$AP,31,FALSE),"")</f>
        <v/>
      </c>
      <c r="AI69" s="239" t="str">
        <f>IFERROR(VLOOKUP(AI67,'P1'!$B:$AP,31,FALSE),"")</f>
        <v/>
      </c>
      <c r="AJ69" s="239" t="str">
        <f>IFERROR(VLOOKUP(AJ67,'P1'!$B:$AP,31,FALSE),"")</f>
        <v/>
      </c>
      <c r="AK69" s="239" t="str">
        <f>IFERROR(VLOOKUP(AK67,'P1'!$B:$AP,31,FALSE),"")</f>
        <v/>
      </c>
      <c r="AL69" s="239" t="str">
        <f>IFERROR(VLOOKUP(AL67,'P1'!$B:$AP,31,FALSE),"")</f>
        <v/>
      </c>
      <c r="AM69" s="239" t="str">
        <f>IFERROR(VLOOKUP(AM67,'P1'!$B:$AP,31,FALSE),"")</f>
        <v/>
      </c>
      <c r="AN69" s="579"/>
      <c r="AO69" s="582"/>
      <c r="AP69" s="587"/>
      <c r="AQ69" s="588"/>
      <c r="AR69" s="582"/>
      <c r="AU69" s="242"/>
      <c r="AV69" s="242"/>
    </row>
    <row r="70" spans="1:48" ht="12" customHeight="1" x14ac:dyDescent="0.15">
      <c r="A70" s="556">
        <v>17</v>
      </c>
      <c r="B70" s="559"/>
      <c r="C70" s="589"/>
      <c r="D70" s="565" t="s">
        <v>243</v>
      </c>
      <c r="E70" s="568"/>
      <c r="F70" s="571"/>
      <c r="G70" s="572"/>
      <c r="H70" s="236" t="s">
        <v>367</v>
      </c>
      <c r="I70" s="401"/>
      <c r="J70" s="401"/>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577">
        <f>+SUM(I71:AM72)</f>
        <v>0</v>
      </c>
      <c r="AO70" s="580">
        <f>IF($AN$4="４週",AN70/4,AN70/(DAY(EOMONTH($I$20,0))/7))</f>
        <v>0</v>
      </c>
      <c r="AP70" s="583"/>
      <c r="AQ70" s="584"/>
      <c r="AR70" s="580" t="str">
        <f>IF(AN59="４週",AU71,AV71)</f>
        <v/>
      </c>
      <c r="AU70" s="237" t="s">
        <v>593</v>
      </c>
      <c r="AV70" s="237" t="s">
        <v>368</v>
      </c>
    </row>
    <row r="71" spans="1:48" ht="12" customHeight="1" x14ac:dyDescent="0.15">
      <c r="A71" s="557"/>
      <c r="B71" s="560"/>
      <c r="C71" s="590"/>
      <c r="D71" s="566"/>
      <c r="E71" s="569"/>
      <c r="F71" s="573"/>
      <c r="G71" s="574"/>
      <c r="H71" s="238" t="s">
        <v>369</v>
      </c>
      <c r="I71" s="239" t="str">
        <f>IFERROR(VLOOKUP(I70,'P1'!$B:$AP,41,FALSE),"")</f>
        <v/>
      </c>
      <c r="J71" s="239" t="str">
        <f>IFERROR(VLOOKUP(J70,'P1'!$B:$AP,41,FALSE),"")</f>
        <v/>
      </c>
      <c r="K71" s="239" t="str">
        <f>IFERROR(VLOOKUP(K70,'P1'!$B:$AP,41,FALSE),"")</f>
        <v/>
      </c>
      <c r="L71" s="239" t="str">
        <f>IFERROR(VLOOKUP(L70,'P1'!$B:$AP,41,FALSE),"")</f>
        <v/>
      </c>
      <c r="M71" s="239" t="str">
        <f>IFERROR(VLOOKUP(M70,'P1'!$B:$AP,41,FALSE),"")</f>
        <v/>
      </c>
      <c r="N71" s="239" t="str">
        <f>IFERROR(VLOOKUP(N70,'P1'!$B:$AP,41,FALSE),"")</f>
        <v/>
      </c>
      <c r="O71" s="239" t="str">
        <f>IFERROR(VLOOKUP(O70,'P1'!$B:$AP,41,FALSE),"")</f>
        <v/>
      </c>
      <c r="P71" s="239" t="str">
        <f>IFERROR(VLOOKUP(P70,'P1'!$B:$AP,41,FALSE),"")</f>
        <v/>
      </c>
      <c r="Q71" s="239" t="str">
        <f>IFERROR(VLOOKUP(Q70,'P1'!$B:$AP,41,FALSE),"")</f>
        <v/>
      </c>
      <c r="R71" s="239" t="str">
        <f>IFERROR(VLOOKUP(R70,'P1'!$B:$AP,41,FALSE),"")</f>
        <v/>
      </c>
      <c r="S71" s="239" t="str">
        <f>IFERROR(VLOOKUP(S70,'P1'!$B:$AP,41,FALSE),"")</f>
        <v/>
      </c>
      <c r="T71" s="239" t="str">
        <f>IFERROR(VLOOKUP(T70,'P1'!$B:$AP,41,FALSE),"")</f>
        <v/>
      </c>
      <c r="U71" s="239" t="str">
        <f>IFERROR(VLOOKUP(U70,'P1'!$B:$AP,41,FALSE),"")</f>
        <v/>
      </c>
      <c r="V71" s="239" t="str">
        <f>IFERROR(VLOOKUP(V70,'P1'!$B:$AP,41,FALSE),"")</f>
        <v/>
      </c>
      <c r="W71" s="239" t="str">
        <f>IFERROR(VLOOKUP(W70,'P1'!$B:$AP,41,FALSE),"")</f>
        <v/>
      </c>
      <c r="X71" s="239" t="str">
        <f>IFERROR(VLOOKUP(X70,'P1'!$B:$AP,41,FALSE),"")</f>
        <v/>
      </c>
      <c r="Y71" s="239" t="str">
        <f>IFERROR(VLOOKUP(Y70,'P1'!$B:$AP,41,FALSE),"")</f>
        <v/>
      </c>
      <c r="Z71" s="239" t="str">
        <f>IFERROR(VLOOKUP(Z70,'P1'!$B:$AP,41,FALSE),"")</f>
        <v/>
      </c>
      <c r="AA71" s="239" t="str">
        <f>IFERROR(VLOOKUP(AA70,'P1'!$B:$AP,41,FALSE),"")</f>
        <v/>
      </c>
      <c r="AB71" s="239" t="str">
        <f>IFERROR(VLOOKUP(AB70,'P1'!$B:$AP,41,FALSE),"")</f>
        <v/>
      </c>
      <c r="AC71" s="239" t="str">
        <f>IFERROR(VLOOKUP(AC70,'P1'!$B:$AP,41,FALSE),"")</f>
        <v/>
      </c>
      <c r="AD71" s="239" t="str">
        <f>IFERROR(VLOOKUP(AD70,'P1'!$B:$AP,41,FALSE),"")</f>
        <v/>
      </c>
      <c r="AE71" s="239" t="str">
        <f>IFERROR(VLOOKUP(AE70,'P1'!$B:$AP,41,FALSE),"")</f>
        <v/>
      </c>
      <c r="AF71" s="239" t="str">
        <f>IFERROR(VLOOKUP(AF70,'P1'!$B:$AP,41,FALSE),"")</f>
        <v/>
      </c>
      <c r="AG71" s="239" t="str">
        <f>IFERROR(VLOOKUP(AG70,'P1'!$B:$AP,41,FALSE),"")</f>
        <v/>
      </c>
      <c r="AH71" s="239" t="str">
        <f>IFERROR(VLOOKUP(AH70,'P1'!$B:$AP,41,FALSE),"")</f>
        <v/>
      </c>
      <c r="AI71" s="239" t="str">
        <f>IFERROR(VLOOKUP(AI70,'P1'!$B:$AP,41,FALSE),"")</f>
        <v/>
      </c>
      <c r="AJ71" s="239" t="str">
        <f>IFERROR(VLOOKUP(AJ70,'P1'!$B:$AP,41,FALSE),"")</f>
        <v/>
      </c>
      <c r="AK71" s="239" t="str">
        <f>IFERROR(VLOOKUP(AK70,'P1'!$B:$AP,41,FALSE),"")</f>
        <v/>
      </c>
      <c r="AL71" s="239" t="str">
        <f>IFERROR(VLOOKUP(AL70,'P1'!$B:$AP,41,FALSE),"")</f>
        <v/>
      </c>
      <c r="AM71" s="239" t="str">
        <f>IFERROR(VLOOKUP(AM70,'P1'!$B:$AP,41,FALSE),"")</f>
        <v/>
      </c>
      <c r="AN71" s="578"/>
      <c r="AO71" s="581"/>
      <c r="AP71" s="585"/>
      <c r="AQ71" s="586"/>
      <c r="AR71" s="581"/>
      <c r="AU71" s="240" t="str">
        <f t="shared" ref="AU71" si="31">IFERROR(IF($D70="□",($AO70/$AK$7),($AO70/$AK$9)),"")</f>
        <v/>
      </c>
      <c r="AV71" s="240" t="str">
        <f t="shared" ref="AV71" si="32">IFERROR(IF($D70="□",($AN70/$AO$7),($AN70/$AO$9)),"")</f>
        <v/>
      </c>
    </row>
    <row r="72" spans="1:48" ht="12" customHeight="1" x14ac:dyDescent="0.15">
      <c r="A72" s="558"/>
      <c r="B72" s="561"/>
      <c r="C72" s="591"/>
      <c r="D72" s="567"/>
      <c r="E72" s="570"/>
      <c r="F72" s="575"/>
      <c r="G72" s="576"/>
      <c r="H72" s="241" t="s">
        <v>370</v>
      </c>
      <c r="I72" s="239" t="str">
        <f>IFERROR(VLOOKUP(I70,'P1'!$B:$AP,31,FALSE),"")</f>
        <v/>
      </c>
      <c r="J72" s="239" t="str">
        <f>IFERROR(VLOOKUP(J70,'P1'!$B:$AP,31,FALSE),"")</f>
        <v/>
      </c>
      <c r="K72" s="239" t="str">
        <f>IFERROR(VLOOKUP(K70,'P1'!$B:$AP,31,FALSE),"")</f>
        <v/>
      </c>
      <c r="L72" s="239" t="str">
        <f>IFERROR(VLOOKUP(L70,'P1'!$B:$AP,31,FALSE),"")</f>
        <v/>
      </c>
      <c r="M72" s="239" t="str">
        <f>IFERROR(VLOOKUP(M70,'P1'!$B:$AP,31,FALSE),"")</f>
        <v/>
      </c>
      <c r="N72" s="239" t="str">
        <f>IFERROR(VLOOKUP(N70,'P1'!$B:$AP,31,FALSE),"")</f>
        <v/>
      </c>
      <c r="O72" s="239" t="str">
        <f>IFERROR(VLOOKUP(O70,'P1'!$B:$AP,31,FALSE),"")</f>
        <v/>
      </c>
      <c r="P72" s="239" t="str">
        <f>IFERROR(VLOOKUP(P70,'P1'!$B:$AP,31,FALSE),"")</f>
        <v/>
      </c>
      <c r="Q72" s="239" t="str">
        <f>IFERROR(VLOOKUP(Q70,'P1'!$B:$AP,31,FALSE),"")</f>
        <v/>
      </c>
      <c r="R72" s="239" t="str">
        <f>IFERROR(VLOOKUP(R70,'P1'!$B:$AP,31,FALSE),"")</f>
        <v/>
      </c>
      <c r="S72" s="239" t="str">
        <f>IFERROR(VLOOKUP(S70,'P1'!$B:$AP,31,FALSE),"")</f>
        <v/>
      </c>
      <c r="T72" s="239" t="str">
        <f>IFERROR(VLOOKUP(T70,'P1'!$B:$AP,31,FALSE),"")</f>
        <v/>
      </c>
      <c r="U72" s="239" t="str">
        <f>IFERROR(VLOOKUP(U70,'P1'!$B:$AP,31,FALSE),"")</f>
        <v/>
      </c>
      <c r="V72" s="239" t="str">
        <f>IFERROR(VLOOKUP(V70,'P1'!$B:$AP,31,FALSE),"")</f>
        <v/>
      </c>
      <c r="W72" s="239" t="str">
        <f>IFERROR(VLOOKUP(W70,'P1'!$B:$AP,31,FALSE),"")</f>
        <v/>
      </c>
      <c r="X72" s="239" t="str">
        <f>IFERROR(VLOOKUP(X70,'P1'!$B:$AP,31,FALSE),"")</f>
        <v/>
      </c>
      <c r="Y72" s="239" t="str">
        <f>IFERROR(VLOOKUP(Y70,'P1'!$B:$AP,31,FALSE),"")</f>
        <v/>
      </c>
      <c r="Z72" s="239" t="str">
        <f>IFERROR(VLOOKUP(Z70,'P1'!$B:$AP,31,FALSE),"")</f>
        <v/>
      </c>
      <c r="AA72" s="239" t="str">
        <f>IFERROR(VLOOKUP(AA70,'P1'!$B:$AP,31,FALSE),"")</f>
        <v/>
      </c>
      <c r="AB72" s="239" t="str">
        <f>IFERROR(VLOOKUP(AB70,'P1'!$B:$AP,31,FALSE),"")</f>
        <v/>
      </c>
      <c r="AC72" s="239" t="str">
        <f>IFERROR(VLOOKUP(AC70,'P1'!$B:$AP,31,FALSE),"")</f>
        <v/>
      </c>
      <c r="AD72" s="239" t="str">
        <f>IFERROR(VLOOKUP(AD70,'P1'!$B:$AP,31,FALSE),"")</f>
        <v/>
      </c>
      <c r="AE72" s="239" t="str">
        <f>IFERROR(VLOOKUP(AE70,'P1'!$B:$AP,31,FALSE),"")</f>
        <v/>
      </c>
      <c r="AF72" s="239" t="str">
        <f>IFERROR(VLOOKUP(AF70,'P1'!$B:$AP,31,FALSE),"")</f>
        <v/>
      </c>
      <c r="AG72" s="239" t="str">
        <f>IFERROR(VLOOKUP(AG70,'P1'!$B:$AP,31,FALSE),"")</f>
        <v/>
      </c>
      <c r="AH72" s="239" t="str">
        <f>IFERROR(VLOOKUP(AH70,'P1'!$B:$AP,31,FALSE),"")</f>
        <v/>
      </c>
      <c r="AI72" s="239" t="str">
        <f>IFERROR(VLOOKUP(AI70,'P1'!$B:$AP,31,FALSE),"")</f>
        <v/>
      </c>
      <c r="AJ72" s="239" t="str">
        <f>IFERROR(VLOOKUP(AJ70,'P1'!$B:$AP,31,FALSE),"")</f>
        <v/>
      </c>
      <c r="AK72" s="239" t="str">
        <f>IFERROR(VLOOKUP(AK70,'P1'!$B:$AP,31,FALSE),"")</f>
        <v/>
      </c>
      <c r="AL72" s="239" t="str">
        <f>IFERROR(VLOOKUP(AL70,'P1'!$B:$AP,31,FALSE),"")</f>
        <v/>
      </c>
      <c r="AM72" s="239" t="str">
        <f>IFERROR(VLOOKUP(AM70,'P1'!$B:$AP,31,FALSE),"")</f>
        <v/>
      </c>
      <c r="AN72" s="579"/>
      <c r="AO72" s="582"/>
      <c r="AP72" s="587"/>
      <c r="AQ72" s="588"/>
      <c r="AR72" s="582"/>
      <c r="AU72" s="242"/>
      <c r="AV72" s="242"/>
    </row>
    <row r="73" spans="1:48" ht="12" customHeight="1" x14ac:dyDescent="0.15">
      <c r="A73" s="556">
        <v>18</v>
      </c>
      <c r="B73" s="559"/>
      <c r="C73" s="562"/>
      <c r="D73" s="565" t="s">
        <v>243</v>
      </c>
      <c r="E73" s="568"/>
      <c r="F73" s="571"/>
      <c r="G73" s="572"/>
      <c r="H73" s="236" t="s">
        <v>367</v>
      </c>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401"/>
      <c r="AG73" s="401"/>
      <c r="AH73" s="401"/>
      <c r="AI73" s="401"/>
      <c r="AJ73" s="401"/>
      <c r="AK73" s="401"/>
      <c r="AL73" s="401"/>
      <c r="AM73" s="401"/>
      <c r="AN73" s="577">
        <f>+SUM(I74:AM75)</f>
        <v>0</v>
      </c>
      <c r="AO73" s="580">
        <f>IF($AN$4="４週",AN73/4,AN73/(DAY(EOMONTH($I$20,0))/7))</f>
        <v>0</v>
      </c>
      <c r="AP73" s="583"/>
      <c r="AQ73" s="584"/>
      <c r="AR73" s="580" t="str">
        <f>IF(AN62="４週",AU74,AV74)</f>
        <v/>
      </c>
      <c r="AU73" s="237" t="s">
        <v>593</v>
      </c>
      <c r="AV73" s="237" t="s">
        <v>368</v>
      </c>
    </row>
    <row r="74" spans="1:48" ht="12" customHeight="1" x14ac:dyDescent="0.15">
      <c r="A74" s="557"/>
      <c r="B74" s="560"/>
      <c r="C74" s="563"/>
      <c r="D74" s="566"/>
      <c r="E74" s="569"/>
      <c r="F74" s="573"/>
      <c r="G74" s="574"/>
      <c r="H74" s="238" t="s">
        <v>369</v>
      </c>
      <c r="I74" s="239" t="str">
        <f>IFERROR(VLOOKUP(I73,'P1'!$B:$AP,41,FALSE),"")</f>
        <v/>
      </c>
      <c r="J74" s="239" t="str">
        <f>IFERROR(VLOOKUP(J73,'P1'!$B:$AP,41,FALSE),"")</f>
        <v/>
      </c>
      <c r="K74" s="239" t="str">
        <f>IFERROR(VLOOKUP(K73,'P1'!$B:$AP,41,FALSE),"")</f>
        <v/>
      </c>
      <c r="L74" s="239" t="str">
        <f>IFERROR(VLOOKUP(L73,'P1'!$B:$AP,41,FALSE),"")</f>
        <v/>
      </c>
      <c r="M74" s="239" t="str">
        <f>IFERROR(VLOOKUP(M73,'P1'!$B:$AP,41,FALSE),"")</f>
        <v/>
      </c>
      <c r="N74" s="239" t="str">
        <f>IFERROR(VLOOKUP(N73,'P1'!$B:$AP,41,FALSE),"")</f>
        <v/>
      </c>
      <c r="O74" s="239" t="str">
        <f>IFERROR(VLOOKUP(O73,'P1'!$B:$AP,41,FALSE),"")</f>
        <v/>
      </c>
      <c r="P74" s="239" t="str">
        <f>IFERROR(VLOOKUP(P73,'P1'!$B:$AP,41,FALSE),"")</f>
        <v/>
      </c>
      <c r="Q74" s="239" t="str">
        <f>IFERROR(VLOOKUP(Q73,'P1'!$B:$AP,41,FALSE),"")</f>
        <v/>
      </c>
      <c r="R74" s="239" t="str">
        <f>IFERROR(VLOOKUP(R73,'P1'!$B:$AP,41,FALSE),"")</f>
        <v/>
      </c>
      <c r="S74" s="239" t="str">
        <f>IFERROR(VLOOKUP(S73,'P1'!$B:$AP,41,FALSE),"")</f>
        <v/>
      </c>
      <c r="T74" s="239" t="str">
        <f>IFERROR(VLOOKUP(T73,'P1'!$B:$AP,41,FALSE),"")</f>
        <v/>
      </c>
      <c r="U74" s="239" t="str">
        <f>IFERROR(VLOOKUP(U73,'P1'!$B:$AP,41,FALSE),"")</f>
        <v/>
      </c>
      <c r="V74" s="239" t="str">
        <f>IFERROR(VLOOKUP(V73,'P1'!$B:$AP,41,FALSE),"")</f>
        <v/>
      </c>
      <c r="W74" s="239" t="str">
        <f>IFERROR(VLOOKUP(W73,'P1'!$B:$AP,41,FALSE),"")</f>
        <v/>
      </c>
      <c r="X74" s="239" t="str">
        <f>IFERROR(VLOOKUP(X73,'P1'!$B:$AP,41,FALSE),"")</f>
        <v/>
      </c>
      <c r="Y74" s="239" t="str">
        <f>IFERROR(VLOOKUP(Y73,'P1'!$B:$AP,41,FALSE),"")</f>
        <v/>
      </c>
      <c r="Z74" s="239" t="str">
        <f>IFERROR(VLOOKUP(Z73,'P1'!$B:$AP,41,FALSE),"")</f>
        <v/>
      </c>
      <c r="AA74" s="239" t="str">
        <f>IFERROR(VLOOKUP(AA73,'P1'!$B:$AP,41,FALSE),"")</f>
        <v/>
      </c>
      <c r="AB74" s="239" t="str">
        <f>IFERROR(VLOOKUP(AB73,'P1'!$B:$AP,41,FALSE),"")</f>
        <v/>
      </c>
      <c r="AC74" s="239" t="str">
        <f>IFERROR(VLOOKUP(AC73,'P1'!$B:$AP,41,FALSE),"")</f>
        <v/>
      </c>
      <c r="AD74" s="239" t="str">
        <f>IFERROR(VLOOKUP(AD73,'P1'!$B:$AP,41,FALSE),"")</f>
        <v/>
      </c>
      <c r="AE74" s="239" t="str">
        <f>IFERROR(VLOOKUP(AE73,'P1'!$B:$AP,41,FALSE),"")</f>
        <v/>
      </c>
      <c r="AF74" s="239" t="str">
        <f>IFERROR(VLOOKUP(AF73,'P1'!$B:$AP,41,FALSE),"")</f>
        <v/>
      </c>
      <c r="AG74" s="239" t="str">
        <f>IFERROR(VLOOKUP(AG73,'P1'!$B:$AP,41,FALSE),"")</f>
        <v/>
      </c>
      <c r="AH74" s="239" t="str">
        <f>IFERROR(VLOOKUP(AH73,'P1'!$B:$AP,41,FALSE),"")</f>
        <v/>
      </c>
      <c r="AI74" s="239" t="str">
        <f>IFERROR(VLOOKUP(AI73,'P1'!$B:$AP,41,FALSE),"")</f>
        <v/>
      </c>
      <c r="AJ74" s="239" t="str">
        <f>IFERROR(VLOOKUP(AJ73,'P1'!$B:$AP,41,FALSE),"")</f>
        <v/>
      </c>
      <c r="AK74" s="239" t="str">
        <f>IFERROR(VLOOKUP(AK73,'P1'!$B:$AP,41,FALSE),"")</f>
        <v/>
      </c>
      <c r="AL74" s="239" t="str">
        <f>IFERROR(VLOOKUP(AL73,'P1'!$B:$AP,41,FALSE),"")</f>
        <v/>
      </c>
      <c r="AM74" s="239" t="str">
        <f>IFERROR(VLOOKUP(AM73,'P1'!$B:$AP,41,FALSE),"")</f>
        <v/>
      </c>
      <c r="AN74" s="578"/>
      <c r="AO74" s="581"/>
      <c r="AP74" s="585"/>
      <c r="AQ74" s="586"/>
      <c r="AR74" s="581"/>
      <c r="AU74" s="240" t="str">
        <f t="shared" ref="AU74" si="33">IFERROR(IF($D73="□",($AO73/$AK$7),($AO73/$AK$9)),"")</f>
        <v/>
      </c>
      <c r="AV74" s="240" t="str">
        <f t="shared" ref="AV74" si="34">IFERROR(IF($D73="□",($AN73/$AO$7),($AN73/$AO$9)),"")</f>
        <v/>
      </c>
    </row>
    <row r="75" spans="1:48" ht="12" customHeight="1" x14ac:dyDescent="0.15">
      <c r="A75" s="558"/>
      <c r="B75" s="561"/>
      <c r="C75" s="564"/>
      <c r="D75" s="567"/>
      <c r="E75" s="570"/>
      <c r="F75" s="575"/>
      <c r="G75" s="576"/>
      <c r="H75" s="241" t="s">
        <v>370</v>
      </c>
      <c r="I75" s="239" t="str">
        <f>IFERROR(VLOOKUP(I73,'P1'!$B:$AP,31,FALSE),"")</f>
        <v/>
      </c>
      <c r="J75" s="239" t="str">
        <f>IFERROR(VLOOKUP(J73,'P1'!$B:$AP,31,FALSE),"")</f>
        <v/>
      </c>
      <c r="K75" s="239" t="str">
        <f>IFERROR(VLOOKUP(K73,'P1'!$B:$AP,31,FALSE),"")</f>
        <v/>
      </c>
      <c r="L75" s="239" t="str">
        <f>IFERROR(VLOOKUP(L73,'P1'!$B:$AP,31,FALSE),"")</f>
        <v/>
      </c>
      <c r="M75" s="239" t="str">
        <f>IFERROR(VLOOKUP(M73,'P1'!$B:$AP,31,FALSE),"")</f>
        <v/>
      </c>
      <c r="N75" s="239" t="str">
        <f>IFERROR(VLOOKUP(N73,'P1'!$B:$AP,31,FALSE),"")</f>
        <v/>
      </c>
      <c r="O75" s="239" t="str">
        <f>IFERROR(VLOOKUP(O73,'P1'!$B:$AP,31,FALSE),"")</f>
        <v/>
      </c>
      <c r="P75" s="239" t="str">
        <f>IFERROR(VLOOKUP(P73,'P1'!$B:$AP,31,FALSE),"")</f>
        <v/>
      </c>
      <c r="Q75" s="239" t="str">
        <f>IFERROR(VLOOKUP(Q73,'P1'!$B:$AP,31,FALSE),"")</f>
        <v/>
      </c>
      <c r="R75" s="239" t="str">
        <f>IFERROR(VLOOKUP(R73,'P1'!$B:$AP,31,FALSE),"")</f>
        <v/>
      </c>
      <c r="S75" s="239" t="str">
        <f>IFERROR(VLOOKUP(S73,'P1'!$B:$AP,31,FALSE),"")</f>
        <v/>
      </c>
      <c r="T75" s="239" t="str">
        <f>IFERROR(VLOOKUP(T73,'P1'!$B:$AP,31,FALSE),"")</f>
        <v/>
      </c>
      <c r="U75" s="239" t="str">
        <f>IFERROR(VLOOKUP(U73,'P1'!$B:$AP,31,FALSE),"")</f>
        <v/>
      </c>
      <c r="V75" s="239" t="str">
        <f>IFERROR(VLOOKUP(V73,'P1'!$B:$AP,31,FALSE),"")</f>
        <v/>
      </c>
      <c r="W75" s="239" t="str">
        <f>IFERROR(VLOOKUP(W73,'P1'!$B:$AP,31,FALSE),"")</f>
        <v/>
      </c>
      <c r="X75" s="239" t="str">
        <f>IFERROR(VLOOKUP(X73,'P1'!$B:$AP,31,FALSE),"")</f>
        <v/>
      </c>
      <c r="Y75" s="239" t="str">
        <f>IFERROR(VLOOKUP(Y73,'P1'!$B:$AP,31,FALSE),"")</f>
        <v/>
      </c>
      <c r="Z75" s="239" t="str">
        <f>IFERROR(VLOOKUP(Z73,'P1'!$B:$AP,31,FALSE),"")</f>
        <v/>
      </c>
      <c r="AA75" s="239" t="str">
        <f>IFERROR(VLOOKUP(AA73,'P1'!$B:$AP,31,FALSE),"")</f>
        <v/>
      </c>
      <c r="AB75" s="239" t="str">
        <f>IFERROR(VLOOKUP(AB73,'P1'!$B:$AP,31,FALSE),"")</f>
        <v/>
      </c>
      <c r="AC75" s="239" t="str">
        <f>IFERROR(VLOOKUP(AC73,'P1'!$B:$AP,31,FALSE),"")</f>
        <v/>
      </c>
      <c r="AD75" s="239" t="str">
        <f>IFERROR(VLOOKUP(AD73,'P1'!$B:$AP,31,FALSE),"")</f>
        <v/>
      </c>
      <c r="AE75" s="239" t="str">
        <f>IFERROR(VLOOKUP(AE73,'P1'!$B:$AP,31,FALSE),"")</f>
        <v/>
      </c>
      <c r="AF75" s="239" t="str">
        <f>IFERROR(VLOOKUP(AF73,'P1'!$B:$AP,31,FALSE),"")</f>
        <v/>
      </c>
      <c r="AG75" s="239" t="str">
        <f>IFERROR(VLOOKUP(AG73,'P1'!$B:$AP,31,FALSE),"")</f>
        <v/>
      </c>
      <c r="AH75" s="239" t="str">
        <f>IFERROR(VLOOKUP(AH73,'P1'!$B:$AP,31,FALSE),"")</f>
        <v/>
      </c>
      <c r="AI75" s="239" t="str">
        <f>IFERROR(VLOOKUP(AI73,'P1'!$B:$AP,31,FALSE),"")</f>
        <v/>
      </c>
      <c r="AJ75" s="239" t="str">
        <f>IFERROR(VLOOKUP(AJ73,'P1'!$B:$AP,31,FALSE),"")</f>
        <v/>
      </c>
      <c r="AK75" s="239" t="str">
        <f>IFERROR(VLOOKUP(AK73,'P1'!$B:$AP,31,FALSE),"")</f>
        <v/>
      </c>
      <c r="AL75" s="239" t="str">
        <f>IFERROR(VLOOKUP(AL73,'P1'!$B:$AP,31,FALSE),"")</f>
        <v/>
      </c>
      <c r="AM75" s="239" t="str">
        <f>IFERROR(VLOOKUP(AM73,'P1'!$B:$AP,31,FALSE),"")</f>
        <v/>
      </c>
      <c r="AN75" s="579"/>
      <c r="AO75" s="582"/>
      <c r="AP75" s="587"/>
      <c r="AQ75" s="588"/>
      <c r="AR75" s="582"/>
      <c r="AU75" s="242"/>
      <c r="AV75" s="242"/>
    </row>
    <row r="76" spans="1:48" ht="12" customHeight="1" x14ac:dyDescent="0.15">
      <c r="A76" s="556">
        <v>19</v>
      </c>
      <c r="B76" s="559"/>
      <c r="C76" s="562"/>
      <c r="D76" s="565" t="s">
        <v>243</v>
      </c>
      <c r="E76" s="568"/>
      <c r="F76" s="571"/>
      <c r="G76" s="572"/>
      <c r="H76" s="236" t="s">
        <v>367</v>
      </c>
      <c r="I76" s="401"/>
      <c r="J76" s="401"/>
      <c r="K76" s="401"/>
      <c r="L76" s="401"/>
      <c r="M76" s="401"/>
      <c r="N76" s="401"/>
      <c r="O76" s="401"/>
      <c r="P76" s="401"/>
      <c r="Q76" s="401"/>
      <c r="R76" s="401"/>
      <c r="S76" s="401"/>
      <c r="T76" s="401"/>
      <c r="U76" s="401"/>
      <c r="V76" s="401"/>
      <c r="W76" s="401"/>
      <c r="X76" s="401"/>
      <c r="Y76" s="401"/>
      <c r="Z76" s="401"/>
      <c r="AA76" s="401"/>
      <c r="AB76" s="401"/>
      <c r="AC76" s="401"/>
      <c r="AD76" s="401"/>
      <c r="AE76" s="401"/>
      <c r="AF76" s="401"/>
      <c r="AG76" s="401"/>
      <c r="AH76" s="401"/>
      <c r="AI76" s="401"/>
      <c r="AJ76" s="401"/>
      <c r="AK76" s="401"/>
      <c r="AL76" s="401"/>
      <c r="AM76" s="401"/>
      <c r="AN76" s="577">
        <f>+SUM(I77:AM78)</f>
        <v>0</v>
      </c>
      <c r="AO76" s="580">
        <f>IF($AN$4="４週",AN76/4,AN76/(DAY(EOMONTH($I$20,0))/7))</f>
        <v>0</v>
      </c>
      <c r="AP76" s="583"/>
      <c r="AQ76" s="584"/>
      <c r="AR76" s="580" t="str">
        <f>IF(AN65="４週",AU77,AV77)</f>
        <v/>
      </c>
      <c r="AU76" s="237" t="s">
        <v>593</v>
      </c>
      <c r="AV76" s="237" t="s">
        <v>368</v>
      </c>
    </row>
    <row r="77" spans="1:48" ht="12" customHeight="1" x14ac:dyDescent="0.15">
      <c r="A77" s="557"/>
      <c r="B77" s="560"/>
      <c r="C77" s="563"/>
      <c r="D77" s="566"/>
      <c r="E77" s="569"/>
      <c r="F77" s="573"/>
      <c r="G77" s="574"/>
      <c r="H77" s="238" t="s">
        <v>369</v>
      </c>
      <c r="I77" s="239" t="str">
        <f>IFERROR(VLOOKUP(I76,'P1'!$B:$AP,41,FALSE),"")</f>
        <v/>
      </c>
      <c r="J77" s="239" t="str">
        <f>IFERROR(VLOOKUP(J76,'P1'!$B:$AP,41,FALSE),"")</f>
        <v/>
      </c>
      <c r="K77" s="239" t="str">
        <f>IFERROR(VLOOKUP(K76,'P1'!$B:$AP,41,FALSE),"")</f>
        <v/>
      </c>
      <c r="L77" s="239" t="str">
        <f>IFERROR(VLOOKUP(L76,'P1'!$B:$AP,41,FALSE),"")</f>
        <v/>
      </c>
      <c r="M77" s="239" t="str">
        <f>IFERROR(VLOOKUP(M76,'P1'!$B:$AP,41,FALSE),"")</f>
        <v/>
      </c>
      <c r="N77" s="239" t="str">
        <f>IFERROR(VLOOKUP(N76,'P1'!$B:$AP,41,FALSE),"")</f>
        <v/>
      </c>
      <c r="O77" s="239" t="str">
        <f>IFERROR(VLOOKUP(O76,'P1'!$B:$AP,41,FALSE),"")</f>
        <v/>
      </c>
      <c r="P77" s="239" t="str">
        <f>IFERROR(VLOOKUP(P76,'P1'!$B:$AP,41,FALSE),"")</f>
        <v/>
      </c>
      <c r="Q77" s="239" t="str">
        <f>IFERROR(VLOOKUP(Q76,'P1'!$B:$AP,41,FALSE),"")</f>
        <v/>
      </c>
      <c r="R77" s="239" t="str">
        <f>IFERROR(VLOOKUP(R76,'P1'!$B:$AP,41,FALSE),"")</f>
        <v/>
      </c>
      <c r="S77" s="239" t="str">
        <f>IFERROR(VLOOKUP(S76,'P1'!$B:$AP,41,FALSE),"")</f>
        <v/>
      </c>
      <c r="T77" s="239" t="str">
        <f>IFERROR(VLOOKUP(T76,'P1'!$B:$AP,41,FALSE),"")</f>
        <v/>
      </c>
      <c r="U77" s="239" t="str">
        <f>IFERROR(VLOOKUP(U76,'P1'!$B:$AP,41,FALSE),"")</f>
        <v/>
      </c>
      <c r="V77" s="239" t="str">
        <f>IFERROR(VLOOKUP(V76,'P1'!$B:$AP,41,FALSE),"")</f>
        <v/>
      </c>
      <c r="W77" s="239" t="str">
        <f>IFERROR(VLOOKUP(W76,'P1'!$B:$AP,41,FALSE),"")</f>
        <v/>
      </c>
      <c r="X77" s="239" t="str">
        <f>IFERROR(VLOOKUP(X76,'P1'!$B:$AP,41,FALSE),"")</f>
        <v/>
      </c>
      <c r="Y77" s="239" t="str">
        <f>IFERROR(VLOOKUP(Y76,'P1'!$B:$AP,41,FALSE),"")</f>
        <v/>
      </c>
      <c r="Z77" s="239" t="str">
        <f>IFERROR(VLOOKUP(Z76,'P1'!$B:$AP,41,FALSE),"")</f>
        <v/>
      </c>
      <c r="AA77" s="239" t="str">
        <f>IFERROR(VLOOKUP(AA76,'P1'!$B:$AP,41,FALSE),"")</f>
        <v/>
      </c>
      <c r="AB77" s="239" t="str">
        <f>IFERROR(VLOOKUP(AB76,'P1'!$B:$AP,41,FALSE),"")</f>
        <v/>
      </c>
      <c r="AC77" s="239" t="str">
        <f>IFERROR(VLOOKUP(AC76,'P1'!$B:$AP,41,FALSE),"")</f>
        <v/>
      </c>
      <c r="AD77" s="239" t="str">
        <f>IFERROR(VLOOKUP(AD76,'P1'!$B:$AP,41,FALSE),"")</f>
        <v/>
      </c>
      <c r="AE77" s="239" t="str">
        <f>IFERROR(VLOOKUP(AE76,'P1'!$B:$AP,41,FALSE),"")</f>
        <v/>
      </c>
      <c r="AF77" s="239" t="str">
        <f>IFERROR(VLOOKUP(AF76,'P1'!$B:$AP,41,FALSE),"")</f>
        <v/>
      </c>
      <c r="AG77" s="239" t="str">
        <f>IFERROR(VLOOKUP(AG76,'P1'!$B:$AP,41,FALSE),"")</f>
        <v/>
      </c>
      <c r="AH77" s="239" t="str">
        <f>IFERROR(VLOOKUP(AH76,'P1'!$B:$AP,41,FALSE),"")</f>
        <v/>
      </c>
      <c r="AI77" s="239" t="str">
        <f>IFERROR(VLOOKUP(AI76,'P1'!$B:$AP,41,FALSE),"")</f>
        <v/>
      </c>
      <c r="AJ77" s="239" t="str">
        <f>IFERROR(VLOOKUP(AJ76,'P1'!$B:$AP,41,FALSE),"")</f>
        <v/>
      </c>
      <c r="AK77" s="239" t="str">
        <f>IFERROR(VLOOKUP(AK76,'P1'!$B:$AP,41,FALSE),"")</f>
        <v/>
      </c>
      <c r="AL77" s="239" t="str">
        <f>IFERROR(VLOOKUP(AL76,'P1'!$B:$AP,41,FALSE),"")</f>
        <v/>
      </c>
      <c r="AM77" s="239" t="str">
        <f>IFERROR(VLOOKUP(AM76,'P1'!$B:$AP,41,FALSE),"")</f>
        <v/>
      </c>
      <c r="AN77" s="578"/>
      <c r="AO77" s="581"/>
      <c r="AP77" s="585"/>
      <c r="AQ77" s="586"/>
      <c r="AR77" s="581"/>
      <c r="AU77" s="240" t="str">
        <f t="shared" ref="AU77" si="35">IFERROR(IF($D76="□",($AO76/$AK$7),($AO76/$AK$9)),"")</f>
        <v/>
      </c>
      <c r="AV77" s="240" t="str">
        <f t="shared" ref="AV77" si="36">IFERROR(IF($D76="□",($AN76/$AO$7),($AN76/$AO$9)),"")</f>
        <v/>
      </c>
    </row>
    <row r="78" spans="1:48" ht="12" customHeight="1" x14ac:dyDescent="0.15">
      <c r="A78" s="558"/>
      <c r="B78" s="561"/>
      <c r="C78" s="564"/>
      <c r="D78" s="567"/>
      <c r="E78" s="570"/>
      <c r="F78" s="575"/>
      <c r="G78" s="576"/>
      <c r="H78" s="241" t="s">
        <v>370</v>
      </c>
      <c r="I78" s="239" t="str">
        <f>IFERROR(VLOOKUP(I76,'P1'!$B:$AP,31,FALSE),"")</f>
        <v/>
      </c>
      <c r="J78" s="239" t="str">
        <f>IFERROR(VLOOKUP(J76,'P1'!$B:$AP,31,FALSE),"")</f>
        <v/>
      </c>
      <c r="K78" s="239" t="str">
        <f>IFERROR(VLOOKUP(K76,'P1'!$B:$AP,31,FALSE),"")</f>
        <v/>
      </c>
      <c r="L78" s="239" t="str">
        <f>IFERROR(VLOOKUP(L76,'P1'!$B:$AP,31,FALSE),"")</f>
        <v/>
      </c>
      <c r="M78" s="239" t="str">
        <f>IFERROR(VLOOKUP(M76,'P1'!$B:$AP,31,FALSE),"")</f>
        <v/>
      </c>
      <c r="N78" s="239" t="str">
        <f>IFERROR(VLOOKUP(N76,'P1'!$B:$AP,31,FALSE),"")</f>
        <v/>
      </c>
      <c r="O78" s="239" t="str">
        <f>IFERROR(VLOOKUP(O76,'P1'!$B:$AP,31,FALSE),"")</f>
        <v/>
      </c>
      <c r="P78" s="239" t="str">
        <f>IFERROR(VLOOKUP(P76,'P1'!$B:$AP,31,FALSE),"")</f>
        <v/>
      </c>
      <c r="Q78" s="239" t="str">
        <f>IFERROR(VLOOKUP(Q76,'P1'!$B:$AP,31,FALSE),"")</f>
        <v/>
      </c>
      <c r="R78" s="239" t="str">
        <f>IFERROR(VLOOKUP(R76,'P1'!$B:$AP,31,FALSE),"")</f>
        <v/>
      </c>
      <c r="S78" s="239" t="str">
        <f>IFERROR(VLOOKUP(S76,'P1'!$B:$AP,31,FALSE),"")</f>
        <v/>
      </c>
      <c r="T78" s="239" t="str">
        <f>IFERROR(VLOOKUP(T76,'P1'!$B:$AP,31,FALSE),"")</f>
        <v/>
      </c>
      <c r="U78" s="239" t="str">
        <f>IFERROR(VLOOKUP(U76,'P1'!$B:$AP,31,FALSE),"")</f>
        <v/>
      </c>
      <c r="V78" s="239" t="str">
        <f>IFERROR(VLOOKUP(V76,'P1'!$B:$AP,31,FALSE),"")</f>
        <v/>
      </c>
      <c r="W78" s="239" t="str">
        <f>IFERROR(VLOOKUP(W76,'P1'!$B:$AP,31,FALSE),"")</f>
        <v/>
      </c>
      <c r="X78" s="239" t="str">
        <f>IFERROR(VLOOKUP(X76,'P1'!$B:$AP,31,FALSE),"")</f>
        <v/>
      </c>
      <c r="Y78" s="239" t="str">
        <f>IFERROR(VLOOKUP(Y76,'P1'!$B:$AP,31,FALSE),"")</f>
        <v/>
      </c>
      <c r="Z78" s="239" t="str">
        <f>IFERROR(VLOOKUP(Z76,'P1'!$B:$AP,31,FALSE),"")</f>
        <v/>
      </c>
      <c r="AA78" s="239" t="str">
        <f>IFERROR(VLOOKUP(AA76,'P1'!$B:$AP,31,FALSE),"")</f>
        <v/>
      </c>
      <c r="AB78" s="239" t="str">
        <f>IFERROR(VLOOKUP(AB76,'P1'!$B:$AP,31,FALSE),"")</f>
        <v/>
      </c>
      <c r="AC78" s="239" t="str">
        <f>IFERROR(VLOOKUP(AC76,'P1'!$B:$AP,31,FALSE),"")</f>
        <v/>
      </c>
      <c r="AD78" s="239" t="str">
        <f>IFERROR(VLOOKUP(AD76,'P1'!$B:$AP,31,FALSE),"")</f>
        <v/>
      </c>
      <c r="AE78" s="239" t="str">
        <f>IFERROR(VLOOKUP(AE76,'P1'!$B:$AP,31,FALSE),"")</f>
        <v/>
      </c>
      <c r="AF78" s="239" t="str">
        <f>IFERROR(VLOOKUP(AF76,'P1'!$B:$AP,31,FALSE),"")</f>
        <v/>
      </c>
      <c r="AG78" s="239" t="str">
        <f>IFERROR(VLOOKUP(AG76,'P1'!$B:$AP,31,FALSE),"")</f>
        <v/>
      </c>
      <c r="AH78" s="239" t="str">
        <f>IFERROR(VLOOKUP(AH76,'P1'!$B:$AP,31,FALSE),"")</f>
        <v/>
      </c>
      <c r="AI78" s="239" t="str">
        <f>IFERROR(VLOOKUP(AI76,'P1'!$B:$AP,31,FALSE),"")</f>
        <v/>
      </c>
      <c r="AJ78" s="239" t="str">
        <f>IFERROR(VLOOKUP(AJ76,'P1'!$B:$AP,31,FALSE),"")</f>
        <v/>
      </c>
      <c r="AK78" s="239" t="str">
        <f>IFERROR(VLOOKUP(AK76,'P1'!$B:$AP,31,FALSE),"")</f>
        <v/>
      </c>
      <c r="AL78" s="239" t="str">
        <f>IFERROR(VLOOKUP(AL76,'P1'!$B:$AP,31,FALSE),"")</f>
        <v/>
      </c>
      <c r="AM78" s="239" t="str">
        <f>IFERROR(VLOOKUP(AM76,'P1'!$B:$AP,31,FALSE),"")</f>
        <v/>
      </c>
      <c r="AN78" s="579"/>
      <c r="AO78" s="582"/>
      <c r="AP78" s="587"/>
      <c r="AQ78" s="588"/>
      <c r="AR78" s="582"/>
      <c r="AU78" s="242"/>
      <c r="AV78" s="242"/>
    </row>
    <row r="79" spans="1:48" ht="12" customHeight="1" x14ac:dyDescent="0.15">
      <c r="A79" s="556">
        <v>20</v>
      </c>
      <c r="B79" s="559"/>
      <c r="C79" s="562"/>
      <c r="D79" s="565" t="s">
        <v>243</v>
      </c>
      <c r="E79" s="568"/>
      <c r="F79" s="571"/>
      <c r="G79" s="572"/>
      <c r="H79" s="236" t="s">
        <v>367</v>
      </c>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c r="AN79" s="577">
        <f>+SUM(I80:AM81)</f>
        <v>0</v>
      </c>
      <c r="AO79" s="580">
        <f>IF($AN$4="４週",AN79/4,AN79/(DAY(EOMONTH($I$20,0))/7))</f>
        <v>0</v>
      </c>
      <c r="AP79" s="583"/>
      <c r="AQ79" s="584"/>
      <c r="AR79" s="580" t="str">
        <f>IF(AN68="４週",AU80,AV80)</f>
        <v/>
      </c>
      <c r="AU79" s="237" t="s">
        <v>593</v>
      </c>
      <c r="AV79" s="237" t="s">
        <v>368</v>
      </c>
    </row>
    <row r="80" spans="1:48" ht="12" customHeight="1" x14ac:dyDescent="0.15">
      <c r="A80" s="557"/>
      <c r="B80" s="560"/>
      <c r="C80" s="563"/>
      <c r="D80" s="566"/>
      <c r="E80" s="569"/>
      <c r="F80" s="573"/>
      <c r="G80" s="574"/>
      <c r="H80" s="238" t="s">
        <v>369</v>
      </c>
      <c r="I80" s="239" t="str">
        <f>IFERROR(VLOOKUP(I79,'P1'!$B:$AP,41,FALSE),"")</f>
        <v/>
      </c>
      <c r="J80" s="239" t="str">
        <f>IFERROR(VLOOKUP(J79,'P1'!$B:$AP,41,FALSE),"")</f>
        <v/>
      </c>
      <c r="K80" s="239" t="str">
        <f>IFERROR(VLOOKUP(K79,'P1'!$B:$AP,41,FALSE),"")</f>
        <v/>
      </c>
      <c r="L80" s="239" t="str">
        <f>IFERROR(VLOOKUP(L79,'P1'!$B:$AP,41,FALSE),"")</f>
        <v/>
      </c>
      <c r="M80" s="239" t="str">
        <f>IFERROR(VLOOKUP(M79,'P1'!$B:$AP,41,FALSE),"")</f>
        <v/>
      </c>
      <c r="N80" s="239" t="str">
        <f>IFERROR(VLOOKUP(N79,'P1'!$B:$AP,41,FALSE),"")</f>
        <v/>
      </c>
      <c r="O80" s="239" t="str">
        <f>IFERROR(VLOOKUP(O79,'P1'!$B:$AP,41,FALSE),"")</f>
        <v/>
      </c>
      <c r="P80" s="239" t="str">
        <f>IFERROR(VLOOKUP(P79,'P1'!$B:$AP,41,FALSE),"")</f>
        <v/>
      </c>
      <c r="Q80" s="239" t="str">
        <f>IFERROR(VLOOKUP(Q79,'P1'!$B:$AP,41,FALSE),"")</f>
        <v/>
      </c>
      <c r="R80" s="239" t="str">
        <f>IFERROR(VLOOKUP(R79,'P1'!$B:$AP,41,FALSE),"")</f>
        <v/>
      </c>
      <c r="S80" s="239" t="str">
        <f>IFERROR(VLOOKUP(S79,'P1'!$B:$AP,41,FALSE),"")</f>
        <v/>
      </c>
      <c r="T80" s="239" t="str">
        <f>IFERROR(VLOOKUP(T79,'P1'!$B:$AP,41,FALSE),"")</f>
        <v/>
      </c>
      <c r="U80" s="239" t="str">
        <f>IFERROR(VLOOKUP(U79,'P1'!$B:$AP,41,FALSE),"")</f>
        <v/>
      </c>
      <c r="V80" s="239" t="str">
        <f>IFERROR(VLOOKUP(V79,'P1'!$B:$AP,41,FALSE),"")</f>
        <v/>
      </c>
      <c r="W80" s="239" t="str">
        <f>IFERROR(VLOOKUP(W79,'P1'!$B:$AP,41,FALSE),"")</f>
        <v/>
      </c>
      <c r="X80" s="239" t="str">
        <f>IFERROR(VLOOKUP(X79,'P1'!$B:$AP,41,FALSE),"")</f>
        <v/>
      </c>
      <c r="Y80" s="239" t="str">
        <f>IFERROR(VLOOKUP(Y79,'P1'!$B:$AP,41,FALSE),"")</f>
        <v/>
      </c>
      <c r="Z80" s="239" t="str">
        <f>IFERROR(VLOOKUP(Z79,'P1'!$B:$AP,41,FALSE),"")</f>
        <v/>
      </c>
      <c r="AA80" s="239" t="str">
        <f>IFERROR(VLOOKUP(AA79,'P1'!$B:$AP,41,FALSE),"")</f>
        <v/>
      </c>
      <c r="AB80" s="239" t="str">
        <f>IFERROR(VLOOKUP(AB79,'P1'!$B:$AP,41,FALSE),"")</f>
        <v/>
      </c>
      <c r="AC80" s="239" t="str">
        <f>IFERROR(VLOOKUP(AC79,'P1'!$B:$AP,41,FALSE),"")</f>
        <v/>
      </c>
      <c r="AD80" s="239" t="str">
        <f>IFERROR(VLOOKUP(AD79,'P1'!$B:$AP,41,FALSE),"")</f>
        <v/>
      </c>
      <c r="AE80" s="239" t="str">
        <f>IFERROR(VLOOKUP(AE79,'P1'!$B:$AP,41,FALSE),"")</f>
        <v/>
      </c>
      <c r="AF80" s="239" t="str">
        <f>IFERROR(VLOOKUP(AF79,'P1'!$B:$AP,41,FALSE),"")</f>
        <v/>
      </c>
      <c r="AG80" s="239" t="str">
        <f>IFERROR(VLOOKUP(AG79,'P1'!$B:$AP,41,FALSE),"")</f>
        <v/>
      </c>
      <c r="AH80" s="239" t="str">
        <f>IFERROR(VLOOKUP(AH79,'P1'!$B:$AP,41,FALSE),"")</f>
        <v/>
      </c>
      <c r="AI80" s="239" t="str">
        <f>IFERROR(VLOOKUP(AI79,'P1'!$B:$AP,41,FALSE),"")</f>
        <v/>
      </c>
      <c r="AJ80" s="239" t="str">
        <f>IFERROR(VLOOKUP(AJ79,'P1'!$B:$AP,41,FALSE),"")</f>
        <v/>
      </c>
      <c r="AK80" s="239" t="str">
        <f>IFERROR(VLOOKUP(AK79,'P1'!$B:$AP,41,FALSE),"")</f>
        <v/>
      </c>
      <c r="AL80" s="239" t="str">
        <f>IFERROR(VLOOKUP(AL79,'P1'!$B:$AP,41,FALSE),"")</f>
        <v/>
      </c>
      <c r="AM80" s="239" t="str">
        <f>IFERROR(VLOOKUP(AM79,'P1'!$B:$AP,41,FALSE),"")</f>
        <v/>
      </c>
      <c r="AN80" s="578"/>
      <c r="AO80" s="581"/>
      <c r="AP80" s="585"/>
      <c r="AQ80" s="586"/>
      <c r="AR80" s="581"/>
      <c r="AU80" s="240" t="str">
        <f t="shared" ref="AU80" si="37">IFERROR(IF($D79="□",($AO79/$AK$7),($AO79/$AK$9)),"")</f>
        <v/>
      </c>
      <c r="AV80" s="240" t="str">
        <f t="shared" ref="AV80" si="38">IFERROR(IF($D79="□",($AN79/$AO$7),($AN79/$AO$9)),"")</f>
        <v/>
      </c>
    </row>
    <row r="81" spans="1:48" ht="12" customHeight="1" x14ac:dyDescent="0.15">
      <c r="A81" s="558"/>
      <c r="B81" s="561"/>
      <c r="C81" s="564"/>
      <c r="D81" s="567"/>
      <c r="E81" s="570"/>
      <c r="F81" s="575"/>
      <c r="G81" s="576"/>
      <c r="H81" s="241" t="s">
        <v>370</v>
      </c>
      <c r="I81" s="239" t="str">
        <f>IFERROR(VLOOKUP(I79,'P1'!$B:$AP,31,FALSE),"")</f>
        <v/>
      </c>
      <c r="J81" s="239" t="str">
        <f>IFERROR(VLOOKUP(J79,'P1'!$B:$AP,31,FALSE),"")</f>
        <v/>
      </c>
      <c r="K81" s="239" t="str">
        <f>IFERROR(VLOOKUP(K79,'P1'!$B:$AP,31,FALSE),"")</f>
        <v/>
      </c>
      <c r="L81" s="239" t="str">
        <f>IFERROR(VLOOKUP(L79,'P1'!$B:$AP,31,FALSE),"")</f>
        <v/>
      </c>
      <c r="M81" s="239" t="str">
        <f>IFERROR(VLOOKUP(M79,'P1'!$B:$AP,31,FALSE),"")</f>
        <v/>
      </c>
      <c r="N81" s="239" t="str">
        <f>IFERROR(VLOOKUP(N79,'P1'!$B:$AP,31,FALSE),"")</f>
        <v/>
      </c>
      <c r="O81" s="239" t="str">
        <f>IFERROR(VLOOKUP(O79,'P1'!$B:$AP,31,FALSE),"")</f>
        <v/>
      </c>
      <c r="P81" s="239" t="str">
        <f>IFERROR(VLOOKUP(P79,'P1'!$B:$AP,31,FALSE),"")</f>
        <v/>
      </c>
      <c r="Q81" s="239" t="str">
        <f>IFERROR(VLOOKUP(Q79,'P1'!$B:$AP,31,FALSE),"")</f>
        <v/>
      </c>
      <c r="R81" s="239" t="str">
        <f>IFERROR(VLOOKUP(R79,'P1'!$B:$AP,31,FALSE),"")</f>
        <v/>
      </c>
      <c r="S81" s="239" t="str">
        <f>IFERROR(VLOOKUP(S79,'P1'!$B:$AP,31,FALSE),"")</f>
        <v/>
      </c>
      <c r="T81" s="239" t="str">
        <f>IFERROR(VLOOKUP(T79,'P1'!$B:$AP,31,FALSE),"")</f>
        <v/>
      </c>
      <c r="U81" s="239" t="str">
        <f>IFERROR(VLOOKUP(U79,'P1'!$B:$AP,31,FALSE),"")</f>
        <v/>
      </c>
      <c r="V81" s="239" t="str">
        <f>IFERROR(VLOOKUP(V79,'P1'!$B:$AP,31,FALSE),"")</f>
        <v/>
      </c>
      <c r="W81" s="239" t="str">
        <f>IFERROR(VLOOKUP(W79,'P1'!$B:$AP,31,FALSE),"")</f>
        <v/>
      </c>
      <c r="X81" s="239" t="str">
        <f>IFERROR(VLOOKUP(X79,'P1'!$B:$AP,31,FALSE),"")</f>
        <v/>
      </c>
      <c r="Y81" s="239" t="str">
        <f>IFERROR(VLOOKUP(Y79,'P1'!$B:$AP,31,FALSE),"")</f>
        <v/>
      </c>
      <c r="Z81" s="239" t="str">
        <f>IFERROR(VLOOKUP(Z79,'P1'!$B:$AP,31,FALSE),"")</f>
        <v/>
      </c>
      <c r="AA81" s="239" t="str">
        <f>IFERROR(VLOOKUP(AA79,'P1'!$B:$AP,31,FALSE),"")</f>
        <v/>
      </c>
      <c r="AB81" s="239" t="str">
        <f>IFERROR(VLOOKUP(AB79,'P1'!$B:$AP,31,FALSE),"")</f>
        <v/>
      </c>
      <c r="AC81" s="239" t="str">
        <f>IFERROR(VLOOKUP(AC79,'P1'!$B:$AP,31,FALSE),"")</f>
        <v/>
      </c>
      <c r="AD81" s="239" t="str">
        <f>IFERROR(VLOOKUP(AD79,'P1'!$B:$AP,31,FALSE),"")</f>
        <v/>
      </c>
      <c r="AE81" s="239" t="str">
        <f>IFERROR(VLOOKUP(AE79,'P1'!$B:$AP,31,FALSE),"")</f>
        <v/>
      </c>
      <c r="AF81" s="239" t="str">
        <f>IFERROR(VLOOKUP(AF79,'P1'!$B:$AP,31,FALSE),"")</f>
        <v/>
      </c>
      <c r="AG81" s="239" t="str">
        <f>IFERROR(VLOOKUP(AG79,'P1'!$B:$AP,31,FALSE),"")</f>
        <v/>
      </c>
      <c r="AH81" s="239" t="str">
        <f>IFERROR(VLOOKUP(AH79,'P1'!$B:$AP,31,FALSE),"")</f>
        <v/>
      </c>
      <c r="AI81" s="239" t="str">
        <f>IFERROR(VLOOKUP(AI79,'P1'!$B:$AP,31,FALSE),"")</f>
        <v/>
      </c>
      <c r="AJ81" s="239" t="str">
        <f>IFERROR(VLOOKUP(AJ79,'P1'!$B:$AP,31,FALSE),"")</f>
        <v/>
      </c>
      <c r="AK81" s="239" t="str">
        <f>IFERROR(VLOOKUP(AK79,'P1'!$B:$AP,31,FALSE),"")</f>
        <v/>
      </c>
      <c r="AL81" s="239" t="str">
        <f>IFERROR(VLOOKUP(AL79,'P1'!$B:$AP,31,FALSE),"")</f>
        <v/>
      </c>
      <c r="AM81" s="239" t="str">
        <f>IFERROR(VLOOKUP(AM79,'P1'!$B:$AP,31,FALSE),"")</f>
        <v/>
      </c>
      <c r="AN81" s="579"/>
      <c r="AO81" s="582"/>
      <c r="AP81" s="587"/>
      <c r="AQ81" s="588"/>
      <c r="AR81" s="582"/>
      <c r="AU81" s="242"/>
      <c r="AV81" s="242"/>
    </row>
    <row r="82" spans="1:48" s="225" customFormat="1" ht="15" customHeight="1" x14ac:dyDescent="0.15">
      <c r="A82" s="244"/>
      <c r="B82" s="244"/>
      <c r="C82" s="244"/>
      <c r="D82" s="244"/>
      <c r="E82" s="244"/>
      <c r="F82" s="244"/>
      <c r="G82" s="244"/>
      <c r="H82" s="244"/>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4"/>
      <c r="AO82" s="244"/>
      <c r="AP82" s="244"/>
      <c r="AQ82" s="246"/>
      <c r="AR82" s="217"/>
      <c r="AS82" s="228"/>
      <c r="AT82" s="259"/>
    </row>
    <row r="83" spans="1:48" ht="15" customHeight="1" x14ac:dyDescent="0.15">
      <c r="A83" s="247" t="s">
        <v>371</v>
      </c>
      <c r="B83" s="248"/>
      <c r="C83" s="249"/>
      <c r="D83" s="249"/>
      <c r="E83" s="249"/>
      <c r="F83" s="249"/>
      <c r="G83" s="249"/>
      <c r="H83" s="249"/>
      <c r="I83" s="250"/>
      <c r="J83" s="249"/>
      <c r="K83" s="251"/>
      <c r="L83" s="251"/>
      <c r="M83" s="251"/>
      <c r="N83" s="251"/>
      <c r="O83" s="251"/>
      <c r="P83" s="251"/>
      <c r="Q83" s="251"/>
      <c r="R83" s="251"/>
      <c r="S83" s="251"/>
      <c r="T83" s="251"/>
      <c r="U83" s="251"/>
      <c r="V83" s="251"/>
      <c r="W83" s="251"/>
      <c r="X83" s="251"/>
      <c r="Y83" s="251"/>
      <c r="Z83" s="251"/>
      <c r="AA83" s="251"/>
      <c r="AB83" s="251"/>
      <c r="AC83" s="251"/>
      <c r="AD83" s="251"/>
      <c r="AE83" s="251"/>
      <c r="AF83" s="251"/>
      <c r="AG83" s="251"/>
      <c r="AH83" s="251"/>
      <c r="AI83" s="251"/>
      <c r="AJ83" s="252"/>
      <c r="AK83" s="252"/>
      <c r="AL83" s="252"/>
      <c r="AM83" s="252"/>
      <c r="AN83" s="253"/>
      <c r="AO83" s="253"/>
      <c r="AP83" s="253"/>
      <c r="AQ83" s="208"/>
      <c r="AR83" s="211"/>
    </row>
    <row r="84" spans="1:48" ht="15" customHeight="1" x14ac:dyDescent="0.15">
      <c r="A84" s="247" t="s">
        <v>372</v>
      </c>
      <c r="B84" s="254"/>
      <c r="C84" s="254"/>
      <c r="D84" s="254"/>
      <c r="E84" s="254"/>
      <c r="F84" s="254"/>
      <c r="G84" s="254"/>
      <c r="H84" s="254"/>
      <c r="I84" s="254"/>
      <c r="J84" s="254"/>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5"/>
    </row>
    <row r="85" spans="1:48" ht="15" customHeight="1" x14ac:dyDescent="0.15">
      <c r="A85" s="247" t="s">
        <v>373</v>
      </c>
      <c r="B85" s="254"/>
      <c r="C85" s="254"/>
      <c r="D85" s="254"/>
      <c r="E85" s="254"/>
      <c r="F85" s="254"/>
      <c r="G85" s="254"/>
      <c r="H85" s="254"/>
      <c r="I85" s="254"/>
      <c r="J85" s="254"/>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5"/>
    </row>
    <row r="86" spans="1:48" ht="15" customHeight="1" x14ac:dyDescent="0.15">
      <c r="A86" s="247" t="s">
        <v>374</v>
      </c>
      <c r="B86" s="254"/>
      <c r="C86" s="254"/>
      <c r="D86" s="254"/>
      <c r="E86" s="254"/>
      <c r="F86" s="254"/>
      <c r="G86" s="254"/>
      <c r="H86" s="254"/>
      <c r="I86" s="254"/>
      <c r="J86" s="254"/>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5"/>
    </row>
    <row r="87" spans="1:48" ht="15" customHeight="1" x14ac:dyDescent="0.15">
      <c r="A87" s="247" t="s">
        <v>375</v>
      </c>
      <c r="B87" s="254"/>
      <c r="C87" s="254"/>
      <c r="D87" s="254"/>
      <c r="E87" s="254"/>
      <c r="F87" s="254"/>
      <c r="G87" s="254"/>
      <c r="H87" s="254"/>
      <c r="I87" s="254"/>
      <c r="J87" s="254"/>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5"/>
    </row>
    <row r="88" spans="1:48" ht="15" customHeight="1" x14ac:dyDescent="0.15">
      <c r="A88" s="205" t="s">
        <v>376</v>
      </c>
      <c r="B88" s="255"/>
      <c r="C88" s="205"/>
      <c r="D88" s="205"/>
      <c r="E88" s="205"/>
      <c r="F88" s="205"/>
      <c r="G88" s="205"/>
      <c r="H88" s="205"/>
      <c r="I88" s="205"/>
      <c r="J88" s="205"/>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row>
    <row r="89" spans="1:48" ht="15" customHeight="1" x14ac:dyDescent="0.15">
      <c r="A89" s="205" t="s">
        <v>377</v>
      </c>
      <c r="B89" s="255"/>
      <c r="C89" s="205"/>
      <c r="D89" s="205"/>
      <c r="E89" s="205"/>
      <c r="F89" s="205"/>
      <c r="G89" s="205"/>
      <c r="H89" s="205"/>
      <c r="I89" s="205"/>
      <c r="J89" s="205"/>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row>
    <row r="90" spans="1:48" ht="15" customHeight="1" x14ac:dyDescent="0.15">
      <c r="A90" s="205"/>
      <c r="B90" s="373" t="s">
        <v>378</v>
      </c>
      <c r="C90" s="514" t="s">
        <v>379</v>
      </c>
      <c r="D90" s="552"/>
      <c r="E90" s="515"/>
      <c r="F90" s="232"/>
      <c r="G90" s="232"/>
      <c r="H90" s="205"/>
      <c r="I90" s="205"/>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row>
    <row r="91" spans="1:48" ht="15" customHeight="1" x14ac:dyDescent="0.15">
      <c r="A91" s="205"/>
      <c r="B91" s="256" t="s">
        <v>380</v>
      </c>
      <c r="C91" s="514" t="s">
        <v>381</v>
      </c>
      <c r="D91" s="552"/>
      <c r="E91" s="515"/>
      <c r="F91" s="257"/>
      <c r="G91" s="257"/>
      <c r="H91" s="205"/>
      <c r="I91" s="205"/>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row>
    <row r="92" spans="1:48" ht="15" customHeight="1" x14ac:dyDescent="0.15">
      <c r="A92" s="205"/>
      <c r="B92" s="256" t="s">
        <v>382</v>
      </c>
      <c r="C92" s="514" t="s">
        <v>383</v>
      </c>
      <c r="D92" s="552"/>
      <c r="E92" s="515"/>
      <c r="F92" s="257"/>
      <c r="G92" s="257"/>
      <c r="H92" s="205"/>
      <c r="I92" s="205"/>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row>
    <row r="93" spans="1:48" ht="15" customHeight="1" x14ac:dyDescent="0.15">
      <c r="A93" s="205"/>
      <c r="B93" s="256" t="s">
        <v>384</v>
      </c>
      <c r="C93" s="514" t="s">
        <v>385</v>
      </c>
      <c r="D93" s="552"/>
      <c r="E93" s="515"/>
      <c r="F93" s="257"/>
      <c r="G93" s="257"/>
      <c r="H93" s="205"/>
      <c r="I93" s="205"/>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row>
    <row r="94" spans="1:48" ht="15" customHeight="1" x14ac:dyDescent="0.15">
      <c r="A94" s="205"/>
      <c r="B94" s="256" t="s">
        <v>386</v>
      </c>
      <c r="C94" s="514" t="s">
        <v>387</v>
      </c>
      <c r="D94" s="552"/>
      <c r="E94" s="515"/>
      <c r="F94" s="257"/>
      <c r="G94" s="257"/>
      <c r="H94" s="205"/>
      <c r="I94" s="205"/>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row>
    <row r="95" spans="1:48" ht="15" customHeight="1" x14ac:dyDescent="0.15">
      <c r="A95" s="205"/>
      <c r="B95" s="247" t="s">
        <v>388</v>
      </c>
      <c r="C95" s="205"/>
      <c r="D95" s="205"/>
      <c r="E95" s="205"/>
      <c r="F95" s="205"/>
      <c r="G95" s="205"/>
      <c r="H95" s="205"/>
      <c r="I95" s="205"/>
      <c r="J95" s="205"/>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row>
    <row r="96" spans="1:48" ht="15" customHeight="1" x14ac:dyDescent="0.15">
      <c r="A96" s="205"/>
      <c r="B96" s="247" t="s">
        <v>389</v>
      </c>
      <c r="C96" s="205"/>
      <c r="D96" s="205"/>
      <c r="E96" s="205"/>
      <c r="F96" s="205"/>
      <c r="G96" s="205"/>
      <c r="H96" s="205"/>
      <c r="I96" s="205"/>
      <c r="J96" s="205"/>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row>
    <row r="97" spans="1:44" ht="15" customHeight="1" x14ac:dyDescent="0.15">
      <c r="A97" s="205"/>
      <c r="B97" s="247" t="s">
        <v>390</v>
      </c>
      <c r="C97" s="205"/>
      <c r="D97" s="205"/>
      <c r="E97" s="205"/>
      <c r="F97" s="205"/>
      <c r="G97" s="205"/>
      <c r="H97" s="205"/>
      <c r="I97" s="205"/>
      <c r="J97" s="205"/>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row>
    <row r="98" spans="1:44" ht="15" customHeight="1" x14ac:dyDescent="0.15">
      <c r="A98" s="205" t="s">
        <v>391</v>
      </c>
      <c r="B98" s="255"/>
      <c r="C98" s="205"/>
      <c r="D98" s="205"/>
      <c r="E98" s="205"/>
      <c r="F98" s="205"/>
      <c r="G98" s="205"/>
      <c r="H98" s="205"/>
      <c r="I98" s="205"/>
      <c r="J98" s="205"/>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row>
    <row r="99" spans="1:44" ht="15" customHeight="1" x14ac:dyDescent="0.15">
      <c r="A99" s="205" t="s">
        <v>392</v>
      </c>
      <c r="B99" s="255"/>
      <c r="C99" s="205"/>
      <c r="D99" s="205"/>
      <c r="E99" s="205"/>
      <c r="F99" s="205"/>
      <c r="G99" s="205"/>
      <c r="H99" s="205"/>
      <c r="I99" s="205"/>
      <c r="J99" s="205"/>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row>
    <row r="100" spans="1:44" ht="15" customHeight="1" x14ac:dyDescent="0.15">
      <c r="A100" s="205" t="s">
        <v>393</v>
      </c>
      <c r="B100" s="255"/>
      <c r="C100" s="205"/>
      <c r="D100" s="205"/>
      <c r="E100" s="205"/>
      <c r="F100" s="205"/>
      <c r="G100" s="205"/>
      <c r="H100" s="205"/>
      <c r="I100" s="205"/>
      <c r="J100" s="205"/>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row>
    <row r="101" spans="1:44" ht="15" customHeight="1" x14ac:dyDescent="0.15">
      <c r="A101" s="205" t="s">
        <v>394</v>
      </c>
      <c r="B101" s="255"/>
      <c r="C101" s="205"/>
      <c r="D101" s="205"/>
      <c r="E101" s="205"/>
      <c r="F101" s="205"/>
      <c r="G101" s="205"/>
      <c r="H101" s="205"/>
      <c r="I101" s="205"/>
      <c r="J101" s="205"/>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row>
    <row r="102" spans="1:44" ht="15" customHeight="1" x14ac:dyDescent="0.15">
      <c r="A102" s="205" t="s">
        <v>395</v>
      </c>
      <c r="B102" s="255"/>
      <c r="C102" s="205"/>
      <c r="D102" s="205"/>
      <c r="E102" s="205"/>
      <c r="F102" s="205"/>
      <c r="G102" s="205"/>
      <c r="H102" s="205"/>
      <c r="I102" s="205"/>
      <c r="J102" s="205"/>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row>
    <row r="103" spans="1:44" ht="15" customHeight="1" x14ac:dyDescent="0.15">
      <c r="A103" s="205" t="s">
        <v>396</v>
      </c>
      <c r="B103" s="255"/>
      <c r="C103" s="205"/>
      <c r="D103" s="205"/>
      <c r="E103" s="205"/>
      <c r="F103" s="205"/>
      <c r="G103" s="205"/>
      <c r="H103" s="205"/>
      <c r="I103" s="205"/>
      <c r="J103" s="205"/>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row>
    <row r="104" spans="1:44" ht="15" customHeight="1" x14ac:dyDescent="0.15">
      <c r="A104" s="205" t="s">
        <v>397</v>
      </c>
      <c r="B104" s="255"/>
      <c r="C104" s="205"/>
      <c r="D104" s="205"/>
      <c r="E104" s="205"/>
      <c r="F104" s="205"/>
      <c r="G104" s="205"/>
      <c r="H104" s="205"/>
      <c r="I104" s="205"/>
      <c r="J104" s="205"/>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row>
    <row r="105" spans="1:44" ht="15" customHeight="1" x14ac:dyDescent="0.15">
      <c r="A105" s="205" t="s">
        <v>398</v>
      </c>
      <c r="B105" s="255"/>
      <c r="C105" s="205"/>
      <c r="D105" s="205"/>
      <c r="E105" s="205"/>
      <c r="F105" s="205"/>
      <c r="G105" s="205"/>
      <c r="H105" s="205"/>
      <c r="I105" s="205"/>
      <c r="J105" s="205"/>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row>
    <row r="106" spans="1:44" ht="15" customHeight="1" x14ac:dyDescent="0.15">
      <c r="A106" s="205" t="s">
        <v>399</v>
      </c>
      <c r="B106" s="255"/>
      <c r="C106" s="205"/>
      <c r="D106" s="205"/>
      <c r="E106" s="205"/>
      <c r="F106" s="205"/>
      <c r="G106" s="205"/>
      <c r="H106" s="205"/>
      <c r="I106" s="205"/>
      <c r="J106" s="205"/>
      <c r="K106" s="211"/>
      <c r="L106" s="211"/>
      <c r="M106" s="211"/>
      <c r="N106" s="211"/>
      <c r="O106" s="211"/>
      <c r="P106" s="211"/>
      <c r="Q106" s="211"/>
      <c r="R106" s="211"/>
      <c r="S106" s="211"/>
      <c r="T106" s="211"/>
      <c r="U106" s="211"/>
      <c r="V106" s="211"/>
      <c r="W106" s="211"/>
      <c r="X106" s="211"/>
      <c r="Y106" s="211"/>
      <c r="Z106" s="211"/>
      <c r="AA106" s="211"/>
      <c r="AB106" s="211"/>
      <c r="AC106" s="211"/>
      <c r="AD106" s="211"/>
      <c r="AE106" s="211"/>
      <c r="AF106" s="211"/>
      <c r="AG106" s="211"/>
      <c r="AH106" s="211"/>
      <c r="AI106" s="211"/>
      <c r="AJ106" s="211"/>
      <c r="AK106" s="211"/>
      <c r="AL106" s="211"/>
      <c r="AM106" s="211"/>
      <c r="AN106" s="211"/>
      <c r="AO106" s="211"/>
      <c r="AP106" s="211"/>
      <c r="AQ106" s="211"/>
      <c r="AR106" s="211"/>
    </row>
    <row r="107" spans="1:44" ht="15" customHeight="1" x14ac:dyDescent="0.15">
      <c r="A107" s="205" t="s">
        <v>400</v>
      </c>
      <c r="B107" s="255"/>
      <c r="C107" s="205"/>
      <c r="D107" s="205"/>
      <c r="E107" s="205"/>
      <c r="F107" s="205"/>
      <c r="G107" s="205"/>
      <c r="H107" s="205"/>
      <c r="I107" s="205"/>
      <c r="J107" s="205"/>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c r="AL107" s="211"/>
      <c r="AM107" s="211"/>
      <c r="AN107" s="211"/>
      <c r="AO107" s="211"/>
      <c r="AP107" s="211"/>
      <c r="AQ107" s="211"/>
      <c r="AR107" s="211"/>
    </row>
    <row r="108" spans="1:44" ht="15" customHeight="1" x14ac:dyDescent="0.15">
      <c r="A108" s="205" t="s">
        <v>401</v>
      </c>
      <c r="B108" s="255"/>
      <c r="C108" s="205"/>
      <c r="D108" s="205"/>
      <c r="E108" s="205"/>
      <c r="F108" s="205"/>
      <c r="G108" s="205"/>
      <c r="H108" s="205"/>
      <c r="I108" s="205"/>
      <c r="J108" s="205"/>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1"/>
      <c r="AP108" s="211"/>
      <c r="AQ108" s="211"/>
      <c r="AR108" s="211"/>
    </row>
    <row r="109" spans="1:44" ht="15" customHeight="1" x14ac:dyDescent="0.15">
      <c r="A109" s="205" t="s">
        <v>402</v>
      </c>
      <c r="B109" s="255"/>
      <c r="C109" s="205"/>
      <c r="D109" s="205"/>
      <c r="E109" s="205"/>
      <c r="F109" s="205"/>
      <c r="G109" s="205"/>
      <c r="H109" s="205"/>
      <c r="I109" s="205"/>
      <c r="J109" s="205"/>
      <c r="K109" s="211"/>
      <c r="L109" s="211"/>
      <c r="M109" s="211"/>
      <c r="N109" s="211"/>
      <c r="O109" s="211"/>
      <c r="P109" s="211"/>
      <c r="Q109" s="211"/>
      <c r="R109" s="211"/>
      <c r="S109" s="211"/>
      <c r="T109" s="211"/>
      <c r="U109" s="211"/>
      <c r="V109" s="211"/>
      <c r="W109" s="211"/>
      <c r="X109" s="211"/>
      <c r="Y109" s="211"/>
      <c r="Z109" s="211"/>
      <c r="AA109" s="211"/>
      <c r="AB109" s="211"/>
      <c r="AC109" s="211"/>
      <c r="AD109" s="211"/>
      <c r="AE109" s="211"/>
      <c r="AF109" s="211"/>
      <c r="AG109" s="211"/>
      <c r="AH109" s="211"/>
      <c r="AI109" s="211"/>
      <c r="AJ109" s="211"/>
      <c r="AK109" s="211"/>
      <c r="AL109" s="211"/>
      <c r="AM109" s="211"/>
      <c r="AN109" s="211"/>
      <c r="AO109" s="211"/>
      <c r="AP109" s="211"/>
      <c r="AQ109" s="211"/>
      <c r="AR109" s="211"/>
    </row>
    <row r="110" spans="1:44" ht="15" customHeight="1" x14ac:dyDescent="0.15">
      <c r="A110" s="205" t="s">
        <v>403</v>
      </c>
      <c r="B110" s="255"/>
      <c r="C110" s="205"/>
      <c r="D110" s="205"/>
      <c r="E110" s="205"/>
      <c r="F110" s="205"/>
      <c r="G110" s="205"/>
      <c r="H110" s="205"/>
      <c r="I110" s="205"/>
      <c r="J110" s="205"/>
      <c r="K110" s="211"/>
      <c r="L110" s="211"/>
      <c r="M110" s="211"/>
      <c r="N110" s="211"/>
      <c r="O110" s="211"/>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row>
    <row r="111" spans="1:44" ht="21" customHeight="1" x14ac:dyDescent="0.15">
      <c r="A111" s="211"/>
      <c r="B111" s="199"/>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c r="AJ111" s="211"/>
      <c r="AK111" s="211"/>
      <c r="AL111" s="211"/>
      <c r="AM111" s="211"/>
      <c r="AN111" s="211"/>
      <c r="AO111" s="211"/>
      <c r="AP111" s="211"/>
      <c r="AQ111" s="211"/>
      <c r="AR111" s="211"/>
    </row>
  </sheetData>
  <sheetProtection password="C714" sheet="1" objects="1" scenarios="1" formatRows="0" insertRows="0" deleteRows="0" selectLockedCells="1"/>
  <mergeCells count="290">
    <mergeCell ref="C90:E90"/>
    <mergeCell ref="C91:E91"/>
    <mergeCell ref="C92:E92"/>
    <mergeCell ref="C93:E93"/>
    <mergeCell ref="C94:E94"/>
    <mergeCell ref="F79:G81"/>
    <mergeCell ref="AN79:AN81"/>
    <mergeCell ref="AO79:AO81"/>
    <mergeCell ref="AP79:AQ81"/>
    <mergeCell ref="AR79:AR81"/>
    <mergeCell ref="AO76:AO78"/>
    <mergeCell ref="AP76:AQ78"/>
    <mergeCell ref="AR76:AR78"/>
    <mergeCell ref="A79:A81"/>
    <mergeCell ref="B79:B81"/>
    <mergeCell ref="C79:C81"/>
    <mergeCell ref="D79:D81"/>
    <mergeCell ref="E79:E81"/>
    <mergeCell ref="AR73:AR75"/>
    <mergeCell ref="A76:A78"/>
    <mergeCell ref="B76:B78"/>
    <mergeCell ref="C76:C78"/>
    <mergeCell ref="D76:D78"/>
    <mergeCell ref="E76:E78"/>
    <mergeCell ref="F76:G78"/>
    <mergeCell ref="AN76:AN78"/>
    <mergeCell ref="A73:A75"/>
    <mergeCell ref="B73:B75"/>
    <mergeCell ref="C73:C75"/>
    <mergeCell ref="D73:D75"/>
    <mergeCell ref="E73:E75"/>
    <mergeCell ref="F73:G75"/>
    <mergeCell ref="AN73:AN75"/>
    <mergeCell ref="AO73:AO75"/>
    <mergeCell ref="AP73:AQ75"/>
    <mergeCell ref="F70:G72"/>
    <mergeCell ref="AN70:AN72"/>
    <mergeCell ref="AO70:AO72"/>
    <mergeCell ref="AP70:AQ72"/>
    <mergeCell ref="AR70:AR72"/>
    <mergeCell ref="AO67:AO69"/>
    <mergeCell ref="AP67:AQ69"/>
    <mergeCell ref="AR67:AR69"/>
    <mergeCell ref="A70:A72"/>
    <mergeCell ref="B70:B72"/>
    <mergeCell ref="C70:C72"/>
    <mergeCell ref="D70:D72"/>
    <mergeCell ref="E70:E72"/>
    <mergeCell ref="AR64:AR66"/>
    <mergeCell ref="A67:A69"/>
    <mergeCell ref="B67:B69"/>
    <mergeCell ref="C67:C69"/>
    <mergeCell ref="D67:D69"/>
    <mergeCell ref="E67:E69"/>
    <mergeCell ref="F67:G69"/>
    <mergeCell ref="AN67:AN69"/>
    <mergeCell ref="A64:A66"/>
    <mergeCell ref="B64:B66"/>
    <mergeCell ref="C64:C66"/>
    <mergeCell ref="D64:D66"/>
    <mergeCell ref="E64:E66"/>
    <mergeCell ref="F64:G66"/>
    <mergeCell ref="AN64:AN66"/>
    <mergeCell ref="AO64:AO66"/>
    <mergeCell ref="AP64:AQ66"/>
    <mergeCell ref="F61:G63"/>
    <mergeCell ref="AN61:AN63"/>
    <mergeCell ref="AO61:AO63"/>
    <mergeCell ref="AP61:AQ63"/>
    <mergeCell ref="AR61:AR63"/>
    <mergeCell ref="AO58:AO60"/>
    <mergeCell ref="AP58:AQ60"/>
    <mergeCell ref="AR58:AR60"/>
    <mergeCell ref="A61:A63"/>
    <mergeCell ref="B61:B63"/>
    <mergeCell ref="C61:C63"/>
    <mergeCell ref="D61:D63"/>
    <mergeCell ref="E61:E63"/>
    <mergeCell ref="AR55:AR57"/>
    <mergeCell ref="A58:A60"/>
    <mergeCell ref="B58:B60"/>
    <mergeCell ref="C58:C60"/>
    <mergeCell ref="D58:D60"/>
    <mergeCell ref="E58:E60"/>
    <mergeCell ref="F58:G60"/>
    <mergeCell ref="AN58:AN60"/>
    <mergeCell ref="A55:A57"/>
    <mergeCell ref="B55:B57"/>
    <mergeCell ref="C55:C57"/>
    <mergeCell ref="D55:D57"/>
    <mergeCell ref="E55:E57"/>
    <mergeCell ref="F55:G57"/>
    <mergeCell ref="AN55:AN57"/>
    <mergeCell ref="AO55:AO57"/>
    <mergeCell ref="AP55:AQ57"/>
    <mergeCell ref="F52:G54"/>
    <mergeCell ref="AN52:AN54"/>
    <mergeCell ref="AO52:AO54"/>
    <mergeCell ref="AP52:AQ54"/>
    <mergeCell ref="AR52:AR54"/>
    <mergeCell ref="AO49:AO51"/>
    <mergeCell ref="AP49:AQ51"/>
    <mergeCell ref="AR49:AR51"/>
    <mergeCell ref="A52:A54"/>
    <mergeCell ref="B52:B54"/>
    <mergeCell ref="C52:C54"/>
    <mergeCell ref="D52:D54"/>
    <mergeCell ref="E52:E54"/>
    <mergeCell ref="AR46:AR48"/>
    <mergeCell ref="A49:A51"/>
    <mergeCell ref="B49:B51"/>
    <mergeCell ref="C49:C51"/>
    <mergeCell ref="D49:D51"/>
    <mergeCell ref="E49:E51"/>
    <mergeCell ref="F49:G51"/>
    <mergeCell ref="AN49:AN51"/>
    <mergeCell ref="A46:A48"/>
    <mergeCell ref="B46:B48"/>
    <mergeCell ref="C46:C48"/>
    <mergeCell ref="D46:D48"/>
    <mergeCell ref="E46:E48"/>
    <mergeCell ref="F46:G48"/>
    <mergeCell ref="AN46:AN48"/>
    <mergeCell ref="AO46:AO48"/>
    <mergeCell ref="AP46:AQ48"/>
    <mergeCell ref="F43:G45"/>
    <mergeCell ref="AN43:AN45"/>
    <mergeCell ref="AO43:AO45"/>
    <mergeCell ref="AP43:AQ45"/>
    <mergeCell ref="AR43:AR45"/>
    <mergeCell ref="AO40:AO42"/>
    <mergeCell ref="AP40:AQ42"/>
    <mergeCell ref="AR40:AR42"/>
    <mergeCell ref="A43:A45"/>
    <mergeCell ref="B43:B45"/>
    <mergeCell ref="C43:C45"/>
    <mergeCell ref="D43:D45"/>
    <mergeCell ref="E43:E45"/>
    <mergeCell ref="AR37:AR39"/>
    <mergeCell ref="A40:A42"/>
    <mergeCell ref="B40:B42"/>
    <mergeCell ref="C40:C42"/>
    <mergeCell ref="D40:D42"/>
    <mergeCell ref="E40:E42"/>
    <mergeCell ref="F40:G42"/>
    <mergeCell ref="AN40:AN42"/>
    <mergeCell ref="A37:A39"/>
    <mergeCell ref="B37:B39"/>
    <mergeCell ref="C37:C39"/>
    <mergeCell ref="D37:D39"/>
    <mergeCell ref="E37:E39"/>
    <mergeCell ref="F37:G39"/>
    <mergeCell ref="AN37:AN39"/>
    <mergeCell ref="AO37:AO39"/>
    <mergeCell ref="AP37:AQ39"/>
    <mergeCell ref="F34:G36"/>
    <mergeCell ref="AN34:AN36"/>
    <mergeCell ref="AO34:AO36"/>
    <mergeCell ref="AP34:AQ36"/>
    <mergeCell ref="AR34:AR36"/>
    <mergeCell ref="AO31:AO33"/>
    <mergeCell ref="AP31:AQ33"/>
    <mergeCell ref="AR31:AR33"/>
    <mergeCell ref="A34:A36"/>
    <mergeCell ref="B34:B36"/>
    <mergeCell ref="C34:C36"/>
    <mergeCell ref="D34:D36"/>
    <mergeCell ref="E34:E36"/>
    <mergeCell ref="AR28:AR30"/>
    <mergeCell ref="A31:A33"/>
    <mergeCell ref="B31:B33"/>
    <mergeCell ref="C31:C33"/>
    <mergeCell ref="D31:D33"/>
    <mergeCell ref="E31:E33"/>
    <mergeCell ref="F31:G33"/>
    <mergeCell ref="AN31:AN33"/>
    <mergeCell ref="A28:A30"/>
    <mergeCell ref="B28:B30"/>
    <mergeCell ref="C28:C30"/>
    <mergeCell ref="D28:D30"/>
    <mergeCell ref="E28:E30"/>
    <mergeCell ref="F28:G30"/>
    <mergeCell ref="AN28:AN30"/>
    <mergeCell ref="AO28:AO30"/>
    <mergeCell ref="AP28:AQ30"/>
    <mergeCell ref="F25:G27"/>
    <mergeCell ref="AN25:AN27"/>
    <mergeCell ref="AO25:AO27"/>
    <mergeCell ref="AP25:AQ27"/>
    <mergeCell ref="AR25:AR27"/>
    <mergeCell ref="AO22:AO24"/>
    <mergeCell ref="AP22:AQ24"/>
    <mergeCell ref="AR22:AR24"/>
    <mergeCell ref="A25:A27"/>
    <mergeCell ref="B25:B27"/>
    <mergeCell ref="C25:C27"/>
    <mergeCell ref="D25:D27"/>
    <mergeCell ref="E25:E27"/>
    <mergeCell ref="AU21:AV21"/>
    <mergeCell ref="A22:A24"/>
    <mergeCell ref="B22:B24"/>
    <mergeCell ref="C22:C24"/>
    <mergeCell ref="D22:D24"/>
    <mergeCell ref="E22:E24"/>
    <mergeCell ref="F22:G24"/>
    <mergeCell ref="AN22:AN24"/>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s>
  <phoneticPr fontId="4"/>
  <dataValidations count="4">
    <dataValidation type="list" allowBlank="1" showInputMessage="1" showErrorMessage="1" sqref="AN5:AN6 AO6:AQ6">
      <formula1>"予定,実績"</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D22:D23 D25:D26 D28:D29 D31:D32 D34:D35 D37:D38 D40:D41 D43:D44 D46:D47 D49:D50 D52:D53 D55:D56 D58:D59 D61:D62 D64:D65 D67:D68 D70:D71 D73:D74 D76:D77 D79:D80">
      <formula1>"□,☑"</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(2)'!$A$1:$A$31</xm:f>
          </x14:formula1>
          <xm:sqref>AN2</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D9" sqref="D9"/>
    </sheetView>
  </sheetViews>
  <sheetFormatPr defaultRowHeight="13.5" x14ac:dyDescent="0.15"/>
  <cols>
    <col min="1" max="1" width="26.375" style="263" customWidth="1"/>
    <col min="2" max="2" width="9" style="263"/>
    <col min="3" max="3" width="23.5" style="263" bestFit="1" customWidth="1"/>
    <col min="4" max="4" width="15.125" style="263" bestFit="1" customWidth="1"/>
    <col min="5" max="5" width="11" style="263" bestFit="1" customWidth="1"/>
    <col min="6" max="6" width="17.25" style="263" bestFit="1" customWidth="1"/>
    <col min="7" max="7" width="13" style="263" bestFit="1" customWidth="1"/>
    <col min="8" max="9" width="17.25" style="263" bestFit="1" customWidth="1"/>
    <col min="10" max="10" width="13" style="263" bestFit="1" customWidth="1"/>
    <col min="11" max="11" width="11" style="263" bestFit="1" customWidth="1"/>
    <col min="12" max="12" width="11.125" style="263" bestFit="1" customWidth="1"/>
    <col min="13" max="16384" width="9" style="263"/>
  </cols>
  <sheetData>
    <row r="1" spans="1:12" x14ac:dyDescent="0.15">
      <c r="A1" s="260" t="s">
        <v>404</v>
      </c>
      <c r="B1" s="261" t="s">
        <v>405</v>
      </c>
      <c r="C1" s="261" t="s">
        <v>406</v>
      </c>
      <c r="D1" s="261" t="s">
        <v>407</v>
      </c>
      <c r="E1" s="261" t="s">
        <v>408</v>
      </c>
      <c r="F1" s="261" t="s">
        <v>409</v>
      </c>
      <c r="G1" s="261" t="s">
        <v>410</v>
      </c>
      <c r="H1" s="261" t="s">
        <v>411</v>
      </c>
      <c r="I1" s="261" t="s">
        <v>412</v>
      </c>
      <c r="J1" s="261" t="s">
        <v>545</v>
      </c>
      <c r="K1" s="261" t="s">
        <v>546</v>
      </c>
      <c r="L1" s="262"/>
    </row>
    <row r="2" spans="1:12" x14ac:dyDescent="0.15">
      <c r="A2" s="264" t="s">
        <v>547</v>
      </c>
      <c r="B2" s="265" t="s">
        <v>416</v>
      </c>
      <c r="C2" s="265" t="s">
        <v>417</v>
      </c>
      <c r="D2" s="265" t="s">
        <v>418</v>
      </c>
      <c r="E2" s="266"/>
      <c r="F2" s="266"/>
      <c r="G2" s="266"/>
      <c r="H2" s="266"/>
      <c r="I2" s="266"/>
      <c r="J2" s="266"/>
      <c r="K2" s="266"/>
      <c r="L2" s="266"/>
    </row>
    <row r="3" spans="1:12" x14ac:dyDescent="0.15">
      <c r="A3" s="264" t="s">
        <v>419</v>
      </c>
      <c r="B3" s="265" t="s">
        <v>416</v>
      </c>
      <c r="C3" s="265" t="s">
        <v>417</v>
      </c>
      <c r="D3" s="265" t="s">
        <v>418</v>
      </c>
      <c r="E3" s="265"/>
      <c r="F3" s="265"/>
      <c r="G3" s="265"/>
      <c r="H3" s="265"/>
      <c r="I3" s="265"/>
      <c r="J3" s="265"/>
      <c r="K3" s="265"/>
      <c r="L3" s="267"/>
    </row>
    <row r="4" spans="1:12" x14ac:dyDescent="0.15">
      <c r="A4" s="264" t="s">
        <v>420</v>
      </c>
      <c r="B4" s="265" t="s">
        <v>416</v>
      </c>
      <c r="C4" s="265" t="s">
        <v>417</v>
      </c>
      <c r="D4" s="265" t="s">
        <v>418</v>
      </c>
      <c r="E4" s="265"/>
      <c r="F4" s="265"/>
      <c r="G4" s="265"/>
      <c r="H4" s="265"/>
      <c r="I4" s="265"/>
      <c r="J4" s="265"/>
      <c r="K4" s="265"/>
      <c r="L4" s="267"/>
    </row>
    <row r="5" spans="1:12" x14ac:dyDescent="0.15">
      <c r="A5" s="264" t="s">
        <v>421</v>
      </c>
      <c r="B5" s="265" t="s">
        <v>416</v>
      </c>
      <c r="C5" s="265" t="s">
        <v>417</v>
      </c>
      <c r="D5" s="265" t="s">
        <v>418</v>
      </c>
      <c r="E5" s="265"/>
      <c r="F5" s="265"/>
      <c r="G5" s="265"/>
      <c r="H5" s="265"/>
      <c r="I5" s="265"/>
      <c r="J5" s="265"/>
      <c r="K5" s="265"/>
      <c r="L5" s="267"/>
    </row>
    <row r="6" spans="1:12" x14ac:dyDescent="0.15">
      <c r="A6" s="268" t="s">
        <v>70</v>
      </c>
      <c r="B6" s="269" t="s">
        <v>416</v>
      </c>
      <c r="C6" s="269" t="s">
        <v>422</v>
      </c>
      <c r="D6" s="269" t="s">
        <v>423</v>
      </c>
      <c r="E6" s="269" t="s">
        <v>424</v>
      </c>
      <c r="F6" s="269" t="s">
        <v>425</v>
      </c>
      <c r="G6" s="269"/>
      <c r="H6" s="269"/>
      <c r="I6" s="269"/>
      <c r="J6" s="269"/>
      <c r="K6" s="265"/>
      <c r="L6" s="267"/>
    </row>
    <row r="7" spans="1:12" x14ac:dyDescent="0.15">
      <c r="A7" s="268" t="s">
        <v>19</v>
      </c>
      <c r="B7" s="269" t="s">
        <v>416</v>
      </c>
      <c r="C7" s="269" t="s">
        <v>422</v>
      </c>
      <c r="D7" s="269" t="s">
        <v>423</v>
      </c>
      <c r="E7" s="269" t="s">
        <v>424</v>
      </c>
      <c r="F7" s="269" t="s">
        <v>426</v>
      </c>
      <c r="G7" s="269" t="s">
        <v>427</v>
      </c>
      <c r="H7" s="269" t="s">
        <v>428</v>
      </c>
      <c r="I7" s="269" t="s">
        <v>425</v>
      </c>
      <c r="J7" s="269" t="s">
        <v>429</v>
      </c>
      <c r="K7" s="265"/>
      <c r="L7" s="267"/>
    </row>
    <row r="8" spans="1:12" x14ac:dyDescent="0.15">
      <c r="A8" s="268" t="s">
        <v>430</v>
      </c>
      <c r="B8" s="269" t="s">
        <v>416</v>
      </c>
      <c r="C8" s="269" t="s">
        <v>425</v>
      </c>
      <c r="D8" s="269"/>
      <c r="E8" s="269"/>
      <c r="F8" s="269"/>
      <c r="G8" s="269"/>
      <c r="H8" s="269"/>
      <c r="I8" s="269"/>
      <c r="J8" s="269"/>
      <c r="K8" s="265"/>
      <c r="L8" s="267"/>
    </row>
    <row r="9" spans="1:12" x14ac:dyDescent="0.15">
      <c r="A9" s="268" t="s">
        <v>431</v>
      </c>
      <c r="B9" s="269" t="s">
        <v>416</v>
      </c>
      <c r="C9" s="269" t="s">
        <v>425</v>
      </c>
      <c r="D9" s="269"/>
      <c r="E9" s="269"/>
      <c r="F9" s="269"/>
      <c r="G9" s="269"/>
      <c r="H9" s="269"/>
      <c r="I9" s="269"/>
      <c r="J9" s="269"/>
      <c r="K9" s="265"/>
      <c r="L9" s="267"/>
    </row>
    <row r="10" spans="1:12" x14ac:dyDescent="0.15">
      <c r="A10" s="268" t="s">
        <v>432</v>
      </c>
      <c r="B10" s="269" t="s">
        <v>416</v>
      </c>
      <c r="C10" s="269" t="s">
        <v>425</v>
      </c>
      <c r="D10" s="269"/>
      <c r="E10" s="269"/>
      <c r="F10" s="269"/>
      <c r="G10" s="269"/>
      <c r="H10" s="269"/>
      <c r="I10" s="269"/>
      <c r="J10" s="269"/>
      <c r="K10" s="265"/>
      <c r="L10" s="267"/>
    </row>
    <row r="11" spans="1:12" x14ac:dyDescent="0.15">
      <c r="A11" s="268" t="s">
        <v>433</v>
      </c>
      <c r="B11" s="269" t="s">
        <v>416</v>
      </c>
      <c r="C11" s="269" t="s">
        <v>417</v>
      </c>
      <c r="D11" s="269"/>
      <c r="E11" s="269"/>
      <c r="F11" s="269"/>
      <c r="G11" s="269"/>
      <c r="H11" s="269"/>
      <c r="I11" s="269"/>
      <c r="J11" s="269"/>
      <c r="K11" s="265"/>
      <c r="L11" s="267"/>
    </row>
    <row r="12" spans="1:12" x14ac:dyDescent="0.15">
      <c r="A12" s="268" t="s">
        <v>434</v>
      </c>
      <c r="B12" s="269" t="s">
        <v>416</v>
      </c>
      <c r="C12" s="269" t="s">
        <v>422</v>
      </c>
      <c r="D12" s="269" t="s">
        <v>435</v>
      </c>
      <c r="E12" s="269" t="s">
        <v>425</v>
      </c>
      <c r="F12" s="269" t="s">
        <v>429</v>
      </c>
      <c r="G12" s="269"/>
      <c r="H12" s="269"/>
      <c r="I12" s="269"/>
      <c r="J12" s="269"/>
      <c r="K12" s="265"/>
      <c r="L12" s="267"/>
    </row>
    <row r="13" spans="1:12" x14ac:dyDescent="0.15">
      <c r="A13" s="268" t="s">
        <v>436</v>
      </c>
      <c r="B13" s="269" t="s">
        <v>416</v>
      </c>
      <c r="C13" s="269" t="s">
        <v>422</v>
      </c>
      <c r="D13" s="269" t="s">
        <v>435</v>
      </c>
      <c r="E13" s="269" t="s">
        <v>429</v>
      </c>
      <c r="F13" s="269"/>
      <c r="G13" s="269"/>
      <c r="H13" s="269"/>
      <c r="I13" s="269"/>
      <c r="J13" s="269"/>
      <c r="K13" s="265"/>
      <c r="L13" s="267"/>
    </row>
    <row r="14" spans="1:12" x14ac:dyDescent="0.15">
      <c r="A14" s="268" t="s">
        <v>437</v>
      </c>
      <c r="B14" s="269" t="s">
        <v>416</v>
      </c>
      <c r="C14" s="269" t="s">
        <v>422</v>
      </c>
      <c r="D14" s="269" t="s">
        <v>435</v>
      </c>
      <c r="E14" s="269" t="s">
        <v>425</v>
      </c>
      <c r="F14" s="269" t="s">
        <v>438</v>
      </c>
      <c r="G14" s="269" t="s">
        <v>429</v>
      </c>
      <c r="H14" s="269"/>
      <c r="I14" s="269"/>
      <c r="J14" s="269"/>
      <c r="K14" s="265"/>
      <c r="L14" s="267"/>
    </row>
    <row r="15" spans="1:12" x14ac:dyDescent="0.15">
      <c r="A15" s="268" t="s">
        <v>439</v>
      </c>
      <c r="B15" s="269" t="s">
        <v>416</v>
      </c>
      <c r="C15" s="269" t="s">
        <v>422</v>
      </c>
      <c r="D15" s="269" t="s">
        <v>423</v>
      </c>
      <c r="E15" s="269" t="s">
        <v>424</v>
      </c>
      <c r="F15" s="269" t="s">
        <v>426</v>
      </c>
      <c r="G15" s="269" t="s">
        <v>427</v>
      </c>
      <c r="H15" s="269" t="s">
        <v>428</v>
      </c>
      <c r="I15" s="269" t="s">
        <v>440</v>
      </c>
      <c r="J15" s="269" t="s">
        <v>441</v>
      </c>
      <c r="K15" s="265" t="s">
        <v>425</v>
      </c>
      <c r="L15" s="270" t="s">
        <v>429</v>
      </c>
    </row>
    <row r="16" spans="1:12" x14ac:dyDescent="0.15">
      <c r="A16" s="268" t="s">
        <v>442</v>
      </c>
      <c r="B16" s="269" t="s">
        <v>416</v>
      </c>
      <c r="C16" s="269" t="s">
        <v>422</v>
      </c>
      <c r="D16" s="269" t="s">
        <v>424</v>
      </c>
      <c r="E16" s="269" t="s">
        <v>426</v>
      </c>
      <c r="F16" s="269" t="s">
        <v>427</v>
      </c>
      <c r="G16" s="269" t="s">
        <v>428</v>
      </c>
      <c r="H16" s="269" t="s">
        <v>425</v>
      </c>
      <c r="I16" s="269"/>
      <c r="J16" s="269"/>
      <c r="K16" s="265"/>
      <c r="L16" s="267"/>
    </row>
    <row r="17" spans="1:12" x14ac:dyDescent="0.15">
      <c r="A17" s="268" t="s">
        <v>443</v>
      </c>
      <c r="B17" s="269" t="s">
        <v>416</v>
      </c>
      <c r="C17" s="269" t="s">
        <v>422</v>
      </c>
      <c r="D17" s="269" t="s">
        <v>444</v>
      </c>
      <c r="E17" s="269" t="s">
        <v>425</v>
      </c>
      <c r="F17" s="269" t="s">
        <v>429</v>
      </c>
      <c r="G17" s="269"/>
      <c r="H17" s="269"/>
      <c r="I17" s="269"/>
      <c r="J17" s="269"/>
      <c r="K17" s="265"/>
      <c r="L17" s="267"/>
    </row>
    <row r="18" spans="1:12" x14ac:dyDescent="0.15">
      <c r="A18" s="268" t="s">
        <v>77</v>
      </c>
      <c r="B18" s="269" t="s">
        <v>416</v>
      </c>
      <c r="C18" s="269" t="s">
        <v>422</v>
      </c>
      <c r="D18" s="269" t="s">
        <v>445</v>
      </c>
      <c r="E18" s="269" t="s">
        <v>446</v>
      </c>
      <c r="F18" s="269" t="s">
        <v>447</v>
      </c>
      <c r="G18" s="269"/>
      <c r="H18" s="269"/>
      <c r="I18" s="269"/>
      <c r="J18" s="269"/>
      <c r="K18" s="265"/>
      <c r="L18" s="267"/>
    </row>
    <row r="19" spans="1:12" x14ac:dyDescent="0.15">
      <c r="A19" s="268" t="s">
        <v>448</v>
      </c>
      <c r="B19" s="269" t="s">
        <v>416</v>
      </c>
      <c r="C19" s="269" t="s">
        <v>422</v>
      </c>
      <c r="D19" s="269" t="s">
        <v>446</v>
      </c>
      <c r="E19" s="269" t="s">
        <v>447</v>
      </c>
      <c r="F19" s="269"/>
      <c r="G19" s="269"/>
      <c r="H19" s="269"/>
      <c r="I19" s="269"/>
      <c r="J19" s="269"/>
      <c r="K19" s="265"/>
      <c r="L19" s="267"/>
    </row>
    <row r="20" spans="1:12" x14ac:dyDescent="0.15">
      <c r="A20" s="268" t="s">
        <v>449</v>
      </c>
      <c r="B20" s="269" t="s">
        <v>416</v>
      </c>
      <c r="C20" s="269" t="s">
        <v>422</v>
      </c>
      <c r="D20" s="269" t="s">
        <v>446</v>
      </c>
      <c r="E20" s="269" t="s">
        <v>447</v>
      </c>
      <c r="F20" s="269" t="s">
        <v>429</v>
      </c>
      <c r="G20" s="269"/>
      <c r="H20" s="269"/>
      <c r="I20" s="269"/>
      <c r="J20" s="269"/>
      <c r="K20" s="265"/>
      <c r="L20" s="267"/>
    </row>
    <row r="21" spans="1:12" x14ac:dyDescent="0.15">
      <c r="A21" s="268" t="s">
        <v>450</v>
      </c>
      <c r="B21" s="269" t="s">
        <v>416</v>
      </c>
      <c r="C21" s="269" t="s">
        <v>418</v>
      </c>
      <c r="D21" s="269"/>
      <c r="E21" s="269"/>
      <c r="F21" s="269"/>
      <c r="G21" s="269"/>
      <c r="H21" s="269"/>
      <c r="I21" s="269"/>
      <c r="J21" s="269"/>
      <c r="K21" s="265"/>
      <c r="L21" s="267"/>
    </row>
    <row r="22" spans="1:12" x14ac:dyDescent="0.15">
      <c r="A22" s="268" t="s">
        <v>451</v>
      </c>
      <c r="B22" s="269" t="s">
        <v>416</v>
      </c>
      <c r="C22" s="269" t="s">
        <v>422</v>
      </c>
      <c r="D22" s="269" t="s">
        <v>452</v>
      </c>
      <c r="E22" s="269"/>
      <c r="F22" s="269"/>
      <c r="G22" s="269"/>
      <c r="H22" s="269"/>
      <c r="I22" s="269"/>
      <c r="J22" s="269"/>
      <c r="K22" s="265"/>
      <c r="L22" s="267"/>
    </row>
    <row r="23" spans="1:12" x14ac:dyDescent="0.15">
      <c r="A23" s="268" t="s">
        <v>453</v>
      </c>
      <c r="B23" s="269" t="s">
        <v>416</v>
      </c>
      <c r="C23" s="269" t="s">
        <v>422</v>
      </c>
      <c r="D23" s="269" t="s">
        <v>454</v>
      </c>
      <c r="E23" s="269"/>
      <c r="F23" s="269"/>
      <c r="G23" s="269"/>
      <c r="H23" s="269"/>
      <c r="I23" s="269"/>
      <c r="J23" s="269"/>
      <c r="K23" s="265"/>
      <c r="L23" s="267"/>
    </row>
    <row r="24" spans="1:12" x14ac:dyDescent="0.15">
      <c r="A24" s="268" t="s">
        <v>455</v>
      </c>
      <c r="B24" s="269" t="s">
        <v>416</v>
      </c>
      <c r="C24" s="269" t="s">
        <v>456</v>
      </c>
      <c r="D24" s="269" t="s">
        <v>457</v>
      </c>
      <c r="E24" s="269"/>
      <c r="F24" s="269"/>
      <c r="G24" s="269"/>
      <c r="H24" s="269"/>
      <c r="I24" s="269"/>
      <c r="J24" s="269"/>
      <c r="K24" s="265"/>
      <c r="L24" s="267"/>
    </row>
    <row r="25" spans="1:12" x14ac:dyDescent="0.15">
      <c r="A25" s="268" t="s">
        <v>458</v>
      </c>
      <c r="B25" s="269" t="s">
        <v>416</v>
      </c>
      <c r="C25" s="269" t="s">
        <v>459</v>
      </c>
      <c r="D25" s="269" t="s">
        <v>460</v>
      </c>
      <c r="E25" s="269" t="s">
        <v>461</v>
      </c>
      <c r="F25" s="269" t="s">
        <v>462</v>
      </c>
      <c r="G25" s="269" t="s">
        <v>424</v>
      </c>
      <c r="H25" s="269" t="s">
        <v>429</v>
      </c>
      <c r="I25" s="269"/>
      <c r="J25" s="269"/>
      <c r="K25" s="265"/>
      <c r="L25" s="267"/>
    </row>
    <row r="26" spans="1:12" x14ac:dyDescent="0.15">
      <c r="A26" s="268" t="s">
        <v>463</v>
      </c>
      <c r="B26" s="269" t="s">
        <v>416</v>
      </c>
      <c r="C26" s="269" t="s">
        <v>459</v>
      </c>
      <c r="D26" s="269" t="s">
        <v>464</v>
      </c>
      <c r="E26" s="269" t="s">
        <v>424</v>
      </c>
      <c r="F26" s="269" t="s">
        <v>460</v>
      </c>
      <c r="G26" s="269" t="s">
        <v>461</v>
      </c>
      <c r="H26" s="269" t="s">
        <v>462</v>
      </c>
      <c r="I26" s="269" t="s">
        <v>429</v>
      </c>
      <c r="J26" s="269"/>
      <c r="K26" s="265"/>
      <c r="L26" s="267"/>
    </row>
    <row r="27" spans="1:12" x14ac:dyDescent="0.15">
      <c r="A27" s="268" t="s">
        <v>465</v>
      </c>
      <c r="B27" s="269" t="s">
        <v>416</v>
      </c>
      <c r="C27" s="269" t="s">
        <v>459</v>
      </c>
      <c r="D27" s="269" t="s">
        <v>464</v>
      </c>
      <c r="E27" s="269" t="s">
        <v>460</v>
      </c>
      <c r="F27" s="269" t="s">
        <v>461</v>
      </c>
      <c r="G27" s="269" t="s">
        <v>466</v>
      </c>
      <c r="H27" s="269" t="s">
        <v>467</v>
      </c>
      <c r="I27" s="269" t="s">
        <v>462</v>
      </c>
      <c r="J27" s="269" t="s">
        <v>424</v>
      </c>
      <c r="K27" s="269" t="s">
        <v>429</v>
      </c>
      <c r="L27" s="267"/>
    </row>
    <row r="28" spans="1:12" x14ac:dyDescent="0.15">
      <c r="A28" s="268" t="s">
        <v>468</v>
      </c>
      <c r="B28" s="269" t="s">
        <v>416</v>
      </c>
      <c r="C28" s="269" t="s">
        <v>459</v>
      </c>
      <c r="D28" s="269" t="s">
        <v>469</v>
      </c>
      <c r="E28" s="269"/>
      <c r="F28" s="269"/>
      <c r="G28" s="269"/>
      <c r="H28" s="269"/>
      <c r="I28" s="269"/>
      <c r="J28" s="269"/>
      <c r="K28" s="269"/>
      <c r="L28" s="267"/>
    </row>
    <row r="29" spans="1:12" x14ac:dyDescent="0.15">
      <c r="A29" s="268" t="s">
        <v>470</v>
      </c>
      <c r="B29" s="269" t="s">
        <v>416</v>
      </c>
      <c r="C29" s="269" t="s">
        <v>459</v>
      </c>
      <c r="D29" s="269" t="s">
        <v>469</v>
      </c>
      <c r="E29" s="269"/>
      <c r="F29" s="269"/>
      <c r="G29" s="269"/>
      <c r="H29" s="269"/>
      <c r="I29" s="269"/>
      <c r="J29" s="269"/>
      <c r="K29" s="269"/>
      <c r="L29" s="267"/>
    </row>
    <row r="30" spans="1:12" x14ac:dyDescent="0.15">
      <c r="A30" s="268" t="s">
        <v>471</v>
      </c>
      <c r="B30" s="269" t="s">
        <v>416</v>
      </c>
      <c r="C30" s="269" t="s">
        <v>459</v>
      </c>
      <c r="D30" s="269" t="s">
        <v>423</v>
      </c>
      <c r="E30" s="269" t="s">
        <v>424</v>
      </c>
      <c r="F30" s="269" t="s">
        <v>460</v>
      </c>
      <c r="G30" s="269" t="s">
        <v>461</v>
      </c>
      <c r="H30" s="269" t="s">
        <v>466</v>
      </c>
      <c r="I30" s="269" t="s">
        <v>467</v>
      </c>
      <c r="J30" s="269" t="s">
        <v>472</v>
      </c>
      <c r="K30" s="269" t="s">
        <v>429</v>
      </c>
      <c r="L30" s="267"/>
    </row>
    <row r="31" spans="1:12" ht="27" x14ac:dyDescent="0.15">
      <c r="A31" s="271" t="s">
        <v>473</v>
      </c>
      <c r="B31" s="272" t="s">
        <v>459</v>
      </c>
      <c r="C31" s="272" t="s">
        <v>423</v>
      </c>
      <c r="D31" s="272" t="s">
        <v>424</v>
      </c>
      <c r="E31" s="272" t="s">
        <v>460</v>
      </c>
      <c r="F31" s="272" t="s">
        <v>461</v>
      </c>
      <c r="G31" s="272" t="s">
        <v>472</v>
      </c>
      <c r="H31" s="273" t="s">
        <v>474</v>
      </c>
      <c r="I31" s="272" t="s">
        <v>475</v>
      </c>
      <c r="J31" s="272" t="s">
        <v>429</v>
      </c>
      <c r="K31" s="274"/>
      <c r="L31" s="275"/>
    </row>
    <row r="32" spans="1:12" x14ac:dyDescent="0.15">
      <c r="A32" s="276" t="s">
        <v>476</v>
      </c>
      <c r="B32" s="277" t="s">
        <v>477</v>
      </c>
      <c r="C32" s="277" t="s">
        <v>478</v>
      </c>
      <c r="D32" s="277" t="s">
        <v>479</v>
      </c>
      <c r="E32" s="277" t="s">
        <v>480</v>
      </c>
      <c r="F32" s="277" t="s">
        <v>481</v>
      </c>
      <c r="G32" s="277" t="s">
        <v>482</v>
      </c>
      <c r="H32" s="277" t="s">
        <v>483</v>
      </c>
      <c r="I32" s="277" t="s">
        <v>484</v>
      </c>
      <c r="J32" s="277" t="s">
        <v>485</v>
      </c>
      <c r="K32" s="278" t="s">
        <v>486</v>
      </c>
      <c r="L32" s="279" t="s">
        <v>487</v>
      </c>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view="pageBreakPreview" zoomScaleNormal="100" zoomScaleSheetLayoutView="100" workbookViewId="0">
      <selection sqref="A1:B2"/>
    </sheetView>
  </sheetViews>
  <sheetFormatPr defaultRowHeight="13.5" x14ac:dyDescent="0.15"/>
  <cols>
    <col min="1" max="1" width="3.125" style="283" customWidth="1"/>
    <col min="2" max="2" width="13.875" style="283" customWidth="1"/>
    <col min="3" max="4" width="6.875" style="283" customWidth="1"/>
    <col min="5" max="5" width="13.875" style="283" customWidth="1"/>
    <col min="6" max="21" width="6.875" style="283" customWidth="1"/>
    <col min="22" max="22" width="26.125" style="283" customWidth="1"/>
    <col min="23" max="23" width="4.125" style="283" customWidth="1"/>
    <col min="24" max="24" width="11.625" style="283" customWidth="1"/>
    <col min="25" max="16384" width="9" style="283"/>
  </cols>
  <sheetData>
    <row r="1" spans="1:22" s="300" customFormat="1" ht="19.5" customHeight="1" x14ac:dyDescent="0.15">
      <c r="A1" s="297" t="s">
        <v>550</v>
      </c>
      <c r="B1" s="298"/>
      <c r="C1" s="298"/>
      <c r="D1" s="298"/>
      <c r="E1" s="298"/>
      <c r="F1" s="298"/>
      <c r="G1" s="299"/>
      <c r="H1" s="299"/>
      <c r="I1" s="299"/>
      <c r="J1" s="299"/>
      <c r="K1" s="299"/>
      <c r="L1" s="299"/>
      <c r="M1" s="299"/>
      <c r="N1" s="299"/>
      <c r="O1" s="299"/>
      <c r="P1" s="299"/>
      <c r="Q1" s="299"/>
      <c r="R1" s="299"/>
      <c r="S1" s="299"/>
      <c r="T1" s="299"/>
      <c r="U1" s="299"/>
    </row>
    <row r="2" spans="1:22" s="300" customFormat="1" ht="17.25" customHeight="1" x14ac:dyDescent="0.15">
      <c r="A2" s="301" t="s">
        <v>503</v>
      </c>
      <c r="F2" s="302"/>
      <c r="G2" s="302"/>
      <c r="H2" s="302"/>
      <c r="I2" s="302"/>
      <c r="J2" s="302"/>
      <c r="K2" s="302"/>
    </row>
    <row r="3" spans="1:22" s="300" customFormat="1" ht="18" customHeight="1" x14ac:dyDescent="0.15">
      <c r="B3" s="303" t="s">
        <v>10</v>
      </c>
      <c r="C3" s="612" t="s">
        <v>11</v>
      </c>
      <c r="D3" s="613"/>
      <c r="E3" s="303" t="s">
        <v>12</v>
      </c>
      <c r="F3" s="616" t="s">
        <v>13</v>
      </c>
      <c r="G3" s="616"/>
      <c r="H3" s="616" t="s">
        <v>14</v>
      </c>
      <c r="I3" s="616"/>
      <c r="J3" s="612" t="s">
        <v>15</v>
      </c>
      <c r="K3" s="613"/>
      <c r="L3" s="612" t="s">
        <v>18</v>
      </c>
      <c r="M3" s="613"/>
      <c r="N3" s="612" t="s">
        <v>16</v>
      </c>
      <c r="O3" s="613"/>
      <c r="P3" s="304"/>
      <c r="Q3" s="305"/>
    </row>
    <row r="4" spans="1:22" s="300" customFormat="1" ht="18" customHeight="1" x14ac:dyDescent="0.15">
      <c r="B4" s="306">
        <f>COUNTIF(G11:G99,1)</f>
        <v>0</v>
      </c>
      <c r="C4" s="614">
        <f>COUNTIF(G11:G99,2)</f>
        <v>0</v>
      </c>
      <c r="D4" s="615"/>
      <c r="E4" s="306">
        <f>COUNTIF(G11:G99,3)</f>
        <v>0</v>
      </c>
      <c r="F4" s="614">
        <f>COUNTIF(G11:G99,4)</f>
        <v>0</v>
      </c>
      <c r="G4" s="615"/>
      <c r="H4" s="614">
        <f>COUNTIF(G11:G99,5)</f>
        <v>0</v>
      </c>
      <c r="I4" s="615"/>
      <c r="J4" s="614">
        <f>COUNTIF(G11:G99,6)</f>
        <v>0</v>
      </c>
      <c r="K4" s="615"/>
      <c r="L4" s="614">
        <f>COUNTIF(G11:G99,"なし")</f>
        <v>0</v>
      </c>
      <c r="M4" s="615"/>
      <c r="N4" s="614">
        <f>SUM(B4:M4)</f>
        <v>0</v>
      </c>
      <c r="O4" s="615"/>
      <c r="P4" s="304"/>
      <c r="Q4" s="307"/>
    </row>
    <row r="5" spans="1:22" s="300" customFormat="1" ht="21.75" customHeight="1" x14ac:dyDescent="0.15">
      <c r="B5" s="307"/>
      <c r="C5" s="307"/>
      <c r="D5" s="307"/>
      <c r="E5" s="307"/>
      <c r="F5" s="307"/>
      <c r="G5" s="307"/>
      <c r="H5" s="307"/>
      <c r="I5" s="307"/>
      <c r="M5" s="598" t="s">
        <v>20</v>
      </c>
      <c r="N5" s="598"/>
      <c r="O5" s="598"/>
      <c r="R5" s="307"/>
      <c r="S5" s="307"/>
    </row>
    <row r="6" spans="1:22" s="300" customFormat="1" ht="17.25" customHeight="1" x14ac:dyDescent="0.15">
      <c r="B6" s="323"/>
      <c r="C6" s="324"/>
      <c r="D6" s="324"/>
      <c r="E6" s="324"/>
      <c r="F6" s="324"/>
      <c r="G6" s="307"/>
      <c r="H6" s="307"/>
      <c r="I6" s="307"/>
      <c r="M6" s="597" t="e">
        <f>SUM(G11:G99)/N4</f>
        <v>#DIV/0!</v>
      </c>
      <c r="N6" s="597"/>
      <c r="O6" s="597"/>
      <c r="R6" s="307"/>
      <c r="S6" s="307"/>
    </row>
    <row r="7" spans="1:22" s="300" customFormat="1" ht="10.5" customHeight="1" x14ac:dyDescent="0.15">
      <c r="A7" s="297"/>
      <c r="B7" s="325"/>
      <c r="C7" s="326"/>
      <c r="D7" s="326"/>
      <c r="E7" s="326"/>
      <c r="F7" s="326"/>
      <c r="G7" s="299"/>
      <c r="H7" s="299"/>
      <c r="I7" s="299"/>
      <c r="J7" s="299"/>
      <c r="K7" s="299"/>
      <c r="L7" s="299"/>
      <c r="M7" s="299"/>
      <c r="N7" s="299"/>
      <c r="O7" s="299"/>
      <c r="P7" s="299"/>
      <c r="Q7" s="299"/>
      <c r="R7" s="299"/>
      <c r="S7" s="299"/>
      <c r="T7" s="299"/>
      <c r="U7" s="299"/>
    </row>
    <row r="8" spans="1:22" s="300" customFormat="1" ht="21" customHeight="1" x14ac:dyDescent="0.15">
      <c r="B8" s="604" t="s">
        <v>21</v>
      </c>
      <c r="C8" s="606" t="s">
        <v>22</v>
      </c>
      <c r="D8" s="606" t="s">
        <v>23</v>
      </c>
      <c r="E8" s="608" t="s">
        <v>490</v>
      </c>
      <c r="F8" s="608" t="s">
        <v>24</v>
      </c>
      <c r="G8" s="610" t="s">
        <v>25</v>
      </c>
      <c r="H8" s="610" t="s">
        <v>489</v>
      </c>
      <c r="I8" s="599" t="s">
        <v>113</v>
      </c>
      <c r="J8" s="599"/>
      <c r="K8" s="599"/>
      <c r="L8" s="599"/>
      <c r="M8" s="599"/>
      <c r="N8" s="599"/>
      <c r="O8" s="599"/>
      <c r="P8" s="599"/>
      <c r="Q8" s="599"/>
      <c r="R8" s="599"/>
      <c r="S8" s="599"/>
      <c r="T8" s="599"/>
      <c r="U8" s="599"/>
      <c r="V8" s="592" t="e">
        <f>#REF!&amp;"月において、個別支援計画と実際の提供時間が異なる日があった場合は、その日数"</f>
        <v>#REF!</v>
      </c>
    </row>
    <row r="9" spans="1:22" s="300" customFormat="1" ht="48" customHeight="1" x14ac:dyDescent="0.15">
      <c r="B9" s="605"/>
      <c r="C9" s="607"/>
      <c r="D9" s="607"/>
      <c r="E9" s="609"/>
      <c r="F9" s="609"/>
      <c r="G9" s="611"/>
      <c r="H9" s="611"/>
      <c r="I9" s="599" t="s">
        <v>495</v>
      </c>
      <c r="J9" s="599"/>
      <c r="K9" s="599" t="s">
        <v>492</v>
      </c>
      <c r="L9" s="599"/>
      <c r="M9" s="599" t="s">
        <v>496</v>
      </c>
      <c r="N9" s="599"/>
      <c r="O9" s="308" t="s">
        <v>499</v>
      </c>
      <c r="P9" s="599" t="s">
        <v>493</v>
      </c>
      <c r="Q9" s="599"/>
      <c r="R9" s="599" t="s">
        <v>497</v>
      </c>
      <c r="S9" s="599"/>
      <c r="T9" s="599" t="s">
        <v>494</v>
      </c>
      <c r="U9" s="599"/>
      <c r="V9" s="592"/>
    </row>
    <row r="10" spans="1:22" ht="23.1" customHeight="1" x14ac:dyDescent="0.15">
      <c r="B10" s="366" t="s">
        <v>26</v>
      </c>
      <c r="C10" s="367" t="s">
        <v>27</v>
      </c>
      <c r="D10" s="367">
        <v>44</v>
      </c>
      <c r="E10" s="367" t="s">
        <v>491</v>
      </c>
      <c r="F10" s="367" t="s">
        <v>28</v>
      </c>
      <c r="G10" s="367">
        <v>3</v>
      </c>
      <c r="H10" s="368" t="s">
        <v>245</v>
      </c>
      <c r="I10" s="600">
        <v>45404</v>
      </c>
      <c r="J10" s="601"/>
      <c r="K10" s="600">
        <v>45404</v>
      </c>
      <c r="L10" s="601"/>
      <c r="M10" s="600">
        <v>45382</v>
      </c>
      <c r="N10" s="601"/>
      <c r="O10" s="369" t="s">
        <v>498</v>
      </c>
      <c r="P10" s="600">
        <v>45406</v>
      </c>
      <c r="Q10" s="601"/>
      <c r="R10" s="600">
        <v>45407</v>
      </c>
      <c r="S10" s="601"/>
      <c r="T10" s="602">
        <v>45580</v>
      </c>
      <c r="U10" s="603"/>
      <c r="V10" s="370">
        <v>3</v>
      </c>
    </row>
    <row r="11" spans="1:22" ht="23.1" customHeight="1" x14ac:dyDescent="0.15">
      <c r="B11" s="310"/>
      <c r="C11" s="285"/>
      <c r="D11" s="285"/>
      <c r="E11" s="285"/>
      <c r="F11" s="285"/>
      <c r="G11" s="285"/>
      <c r="H11" s="286"/>
      <c r="I11" s="593"/>
      <c r="J11" s="594"/>
      <c r="K11" s="593"/>
      <c r="L11" s="594"/>
      <c r="M11" s="593"/>
      <c r="N11" s="594"/>
      <c r="O11" s="287"/>
      <c r="P11" s="593"/>
      <c r="Q11" s="594"/>
      <c r="R11" s="593"/>
      <c r="S11" s="594"/>
      <c r="T11" s="593"/>
      <c r="U11" s="594"/>
      <c r="V11" s="288"/>
    </row>
    <row r="12" spans="1:22" ht="23.1" customHeight="1" x14ac:dyDescent="0.15">
      <c r="B12" s="310"/>
      <c r="C12" s="285"/>
      <c r="D12" s="285"/>
      <c r="E12" s="285"/>
      <c r="F12" s="285"/>
      <c r="G12" s="285"/>
      <c r="H12" s="286"/>
      <c r="I12" s="593"/>
      <c r="J12" s="594"/>
      <c r="K12" s="593"/>
      <c r="L12" s="594"/>
      <c r="M12" s="593"/>
      <c r="N12" s="594"/>
      <c r="O12" s="287"/>
      <c r="P12" s="593"/>
      <c r="Q12" s="594"/>
      <c r="R12" s="593"/>
      <c r="S12" s="594"/>
      <c r="T12" s="593"/>
      <c r="U12" s="594"/>
      <c r="V12" s="288"/>
    </row>
    <row r="13" spans="1:22" ht="23.1" customHeight="1" x14ac:dyDescent="0.15">
      <c r="B13" s="310"/>
      <c r="C13" s="285"/>
      <c r="D13" s="285"/>
      <c r="E13" s="285"/>
      <c r="F13" s="285"/>
      <c r="G13" s="285"/>
      <c r="H13" s="286"/>
      <c r="I13" s="593"/>
      <c r="J13" s="594"/>
      <c r="K13" s="593"/>
      <c r="L13" s="594"/>
      <c r="M13" s="593"/>
      <c r="N13" s="594"/>
      <c r="O13" s="287"/>
      <c r="P13" s="593"/>
      <c r="Q13" s="594"/>
      <c r="R13" s="593"/>
      <c r="S13" s="594"/>
      <c r="T13" s="593"/>
      <c r="U13" s="594"/>
      <c r="V13" s="288"/>
    </row>
    <row r="14" spans="1:22" ht="23.1" customHeight="1" x14ac:dyDescent="0.15">
      <c r="B14" s="310"/>
      <c r="C14" s="285"/>
      <c r="D14" s="285"/>
      <c r="E14" s="285"/>
      <c r="F14" s="285"/>
      <c r="G14" s="285"/>
      <c r="H14" s="286"/>
      <c r="I14" s="593"/>
      <c r="J14" s="594"/>
      <c r="K14" s="593"/>
      <c r="L14" s="594"/>
      <c r="M14" s="593"/>
      <c r="N14" s="594"/>
      <c r="O14" s="287"/>
      <c r="P14" s="593"/>
      <c r="Q14" s="594"/>
      <c r="R14" s="593"/>
      <c r="S14" s="594"/>
      <c r="T14" s="593"/>
      <c r="U14" s="594"/>
      <c r="V14" s="288"/>
    </row>
    <row r="15" spans="1:22" ht="23.1" customHeight="1" x14ac:dyDescent="0.15">
      <c r="B15" s="310"/>
      <c r="C15" s="285"/>
      <c r="D15" s="285"/>
      <c r="E15" s="285"/>
      <c r="F15" s="285"/>
      <c r="G15" s="285"/>
      <c r="H15" s="286"/>
      <c r="I15" s="593"/>
      <c r="J15" s="594"/>
      <c r="K15" s="593"/>
      <c r="L15" s="594"/>
      <c r="M15" s="593"/>
      <c r="N15" s="594"/>
      <c r="O15" s="287"/>
      <c r="P15" s="593"/>
      <c r="Q15" s="594"/>
      <c r="R15" s="593"/>
      <c r="S15" s="594"/>
      <c r="T15" s="593"/>
      <c r="U15" s="594"/>
      <c r="V15" s="288"/>
    </row>
    <row r="16" spans="1:22" ht="23.1" customHeight="1" x14ac:dyDescent="0.15">
      <c r="B16" s="310"/>
      <c r="C16" s="285"/>
      <c r="D16" s="285"/>
      <c r="E16" s="285"/>
      <c r="F16" s="285"/>
      <c r="G16" s="285"/>
      <c r="H16" s="286"/>
      <c r="I16" s="593"/>
      <c r="J16" s="594"/>
      <c r="K16" s="593"/>
      <c r="L16" s="594"/>
      <c r="M16" s="593"/>
      <c r="N16" s="594"/>
      <c r="O16" s="287"/>
      <c r="P16" s="593"/>
      <c r="Q16" s="594"/>
      <c r="R16" s="593"/>
      <c r="S16" s="594"/>
      <c r="T16" s="593"/>
      <c r="U16" s="594"/>
      <c r="V16" s="288"/>
    </row>
    <row r="17" spans="2:24" ht="23.1" customHeight="1" x14ac:dyDescent="0.15">
      <c r="B17" s="310"/>
      <c r="C17" s="285"/>
      <c r="D17" s="285"/>
      <c r="E17" s="285"/>
      <c r="F17" s="285"/>
      <c r="G17" s="285"/>
      <c r="H17" s="286"/>
      <c r="I17" s="593"/>
      <c r="J17" s="594"/>
      <c r="K17" s="593"/>
      <c r="L17" s="594"/>
      <c r="M17" s="593"/>
      <c r="N17" s="594"/>
      <c r="O17" s="287"/>
      <c r="P17" s="593"/>
      <c r="Q17" s="594"/>
      <c r="R17" s="593"/>
      <c r="S17" s="594"/>
      <c r="T17" s="593"/>
      <c r="U17" s="594"/>
      <c r="V17" s="288"/>
    </row>
    <row r="18" spans="2:24" ht="23.1" customHeight="1" x14ac:dyDescent="0.15">
      <c r="B18" s="310"/>
      <c r="C18" s="285"/>
      <c r="D18" s="285"/>
      <c r="E18" s="285"/>
      <c r="F18" s="285"/>
      <c r="G18" s="285"/>
      <c r="H18" s="286"/>
      <c r="I18" s="593"/>
      <c r="J18" s="594"/>
      <c r="K18" s="593"/>
      <c r="L18" s="594"/>
      <c r="M18" s="593"/>
      <c r="N18" s="594"/>
      <c r="O18" s="287"/>
      <c r="P18" s="593"/>
      <c r="Q18" s="594"/>
      <c r="R18" s="593"/>
      <c r="S18" s="594"/>
      <c r="T18" s="593"/>
      <c r="U18" s="594"/>
      <c r="V18" s="288"/>
    </row>
    <row r="19" spans="2:24" ht="23.1" customHeight="1" x14ac:dyDescent="0.15">
      <c r="B19" s="310"/>
      <c r="C19" s="285"/>
      <c r="D19" s="285"/>
      <c r="E19" s="285"/>
      <c r="F19" s="285"/>
      <c r="G19" s="285"/>
      <c r="H19" s="286"/>
      <c r="I19" s="593"/>
      <c r="J19" s="594"/>
      <c r="K19" s="593"/>
      <c r="L19" s="594"/>
      <c r="M19" s="593"/>
      <c r="N19" s="594"/>
      <c r="O19" s="287"/>
      <c r="P19" s="593"/>
      <c r="Q19" s="594"/>
      <c r="R19" s="593"/>
      <c r="S19" s="594"/>
      <c r="T19" s="593"/>
      <c r="U19" s="594"/>
      <c r="V19" s="288"/>
    </row>
    <row r="20" spans="2:24" ht="23.1" customHeight="1" x14ac:dyDescent="0.15">
      <c r="B20" s="310"/>
      <c r="C20" s="285"/>
      <c r="D20" s="285"/>
      <c r="E20" s="285"/>
      <c r="F20" s="285"/>
      <c r="G20" s="285"/>
      <c r="H20" s="286"/>
      <c r="I20" s="593"/>
      <c r="J20" s="594"/>
      <c r="K20" s="593"/>
      <c r="L20" s="594"/>
      <c r="M20" s="593"/>
      <c r="N20" s="594"/>
      <c r="O20" s="287"/>
      <c r="P20" s="593"/>
      <c r="Q20" s="594"/>
      <c r="R20" s="593"/>
      <c r="S20" s="594"/>
      <c r="T20" s="593"/>
      <c r="U20" s="594"/>
      <c r="V20" s="288"/>
    </row>
    <row r="21" spans="2:24" ht="23.1" customHeight="1" x14ac:dyDescent="0.15">
      <c r="B21" s="310"/>
      <c r="C21" s="285"/>
      <c r="D21" s="285"/>
      <c r="E21" s="285"/>
      <c r="F21" s="285"/>
      <c r="G21" s="285"/>
      <c r="H21" s="286"/>
      <c r="I21" s="593"/>
      <c r="J21" s="594"/>
      <c r="K21" s="593"/>
      <c r="L21" s="594"/>
      <c r="M21" s="593"/>
      <c r="N21" s="594"/>
      <c r="O21" s="287"/>
      <c r="P21" s="593"/>
      <c r="Q21" s="594"/>
      <c r="R21" s="593"/>
      <c r="S21" s="594"/>
      <c r="T21" s="593"/>
      <c r="U21" s="594"/>
      <c r="V21" s="288"/>
    </row>
    <row r="22" spans="2:24" ht="23.1" customHeight="1" x14ac:dyDescent="0.15">
      <c r="B22" s="310"/>
      <c r="C22" s="285"/>
      <c r="D22" s="285"/>
      <c r="E22" s="285"/>
      <c r="F22" s="285"/>
      <c r="G22" s="285"/>
      <c r="H22" s="286"/>
      <c r="I22" s="593"/>
      <c r="J22" s="594"/>
      <c r="K22" s="593"/>
      <c r="L22" s="594"/>
      <c r="M22" s="593"/>
      <c r="N22" s="594"/>
      <c r="O22" s="287"/>
      <c r="P22" s="593"/>
      <c r="Q22" s="594"/>
      <c r="R22" s="593"/>
      <c r="S22" s="594"/>
      <c r="T22" s="593"/>
      <c r="U22" s="594"/>
      <c r="V22" s="288"/>
    </row>
    <row r="23" spans="2:24" ht="23.1" customHeight="1" x14ac:dyDescent="0.15">
      <c r="B23" s="310"/>
      <c r="C23" s="285"/>
      <c r="D23" s="285"/>
      <c r="E23" s="285"/>
      <c r="F23" s="285"/>
      <c r="G23" s="285"/>
      <c r="H23" s="286"/>
      <c r="I23" s="593"/>
      <c r="J23" s="594"/>
      <c r="K23" s="593"/>
      <c r="L23" s="594"/>
      <c r="M23" s="593"/>
      <c r="N23" s="594"/>
      <c r="O23" s="287"/>
      <c r="P23" s="593"/>
      <c r="Q23" s="594"/>
      <c r="R23" s="593"/>
      <c r="S23" s="594"/>
      <c r="T23" s="593"/>
      <c r="U23" s="594"/>
      <c r="V23" s="288"/>
    </row>
    <row r="24" spans="2:24" ht="23.1" customHeight="1" x14ac:dyDescent="0.15">
      <c r="B24" s="310"/>
      <c r="C24" s="285"/>
      <c r="D24" s="285"/>
      <c r="E24" s="285"/>
      <c r="F24" s="285"/>
      <c r="G24" s="285"/>
      <c r="H24" s="286"/>
      <c r="I24" s="593"/>
      <c r="J24" s="594"/>
      <c r="K24" s="593"/>
      <c r="L24" s="594"/>
      <c r="M24" s="593"/>
      <c r="N24" s="594"/>
      <c r="O24" s="287"/>
      <c r="P24" s="593"/>
      <c r="Q24" s="594"/>
      <c r="R24" s="593"/>
      <c r="S24" s="594"/>
      <c r="T24" s="593"/>
      <c r="U24" s="594"/>
      <c r="V24" s="288"/>
    </row>
    <row r="25" spans="2:24" ht="23.1" customHeight="1" x14ac:dyDescent="0.15">
      <c r="B25" s="311"/>
      <c r="C25" s="289"/>
      <c r="D25" s="289"/>
      <c r="E25" s="289"/>
      <c r="F25" s="289"/>
      <c r="G25" s="289"/>
      <c r="H25" s="290"/>
      <c r="I25" s="593"/>
      <c r="J25" s="594"/>
      <c r="K25" s="593"/>
      <c r="L25" s="594"/>
      <c r="M25" s="593"/>
      <c r="N25" s="594"/>
      <c r="O25" s="291"/>
      <c r="P25" s="593"/>
      <c r="Q25" s="594"/>
      <c r="R25" s="593"/>
      <c r="S25" s="594"/>
      <c r="T25" s="593"/>
      <c r="U25" s="594"/>
      <c r="V25" s="288"/>
    </row>
    <row r="26" spans="2:24" ht="23.1" customHeight="1" x14ac:dyDescent="0.15">
      <c r="B26" s="311"/>
      <c r="C26" s="289"/>
      <c r="D26" s="289"/>
      <c r="E26" s="289"/>
      <c r="F26" s="289"/>
      <c r="G26" s="289"/>
      <c r="H26" s="290"/>
      <c r="I26" s="593"/>
      <c r="J26" s="594"/>
      <c r="K26" s="593"/>
      <c r="L26" s="594"/>
      <c r="M26" s="593"/>
      <c r="N26" s="594"/>
      <c r="O26" s="291"/>
      <c r="P26" s="593"/>
      <c r="Q26" s="594"/>
      <c r="R26" s="593"/>
      <c r="S26" s="594"/>
      <c r="T26" s="593"/>
      <c r="U26" s="594"/>
      <c r="V26" s="288"/>
    </row>
    <row r="27" spans="2:24" ht="23.1" customHeight="1" x14ac:dyDescent="0.15">
      <c r="B27" s="311"/>
      <c r="C27" s="289"/>
      <c r="D27" s="289"/>
      <c r="E27" s="289"/>
      <c r="F27" s="289"/>
      <c r="G27" s="289"/>
      <c r="H27" s="290"/>
      <c r="I27" s="593"/>
      <c r="J27" s="594"/>
      <c r="K27" s="593"/>
      <c r="L27" s="594"/>
      <c r="M27" s="593"/>
      <c r="N27" s="594"/>
      <c r="O27" s="291"/>
      <c r="P27" s="593"/>
      <c r="Q27" s="594"/>
      <c r="R27" s="593"/>
      <c r="S27" s="594"/>
      <c r="T27" s="593"/>
      <c r="U27" s="594"/>
      <c r="V27" s="288"/>
    </row>
    <row r="28" spans="2:24" ht="23.1" customHeight="1" x14ac:dyDescent="0.15">
      <c r="B28" s="312"/>
      <c r="C28" s="293"/>
      <c r="D28" s="293"/>
      <c r="E28" s="293"/>
      <c r="F28" s="293"/>
      <c r="G28" s="293"/>
      <c r="H28" s="294"/>
      <c r="I28" s="595"/>
      <c r="J28" s="596"/>
      <c r="K28" s="595"/>
      <c r="L28" s="596"/>
      <c r="M28" s="595"/>
      <c r="N28" s="596"/>
      <c r="O28" s="295"/>
      <c r="P28" s="595"/>
      <c r="Q28" s="596"/>
      <c r="R28" s="595"/>
      <c r="S28" s="596"/>
      <c r="T28" s="595"/>
      <c r="U28" s="596"/>
      <c r="V28" s="292"/>
    </row>
    <row r="29" spans="2:24" ht="18" customHeight="1" x14ac:dyDescent="0.15">
      <c r="B29" s="327"/>
      <c r="C29" s="328"/>
      <c r="D29" s="328"/>
      <c r="E29" s="328"/>
      <c r="F29" s="328"/>
      <c r="G29" s="329"/>
      <c r="H29" s="4"/>
      <c r="I29" s="4"/>
      <c r="J29" s="4"/>
      <c r="K29" s="4"/>
      <c r="L29" s="4"/>
      <c r="M29" s="4"/>
      <c r="N29" s="4"/>
      <c r="O29" s="4"/>
      <c r="P29" s="4"/>
      <c r="Q29" s="4"/>
      <c r="R29" s="4"/>
      <c r="S29" s="4"/>
      <c r="T29" s="4"/>
      <c r="U29" s="4"/>
    </row>
    <row r="30" spans="2:24" ht="18" customHeight="1" x14ac:dyDescent="0.15">
      <c r="B30" s="327"/>
      <c r="C30" s="328"/>
      <c r="D30" s="328"/>
      <c r="E30" s="328"/>
      <c r="F30" s="328"/>
      <c r="G30" s="329"/>
      <c r="H30" s="4"/>
      <c r="I30" s="4"/>
      <c r="J30" s="4"/>
      <c r="K30" s="4"/>
      <c r="L30" s="4"/>
      <c r="M30" s="4"/>
      <c r="N30" s="4"/>
      <c r="O30" s="4"/>
      <c r="P30" s="4"/>
      <c r="Q30" s="4"/>
      <c r="R30" s="4"/>
      <c r="S30" s="4"/>
      <c r="T30" s="4"/>
      <c r="U30" s="4"/>
    </row>
    <row r="31" spans="2:24" ht="25.5" customHeight="1" x14ac:dyDescent="0.15">
      <c r="B31" s="316"/>
      <c r="C31" s="282"/>
      <c r="D31" s="319"/>
      <c r="E31" s="282"/>
      <c r="F31" s="319"/>
      <c r="G31" s="296"/>
      <c r="H31" s="296"/>
      <c r="I31" s="296"/>
      <c r="J31" s="296"/>
      <c r="K31" s="296"/>
      <c r="L31" s="296"/>
      <c r="M31" s="296"/>
      <c r="N31" s="296"/>
      <c r="O31" s="296"/>
      <c r="P31" s="296"/>
      <c r="Q31" s="296"/>
      <c r="R31" s="296"/>
      <c r="S31" s="296"/>
      <c r="T31" s="296"/>
      <c r="U31" s="296"/>
      <c r="V31" s="296"/>
      <c r="W31" s="296"/>
      <c r="X31" s="296"/>
    </row>
    <row r="32" spans="2:24" x14ac:dyDescent="0.15">
      <c r="B32" s="317"/>
      <c r="D32" s="320"/>
      <c r="F32" s="320"/>
      <c r="J32" s="284"/>
      <c r="K32" s="284"/>
    </row>
    <row r="33" spans="2:6" x14ac:dyDescent="0.15">
      <c r="B33" s="317"/>
      <c r="D33" s="320"/>
      <c r="F33" s="320"/>
    </row>
    <row r="34" spans="2:6" x14ac:dyDescent="0.15">
      <c r="B34" s="317"/>
      <c r="D34" s="320"/>
      <c r="F34" s="320"/>
    </row>
    <row r="35" spans="2:6" x14ac:dyDescent="0.15">
      <c r="B35" s="317"/>
      <c r="D35" s="320"/>
      <c r="F35" s="320"/>
    </row>
    <row r="36" spans="2:6" x14ac:dyDescent="0.15">
      <c r="B36" s="317"/>
      <c r="D36" s="320"/>
      <c r="F36" s="320"/>
    </row>
    <row r="37" spans="2:6" x14ac:dyDescent="0.15">
      <c r="B37" s="317"/>
      <c r="D37" s="320"/>
      <c r="F37" s="320"/>
    </row>
    <row r="38" spans="2:6" x14ac:dyDescent="0.15">
      <c r="B38" s="317"/>
      <c r="D38" s="320"/>
      <c r="F38" s="320"/>
    </row>
    <row r="39" spans="2:6" x14ac:dyDescent="0.15">
      <c r="B39" s="317"/>
      <c r="D39" s="320"/>
      <c r="F39" s="320"/>
    </row>
    <row r="40" spans="2:6" x14ac:dyDescent="0.15">
      <c r="B40" s="317"/>
      <c r="D40" s="320"/>
      <c r="F40" s="320"/>
    </row>
    <row r="41" spans="2:6" x14ac:dyDescent="0.15">
      <c r="B41" s="317"/>
      <c r="D41" s="320"/>
      <c r="F41" s="320"/>
    </row>
    <row r="42" spans="2:6" x14ac:dyDescent="0.15">
      <c r="B42" s="317"/>
      <c r="D42" s="320"/>
      <c r="F42" s="320"/>
    </row>
    <row r="43" spans="2:6" x14ac:dyDescent="0.15">
      <c r="B43" s="317"/>
      <c r="D43" s="320"/>
      <c r="F43" s="320"/>
    </row>
    <row r="44" spans="2:6" x14ac:dyDescent="0.15">
      <c r="B44" s="317"/>
      <c r="D44" s="320"/>
      <c r="F44" s="320"/>
    </row>
    <row r="45" spans="2:6" x14ac:dyDescent="0.15">
      <c r="B45" s="317"/>
      <c r="D45" s="320"/>
      <c r="F45" s="320"/>
    </row>
    <row r="46" spans="2:6" x14ac:dyDescent="0.15">
      <c r="B46" s="317"/>
      <c r="D46" s="320"/>
      <c r="F46" s="320"/>
    </row>
    <row r="47" spans="2:6" x14ac:dyDescent="0.15">
      <c r="B47" s="317"/>
      <c r="D47" s="320"/>
      <c r="F47" s="320"/>
    </row>
    <row r="48" spans="2:6" x14ac:dyDescent="0.15">
      <c r="B48" s="317"/>
      <c r="D48" s="320"/>
      <c r="F48" s="320"/>
    </row>
    <row r="49" spans="2:6" x14ac:dyDescent="0.15">
      <c r="B49" s="317"/>
      <c r="D49" s="320"/>
      <c r="F49" s="320"/>
    </row>
  </sheetData>
  <sheetProtection formatCells="0" formatRows="0" insertRows="0" deleteRows="0" selectLockedCells="1"/>
  <mergeCells count="143">
    <mergeCell ref="B8:B9"/>
    <mergeCell ref="C8:C9"/>
    <mergeCell ref="D8:D9"/>
    <mergeCell ref="F8:F9"/>
    <mergeCell ref="G8:G9"/>
    <mergeCell ref="E8:E9"/>
    <mergeCell ref="N3:O3"/>
    <mergeCell ref="N4:O4"/>
    <mergeCell ref="I8:U8"/>
    <mergeCell ref="C3:D3"/>
    <mergeCell ref="C4:D4"/>
    <mergeCell ref="F3:G3"/>
    <mergeCell ref="I9:J9"/>
    <mergeCell ref="F4:G4"/>
    <mergeCell ref="H3:I3"/>
    <mergeCell ref="H4:I4"/>
    <mergeCell ref="J3:K3"/>
    <mergeCell ref="J4:K4"/>
    <mergeCell ref="L3:M3"/>
    <mergeCell ref="L4:M4"/>
    <mergeCell ref="K9:L9"/>
    <mergeCell ref="P9:Q9"/>
    <mergeCell ref="R9:S9"/>
    <mergeCell ref="H8:H9"/>
    <mergeCell ref="I20:J20"/>
    <mergeCell ref="I21:J21"/>
    <mergeCell ref="I12:J12"/>
    <mergeCell ref="I13:J13"/>
    <mergeCell ref="I14:J14"/>
    <mergeCell ref="I15:J15"/>
    <mergeCell ref="I16:J16"/>
    <mergeCell ref="T9:U9"/>
    <mergeCell ref="P10:Q10"/>
    <mergeCell ref="R10:S10"/>
    <mergeCell ref="T10:U10"/>
    <mergeCell ref="I11:J11"/>
    <mergeCell ref="T11:U11"/>
    <mergeCell ref="I10:J10"/>
    <mergeCell ref="K10:L10"/>
    <mergeCell ref="M9:N9"/>
    <mergeCell ref="M10:N10"/>
    <mergeCell ref="P12:Q12"/>
    <mergeCell ref="P13:Q13"/>
    <mergeCell ref="P14:Q14"/>
    <mergeCell ref="P15:Q15"/>
    <mergeCell ref="P16:Q16"/>
    <mergeCell ref="P17:Q17"/>
    <mergeCell ref="P18:Q18"/>
    <mergeCell ref="I27:J27"/>
    <mergeCell ref="I28:J28"/>
    <mergeCell ref="K11:L11"/>
    <mergeCell ref="M11:N11"/>
    <mergeCell ref="R11:S11"/>
    <mergeCell ref="P11:Q11"/>
    <mergeCell ref="K12:L12"/>
    <mergeCell ref="K13:L13"/>
    <mergeCell ref="K14:L14"/>
    <mergeCell ref="K15:L15"/>
    <mergeCell ref="K16:L16"/>
    <mergeCell ref="K17:L17"/>
    <mergeCell ref="K18:L18"/>
    <mergeCell ref="K19:L19"/>
    <mergeCell ref="K20:L20"/>
    <mergeCell ref="K21:L21"/>
    <mergeCell ref="I22:J22"/>
    <mergeCell ref="I23:J23"/>
    <mergeCell ref="I24:J24"/>
    <mergeCell ref="I25:J25"/>
    <mergeCell ref="I26:J26"/>
    <mergeCell ref="I17:J17"/>
    <mergeCell ref="I18:J18"/>
    <mergeCell ref="I19:J19"/>
    <mergeCell ref="K27:L27"/>
    <mergeCell ref="K28:L28"/>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K22:L22"/>
    <mergeCell ref="K23:L23"/>
    <mergeCell ref="K24:L24"/>
    <mergeCell ref="K25:L25"/>
    <mergeCell ref="K26:L26"/>
    <mergeCell ref="M26:N26"/>
    <mergeCell ref="M27:N27"/>
    <mergeCell ref="M28:N28"/>
    <mergeCell ref="P19:Q19"/>
    <mergeCell ref="P20:Q20"/>
    <mergeCell ref="P21:Q21"/>
    <mergeCell ref="P22:Q22"/>
    <mergeCell ref="P23:Q23"/>
    <mergeCell ref="P24:Q24"/>
    <mergeCell ref="R28:S28"/>
    <mergeCell ref="P25:Q25"/>
    <mergeCell ref="P26:Q26"/>
    <mergeCell ref="P27:Q27"/>
    <mergeCell ref="P28:Q28"/>
    <mergeCell ref="R21:S21"/>
    <mergeCell ref="R22:S22"/>
    <mergeCell ref="R23:S23"/>
    <mergeCell ref="R12:S12"/>
    <mergeCell ref="R13:S13"/>
    <mergeCell ref="R14:S14"/>
    <mergeCell ref="R15:S15"/>
    <mergeCell ref="R16:S16"/>
    <mergeCell ref="R17:S17"/>
    <mergeCell ref="R18:S18"/>
    <mergeCell ref="R19:S19"/>
    <mergeCell ref="R20:S20"/>
    <mergeCell ref="V8:V9"/>
    <mergeCell ref="T27:U27"/>
    <mergeCell ref="T28:U28"/>
    <mergeCell ref="M6:O6"/>
    <mergeCell ref="M5:O5"/>
    <mergeCell ref="T22:U22"/>
    <mergeCell ref="T23:U23"/>
    <mergeCell ref="T24:U24"/>
    <mergeCell ref="T25:U25"/>
    <mergeCell ref="T26:U26"/>
    <mergeCell ref="T17:U17"/>
    <mergeCell ref="T18:U18"/>
    <mergeCell ref="T19:U19"/>
    <mergeCell ref="T20:U20"/>
    <mergeCell ref="T21:U21"/>
    <mergeCell ref="T12:U12"/>
    <mergeCell ref="T13:U13"/>
    <mergeCell ref="T14:U14"/>
    <mergeCell ref="T15:U15"/>
    <mergeCell ref="T16:U16"/>
    <mergeCell ref="R24:S24"/>
    <mergeCell ref="R25:S25"/>
    <mergeCell ref="R26:S26"/>
    <mergeCell ref="R27:S27"/>
  </mergeCells>
  <phoneticPr fontId="4"/>
  <dataValidations count="4">
    <dataValidation type="list" allowBlank="1" showInputMessage="1" sqref="I11:I28 R11:R28 T11:T28 M11:M28 K11:K28 P11:P28">
      <formula1>"×, "</formula1>
    </dataValidation>
    <dataValidation type="list" allowBlank="1" showInputMessage="1" showErrorMessage="1" sqref="H10:H28 O11:O28">
      <formula1>"○,×"</formula1>
    </dataValidation>
    <dataValidation type="list" allowBlank="1" showInputMessage="1" sqref="E11:E28">
      <formula1>"浜松市"</formula1>
    </dataValidation>
    <dataValidation type="list" allowBlank="1" showInputMessage="1" showErrorMessage="1" sqref="G11:G28">
      <formula1>"1,2,3,4,5,6,なし"</formula1>
    </dataValidation>
  </dataValidations>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45</vt:i4>
      </vt:variant>
    </vt:vector>
  </HeadingPairs>
  <TitlesOfParts>
    <vt:vector size="59" baseType="lpstr">
      <vt:lpstr>資料一覧</vt:lpstr>
      <vt:lpstr>【共通】</vt:lpstr>
      <vt:lpstr>選択肢</vt:lpstr>
      <vt:lpstr>P1</vt:lpstr>
      <vt:lpstr>P2-1</vt:lpstr>
      <vt:lpstr>P2-2</vt:lpstr>
      <vt:lpstr>P2-3</vt:lpstr>
      <vt:lpstr>選択肢 (2)</vt:lpstr>
      <vt:lpstr>P3</vt:lpstr>
      <vt:lpstr>P4 </vt:lpstr>
      <vt:lpstr>P5</vt:lpstr>
      <vt:lpstr>P6</vt:lpstr>
      <vt:lpstr>P7</vt:lpstr>
      <vt:lpstr>P8</vt:lpstr>
      <vt:lpstr>【共通】!Print_Area</vt:lpstr>
      <vt:lpstr>'P1'!Print_Area</vt:lpstr>
      <vt:lpstr>'P2-1'!Print_Area</vt:lpstr>
      <vt:lpstr>'P2-2'!Print_Area</vt:lpstr>
      <vt:lpstr>'P2-3'!Print_Area</vt:lpstr>
      <vt:lpstr>'P3'!Print_Area</vt:lpstr>
      <vt:lpstr>'P4 '!Print_Area</vt:lpstr>
      <vt:lpstr>'P5'!Print_Area</vt:lpstr>
      <vt:lpstr>'P6'!Print_Area</vt:lpstr>
      <vt:lpstr>'P7'!Print_Area</vt:lpstr>
      <vt:lpstr>'P8'!Print_Area</vt:lpstr>
      <vt:lpstr>資料一覧!Print_Area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H0501</dc:creator>
  <cp:lastModifiedBy>Windows ユーザー</cp:lastModifiedBy>
  <cp:lastPrinted>2024-11-21T10:41:50Z</cp:lastPrinted>
  <dcterms:created xsi:type="dcterms:W3CDTF">2006-05-19T04:07:36Z</dcterms:created>
  <dcterms:modified xsi:type="dcterms:W3CDTF">2024-12-12T03:11:35Z</dcterms:modified>
</cp:coreProperties>
</file>